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ДЛЯ ИНТЕРНЕТ-САЙТА АДМИНИСТРАЦИИ\Управление ЖКХ\Программа для сайта\"/>
    </mc:Choice>
  </mc:AlternateContent>
  <xr:revisionPtr revIDLastSave="0" documentId="13_ncr:1_{63A608CC-B3F9-40C6-90C2-9BEBB6A13E94}" xr6:coauthVersionLast="47" xr6:coauthVersionMax="47" xr10:uidLastSave="{00000000-0000-0000-0000-000000000000}"/>
  <bookViews>
    <workbookView xWindow="-110" yWindow="-110" windowWidth="19420" windowHeight="10420" tabRatio="879" xr2:uid="{00000000-000D-0000-FFFF-FFFF00000000}"/>
  </bookViews>
  <sheets>
    <sheet name="2020г" sheetId="5" r:id="rId1"/>
    <sheet name="2021 год" sheetId="24" r:id="rId2"/>
    <sheet name="2022 год" sheetId="19" r:id="rId3"/>
    <sheet name="2023 год" sheetId="32" r:id="rId4"/>
    <sheet name="2024 год" sheetId="33" r:id="rId5"/>
    <sheet name="2025 год" sheetId="34" r:id="rId6"/>
    <sheet name="Сведения о показателях" sheetId="35" r:id="rId7"/>
    <sheet name="Перечень основных мероприятий" sheetId="36" r:id="rId8"/>
    <sheet name="Ресурсное обеспечение" sheetId="3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9" l="1"/>
  <c r="D39" i="19"/>
  <c r="G31" i="37"/>
  <c r="F37" i="37"/>
  <c r="F23" i="37"/>
  <c r="F31" i="37"/>
  <c r="F33" i="34"/>
  <c r="D34" i="34"/>
  <c r="C34" i="34"/>
  <c r="E32" i="34"/>
  <c r="F32" i="34" s="1"/>
  <c r="E31" i="34"/>
  <c r="F31" i="34" s="1"/>
  <c r="G23" i="34"/>
  <c r="F23" i="34" s="1"/>
  <c r="F28" i="34"/>
  <c r="E28" i="34" s="1"/>
  <c r="F26" i="33"/>
  <c r="E26" i="33" s="1"/>
  <c r="E24" i="33"/>
  <c r="F24" i="33" s="1"/>
  <c r="E25" i="33"/>
  <c r="F25" i="33" s="1"/>
  <c r="F23" i="33"/>
  <c r="E23" i="33" s="1"/>
  <c r="G36" i="19" l="1"/>
  <c r="F36" i="19" s="1"/>
  <c r="F21" i="33" l="1"/>
  <c r="E21" i="33"/>
  <c r="F23" i="32"/>
  <c r="E23" i="32" s="1"/>
  <c r="G39" i="19"/>
  <c r="F38" i="19"/>
  <c r="E38" i="19" s="1"/>
  <c r="E37" i="19"/>
  <c r="F37" i="19" s="1"/>
  <c r="F35" i="19"/>
  <c r="E35" i="19" s="1"/>
  <c r="F34" i="19"/>
  <c r="E34" i="19"/>
  <c r="E23" i="37"/>
  <c r="E37" i="37" s="1"/>
  <c r="E22" i="37"/>
  <c r="E36" i="37" s="1"/>
  <c r="F22" i="37"/>
  <c r="G22" i="37"/>
  <c r="G23" i="37"/>
  <c r="G37" i="37" s="1"/>
  <c r="H22" i="37"/>
  <c r="H23" i="37"/>
  <c r="H37" i="37" s="1"/>
  <c r="I22" i="37"/>
  <c r="I23" i="37"/>
  <c r="I37" i="37" s="1"/>
  <c r="J22" i="37"/>
  <c r="J20" i="37" s="1"/>
  <c r="J35" i="37" s="1"/>
  <c r="J23" i="37"/>
  <c r="J37" i="37" s="1"/>
  <c r="E24" i="37"/>
  <c r="F24" i="37"/>
  <c r="G24" i="37"/>
  <c r="H24" i="37"/>
  <c r="I24" i="37"/>
  <c r="J24" i="37"/>
  <c r="D26" i="37"/>
  <c r="D25" i="37"/>
  <c r="H36" i="37"/>
  <c r="G36" i="37"/>
  <c r="L12" i="35"/>
  <c r="D34" i="37"/>
  <c r="D33" i="37"/>
  <c r="D30" i="37"/>
  <c r="D29" i="37"/>
  <c r="G21" i="34"/>
  <c r="G19" i="33"/>
  <c r="F19" i="33" s="1"/>
  <c r="F27" i="34"/>
  <c r="E27" i="34" s="1"/>
  <c r="E25" i="32"/>
  <c r="F25" i="32" s="1"/>
  <c r="F22" i="33"/>
  <c r="E22" i="33" s="1"/>
  <c r="J36" i="37" l="1"/>
  <c r="I20" i="37"/>
  <c r="I35" i="37" s="1"/>
  <c r="F21" i="34"/>
  <c r="I36" i="37"/>
  <c r="H20" i="37"/>
  <c r="H35" i="37" s="1"/>
  <c r="F20" i="37"/>
  <c r="F35" i="37" s="1"/>
  <c r="D24" i="37"/>
  <c r="D23" i="37"/>
  <c r="D22" i="37"/>
  <c r="G20" i="37"/>
  <c r="G35" i="37" s="1"/>
  <c r="E39" i="19"/>
  <c r="E20" i="37"/>
  <c r="D37" i="37"/>
  <c r="E24" i="34"/>
  <c r="C28" i="33"/>
  <c r="D28" i="33"/>
  <c r="G24" i="32"/>
  <c r="F24" i="32" s="1"/>
  <c r="F22" i="32"/>
  <c r="E22" i="32" s="1"/>
  <c r="F27" i="33"/>
  <c r="E27" i="33" s="1"/>
  <c r="C26" i="32"/>
  <c r="D26" i="32"/>
  <c r="D38" i="37"/>
  <c r="D36" i="37"/>
  <c r="F27" i="37"/>
  <c r="D27" i="37" s="1"/>
  <c r="H18" i="37"/>
  <c r="G18" i="37"/>
  <c r="F18" i="37"/>
  <c r="E18" i="37"/>
  <c r="D17" i="37"/>
  <c r="D16" i="37"/>
  <c r="D15" i="37"/>
  <c r="J14" i="37"/>
  <c r="I14" i="37"/>
  <c r="H14" i="37"/>
  <c r="H11" i="37" s="1"/>
  <c r="H39" i="37" s="1"/>
  <c r="G14" i="37"/>
  <c r="G11" i="37" s="1"/>
  <c r="F14" i="37"/>
  <c r="F11" i="37" s="1"/>
  <c r="E14" i="37"/>
  <c r="E11" i="37" s="1"/>
  <c r="J13" i="37"/>
  <c r="I13" i="37"/>
  <c r="H13" i="37"/>
  <c r="G13" i="37"/>
  <c r="F13" i="37"/>
  <c r="E13" i="37"/>
  <c r="J12" i="37"/>
  <c r="J11" i="37" s="1"/>
  <c r="I12" i="37"/>
  <c r="H12" i="37"/>
  <c r="F24" i="34" l="1"/>
  <c r="D14" i="37"/>
  <c r="D11" i="37" s="1"/>
  <c r="E35" i="37"/>
  <c r="E39" i="37" s="1"/>
  <c r="D20" i="37"/>
  <c r="D35" i="37" s="1"/>
  <c r="J39" i="37"/>
  <c r="G39" i="37"/>
  <c r="D18" i="37"/>
  <c r="G28" i="33"/>
  <c r="D13" i="37"/>
  <c r="I11" i="37"/>
  <c r="I39" i="37" s="1"/>
  <c r="D12" i="37"/>
  <c r="F39" i="37"/>
  <c r="D31" i="37"/>
  <c r="J18" i="37"/>
  <c r="I18" i="37" l="1"/>
  <c r="D39" i="37"/>
  <c r="G22" i="34"/>
  <c r="G29" i="34"/>
  <c r="F29" i="34" s="1"/>
  <c r="E25" i="34"/>
  <c r="E26" i="34"/>
  <c r="F26" i="34" s="1"/>
  <c r="G21" i="32"/>
  <c r="G30" i="34"/>
  <c r="F30" i="34" s="1"/>
  <c r="F25" i="34" l="1"/>
  <c r="E34" i="34"/>
  <c r="F22" i="34"/>
  <c r="F34" i="34" s="1"/>
  <c r="G34" i="34"/>
  <c r="F21" i="32"/>
  <c r="F20" i="32"/>
  <c r="F18" i="32"/>
  <c r="E18" i="32" s="1"/>
  <c r="F20" i="33"/>
  <c r="E20" i="33" s="1"/>
  <c r="F18" i="33"/>
  <c r="F19" i="32"/>
  <c r="E19" i="32" s="1"/>
  <c r="F28" i="33" l="1"/>
  <c r="E26" i="32"/>
  <c r="F26" i="32"/>
  <c r="G26" i="32" s="1"/>
  <c r="E18" i="33"/>
  <c r="E28" i="33" s="1"/>
  <c r="F33" i="19" l="1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G36" i="24"/>
  <c r="F39" i="19" l="1"/>
  <c r="E36" i="24"/>
  <c r="D36" i="24"/>
  <c r="C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D38" i="5"/>
  <c r="F36" i="24" l="1"/>
  <c r="C38" i="5"/>
  <c r="F37" i="5" l="1"/>
  <c r="F36" i="5"/>
  <c r="F35" i="5"/>
  <c r="E35" i="5" s="1"/>
  <c r="F34" i="5"/>
  <c r="E34" i="5" s="1"/>
  <c r="F33" i="5"/>
  <c r="E33" i="5" s="1"/>
  <c r="F32" i="5"/>
  <c r="E32" i="5" s="1"/>
  <c r="F31" i="5"/>
  <c r="E31" i="5" s="1"/>
  <c r="F30" i="5"/>
  <c r="E30" i="5" s="1"/>
  <c r="F29" i="5"/>
  <c r="E29" i="5" s="1"/>
  <c r="F28" i="5"/>
  <c r="E28" i="5" s="1"/>
  <c r="F27" i="5"/>
  <c r="E27" i="5" s="1"/>
  <c r="F26" i="5"/>
  <c r="E26" i="5" s="1"/>
  <c r="F25" i="5"/>
  <c r="E25" i="5" s="1"/>
  <c r="F24" i="5"/>
  <c r="E24" i="5" s="1"/>
  <c r="F23" i="5"/>
  <c r="E23" i="5" s="1"/>
  <c r="F22" i="5"/>
  <c r="E22" i="5" s="1"/>
  <c r="F21" i="5"/>
  <c r="E21" i="5" s="1"/>
  <c r="F20" i="5"/>
  <c r="E20" i="5" s="1"/>
  <c r="F19" i="5"/>
  <c r="E19" i="5" s="1"/>
  <c r="F18" i="5"/>
  <c r="E18" i="5" l="1"/>
  <c r="E38" i="5" s="1"/>
  <c r="F38" i="5"/>
  <c r="G38" i="5" l="1"/>
</calcChain>
</file>

<file path=xl/sharedStrings.xml><?xml version="1.0" encoding="utf-8"?>
<sst xmlns="http://schemas.openxmlformats.org/spreadsheetml/2006/main" count="331" uniqueCount="216">
  <si>
    <t>№ п/п</t>
  </si>
  <si>
    <t>Перечень</t>
  </si>
  <si>
    <t>Наименование улиц</t>
  </si>
  <si>
    <t>Источник финансирования</t>
  </si>
  <si>
    <t>средства Дорожного фонда Орловской области</t>
  </si>
  <si>
    <t>средства Дорожного фонда г. Ливны</t>
  </si>
  <si>
    <t>к муниципальной программе</t>
  </si>
  <si>
    <t xml:space="preserve">"Ремонт, строительство, реконструкция </t>
  </si>
  <si>
    <t>Всего  тыс. руб.</t>
  </si>
  <si>
    <t xml:space="preserve">ул.Победы             </t>
  </si>
  <si>
    <t xml:space="preserve">ул.Гайдара (от ул.Зеленая до ул.Березовая </t>
  </si>
  <si>
    <t>ул.Вишневая</t>
  </si>
  <si>
    <t>Тротуар ул.Октябрьская в границе дома №9</t>
  </si>
  <si>
    <t>ул.Л.Шебанова(от ул.Мира до ул.Заречная)</t>
  </si>
  <si>
    <t>ул.Мира(от ул.Индустриальная до автошколы Автостандарт)</t>
  </si>
  <si>
    <t>Площадь м2</t>
  </si>
  <si>
    <t>.ул.1-я Бутуровка (от жилого дома по ул. Московская 106а до ул. Элеваторная)</t>
  </si>
  <si>
    <t>тротуар ул.Дружбы Народов(от ул.Кирова до д.№1 по ул.ДружбыНародов)</t>
  </si>
  <si>
    <t>ул.Молодежная (от д.№37А до дома№85)</t>
  </si>
  <si>
    <t>Итого:</t>
  </si>
  <si>
    <t>автомобильных дорог, подлежащих ремонту в 2020году</t>
  </si>
  <si>
    <t xml:space="preserve">ул. 9Мая  </t>
  </si>
  <si>
    <t xml:space="preserve">Замена ограждений,перил и тротуаров(текущий ремонт) на мосту через р.Ливенка по ул.Свердлова </t>
  </si>
  <si>
    <t>протяженность м</t>
  </si>
  <si>
    <t>ул.Заводская(от ул.Елецкая до ул.Георгиевская)</t>
  </si>
  <si>
    <t>ул.Денисова (от дома№28 до дома №32)</t>
  </si>
  <si>
    <t>тротуар по ул.Фрунзе от д.№80 до д.№180</t>
  </si>
  <si>
    <t xml:space="preserve">ул.Пухова </t>
  </si>
  <si>
    <t>от___________________ 2020г №__________</t>
  </si>
  <si>
    <t>тротуар по ул.Октябрьская от сквера "Славянский сад до физкультурно-оздоровительного комплекса ул.Октябрьская д.90</t>
  </si>
  <si>
    <t>постановлению администрации города Ливны</t>
  </si>
  <si>
    <t>автомобильных дорог, подлежащих ремонту в 2021году</t>
  </si>
  <si>
    <t>ул. Гражданская (от ул. Щербакова до ул. Мира)</t>
  </si>
  <si>
    <t>ул. Земляничная</t>
  </si>
  <si>
    <t>ул. Максима Горького (от ул. Дзержинского до ул. Кирова)</t>
  </si>
  <si>
    <t>ул. Хохлова (от ул. Шмидта – до филиала ОАО «Газпром газораспределения Орел)»</t>
  </si>
  <si>
    <t>ул. Гайдара от ул. Индустриальная до ул. Октябрьская ТЦ «Ермак»</t>
  </si>
  <si>
    <t xml:space="preserve">ул. Гайдара от ул. Железнодорожная до ул. Индустриальная </t>
  </si>
  <si>
    <t>а/б-6960 плитка тр.-3250</t>
  </si>
  <si>
    <t>а/б-9100, тротуар-540</t>
  </si>
  <si>
    <t>а/б-3429,15, тротуар-564,5</t>
  </si>
  <si>
    <t>а/б-4464,45, тротуар-724,44</t>
  </si>
  <si>
    <t>тротуар ул. Свердлова (от ул. Ленина до ул. Максима Горького)</t>
  </si>
  <si>
    <t>автомобильных дорог, подлежащих ремонту в 2022году</t>
  </si>
  <si>
    <t>ул.Комарова</t>
  </si>
  <si>
    <t>Тротуар по ул.Кирова (от ул.К.Маркса до ул.Московская)</t>
  </si>
  <si>
    <t>Тротур по ул.Московская</t>
  </si>
  <si>
    <t>ул.Заливенская (от ул.Елецкая до ул.Хохлова)</t>
  </si>
  <si>
    <t>ул.2я Стрелецкая</t>
  </si>
  <si>
    <t>ул. Поликарпова (ул. Титова до ул. Поликарпова)</t>
  </si>
  <si>
    <t>ул. Титова (от ул. Пушкина до ул. Щербакова)</t>
  </si>
  <si>
    <t>ул. Поликарпова (от площади Победы до ул. Дружбы Народов)</t>
  </si>
  <si>
    <t>ул. Селищева (от ул.Денисова до ул. Индустриальная)</t>
  </si>
  <si>
    <t>Всего</t>
  </si>
  <si>
    <t>2020 год</t>
  </si>
  <si>
    <t>2021 год</t>
  </si>
  <si>
    <t>2022 год</t>
  </si>
  <si>
    <t>1.1.</t>
  </si>
  <si>
    <t>1.2.</t>
  </si>
  <si>
    <t>Обследование автомобильных дорог, разработка  проектно-сметной документации, составление дефектных ведомостей, сметных расчетов, проверка достоверности сметной стоимости</t>
  </si>
  <si>
    <t>Итого по задаче 1:</t>
  </si>
  <si>
    <t>2.1.</t>
  </si>
  <si>
    <t>Итого по задаче 2:</t>
  </si>
  <si>
    <t>Дорожный фонд Орловской области</t>
  </si>
  <si>
    <t>Дорожный фонд г.Ливны</t>
  </si>
  <si>
    <t>Всего по программе:</t>
  </si>
  <si>
    <t xml:space="preserve">Ремонт автомобильных дорог города </t>
  </si>
  <si>
    <t>2.2.</t>
  </si>
  <si>
    <t>2.3.</t>
  </si>
  <si>
    <t>из них: Дорожный фонд Орловской области</t>
  </si>
  <si>
    <t>Дорожный фонд г. Лины</t>
  </si>
  <si>
    <t>Дорожный фонд Орловской области (кредиторская задолженность 2019 года)</t>
  </si>
  <si>
    <t>пер. Дачный</t>
  </si>
  <si>
    <t>пер. Почтовый</t>
  </si>
  <si>
    <t>ул. Заовражная</t>
  </si>
  <si>
    <t>ул. 1-я Луговая (водоотвод)</t>
  </si>
  <si>
    <t>ул. Железнодорожная</t>
  </si>
  <si>
    <t>ул. Элеваторная</t>
  </si>
  <si>
    <t>тротуар ул.М.Горького(от ул.Свердлова до ул.Дзержинского)</t>
  </si>
  <si>
    <t>тротуар по ул.Гайдара в границе дома № 2</t>
  </si>
  <si>
    <t>Тротуар по ул. Орловская</t>
  </si>
  <si>
    <t>Переулок Светлый</t>
  </si>
  <si>
    <t>Ул. Денисова (от д. №13 до д.№17)</t>
  </si>
  <si>
    <t>ул. Садовая</t>
  </si>
  <si>
    <t>ул. Суходольная</t>
  </si>
  <si>
    <t>2023 год</t>
  </si>
  <si>
    <t>автомобильных дорог, подлежащих ремонту в 2023году</t>
  </si>
  <si>
    <t>ул. Песочная</t>
  </si>
  <si>
    <t>ул. Зеленая (от ул. Л-та Шебанова до д. 1А)</t>
  </si>
  <si>
    <t>Приложение   к</t>
  </si>
  <si>
    <t>Приложение  к</t>
  </si>
  <si>
    <t>Местный бюджет</t>
  </si>
  <si>
    <t>Областной бюджет</t>
  </si>
  <si>
    <t xml:space="preserve"> Местный бюджет</t>
  </si>
  <si>
    <t>ул. Селищева (от ул. Индустриальная до д. 196 ул. Мира)</t>
  </si>
  <si>
    <t>Тротуар по ул. Карла Маркса (от границы г. Ливны до ул. Ямская, д.1)</t>
  </si>
  <si>
    <t xml:space="preserve">ул.1 Пушкарская      </t>
  </si>
  <si>
    <t xml:space="preserve">ул. 25 Декабря </t>
  </si>
  <si>
    <t xml:space="preserve">ул. Славная </t>
  </si>
  <si>
    <t xml:space="preserve">ул. Гагарина </t>
  </si>
  <si>
    <t>ул. Мира (от ул. Лейтенанта Шебанова до ул. Мира, д.1)</t>
  </si>
  <si>
    <t>ул. Кирова (за автовокзалом)</t>
  </si>
  <si>
    <t>ул. Баженова (спортплощадка "Чемпион")</t>
  </si>
  <si>
    <t>Улица Елецкая (от ул. Хохлова до ул. Аникушкина);</t>
  </si>
  <si>
    <t>Улица Индустриальная (от ул. Гайдара до ул. Денисова);</t>
  </si>
  <si>
    <t>Улица Мира (от ул. Денисова до ул. 2-я Заводская);</t>
  </si>
  <si>
    <t>Улица Ямская (от ул. Карла Маркса до ул. 2-я Бутуровка);</t>
  </si>
  <si>
    <t>Улица Октябрьская (от ул. Щербакова до д. №1 по ул. Октябрьская).</t>
  </si>
  <si>
    <t>ул. Орджоникидзе (от ул. Свердлова до ул. Дзержинского) правая сторона</t>
  </si>
  <si>
    <t>ул. Пушкина (от ул. Др. Народов до дома №21 по ул. Пушкина)</t>
  </si>
  <si>
    <t>ул. Свердлова (от ул. Дружбы Народов до ул. К. Маркса)</t>
  </si>
  <si>
    <t>ул. Дзержинского (от ул. Рабочая до ул. Ленина)</t>
  </si>
  <si>
    <t>ул. Пушкина (от ул. Гражданская до д. №21 по ул. Пушкина)</t>
  </si>
  <si>
    <t>2200 асфальтобетон, 380 плитка тротуарная</t>
  </si>
  <si>
    <t>ул. Леонова (от ул. Курская до ул. Челпанова)</t>
  </si>
  <si>
    <t xml:space="preserve">ул. Хохлова </t>
  </si>
  <si>
    <t>ул. Индустриальная</t>
  </si>
  <si>
    <t>ул. Моногаровская</t>
  </si>
  <si>
    <t>ул. Капитана Филиппова (от ул. Карла Маркса до ул. Рабочая)</t>
  </si>
  <si>
    <t>ул. 2-я Заводская (от ул. Мира до д. №1А ул. Солнечная)</t>
  </si>
  <si>
    <t>Устранение деформаций и повреждений дорожного покрытия (ямочный ремонт)</t>
  </si>
  <si>
    <t>Тротуар по ул. Октябрьская в районе Храма им. Георгия Победоносца</t>
  </si>
  <si>
    <t>Улица Гайдара от автомобильной дороги Орел-Тамбов до пер. Высотный (восстановление электроосвещения)</t>
  </si>
  <si>
    <t>ул. Лизы Чайкиной</t>
  </si>
  <si>
    <t>ул. Городнянского</t>
  </si>
  <si>
    <t>Переулок Песочный</t>
  </si>
  <si>
    <t>ул. Сосновская</t>
  </si>
  <si>
    <t>- ул. Гражданская (от ул. Орловская до ул. Пересыханская);</t>
  </si>
  <si>
    <t xml:space="preserve"> ул. Курская (от ул. Беляева до ул. Воронежская)</t>
  </si>
  <si>
    <t>2024 год</t>
  </si>
  <si>
    <t>автомобильных дорог, подлежащих ремонту в 2024году</t>
  </si>
  <si>
    <t>2025 год</t>
  </si>
  <si>
    <t>Сведения о показателях (индикаторах) муниципальной программы</t>
  </si>
  <si>
    <t>Цель, задачи муниципальной программы</t>
  </si>
  <si>
    <t>Наименование показателя (индикатора)</t>
  </si>
  <si>
    <t>Ед. измерения</t>
  </si>
  <si>
    <t>Значения показателя (индикатора)</t>
  </si>
  <si>
    <t>базовое значение</t>
  </si>
  <si>
    <t>1.</t>
  </si>
  <si>
    <t xml:space="preserve">Основное мероприятие 1 Ремонт автомобильных дорог общего пользования местного значения города </t>
  </si>
  <si>
    <t>Основное мероприятие 1 Содержание автомобильных дорог общего пользования местного значения  города</t>
  </si>
  <si>
    <t>1.2</t>
  </si>
  <si>
    <t>1.2.1</t>
  </si>
  <si>
    <t>Содержание автомобильных дорог</t>
  </si>
  <si>
    <t>км</t>
  </si>
  <si>
    <t>1.1.1</t>
  </si>
  <si>
    <t>Наименование основного мероприятия муниципальной программы</t>
  </si>
  <si>
    <t>Ответственный исполнитель</t>
  </si>
  <si>
    <t>Срок</t>
  </si>
  <si>
    <t>начала реализации</t>
  </si>
  <si>
    <t>окончания реализации</t>
  </si>
  <si>
    <t>Ожидаемый непосредственный результат (краткое описание)</t>
  </si>
  <si>
    <t xml:space="preserve">Мероприятие 1.Ремонт автомобильных дорог города </t>
  </si>
  <si>
    <t>Управление жилищно-коммунального хозяйства администрации города Ливны</t>
  </si>
  <si>
    <t>2020 г.</t>
  </si>
  <si>
    <t>2025 г.</t>
  </si>
  <si>
    <t>1</t>
  </si>
  <si>
    <t>2</t>
  </si>
  <si>
    <t>Мероприятие 1. Содержание автомобильных дорог</t>
  </si>
  <si>
    <t>-</t>
  </si>
  <si>
    <t>Статус</t>
  </si>
  <si>
    <t>Муниципальная программа</t>
  </si>
  <si>
    <t>"Ремонт, строительство, реконструкция и содержание автомобильных дорог общего пользования местного значения города Ливны"</t>
  </si>
  <si>
    <t>Наименование муниципальной программы, основного мероприятия муниципальной программы, мероприятий муниципальной программы</t>
  </si>
  <si>
    <t>Ответственный исполнитель, соисполнители</t>
  </si>
  <si>
    <t>Расходы по годам реализации, тыс.руб.</t>
  </si>
  <si>
    <t>Управление жилищно-коммунального хозяйства администрации города Ливны, управление муниципального имущества администрации города Ливны</t>
  </si>
  <si>
    <t>и содержание автомобильных дорог общего</t>
  </si>
  <si>
    <t>Перечень основных мероприятий муниципальной программы</t>
  </si>
  <si>
    <t>Ресурсное обеспечение реализации муниципальной программы</t>
  </si>
  <si>
    <t xml:space="preserve">Основное мероприятие 1. Ремонт автомобильных дорог общего пользования местного значения города </t>
  </si>
  <si>
    <t>Основное мероприятие 2. Содержание автомобильных дорог общего пользования местного значения  города</t>
  </si>
  <si>
    <t>2.1</t>
  </si>
  <si>
    <t>2.2</t>
  </si>
  <si>
    <t>Цель: надлежащее содержание, строительство и ремонт автомобильных дорог общего пользования местного значения в целях доведения их транспортно-эксплуатационного состояния до нормативных требований</t>
  </si>
  <si>
    <t>Задача2: обеспечение поддержания надлежащего технического состояния автомобильных дорог</t>
  </si>
  <si>
    <t>Протяженность отремонтированных дорог</t>
  </si>
  <si>
    <t>Протяженность дорог, на которых выполняются работы по содержанию</t>
  </si>
  <si>
    <t>м</t>
  </si>
  <si>
    <t>автомобильных дорог, подлежащих ремонту в 2025году</t>
  </si>
  <si>
    <t>Итого</t>
  </si>
  <si>
    <t>Увеличение количества отремонтированных  участков автомобильных дорог общего пользования местного значения и сокращение количества дорог неудовлетворительного качества</t>
  </si>
  <si>
    <t>Поддержание транспортно-эксплуатационного состояния дорог, на которых выполняются работы по содержанию</t>
  </si>
  <si>
    <t>Улучшение качества работ, выполняемых по содержанию улично-дорожной сети города</t>
  </si>
  <si>
    <t>пользования местного значения города Ливны Орловской области"</t>
  </si>
  <si>
    <t>к муниципальной программе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</si>
  <si>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Приложение 8</t>
  </si>
  <si>
    <t>Приложение 7</t>
  </si>
  <si>
    <t>Приложение 9</t>
  </si>
  <si>
    <t>Приложение 1</t>
  </si>
  <si>
    <t xml:space="preserve">Приложение 2  </t>
  </si>
  <si>
    <t xml:space="preserve">Приложение 3  </t>
  </si>
  <si>
    <t xml:space="preserve">Приложение 4  </t>
  </si>
  <si>
    <t xml:space="preserve">Приложение 5  </t>
  </si>
  <si>
    <t>Приложение 6</t>
  </si>
  <si>
    <t>1.2.2</t>
  </si>
  <si>
    <t>Количество приобретаемой техники</t>
  </si>
  <si>
    <t>ед.</t>
  </si>
  <si>
    <t>Приобретение коммунальной техники и оборудования</t>
  </si>
  <si>
    <t>Мероприятие 2. Приобретение коммунальной техники и оборудования</t>
  </si>
  <si>
    <t>2.</t>
  </si>
  <si>
    <t>ул.Курская (от ул.9Мая до ул.Беляева)</t>
  </si>
  <si>
    <t>Задача 1: восстановление транспортно-эксплуатационных характеристик автомобильных дорог общего пользования местного значения</t>
  </si>
  <si>
    <t>Задача1: восстановление транспортно-эксплуатационных характеристик автомобильных дорог общего пользования местного значения</t>
  </si>
  <si>
    <t xml:space="preserve"> ул. Строительная (от ул. Березовая до ул. Гайдара);</t>
  </si>
  <si>
    <t xml:space="preserve"> ул. Московская ( от ул. Кирова до ул. 1-я Бутуровка);</t>
  </si>
  <si>
    <t>ул. Гражданская (от ул. Орловская до ул. Пересыханская);</t>
  </si>
  <si>
    <t xml:space="preserve"> ул. Курская (от ул. 9 Мая до д. №241 по ул. Курская);</t>
  </si>
  <si>
    <t>ул. Гражданская (от ул. Пушкина до ул. Щербакова);</t>
  </si>
  <si>
    <t xml:space="preserve"> ул. Мира (от ул. Денисова до ул. Губанова);</t>
  </si>
  <si>
    <t xml:space="preserve"> ул. Гайдара (мост);</t>
  </si>
  <si>
    <t>ул. 2-я Заводская (от ул. Мира до ул. Октябрьская)</t>
  </si>
  <si>
    <t>переулок Щербакова (от ул. Щербакова до ул. Мира)</t>
  </si>
  <si>
    <t>ул. Щербакова (от ул. Гражданская до ул. Титова)</t>
  </si>
  <si>
    <t>пер. Стрелецкий</t>
  </si>
  <si>
    <t>ул.Мира (от д. №186а по ул. Мира до д. №186 по ул. Мира)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</si>
</sst>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"/>
    <numFmt numFmtId="166" formatCode="0.0000"/>
    <numFmt numFmtId="167" formatCode="0.000000"/>
    <numFmt numFmtId="168" formatCode="#,##0.00000"/>
  </numFmts>
  <fonts count="28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sz val="10"/>
      <color indexed="62"/>
      <name val="Arial"/>
      <family val="2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2"/>
      <color indexed="18"/>
      <name val="Times New Roman"/>
      <family val="1"/>
      <charset val="204"/>
    </font>
    <font>
      <sz val="10"/>
      <color indexed="18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4" fillId="0" borderId="3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wrapText="1"/>
    </xf>
    <xf numFmtId="164" fontId="0" fillId="0" borderId="0" xfId="0" applyNumberFormat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164" fontId="24" fillId="0" borderId="1" xfId="0" applyNumberFormat="1" applyFont="1" applyBorder="1" applyAlignment="1">
      <alignment horizontal="right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3" xfId="0" applyFont="1" applyFill="1" applyBorder="1" applyAlignment="1">
      <alignment horizontal="center" vertical="center"/>
    </xf>
    <xf numFmtId="0" fontId="0" fillId="0" borderId="1" xfId="0" applyBorder="1"/>
    <xf numFmtId="165" fontId="4" fillId="3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5" fontId="4" fillId="0" borderId="1" xfId="0" applyNumberFormat="1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right" vertical="center" wrapText="1"/>
    </xf>
    <xf numFmtId="164" fontId="12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/>
    <xf numFmtId="164" fontId="16" fillId="3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  <xf numFmtId="0" fontId="17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right" vertical="center" wrapText="1"/>
    </xf>
    <xf numFmtId="9" fontId="9" fillId="3" borderId="1" xfId="0" applyNumberFormat="1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/>
    </xf>
    <xf numFmtId="9" fontId="14" fillId="3" borderId="1" xfId="0" applyNumberFormat="1" applyFont="1" applyFill="1" applyBorder="1" applyAlignment="1">
      <alignment horizontal="left" vertical="center" wrapText="1"/>
    </xf>
    <xf numFmtId="166" fontId="12" fillId="3" borderId="1" xfId="0" applyNumberFormat="1" applyFont="1" applyFill="1" applyBorder="1" applyAlignment="1">
      <alignment horizontal="right" vertical="center" wrapText="1"/>
    </xf>
    <xf numFmtId="166" fontId="16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164" fontId="22" fillId="3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165" fontId="12" fillId="3" borderId="1" xfId="0" applyNumberFormat="1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center" vertical="top" wrapText="1"/>
    </xf>
    <xf numFmtId="164" fontId="20" fillId="3" borderId="1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0" fontId="2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3" borderId="1" xfId="0" applyFill="1" applyBorder="1"/>
    <xf numFmtId="166" fontId="4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3" borderId="1" xfId="0" applyFont="1" applyFill="1" applyBorder="1"/>
    <xf numFmtId="0" fontId="21" fillId="0" borderId="0" xfId="0" applyFont="1"/>
    <xf numFmtId="0" fontId="2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/>
    </xf>
    <xf numFmtId="0" fontId="0" fillId="0" borderId="0" xfId="0" applyBorder="1"/>
    <xf numFmtId="165" fontId="4" fillId="0" borderId="0" xfId="0" applyNumberFormat="1" applyFont="1" applyBorder="1" applyAlignment="1">
      <alignment horizontal="center" vertical="center"/>
    </xf>
    <xf numFmtId="165" fontId="0" fillId="0" borderId="0" xfId="0" applyNumberFormat="1" applyBorder="1"/>
    <xf numFmtId="165" fontId="2" fillId="3" borderId="1" xfId="0" applyNumberFormat="1" applyFont="1" applyFill="1" applyBorder="1" applyAlignment="1">
      <alignment horizontal="right" vertical="center" wrapText="1"/>
    </xf>
    <xf numFmtId="165" fontId="16" fillId="3" borderId="1" xfId="0" applyNumberFormat="1" applyFont="1" applyFill="1" applyBorder="1" applyAlignment="1">
      <alignment horizontal="right" vertical="center" wrapText="1"/>
    </xf>
    <xf numFmtId="2" fontId="20" fillId="3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7" fontId="0" fillId="0" borderId="0" xfId="0" applyNumberFormat="1" applyBorder="1"/>
    <xf numFmtId="167" fontId="0" fillId="0" borderId="0" xfId="0" applyNumberFormat="1"/>
    <xf numFmtId="164" fontId="26" fillId="3" borderId="1" xfId="0" applyNumberFormat="1" applyFont="1" applyFill="1" applyBorder="1" applyAlignment="1">
      <alignment horizontal="right" vertical="center" wrapText="1"/>
    </xf>
    <xf numFmtId="0" fontId="27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164" fontId="0" fillId="3" borderId="0" xfId="0" applyNumberFormat="1" applyFill="1"/>
    <xf numFmtId="0" fontId="4" fillId="3" borderId="0" xfId="0" applyFont="1" applyFill="1" applyBorder="1" applyAlignment="1">
      <alignment horizontal="center" vertical="center"/>
    </xf>
    <xf numFmtId="0" fontId="25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top" wrapText="1"/>
    </xf>
    <xf numFmtId="16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5" fillId="0" borderId="0" xfId="0" applyFont="1"/>
    <xf numFmtId="4" fontId="25" fillId="0" borderId="0" xfId="0" applyNumberFormat="1" applyFont="1"/>
    <xf numFmtId="0" fontId="1" fillId="0" borderId="0" xfId="0" applyFont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166" fontId="17" fillId="3" borderId="1" xfId="0" applyNumberFormat="1" applyFont="1" applyFill="1" applyBorder="1" applyAlignment="1">
      <alignment horizontal="right" vertical="center" wrapText="1"/>
    </xf>
    <xf numFmtId="166" fontId="2" fillId="3" borderId="1" xfId="0" applyNumberFormat="1" applyFont="1" applyFill="1" applyBorder="1"/>
    <xf numFmtId="166" fontId="9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" fillId="0" borderId="0" xfId="0" applyFont="1" applyAlignment="1"/>
    <xf numFmtId="0" fontId="2" fillId="0" borderId="0" xfId="0" applyFont="1"/>
    <xf numFmtId="0" fontId="2" fillId="2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right"/>
    </xf>
    <xf numFmtId="0" fontId="2" fillId="3" borderId="3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166" fontId="2" fillId="3" borderId="3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2" fontId="17" fillId="3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/>
    <xf numFmtId="168" fontId="4" fillId="3" borderId="4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ill="1" applyAlignment="1"/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0" fillId="3" borderId="3" xfId="0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wrapText="1"/>
    </xf>
    <xf numFmtId="0" fontId="21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38"/>
  <sheetViews>
    <sheetView tabSelected="1" zoomScale="72" zoomScaleNormal="72" workbookViewId="0">
      <selection activeCell="B2" sqref="B2"/>
    </sheetView>
  </sheetViews>
  <sheetFormatPr defaultRowHeight="12.5" x14ac:dyDescent="0.25"/>
  <cols>
    <col min="1" max="1" width="5.1796875" customWidth="1"/>
    <col min="2" max="2" width="23.81640625" customWidth="1"/>
    <col min="3" max="3" width="11.7265625" customWidth="1"/>
    <col min="4" max="4" width="11.26953125" customWidth="1"/>
    <col min="5" max="5" width="13.26953125" customWidth="1"/>
    <col min="6" max="6" width="10.7265625" bestFit="1" customWidth="1"/>
    <col min="7" max="7" width="11.7265625" customWidth="1"/>
    <col min="12" max="12" width="11.453125" bestFit="1" customWidth="1"/>
  </cols>
  <sheetData>
    <row r="3" spans="1:7" ht="13" hidden="1" x14ac:dyDescent="0.3">
      <c r="B3" s="46"/>
      <c r="C3" s="46"/>
      <c r="D3" s="46"/>
      <c r="E3" s="46" t="s">
        <v>89</v>
      </c>
      <c r="F3" s="46"/>
      <c r="G3" s="46"/>
    </row>
    <row r="4" spans="1:7" ht="13" hidden="1" x14ac:dyDescent="0.3">
      <c r="B4" s="46"/>
      <c r="C4" s="46"/>
      <c r="D4" s="46" t="s">
        <v>30</v>
      </c>
      <c r="E4" s="46"/>
      <c r="F4" s="46"/>
      <c r="G4" s="46"/>
    </row>
    <row r="5" spans="1:7" ht="12" hidden="1" customHeight="1" x14ac:dyDescent="0.3">
      <c r="B5" s="46"/>
      <c r="C5" s="46"/>
      <c r="D5" s="46" t="s">
        <v>28</v>
      </c>
      <c r="E5" s="46"/>
      <c r="F5" s="46"/>
      <c r="G5" s="46"/>
    </row>
    <row r="6" spans="1:7" ht="15.5" x14ac:dyDescent="0.35">
      <c r="D6" s="167"/>
      <c r="E6" s="168" t="s">
        <v>189</v>
      </c>
      <c r="F6" s="168"/>
      <c r="G6" s="168"/>
    </row>
    <row r="7" spans="1:7" ht="15.5" x14ac:dyDescent="0.35">
      <c r="D7" s="186" t="s">
        <v>6</v>
      </c>
      <c r="E7" s="186"/>
      <c r="F7" s="186"/>
      <c r="G7" s="186"/>
    </row>
    <row r="8" spans="1:7" ht="15.5" x14ac:dyDescent="0.35">
      <c r="D8" s="186" t="s">
        <v>7</v>
      </c>
      <c r="E8" s="186"/>
      <c r="F8" s="186"/>
      <c r="G8" s="186"/>
    </row>
    <row r="9" spans="1:7" ht="15.5" x14ac:dyDescent="0.35">
      <c r="D9" s="186" t="s">
        <v>167</v>
      </c>
      <c r="E9" s="186"/>
      <c r="F9" s="186"/>
      <c r="G9" s="186"/>
    </row>
    <row r="10" spans="1:7" ht="30.75" customHeight="1" x14ac:dyDescent="0.35">
      <c r="D10" s="192" t="s">
        <v>184</v>
      </c>
      <c r="E10" s="192"/>
      <c r="F10" s="192"/>
      <c r="G10" s="192"/>
    </row>
    <row r="11" spans="1:7" ht="13" x14ac:dyDescent="0.3">
      <c r="D11" s="187"/>
      <c r="E11" s="187"/>
      <c r="F11" s="187"/>
      <c r="G11" s="187"/>
    </row>
    <row r="13" spans="1:7" ht="15" x14ac:dyDescent="0.3">
      <c r="A13" s="188" t="s">
        <v>1</v>
      </c>
      <c r="B13" s="188"/>
      <c r="C13" s="188"/>
      <c r="D13" s="188"/>
      <c r="E13" s="188"/>
      <c r="F13" s="188"/>
      <c r="G13" s="188"/>
    </row>
    <row r="14" spans="1:7" ht="15" x14ac:dyDescent="0.3">
      <c r="A14" s="188" t="s">
        <v>20</v>
      </c>
      <c r="B14" s="188"/>
      <c r="C14" s="188"/>
      <c r="D14" s="188"/>
      <c r="E14" s="188"/>
      <c r="F14" s="188"/>
      <c r="G14" s="188"/>
    </row>
    <row r="16" spans="1:7" ht="13" x14ac:dyDescent="0.25">
      <c r="A16" s="189" t="s">
        <v>0</v>
      </c>
      <c r="B16" s="185" t="s">
        <v>2</v>
      </c>
      <c r="C16" s="16"/>
      <c r="D16" s="185" t="s">
        <v>15</v>
      </c>
      <c r="E16" s="185" t="s">
        <v>3</v>
      </c>
      <c r="F16" s="185"/>
      <c r="G16" s="185" t="s">
        <v>8</v>
      </c>
    </row>
    <row r="17" spans="1:12" ht="65" x14ac:dyDescent="0.25">
      <c r="A17" s="190"/>
      <c r="B17" s="191"/>
      <c r="C17" s="17" t="s">
        <v>23</v>
      </c>
      <c r="D17" s="185"/>
      <c r="E17" s="16" t="s">
        <v>4</v>
      </c>
      <c r="F17" s="16" t="s">
        <v>5</v>
      </c>
      <c r="G17" s="185"/>
    </row>
    <row r="18" spans="1:12" ht="15.5" x14ac:dyDescent="0.25">
      <c r="A18" s="8">
        <v>1</v>
      </c>
      <c r="B18" s="4" t="s">
        <v>9</v>
      </c>
      <c r="C18" s="3">
        <v>624</v>
      </c>
      <c r="D18" s="18">
        <v>5300</v>
      </c>
      <c r="E18" s="19">
        <f>G18-F18</f>
        <v>8424.910890000001</v>
      </c>
      <c r="F18" s="19">
        <f>0.01*G18</f>
        <v>85.100110000000001</v>
      </c>
      <c r="G18" s="19">
        <v>8510.0110000000004</v>
      </c>
    </row>
    <row r="19" spans="1:12" ht="15.5" x14ac:dyDescent="0.25">
      <c r="A19" s="8">
        <v>2</v>
      </c>
      <c r="B19" s="4" t="s">
        <v>21</v>
      </c>
      <c r="C19" s="3">
        <v>563</v>
      </c>
      <c r="D19" s="10">
        <v>3200</v>
      </c>
      <c r="E19" s="19">
        <f t="shared" ref="E19:E35" si="0">G19-F19</f>
        <v>4312.0383372000006</v>
      </c>
      <c r="F19" s="19">
        <f t="shared" ref="F19:F37" si="1">0.01*G19</f>
        <v>43.555942800000004</v>
      </c>
      <c r="G19" s="19">
        <v>4355.5942800000003</v>
      </c>
    </row>
    <row r="20" spans="1:12" ht="46.5" x14ac:dyDescent="0.25">
      <c r="A20" s="8">
        <v>3</v>
      </c>
      <c r="B20" s="4" t="s">
        <v>13</v>
      </c>
      <c r="C20" s="24">
        <v>350</v>
      </c>
      <c r="D20" s="5">
        <v>2100</v>
      </c>
      <c r="E20" s="19">
        <f t="shared" si="0"/>
        <v>2197.2871799999998</v>
      </c>
      <c r="F20" s="19">
        <f t="shared" si="1"/>
        <v>22.19482</v>
      </c>
      <c r="G20" s="19">
        <v>2219.482</v>
      </c>
    </row>
    <row r="21" spans="1:12" ht="46.5" x14ac:dyDescent="0.35">
      <c r="A21" s="35">
        <v>4</v>
      </c>
      <c r="B21" s="13" t="s">
        <v>10</v>
      </c>
      <c r="C21" s="20">
        <v>142</v>
      </c>
      <c r="D21" s="5">
        <v>1210</v>
      </c>
      <c r="E21" s="19">
        <f t="shared" si="0"/>
        <v>994.96683000000007</v>
      </c>
      <c r="F21" s="19">
        <f t="shared" si="1"/>
        <v>10.050170000000001</v>
      </c>
      <c r="G21" s="19">
        <v>1005.0170000000001</v>
      </c>
    </row>
    <row r="22" spans="1:12" ht="15.5" x14ac:dyDescent="0.25">
      <c r="A22" s="5">
        <v>5</v>
      </c>
      <c r="B22" s="4" t="s">
        <v>11</v>
      </c>
      <c r="C22" s="3">
        <v>320</v>
      </c>
      <c r="D22" s="10">
        <v>2646</v>
      </c>
      <c r="E22" s="19">
        <f t="shared" si="0"/>
        <v>2944.4609501999998</v>
      </c>
      <c r="F22" s="19">
        <f t="shared" si="1"/>
        <v>29.742029800000001</v>
      </c>
      <c r="G22" s="21">
        <v>2974.20298</v>
      </c>
    </row>
    <row r="23" spans="1:12" ht="31" x14ac:dyDescent="0.35">
      <c r="A23" s="5">
        <v>6</v>
      </c>
      <c r="B23" s="6" t="s">
        <v>18</v>
      </c>
      <c r="C23" s="15">
        <v>1021</v>
      </c>
      <c r="D23" s="11">
        <v>4886</v>
      </c>
      <c r="E23" s="19">
        <f t="shared" si="0"/>
        <v>4987.1342664000003</v>
      </c>
      <c r="F23" s="19">
        <f t="shared" si="1"/>
        <v>50.3750936</v>
      </c>
      <c r="G23" s="21">
        <v>5037.50936</v>
      </c>
    </row>
    <row r="24" spans="1:12" ht="62" x14ac:dyDescent="0.25">
      <c r="A24" s="5">
        <v>7</v>
      </c>
      <c r="B24" s="14" t="s">
        <v>16</v>
      </c>
      <c r="C24" s="22">
        <v>1130</v>
      </c>
      <c r="D24" s="11">
        <v>4116</v>
      </c>
      <c r="E24" s="19">
        <f t="shared" si="0"/>
        <v>4709.1234860999994</v>
      </c>
      <c r="F24" s="19">
        <f t="shared" si="1"/>
        <v>47.5669039</v>
      </c>
      <c r="G24" s="21">
        <v>4756.6903899999998</v>
      </c>
    </row>
    <row r="25" spans="1:12" ht="46.5" x14ac:dyDescent="0.35">
      <c r="A25" s="8">
        <v>8</v>
      </c>
      <c r="B25" s="29" t="s">
        <v>24</v>
      </c>
      <c r="C25" s="5">
        <v>638</v>
      </c>
      <c r="D25" s="5">
        <v>2600</v>
      </c>
      <c r="E25" s="19">
        <f t="shared" si="0"/>
        <v>2012.8616244</v>
      </c>
      <c r="F25" s="19">
        <f t="shared" si="1"/>
        <v>20.331935600000001</v>
      </c>
      <c r="G25" s="21">
        <v>2033.1935599999999</v>
      </c>
    </row>
    <row r="26" spans="1:12" ht="62" x14ac:dyDescent="0.35">
      <c r="A26" s="8">
        <v>9</v>
      </c>
      <c r="B26" s="29" t="s">
        <v>14</v>
      </c>
      <c r="C26" s="5">
        <v>1540</v>
      </c>
      <c r="D26" s="5">
        <v>9250</v>
      </c>
      <c r="E26" s="19">
        <f t="shared" si="0"/>
        <v>8320.6534751999989</v>
      </c>
      <c r="F26" s="19">
        <f t="shared" si="1"/>
        <v>84.047004799999996</v>
      </c>
      <c r="G26" s="19">
        <v>8404.7004799999995</v>
      </c>
    </row>
    <row r="27" spans="1:12" ht="51" customHeight="1" x14ac:dyDescent="0.35">
      <c r="A27" s="8">
        <v>10</v>
      </c>
      <c r="B27" s="29" t="s">
        <v>201</v>
      </c>
      <c r="C27" s="5">
        <v>490</v>
      </c>
      <c r="D27" s="23">
        <v>4116</v>
      </c>
      <c r="E27" s="19">
        <f t="shared" si="0"/>
        <v>4885.7027669999998</v>
      </c>
      <c r="F27" s="19">
        <f t="shared" si="1"/>
        <v>49.350532999999999</v>
      </c>
      <c r="G27" s="21">
        <v>4935.0532999999996</v>
      </c>
    </row>
    <row r="28" spans="1:12" ht="49.5" customHeight="1" x14ac:dyDescent="0.35">
      <c r="A28" s="8">
        <v>11</v>
      </c>
      <c r="B28" s="29" t="s">
        <v>25</v>
      </c>
      <c r="C28" s="5">
        <v>202.66300000000001</v>
      </c>
      <c r="D28" s="5">
        <v>1054</v>
      </c>
      <c r="E28" s="19">
        <f t="shared" si="0"/>
        <v>1522.15272</v>
      </c>
      <c r="F28" s="19">
        <f t="shared" si="1"/>
        <v>15.37528</v>
      </c>
      <c r="G28" s="19">
        <v>1537.528</v>
      </c>
    </row>
    <row r="29" spans="1:12" ht="31" x14ac:dyDescent="0.35">
      <c r="A29" s="8">
        <v>12</v>
      </c>
      <c r="B29" s="29" t="s">
        <v>26</v>
      </c>
      <c r="C29" s="5">
        <v>1370</v>
      </c>
      <c r="D29" s="5">
        <v>1320</v>
      </c>
      <c r="E29" s="19">
        <f t="shared" si="0"/>
        <v>1020.5538849</v>
      </c>
      <c r="F29" s="19">
        <f t="shared" si="1"/>
        <v>10.308625099999999</v>
      </c>
      <c r="G29" s="21">
        <v>1030.8625099999999</v>
      </c>
    </row>
    <row r="30" spans="1:12" ht="62" x14ac:dyDescent="0.35">
      <c r="A30" s="8">
        <v>13</v>
      </c>
      <c r="B30" s="29" t="s">
        <v>17</v>
      </c>
      <c r="C30" s="5">
        <v>1290</v>
      </c>
      <c r="D30" s="5">
        <v>1050</v>
      </c>
      <c r="E30" s="19">
        <f t="shared" si="0"/>
        <v>1363.8404636999999</v>
      </c>
      <c r="F30" s="19">
        <f t="shared" si="1"/>
        <v>13.7761663</v>
      </c>
      <c r="G30" s="21">
        <v>1377.61663</v>
      </c>
    </row>
    <row r="31" spans="1:12" ht="46.5" x14ac:dyDescent="0.35">
      <c r="A31" s="8">
        <v>14</v>
      </c>
      <c r="B31" s="29" t="s">
        <v>12</v>
      </c>
      <c r="C31" s="5">
        <v>51</v>
      </c>
      <c r="D31" s="5">
        <v>102</v>
      </c>
      <c r="E31" s="19">
        <f t="shared" si="0"/>
        <v>321.94304999999997</v>
      </c>
      <c r="F31" s="19">
        <f t="shared" si="1"/>
        <v>3.2519499999999999</v>
      </c>
      <c r="G31" s="21">
        <v>325.19499999999999</v>
      </c>
    </row>
    <row r="32" spans="1:12" ht="31" x14ac:dyDescent="0.35">
      <c r="A32" s="8">
        <v>15</v>
      </c>
      <c r="B32" s="29" t="s">
        <v>79</v>
      </c>
      <c r="C32" s="5">
        <v>155</v>
      </c>
      <c r="D32" s="5">
        <v>240</v>
      </c>
      <c r="E32" s="19">
        <f t="shared" si="0"/>
        <v>496.29689999999999</v>
      </c>
      <c r="F32" s="19">
        <f t="shared" si="1"/>
        <v>5.0131000000000006</v>
      </c>
      <c r="G32" s="21">
        <v>501.31</v>
      </c>
      <c r="L32" s="40"/>
    </row>
    <row r="33" spans="1:12" ht="62" x14ac:dyDescent="0.35">
      <c r="A33" s="35">
        <v>16</v>
      </c>
      <c r="B33" s="12" t="s">
        <v>78</v>
      </c>
      <c r="C33" s="22">
        <v>215.5</v>
      </c>
      <c r="D33" s="11">
        <v>1450</v>
      </c>
      <c r="E33" s="19">
        <f t="shared" si="0"/>
        <v>2366.1</v>
      </c>
      <c r="F33" s="19">
        <f t="shared" si="1"/>
        <v>23.900000000000002</v>
      </c>
      <c r="G33" s="19">
        <v>2390</v>
      </c>
      <c r="L33" s="40"/>
    </row>
    <row r="34" spans="1:12" ht="93" x14ac:dyDescent="0.35">
      <c r="A34" s="8">
        <v>17</v>
      </c>
      <c r="B34" s="29" t="s">
        <v>22</v>
      </c>
      <c r="C34" s="5">
        <v>240</v>
      </c>
      <c r="D34" s="5">
        <v>100</v>
      </c>
      <c r="E34" s="19">
        <f t="shared" si="0"/>
        <v>1673.7077016000001</v>
      </c>
      <c r="F34" s="19">
        <f t="shared" si="1"/>
        <v>16.9061384</v>
      </c>
      <c r="G34" s="21">
        <v>1690.61384</v>
      </c>
      <c r="L34" s="40"/>
    </row>
    <row r="35" spans="1:12" ht="15.5" x14ac:dyDescent="0.35">
      <c r="A35" s="8">
        <v>18</v>
      </c>
      <c r="B35" s="29" t="s">
        <v>27</v>
      </c>
      <c r="C35" s="5">
        <v>1429</v>
      </c>
      <c r="D35" s="5">
        <v>4050</v>
      </c>
      <c r="E35" s="19">
        <f t="shared" si="0"/>
        <v>4313.6279999999997</v>
      </c>
      <c r="F35" s="19">
        <f t="shared" si="1"/>
        <v>43.571999999999996</v>
      </c>
      <c r="G35" s="21">
        <v>4357.2</v>
      </c>
    </row>
    <row r="36" spans="1:12" s="28" customFormat="1" ht="108.5" x14ac:dyDescent="0.35">
      <c r="A36" s="25">
        <v>19</v>
      </c>
      <c r="B36" s="39" t="s">
        <v>29</v>
      </c>
      <c r="C36" s="26">
        <v>250</v>
      </c>
      <c r="D36" s="26">
        <v>250</v>
      </c>
      <c r="E36" s="27">
        <v>342.95600000000002</v>
      </c>
      <c r="F36" s="27">
        <f t="shared" si="1"/>
        <v>3.4642000000000004</v>
      </c>
      <c r="G36" s="44">
        <v>346.42</v>
      </c>
      <c r="I36"/>
    </row>
    <row r="37" spans="1:12" ht="63" customHeight="1" x14ac:dyDescent="0.35">
      <c r="A37" s="30">
        <v>20</v>
      </c>
      <c r="B37" s="42" t="s">
        <v>42</v>
      </c>
      <c r="C37" s="23">
        <v>74</v>
      </c>
      <c r="D37" s="23">
        <v>222</v>
      </c>
      <c r="E37" s="31">
        <v>289.68099999999998</v>
      </c>
      <c r="F37" s="31">
        <f t="shared" si="1"/>
        <v>2.9261000000000004</v>
      </c>
      <c r="G37" s="45">
        <v>292.61</v>
      </c>
    </row>
    <row r="38" spans="1:12" ht="15.5" x14ac:dyDescent="0.3">
      <c r="A38" s="9"/>
      <c r="B38" s="41" t="s">
        <v>19</v>
      </c>
      <c r="C38" s="23">
        <f>SUM(C18:C37)</f>
        <v>12095.163</v>
      </c>
      <c r="D38" s="8">
        <f>SUM(D18:D37)</f>
        <v>49262</v>
      </c>
      <c r="E38" s="19">
        <f>SUM(E18:E37)</f>
        <v>57499.99952669999</v>
      </c>
      <c r="F38" s="19">
        <f>SUM(F18:F37)</f>
        <v>580.80810329999997</v>
      </c>
      <c r="G38" s="19">
        <f>F38+E38</f>
        <v>58080.807629999988</v>
      </c>
    </row>
  </sheetData>
  <mergeCells count="12">
    <mergeCell ref="G16:G17"/>
    <mergeCell ref="D7:G7"/>
    <mergeCell ref="D8:G8"/>
    <mergeCell ref="D9:G9"/>
    <mergeCell ref="D11:G11"/>
    <mergeCell ref="A13:G13"/>
    <mergeCell ref="A14:G14"/>
    <mergeCell ref="A16:A17"/>
    <mergeCell ref="B16:B17"/>
    <mergeCell ref="D16:D17"/>
    <mergeCell ref="E16:F16"/>
    <mergeCell ref="D10:G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topLeftCell="A31" zoomScale="72" zoomScaleNormal="72" workbookViewId="0">
      <selection activeCell="D36" sqref="D36"/>
    </sheetView>
  </sheetViews>
  <sheetFormatPr defaultRowHeight="12.5" x14ac:dyDescent="0.25"/>
  <cols>
    <col min="1" max="1" width="5.1796875" customWidth="1"/>
    <col min="2" max="2" width="23.81640625" customWidth="1"/>
    <col min="3" max="3" width="11.7265625" customWidth="1"/>
    <col min="4" max="4" width="11.26953125" customWidth="1"/>
    <col min="5" max="5" width="13.54296875" customWidth="1"/>
    <col min="6" max="6" width="12.1796875" customWidth="1"/>
    <col min="7" max="7" width="13.7265625" customWidth="1"/>
    <col min="9" max="9" width="11.453125" bestFit="1" customWidth="1"/>
    <col min="10" max="10" width="18.453125" bestFit="1" customWidth="1"/>
    <col min="11" max="11" width="12.7265625" bestFit="1" customWidth="1"/>
  </cols>
  <sheetData>
    <row r="1" spans="1:13" ht="13" x14ac:dyDescent="0.3">
      <c r="B1" s="46"/>
      <c r="C1" s="46"/>
      <c r="D1" s="46"/>
      <c r="E1" s="46"/>
      <c r="F1" s="46"/>
      <c r="G1" s="46"/>
      <c r="H1" s="46"/>
    </row>
    <row r="2" spans="1:13" ht="19.5" customHeight="1" x14ac:dyDescent="0.3">
      <c r="B2" s="46"/>
      <c r="C2" s="46"/>
      <c r="D2" s="46"/>
      <c r="E2" s="46"/>
      <c r="F2" s="46"/>
      <c r="G2" s="46"/>
      <c r="H2" s="46"/>
    </row>
    <row r="3" spans="1:13" ht="15.5" x14ac:dyDescent="0.35">
      <c r="D3" s="169"/>
      <c r="E3" s="168" t="s">
        <v>190</v>
      </c>
      <c r="F3" s="168"/>
      <c r="G3" s="168"/>
    </row>
    <row r="4" spans="1:13" ht="15.5" x14ac:dyDescent="0.35">
      <c r="D4" s="186" t="s">
        <v>6</v>
      </c>
      <c r="E4" s="186"/>
      <c r="F4" s="186"/>
      <c r="G4" s="186"/>
    </row>
    <row r="5" spans="1:13" ht="15.5" x14ac:dyDescent="0.35">
      <c r="D5" s="186" t="s">
        <v>7</v>
      </c>
      <c r="E5" s="186"/>
      <c r="F5" s="186"/>
      <c r="G5" s="186"/>
    </row>
    <row r="6" spans="1:13" ht="15.5" x14ac:dyDescent="0.35">
      <c r="D6" s="186" t="s">
        <v>167</v>
      </c>
      <c r="E6" s="186"/>
      <c r="F6" s="186"/>
      <c r="G6" s="186"/>
    </row>
    <row r="7" spans="1:13" ht="31.5" customHeight="1" x14ac:dyDescent="0.35">
      <c r="D7" s="193" t="s">
        <v>184</v>
      </c>
      <c r="E7" s="193"/>
      <c r="F7" s="193"/>
      <c r="G7" s="6"/>
    </row>
    <row r="8" spans="1:13" ht="13" x14ac:dyDescent="0.3">
      <c r="D8" s="187"/>
      <c r="E8" s="187"/>
      <c r="F8" s="187"/>
      <c r="G8" s="187"/>
    </row>
    <row r="10" spans="1:13" ht="15" x14ac:dyDescent="0.3">
      <c r="A10" s="188" t="s">
        <v>1</v>
      </c>
      <c r="B10" s="188"/>
      <c r="C10" s="188"/>
      <c r="D10" s="188"/>
      <c r="E10" s="188"/>
      <c r="F10" s="188"/>
      <c r="G10" s="188"/>
    </row>
    <row r="11" spans="1:13" ht="15" x14ac:dyDescent="0.3">
      <c r="A11" s="188" t="s">
        <v>31</v>
      </c>
      <c r="B11" s="188"/>
      <c r="C11" s="188"/>
      <c r="D11" s="188"/>
      <c r="E11" s="188"/>
      <c r="F11" s="188"/>
      <c r="G11" s="188"/>
    </row>
    <row r="13" spans="1:13" ht="13" x14ac:dyDescent="0.25">
      <c r="A13" s="189" t="s">
        <v>0</v>
      </c>
      <c r="B13" s="185" t="s">
        <v>2</v>
      </c>
      <c r="C13" s="91"/>
      <c r="D13" s="185" t="s">
        <v>15</v>
      </c>
      <c r="E13" s="185" t="s">
        <v>3</v>
      </c>
      <c r="F13" s="185"/>
      <c r="G13" s="185" t="s">
        <v>8</v>
      </c>
    </row>
    <row r="14" spans="1:13" ht="65" x14ac:dyDescent="0.25">
      <c r="A14" s="190"/>
      <c r="B14" s="191"/>
      <c r="C14" s="92" t="s">
        <v>23</v>
      </c>
      <c r="D14" s="185"/>
      <c r="E14" s="91" t="s">
        <v>4</v>
      </c>
      <c r="F14" s="91" t="s">
        <v>5</v>
      </c>
      <c r="G14" s="185"/>
      <c r="I14" s="101"/>
      <c r="J14" s="101"/>
      <c r="K14" s="101"/>
      <c r="L14" s="101"/>
      <c r="M14" s="101"/>
    </row>
    <row r="15" spans="1:13" ht="15.5" x14ac:dyDescent="0.25">
      <c r="A15" s="8">
        <v>1</v>
      </c>
      <c r="B15" s="4" t="s">
        <v>96</v>
      </c>
      <c r="C15" s="83">
        <v>1481</v>
      </c>
      <c r="D15" s="18">
        <v>7150</v>
      </c>
      <c r="E15" s="8">
        <v>5812.1315500000001</v>
      </c>
      <c r="F15" s="50">
        <f>G15-E15</f>
        <v>58.708399999999529</v>
      </c>
      <c r="G15" s="49">
        <v>5870.8399499999996</v>
      </c>
      <c r="I15" s="109"/>
      <c r="J15" s="102"/>
      <c r="K15" s="101"/>
      <c r="L15" s="101"/>
      <c r="M15" s="101"/>
    </row>
    <row r="16" spans="1:13" ht="15.5" x14ac:dyDescent="0.25">
      <c r="A16" s="8">
        <v>2</v>
      </c>
      <c r="B16" s="4" t="s">
        <v>97</v>
      </c>
      <c r="C16" s="83">
        <v>880</v>
      </c>
      <c r="D16" s="10">
        <v>4650</v>
      </c>
      <c r="E16" s="8">
        <v>3899.9051199999999</v>
      </c>
      <c r="F16" s="50">
        <f>G16-E16</f>
        <v>39.39298000000008</v>
      </c>
      <c r="G16" s="49">
        <v>3939.2981</v>
      </c>
      <c r="I16" s="109"/>
      <c r="J16" s="102"/>
      <c r="K16" s="101"/>
      <c r="L16" s="101"/>
      <c r="M16" s="101"/>
    </row>
    <row r="17" spans="1:13" ht="46.5" x14ac:dyDescent="0.25">
      <c r="A17" s="8">
        <v>3</v>
      </c>
      <c r="B17" s="4" t="s">
        <v>32</v>
      </c>
      <c r="C17" s="93">
        <v>310</v>
      </c>
      <c r="D17" s="95">
        <v>1590</v>
      </c>
      <c r="E17" s="8">
        <v>1669.5439200000001</v>
      </c>
      <c r="F17" s="50">
        <f t="shared" ref="F17:F30" si="0">G17-E17</f>
        <v>16.864079999999831</v>
      </c>
      <c r="G17" s="49">
        <v>1686.4079999999999</v>
      </c>
      <c r="I17" s="109"/>
      <c r="J17" s="102"/>
      <c r="K17" s="101"/>
      <c r="L17" s="101"/>
      <c r="M17" s="101"/>
    </row>
    <row r="18" spans="1:13" ht="15.5" x14ac:dyDescent="0.35">
      <c r="A18" s="35">
        <v>4</v>
      </c>
      <c r="B18" s="13" t="s">
        <v>33</v>
      </c>
      <c r="C18" s="84">
        <v>410</v>
      </c>
      <c r="D18" s="95">
        <v>1850</v>
      </c>
      <c r="E18" s="8">
        <v>444.44707</v>
      </c>
      <c r="F18" s="50">
        <f t="shared" si="0"/>
        <v>4.4893599999999765</v>
      </c>
      <c r="G18" s="49">
        <v>448.93642999999997</v>
      </c>
      <c r="I18" s="109"/>
      <c r="J18" s="102"/>
      <c r="K18" s="101"/>
      <c r="L18" s="101"/>
      <c r="M18" s="101"/>
    </row>
    <row r="19" spans="1:13" ht="66" customHeight="1" x14ac:dyDescent="0.25">
      <c r="A19" s="95">
        <v>5</v>
      </c>
      <c r="B19" s="4" t="s">
        <v>34</v>
      </c>
      <c r="C19" s="83">
        <v>490</v>
      </c>
      <c r="D19" s="10" t="s">
        <v>38</v>
      </c>
      <c r="E19" s="8">
        <v>9131.8681500000002</v>
      </c>
      <c r="F19" s="50">
        <f t="shared" si="0"/>
        <v>92.241089999999531</v>
      </c>
      <c r="G19" s="49">
        <v>9224.1092399999998</v>
      </c>
      <c r="I19" s="109"/>
      <c r="J19" s="102"/>
      <c r="K19" s="101"/>
      <c r="L19" s="101"/>
      <c r="M19" s="101"/>
    </row>
    <row r="20" spans="1:13" ht="46.5" x14ac:dyDescent="0.35">
      <c r="A20" s="95">
        <v>6</v>
      </c>
      <c r="B20" s="6" t="s">
        <v>100</v>
      </c>
      <c r="C20" s="93">
        <v>1020</v>
      </c>
      <c r="D20" s="11">
        <v>5380</v>
      </c>
      <c r="E20" s="8">
        <v>5316.7558600000002</v>
      </c>
      <c r="F20" s="50">
        <f t="shared" si="0"/>
        <v>53.704600000000028</v>
      </c>
      <c r="G20" s="49">
        <v>5370.4604600000002</v>
      </c>
      <c r="I20" s="109"/>
      <c r="J20" s="102"/>
      <c r="K20" s="101"/>
      <c r="L20" s="101"/>
      <c r="M20" s="101"/>
    </row>
    <row r="21" spans="1:13" ht="15.5" x14ac:dyDescent="0.25">
      <c r="A21" s="95">
        <v>7</v>
      </c>
      <c r="B21" s="14" t="s">
        <v>98</v>
      </c>
      <c r="C21" s="94">
        <v>415</v>
      </c>
      <c r="D21" s="11">
        <v>2050</v>
      </c>
      <c r="E21" s="8">
        <v>1068.01675</v>
      </c>
      <c r="F21" s="50">
        <f t="shared" si="0"/>
        <v>10.788049999999885</v>
      </c>
      <c r="G21" s="49">
        <v>1078.8047999999999</v>
      </c>
      <c r="I21" s="109"/>
      <c r="J21" s="102"/>
      <c r="K21" s="101"/>
      <c r="L21" s="101"/>
      <c r="M21" s="101"/>
    </row>
    <row r="22" spans="1:13" ht="77.5" x14ac:dyDescent="0.35">
      <c r="A22" s="8">
        <v>8</v>
      </c>
      <c r="B22" s="29" t="s">
        <v>35</v>
      </c>
      <c r="C22" s="26">
        <v>722.3</v>
      </c>
      <c r="D22" s="95" t="s">
        <v>39</v>
      </c>
      <c r="E22" s="8">
        <v>8829.1612999999998</v>
      </c>
      <c r="F22" s="50">
        <f t="shared" si="0"/>
        <v>89.183450000000448</v>
      </c>
      <c r="G22" s="49">
        <v>8918.3447500000002</v>
      </c>
      <c r="I22" s="109"/>
      <c r="J22" s="102"/>
      <c r="K22" s="101"/>
      <c r="L22" s="101"/>
      <c r="M22" s="101"/>
    </row>
    <row r="23" spans="1:13" ht="62" x14ac:dyDescent="0.35">
      <c r="A23" s="8">
        <v>9</v>
      </c>
      <c r="B23" s="6" t="s">
        <v>36</v>
      </c>
      <c r="C23" s="26">
        <v>270</v>
      </c>
      <c r="D23" s="95" t="s">
        <v>40</v>
      </c>
      <c r="E23" s="8">
        <v>3613.9389999999999</v>
      </c>
      <c r="F23" s="50">
        <f t="shared" si="0"/>
        <v>36.504429999999957</v>
      </c>
      <c r="G23" s="49">
        <v>3650.4434299999998</v>
      </c>
      <c r="I23" s="109"/>
      <c r="J23" s="102"/>
      <c r="K23" s="101"/>
      <c r="L23" s="101"/>
      <c r="M23" s="101"/>
    </row>
    <row r="24" spans="1:13" ht="57.75" customHeight="1" x14ac:dyDescent="0.25">
      <c r="A24" s="8">
        <v>10</v>
      </c>
      <c r="B24" s="80" t="s">
        <v>37</v>
      </c>
      <c r="C24" s="26">
        <v>370</v>
      </c>
      <c r="D24" s="23" t="s">
        <v>41</v>
      </c>
      <c r="E24" s="8">
        <v>4363.3916200000003</v>
      </c>
      <c r="F24" s="50">
        <f t="shared" si="0"/>
        <v>44.074659999999312</v>
      </c>
      <c r="G24" s="49">
        <v>4407.4662799999996</v>
      </c>
      <c r="I24" s="109"/>
      <c r="J24" s="102"/>
      <c r="K24" s="101"/>
      <c r="L24" s="101"/>
      <c r="M24" s="101"/>
    </row>
    <row r="25" spans="1:13" ht="31" x14ac:dyDescent="0.35">
      <c r="A25" s="8">
        <v>11</v>
      </c>
      <c r="B25" s="29" t="s">
        <v>101</v>
      </c>
      <c r="C25" s="26">
        <v>72</v>
      </c>
      <c r="D25" s="23">
        <v>1210</v>
      </c>
      <c r="E25" s="8">
        <v>1050.17977</v>
      </c>
      <c r="F25" s="50">
        <f t="shared" si="0"/>
        <v>10.607880000000023</v>
      </c>
      <c r="G25" s="52">
        <v>1060.78765</v>
      </c>
      <c r="I25" s="109"/>
      <c r="J25" s="102"/>
      <c r="K25" s="101"/>
      <c r="L25" s="101"/>
      <c r="M25" s="101"/>
    </row>
    <row r="26" spans="1:13" ht="15.5" x14ac:dyDescent="0.25">
      <c r="A26" s="8">
        <v>12</v>
      </c>
      <c r="B26" s="80" t="s">
        <v>99</v>
      </c>
      <c r="C26" s="26">
        <v>324</v>
      </c>
      <c r="D26" s="23">
        <v>2900</v>
      </c>
      <c r="E26" s="8">
        <v>2868.9540699999998</v>
      </c>
      <c r="F26" s="50">
        <f t="shared" si="0"/>
        <v>28.979330000000118</v>
      </c>
      <c r="G26" s="50">
        <v>2897.9333999999999</v>
      </c>
      <c r="I26" s="109"/>
      <c r="J26" s="102"/>
      <c r="K26" s="101"/>
      <c r="L26" s="101"/>
      <c r="M26" s="101"/>
    </row>
    <row r="27" spans="1:13" ht="46.5" x14ac:dyDescent="0.35">
      <c r="A27" s="8">
        <v>13</v>
      </c>
      <c r="B27" s="29" t="s">
        <v>102</v>
      </c>
      <c r="C27" s="26">
        <v>70</v>
      </c>
      <c r="D27" s="23">
        <v>720</v>
      </c>
      <c r="E27" s="8">
        <v>997.20946000000004</v>
      </c>
      <c r="F27" s="50">
        <f t="shared" si="0"/>
        <v>10.072819999999979</v>
      </c>
      <c r="G27" s="52">
        <v>1007.28228</v>
      </c>
      <c r="I27" s="109"/>
      <c r="J27" s="102"/>
      <c r="K27" s="103"/>
      <c r="L27" s="101"/>
      <c r="M27" s="101"/>
    </row>
    <row r="28" spans="1:13" ht="31" x14ac:dyDescent="0.35">
      <c r="A28" s="8">
        <v>14</v>
      </c>
      <c r="B28" s="29" t="s">
        <v>80</v>
      </c>
      <c r="C28" s="26">
        <v>136</v>
      </c>
      <c r="D28" s="23">
        <v>210</v>
      </c>
      <c r="E28" s="8">
        <v>379.98509000000001</v>
      </c>
      <c r="F28" s="50">
        <f t="shared" si="0"/>
        <v>3.83823000000001</v>
      </c>
      <c r="G28" s="52">
        <v>383.82332000000002</v>
      </c>
      <c r="I28" s="109"/>
      <c r="J28" s="102"/>
      <c r="K28" s="103"/>
      <c r="L28" s="101"/>
      <c r="M28" s="101"/>
    </row>
    <row r="29" spans="1:13" ht="15.5" x14ac:dyDescent="0.35">
      <c r="A29" s="8">
        <v>15</v>
      </c>
      <c r="B29" s="29" t="s">
        <v>81</v>
      </c>
      <c r="C29" s="26">
        <v>110</v>
      </c>
      <c r="D29" s="23">
        <v>830</v>
      </c>
      <c r="E29" s="8">
        <v>440.92149000000001</v>
      </c>
      <c r="F29" s="50">
        <f t="shared" si="0"/>
        <v>4.4537500000000136</v>
      </c>
      <c r="G29" s="52">
        <v>445.37524000000002</v>
      </c>
      <c r="I29" s="109"/>
      <c r="J29" s="102"/>
      <c r="K29" s="103"/>
      <c r="L29" s="101"/>
      <c r="M29" s="101"/>
    </row>
    <row r="30" spans="1:13" ht="62" x14ac:dyDescent="0.35">
      <c r="A30" s="8">
        <v>16</v>
      </c>
      <c r="B30" s="29" t="s">
        <v>95</v>
      </c>
      <c r="C30" s="26">
        <v>155</v>
      </c>
      <c r="D30" s="23">
        <v>155</v>
      </c>
      <c r="E30" s="50">
        <v>196.67696000000001</v>
      </c>
      <c r="F30" s="50">
        <f t="shared" si="0"/>
        <v>1.9866399999999942</v>
      </c>
      <c r="G30" s="52">
        <v>198.6636</v>
      </c>
      <c r="I30" s="109"/>
      <c r="J30" s="101"/>
      <c r="K30" s="103"/>
      <c r="L30" s="101"/>
      <c r="M30" s="101"/>
    </row>
    <row r="31" spans="1:13" ht="62" x14ac:dyDescent="0.35">
      <c r="A31" s="8">
        <v>17</v>
      </c>
      <c r="B31" s="39" t="s">
        <v>108</v>
      </c>
      <c r="C31" s="25">
        <v>210</v>
      </c>
      <c r="D31" s="25">
        <v>1550</v>
      </c>
      <c r="E31" s="49">
        <v>1797.7457999999999</v>
      </c>
      <c r="F31" s="100">
        <f>G31-E31</f>
        <v>18.159049999999979</v>
      </c>
      <c r="G31" s="49">
        <v>1815.9048499999999</v>
      </c>
      <c r="I31" s="109"/>
      <c r="J31" s="101"/>
      <c r="K31" s="103"/>
      <c r="L31" s="101"/>
      <c r="M31" s="101"/>
    </row>
    <row r="32" spans="1:13" ht="46.5" x14ac:dyDescent="0.35">
      <c r="A32" s="8">
        <v>18</v>
      </c>
      <c r="B32" s="39" t="s">
        <v>109</v>
      </c>
      <c r="C32" s="25">
        <v>310</v>
      </c>
      <c r="D32" s="25">
        <v>4100</v>
      </c>
      <c r="E32" s="49">
        <v>3099.0264000000002</v>
      </c>
      <c r="F32" s="100">
        <f>G32-E32</f>
        <v>31.303299999999581</v>
      </c>
      <c r="G32" s="49">
        <v>3130.3296999999998</v>
      </c>
      <c r="I32" s="109"/>
      <c r="J32" s="101"/>
      <c r="K32" s="103"/>
      <c r="L32" s="101"/>
      <c r="M32" s="101"/>
    </row>
    <row r="33" spans="1:13" ht="46.5" x14ac:dyDescent="0.35">
      <c r="A33" s="8">
        <v>19</v>
      </c>
      <c r="B33" s="39" t="s">
        <v>110</v>
      </c>
      <c r="C33" s="25">
        <v>320</v>
      </c>
      <c r="D33" s="25">
        <v>4500</v>
      </c>
      <c r="E33" s="49">
        <v>3449.4274</v>
      </c>
      <c r="F33" s="100">
        <f>G33-E33</f>
        <v>34.84270000000015</v>
      </c>
      <c r="G33" s="49">
        <v>3484.2701000000002</v>
      </c>
      <c r="I33" s="109"/>
      <c r="J33" s="101"/>
      <c r="K33" s="103"/>
      <c r="L33" s="101"/>
      <c r="M33" s="101"/>
    </row>
    <row r="34" spans="1:13" ht="46.5" x14ac:dyDescent="0.35">
      <c r="A34" s="8">
        <v>20</v>
      </c>
      <c r="B34" s="39" t="s">
        <v>111</v>
      </c>
      <c r="C34" s="25">
        <v>160</v>
      </c>
      <c r="D34" s="25">
        <v>1830</v>
      </c>
      <c r="E34" s="49">
        <v>1412.9340500000001</v>
      </c>
      <c r="F34" s="100">
        <f>G34-E34</f>
        <v>14.27206000000001</v>
      </c>
      <c r="G34" s="49">
        <v>1427.2061100000001</v>
      </c>
      <c r="I34" s="109"/>
      <c r="J34" s="101"/>
      <c r="K34" s="103"/>
      <c r="L34" s="101"/>
      <c r="M34" s="101"/>
    </row>
    <row r="35" spans="1:13" ht="62" x14ac:dyDescent="0.35">
      <c r="A35" s="8">
        <v>21</v>
      </c>
      <c r="B35" s="39" t="s">
        <v>121</v>
      </c>
      <c r="C35" s="25">
        <v>125</v>
      </c>
      <c r="D35" s="25">
        <v>151</v>
      </c>
      <c r="E35" s="49">
        <v>157.77916999999999</v>
      </c>
      <c r="F35" s="100">
        <f>G35-E35</f>
        <v>87.879829999999998</v>
      </c>
      <c r="G35" s="49">
        <v>245.65899999999999</v>
      </c>
      <c r="I35" s="109"/>
      <c r="J35" s="101"/>
      <c r="K35" s="103"/>
      <c r="L35" s="101"/>
      <c r="M35" s="101"/>
    </row>
    <row r="36" spans="1:13" ht="15.5" x14ac:dyDescent="0.3">
      <c r="A36" s="9"/>
      <c r="B36" s="41" t="s">
        <v>19</v>
      </c>
      <c r="C36" s="26">
        <f>SUM(C15:C35)</f>
        <v>8360.2999999999993</v>
      </c>
      <c r="D36" s="8">
        <f>D15+D16+D17+D18+D20+D21+D25+D26+D27+6960+3250+9100+540+3429.15+564.5+4464.45+724.44+D28+D29+D30+D31+D32+D33+D34+D35</f>
        <v>69858.540000000008</v>
      </c>
      <c r="E36" s="50">
        <f>SUM(E15:E35)</f>
        <v>60000.000000000007</v>
      </c>
      <c r="F36" s="50">
        <f>SUM(F15:F35)</f>
        <v>692.34668999999838</v>
      </c>
      <c r="G36" s="50">
        <f>SUM(G15:G35)</f>
        <v>60692.346690000006</v>
      </c>
    </row>
    <row r="38" spans="1:13" x14ac:dyDescent="0.25">
      <c r="G38" s="51"/>
    </row>
    <row r="39" spans="1:13" x14ac:dyDescent="0.25">
      <c r="E39" s="51"/>
      <c r="G39" s="51"/>
    </row>
    <row r="40" spans="1:13" x14ac:dyDescent="0.25">
      <c r="F40" s="51"/>
    </row>
    <row r="41" spans="1:13" x14ac:dyDescent="0.25">
      <c r="E41" s="51"/>
    </row>
  </sheetData>
  <mergeCells count="12">
    <mergeCell ref="A13:A14"/>
    <mergeCell ref="B13:B14"/>
    <mergeCell ref="D13:D14"/>
    <mergeCell ref="E13:F13"/>
    <mergeCell ref="G13:G14"/>
    <mergeCell ref="A11:G11"/>
    <mergeCell ref="D4:G4"/>
    <mergeCell ref="D5:G5"/>
    <mergeCell ref="D8:G8"/>
    <mergeCell ref="A10:G10"/>
    <mergeCell ref="D6:G6"/>
    <mergeCell ref="D7:F7"/>
  </mergeCells>
  <pageMargins left="0.31496062992125984" right="0.31496062992125984" top="0" bottom="0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"/>
  <sheetViews>
    <sheetView topLeftCell="A22" zoomScale="72" zoomScaleNormal="72" workbookViewId="0">
      <selection activeCell="D39" sqref="D39"/>
    </sheetView>
  </sheetViews>
  <sheetFormatPr defaultRowHeight="12.5" x14ac:dyDescent="0.25"/>
  <cols>
    <col min="1" max="1" width="5.1796875" customWidth="1"/>
    <col min="2" max="2" width="23.81640625" customWidth="1"/>
    <col min="3" max="3" width="10.81640625" customWidth="1"/>
    <col min="4" max="4" width="11.26953125" customWidth="1"/>
    <col min="5" max="5" width="13.453125" customWidth="1"/>
    <col min="6" max="6" width="11.1796875" customWidth="1"/>
    <col min="7" max="7" width="14.26953125" customWidth="1"/>
    <col min="9" max="9" width="13.26953125" customWidth="1"/>
    <col min="11" max="11" width="13.81640625" bestFit="1" customWidth="1"/>
  </cols>
  <sheetData>
    <row r="1" spans="1:8" ht="18.75" customHeight="1" x14ac:dyDescent="0.3">
      <c r="B1" s="46"/>
      <c r="C1" s="46"/>
      <c r="D1" s="46"/>
      <c r="E1" s="46"/>
      <c r="F1" s="46"/>
      <c r="G1" s="46"/>
    </row>
    <row r="2" spans="1:8" ht="13" x14ac:dyDescent="0.3">
      <c r="B2" s="46"/>
      <c r="C2" s="46"/>
      <c r="D2" s="46"/>
      <c r="E2" s="46"/>
      <c r="F2" s="46"/>
      <c r="G2" s="46"/>
    </row>
    <row r="3" spans="1:8" ht="13" hidden="1" x14ac:dyDescent="0.3">
      <c r="B3" s="46"/>
      <c r="C3" s="46"/>
      <c r="D3" s="46"/>
      <c r="E3" s="46" t="s">
        <v>90</v>
      </c>
      <c r="F3" s="46"/>
      <c r="G3" s="46"/>
    </row>
    <row r="4" spans="1:8" ht="13" hidden="1" x14ac:dyDescent="0.3">
      <c r="B4" s="46"/>
      <c r="C4" s="46"/>
      <c r="D4" s="46" t="s">
        <v>30</v>
      </c>
      <c r="E4" s="46"/>
      <c r="F4" s="46"/>
      <c r="G4" s="46"/>
    </row>
    <row r="5" spans="1:8" ht="12" hidden="1" customHeight="1" x14ac:dyDescent="0.3">
      <c r="B5" s="46"/>
      <c r="C5" s="46"/>
      <c r="D5" s="46" t="s">
        <v>28</v>
      </c>
      <c r="E5" s="46"/>
      <c r="F5" s="46"/>
      <c r="G5" s="46"/>
    </row>
    <row r="6" spans="1:8" ht="15.5" x14ac:dyDescent="0.35">
      <c r="D6" s="167"/>
      <c r="E6" s="168" t="s">
        <v>191</v>
      </c>
      <c r="F6" s="168"/>
      <c r="G6" s="168"/>
    </row>
    <row r="7" spans="1:8" ht="15.5" x14ac:dyDescent="0.35">
      <c r="D7" s="186" t="s">
        <v>6</v>
      </c>
      <c r="E7" s="186"/>
      <c r="F7" s="186"/>
      <c r="G7" s="186"/>
    </row>
    <row r="8" spans="1:8" ht="15.5" x14ac:dyDescent="0.35">
      <c r="D8" s="186" t="s">
        <v>7</v>
      </c>
      <c r="E8" s="186"/>
      <c r="F8" s="186"/>
      <c r="G8" s="186"/>
    </row>
    <row r="9" spans="1:8" ht="15.5" x14ac:dyDescent="0.35">
      <c r="D9" s="186" t="s">
        <v>167</v>
      </c>
      <c r="E9" s="186"/>
      <c r="F9" s="186"/>
      <c r="G9" s="186"/>
    </row>
    <row r="10" spans="1:8" ht="30.75" customHeight="1" x14ac:dyDescent="0.35">
      <c r="D10" s="192" t="s">
        <v>184</v>
      </c>
      <c r="E10" s="192"/>
      <c r="F10" s="192"/>
      <c r="G10" s="192"/>
    </row>
    <row r="11" spans="1:8" ht="13" x14ac:dyDescent="0.3">
      <c r="D11" s="143"/>
      <c r="E11" s="143"/>
      <c r="F11" s="143"/>
      <c r="G11" s="143"/>
    </row>
    <row r="13" spans="1:8" ht="15" x14ac:dyDescent="0.3">
      <c r="A13" s="188" t="s">
        <v>1</v>
      </c>
      <c r="B13" s="188"/>
      <c r="C13" s="188"/>
      <c r="D13" s="188"/>
      <c r="E13" s="188"/>
      <c r="F13" s="188"/>
      <c r="G13" s="188"/>
    </row>
    <row r="14" spans="1:8" ht="15" x14ac:dyDescent="0.3">
      <c r="A14" s="188" t="s">
        <v>43</v>
      </c>
      <c r="B14" s="188"/>
      <c r="C14" s="188"/>
      <c r="D14" s="188"/>
      <c r="E14" s="188"/>
      <c r="F14" s="188"/>
      <c r="G14" s="188"/>
    </row>
    <row r="15" spans="1:8" x14ac:dyDescent="0.25">
      <c r="B15" s="28"/>
      <c r="C15" s="28"/>
      <c r="D15" s="28"/>
      <c r="E15" s="28"/>
      <c r="F15" s="28"/>
      <c r="G15" s="28"/>
      <c r="H15" s="28"/>
    </row>
    <row r="16" spans="1:8" ht="13" x14ac:dyDescent="0.25">
      <c r="A16" s="189" t="s">
        <v>0</v>
      </c>
      <c r="B16" s="194" t="s">
        <v>2</v>
      </c>
      <c r="C16" s="81"/>
      <c r="D16" s="194" t="s">
        <v>15</v>
      </c>
      <c r="E16" s="194" t="s">
        <v>3</v>
      </c>
      <c r="F16" s="194"/>
      <c r="G16" s="194" t="s">
        <v>8</v>
      </c>
      <c r="H16" s="28"/>
    </row>
    <row r="17" spans="1:11" ht="65" x14ac:dyDescent="0.25">
      <c r="A17" s="190"/>
      <c r="B17" s="195"/>
      <c r="C17" s="82" t="s">
        <v>23</v>
      </c>
      <c r="D17" s="194"/>
      <c r="E17" s="81" t="s">
        <v>4</v>
      </c>
      <c r="F17" s="81" t="s">
        <v>5</v>
      </c>
      <c r="G17" s="194"/>
      <c r="H17" s="28"/>
    </row>
    <row r="18" spans="1:11" ht="31" x14ac:dyDescent="0.35">
      <c r="A18" s="47">
        <v>1</v>
      </c>
      <c r="B18" s="39" t="s">
        <v>75</v>
      </c>
      <c r="C18" s="26">
        <v>370</v>
      </c>
      <c r="D18" s="96">
        <v>480</v>
      </c>
      <c r="E18" s="49">
        <v>3553.28998</v>
      </c>
      <c r="F18" s="100">
        <f>G18-E18</f>
        <v>35.891819999999825</v>
      </c>
      <c r="G18" s="49">
        <v>3589.1817999999998</v>
      </c>
      <c r="H18" s="28"/>
      <c r="I18" s="79"/>
    </row>
    <row r="19" spans="1:11" ht="46.5" x14ac:dyDescent="0.35">
      <c r="A19" s="47">
        <v>2</v>
      </c>
      <c r="B19" s="39" t="s">
        <v>94</v>
      </c>
      <c r="C19" s="26">
        <v>420</v>
      </c>
      <c r="D19" s="96">
        <v>2480</v>
      </c>
      <c r="E19" s="49">
        <v>2013.4052099999999</v>
      </c>
      <c r="F19" s="100">
        <f t="shared" ref="F19:F33" si="0">G19-E19</f>
        <v>20.33743000000004</v>
      </c>
      <c r="G19" s="49">
        <v>2033.7426399999999</v>
      </c>
      <c r="H19" s="28"/>
      <c r="K19" s="79"/>
    </row>
    <row r="20" spans="1:11" ht="70" x14ac:dyDescent="0.25">
      <c r="A20" s="47">
        <v>3</v>
      </c>
      <c r="B20" s="90" t="s">
        <v>51</v>
      </c>
      <c r="C20" s="26">
        <v>250</v>
      </c>
      <c r="D20" s="97" t="s">
        <v>113</v>
      </c>
      <c r="E20" s="49">
        <v>3529.68363</v>
      </c>
      <c r="F20" s="100">
        <f t="shared" si="0"/>
        <v>35.653369999999995</v>
      </c>
      <c r="G20" s="49">
        <v>3565.337</v>
      </c>
      <c r="H20" s="28"/>
      <c r="K20" s="79"/>
    </row>
    <row r="21" spans="1:11" ht="15.5" x14ac:dyDescent="0.35">
      <c r="A21" s="47">
        <v>4</v>
      </c>
      <c r="B21" s="39" t="s">
        <v>77</v>
      </c>
      <c r="C21" s="26">
        <v>680</v>
      </c>
      <c r="D21" s="96">
        <v>2900</v>
      </c>
      <c r="E21" s="49">
        <v>2408.9797699999999</v>
      </c>
      <c r="F21" s="100">
        <f t="shared" si="0"/>
        <v>24.333129999999983</v>
      </c>
      <c r="G21" s="49">
        <v>2433.3128999999999</v>
      </c>
      <c r="H21" s="28"/>
    </row>
    <row r="22" spans="1:11" ht="31" x14ac:dyDescent="0.35">
      <c r="A22" s="47">
        <v>5</v>
      </c>
      <c r="B22" s="39" t="s">
        <v>82</v>
      </c>
      <c r="C22" s="26">
        <v>200</v>
      </c>
      <c r="D22" s="96">
        <v>1380</v>
      </c>
      <c r="E22" s="49">
        <v>1832.98648</v>
      </c>
      <c r="F22" s="100">
        <f t="shared" si="0"/>
        <v>18.51502000000005</v>
      </c>
      <c r="G22" s="49">
        <v>1851.5015000000001</v>
      </c>
      <c r="H22" s="28"/>
    </row>
    <row r="23" spans="1:11" ht="15.5" x14ac:dyDescent="0.35">
      <c r="A23" s="47">
        <v>6</v>
      </c>
      <c r="B23" s="39" t="s">
        <v>83</v>
      </c>
      <c r="C23" s="26">
        <v>1100</v>
      </c>
      <c r="D23" s="96">
        <v>5550</v>
      </c>
      <c r="E23" s="49">
        <v>4710.8905999999997</v>
      </c>
      <c r="F23" s="100">
        <f t="shared" si="0"/>
        <v>47.584749999999985</v>
      </c>
      <c r="G23" s="49">
        <v>4758.4753499999997</v>
      </c>
      <c r="H23" s="28"/>
      <c r="I23" s="79"/>
    </row>
    <row r="24" spans="1:11" ht="60" customHeight="1" x14ac:dyDescent="0.35">
      <c r="A24" s="47">
        <v>7</v>
      </c>
      <c r="B24" s="39" t="s">
        <v>45</v>
      </c>
      <c r="C24" s="26">
        <v>660</v>
      </c>
      <c r="D24" s="26">
        <v>1280</v>
      </c>
      <c r="E24" s="49">
        <v>1879.03638</v>
      </c>
      <c r="F24" s="100">
        <f t="shared" si="0"/>
        <v>18.980170000000044</v>
      </c>
      <c r="G24" s="99">
        <v>1898.0165500000001</v>
      </c>
      <c r="H24" s="28"/>
    </row>
    <row r="25" spans="1:11" ht="31" x14ac:dyDescent="0.35">
      <c r="A25" s="47">
        <v>8</v>
      </c>
      <c r="B25" s="39" t="s">
        <v>46</v>
      </c>
      <c r="C25" s="26">
        <v>920</v>
      </c>
      <c r="D25" s="96">
        <v>1380</v>
      </c>
      <c r="E25" s="49">
        <v>984.17386999999997</v>
      </c>
      <c r="F25" s="100">
        <f t="shared" si="0"/>
        <v>9.9411499999999933</v>
      </c>
      <c r="G25" s="49">
        <v>994.11501999999996</v>
      </c>
      <c r="H25" s="28"/>
    </row>
    <row r="26" spans="1:11" ht="15.5" x14ac:dyDescent="0.35">
      <c r="A26" s="47">
        <v>9</v>
      </c>
      <c r="B26" s="39" t="s">
        <v>74</v>
      </c>
      <c r="C26" s="26">
        <v>490</v>
      </c>
      <c r="D26" s="96">
        <v>2100</v>
      </c>
      <c r="E26" s="49">
        <v>777.35132999999996</v>
      </c>
      <c r="F26" s="100">
        <f t="shared" si="0"/>
        <v>7.8520300000000134</v>
      </c>
      <c r="G26" s="49">
        <v>785.20335999999998</v>
      </c>
      <c r="H26" s="28"/>
    </row>
    <row r="27" spans="1:11" ht="15.5" x14ac:dyDescent="0.35">
      <c r="A27" s="47">
        <v>10</v>
      </c>
      <c r="B27" s="39" t="s">
        <v>72</v>
      </c>
      <c r="C27" s="26">
        <v>136</v>
      </c>
      <c r="D27" s="96">
        <v>930</v>
      </c>
      <c r="E27" s="49">
        <v>578.84653000000003</v>
      </c>
      <c r="F27" s="100">
        <f t="shared" si="0"/>
        <v>5.8469299999999294</v>
      </c>
      <c r="G27" s="49">
        <v>584.69345999999996</v>
      </c>
      <c r="H27" s="28"/>
    </row>
    <row r="28" spans="1:11" ht="46.5" x14ac:dyDescent="0.25">
      <c r="A28" s="47">
        <v>11</v>
      </c>
      <c r="B28" s="119" t="s">
        <v>105</v>
      </c>
      <c r="C28" s="26">
        <v>160</v>
      </c>
      <c r="D28" s="96">
        <v>2350</v>
      </c>
      <c r="E28" s="49">
        <v>1787.2875200000001</v>
      </c>
      <c r="F28" s="100">
        <f t="shared" si="0"/>
        <v>18.053409999999985</v>
      </c>
      <c r="G28" s="49">
        <v>1805.3409300000001</v>
      </c>
      <c r="H28" s="28"/>
    </row>
    <row r="29" spans="1:11" ht="46.5" x14ac:dyDescent="0.25">
      <c r="A29" s="47">
        <v>12</v>
      </c>
      <c r="B29" s="119" t="s">
        <v>104</v>
      </c>
      <c r="C29" s="26">
        <v>710</v>
      </c>
      <c r="D29" s="96">
        <v>3120</v>
      </c>
      <c r="E29" s="49">
        <v>4365.9317099999998</v>
      </c>
      <c r="F29" s="100">
        <f t="shared" si="0"/>
        <v>44.100320000000465</v>
      </c>
      <c r="G29" s="49">
        <v>4410.0320300000003</v>
      </c>
      <c r="H29" s="28"/>
    </row>
    <row r="30" spans="1:11" ht="46.5" x14ac:dyDescent="0.25">
      <c r="A30" s="47">
        <v>13</v>
      </c>
      <c r="B30" s="119" t="s">
        <v>103</v>
      </c>
      <c r="C30" s="26">
        <v>250</v>
      </c>
      <c r="D30" s="96">
        <v>4050</v>
      </c>
      <c r="E30" s="49">
        <v>3066.4251899999999</v>
      </c>
      <c r="F30" s="100">
        <f t="shared" si="0"/>
        <v>30.973989999999958</v>
      </c>
      <c r="G30" s="49">
        <v>3097.3991799999999</v>
      </c>
      <c r="H30" s="28"/>
    </row>
    <row r="31" spans="1:11" ht="46.5" x14ac:dyDescent="0.25">
      <c r="A31" s="47">
        <v>14</v>
      </c>
      <c r="B31" s="119" t="s">
        <v>106</v>
      </c>
      <c r="C31" s="26">
        <v>340</v>
      </c>
      <c r="D31" s="96">
        <v>2150</v>
      </c>
      <c r="E31" s="49">
        <v>1826.2964899999999</v>
      </c>
      <c r="F31" s="100">
        <f t="shared" si="0"/>
        <v>18.447440000000142</v>
      </c>
      <c r="G31" s="49">
        <v>1844.7439300000001</v>
      </c>
      <c r="H31" s="28"/>
    </row>
    <row r="32" spans="1:11" ht="46.5" x14ac:dyDescent="0.35">
      <c r="A32" s="47">
        <v>15</v>
      </c>
      <c r="B32" s="39" t="s">
        <v>112</v>
      </c>
      <c r="C32" s="25">
        <v>280</v>
      </c>
      <c r="D32" s="25">
        <v>4050</v>
      </c>
      <c r="E32" s="49">
        <v>3063.85716</v>
      </c>
      <c r="F32" s="100">
        <f t="shared" si="0"/>
        <v>30.948049999999967</v>
      </c>
      <c r="G32" s="49">
        <v>3094.80521</v>
      </c>
      <c r="H32" s="28"/>
      <c r="I32" s="79"/>
    </row>
    <row r="33" spans="1:13" ht="46.5" x14ac:dyDescent="0.25">
      <c r="A33" s="47">
        <v>16</v>
      </c>
      <c r="B33" s="119" t="s">
        <v>107</v>
      </c>
      <c r="C33" s="25">
        <v>210</v>
      </c>
      <c r="D33" s="25">
        <v>2250</v>
      </c>
      <c r="E33" s="49">
        <v>1704.9964399999999</v>
      </c>
      <c r="F33" s="100">
        <f t="shared" si="0"/>
        <v>17.222190000000182</v>
      </c>
      <c r="G33" s="49">
        <v>1722.2186300000001</v>
      </c>
      <c r="H33" s="28"/>
      <c r="I33" s="79"/>
      <c r="J33" s="101"/>
      <c r="K33" s="101"/>
      <c r="L33" s="101"/>
      <c r="M33" s="101"/>
    </row>
    <row r="34" spans="1:13" ht="15.5" x14ac:dyDescent="0.25">
      <c r="A34" s="47">
        <v>17</v>
      </c>
      <c r="B34" s="115" t="s">
        <v>125</v>
      </c>
      <c r="C34" s="107">
        <v>1120</v>
      </c>
      <c r="D34" s="108">
        <v>4372</v>
      </c>
      <c r="E34" s="49">
        <f>G34*0.99</f>
        <v>7324.2734399999999</v>
      </c>
      <c r="F34" s="100">
        <f>G34-E34</f>
        <v>73.982560000000376</v>
      </c>
      <c r="G34" s="49">
        <v>7398.2560000000003</v>
      </c>
      <c r="H34" s="28"/>
      <c r="I34" s="79"/>
      <c r="J34" s="101"/>
      <c r="K34" s="101"/>
      <c r="L34" s="101"/>
      <c r="M34" s="101"/>
    </row>
    <row r="35" spans="1:13" ht="15.5" x14ac:dyDescent="0.35">
      <c r="A35" s="47">
        <v>18</v>
      </c>
      <c r="B35" s="39" t="s">
        <v>117</v>
      </c>
      <c r="C35" s="26">
        <v>324</v>
      </c>
      <c r="D35" s="25">
        <v>3330</v>
      </c>
      <c r="E35" s="49">
        <f>G35-F35</f>
        <v>3225.1131989999999</v>
      </c>
      <c r="F35" s="181">
        <f>0.01*G35</f>
        <v>32.576900999999999</v>
      </c>
      <c r="G35" s="49">
        <v>3257.6900999999998</v>
      </c>
      <c r="H35" s="28"/>
      <c r="I35" s="79"/>
      <c r="J35" s="101"/>
      <c r="K35" s="183"/>
      <c r="L35" s="101"/>
      <c r="M35" s="101"/>
    </row>
    <row r="36" spans="1:13" ht="46.5" x14ac:dyDescent="0.35">
      <c r="A36" s="47">
        <v>19</v>
      </c>
      <c r="B36" s="39" t="s">
        <v>215</v>
      </c>
      <c r="C36" s="26">
        <v>120</v>
      </c>
      <c r="D36" s="25">
        <v>1300</v>
      </c>
      <c r="E36" s="49">
        <v>3677.5779699999998</v>
      </c>
      <c r="F36" s="181">
        <f>G36-E36</f>
        <v>37.14725222222205</v>
      </c>
      <c r="G36" s="49">
        <f>E36*100/99</f>
        <v>3714.7252222222219</v>
      </c>
      <c r="H36" s="28"/>
      <c r="I36" s="79"/>
      <c r="J36" s="101"/>
      <c r="K36" s="183"/>
      <c r="L36" s="101"/>
      <c r="M36" s="101"/>
    </row>
    <row r="37" spans="1:13" ht="46.5" x14ac:dyDescent="0.35">
      <c r="A37" s="47">
        <v>20</v>
      </c>
      <c r="B37" s="39" t="s">
        <v>50</v>
      </c>
      <c r="C37" s="26">
        <v>620</v>
      </c>
      <c r="D37" s="25">
        <v>4820</v>
      </c>
      <c r="E37" s="49">
        <f>G37*0.99</f>
        <v>5675.438142</v>
      </c>
      <c r="F37" s="100">
        <f>G37-E37</f>
        <v>57.327658000000156</v>
      </c>
      <c r="G37" s="49">
        <v>5732.7658000000001</v>
      </c>
      <c r="H37" s="28"/>
      <c r="I37" s="79"/>
      <c r="J37" s="101"/>
      <c r="K37" s="183"/>
      <c r="L37" s="101"/>
      <c r="M37" s="101"/>
    </row>
    <row r="38" spans="1:13" ht="15.5" x14ac:dyDescent="0.35">
      <c r="A38" s="47">
        <v>21</v>
      </c>
      <c r="B38" s="39" t="s">
        <v>214</v>
      </c>
      <c r="C38" s="26">
        <v>358</v>
      </c>
      <c r="D38" s="25">
        <v>2050</v>
      </c>
      <c r="E38" s="49">
        <f>G38-F38</f>
        <v>2014.15896</v>
      </c>
      <c r="F38" s="181">
        <f>0.01*G38</f>
        <v>20.345040000000001</v>
      </c>
      <c r="G38" s="27">
        <v>2034.5039999999999</v>
      </c>
      <c r="H38" s="28"/>
      <c r="I38" s="79"/>
      <c r="J38" s="101"/>
      <c r="K38" s="184"/>
      <c r="L38" s="101"/>
      <c r="M38" s="101"/>
    </row>
    <row r="39" spans="1:13" ht="15.5" x14ac:dyDescent="0.35">
      <c r="A39" s="87"/>
      <c r="B39" s="88" t="s">
        <v>19</v>
      </c>
      <c r="C39" s="25">
        <f>SUM(C18:C38)</f>
        <v>9718</v>
      </c>
      <c r="D39" s="98">
        <f>SUM(D21:D38)+D18+D19+2200</f>
        <v>54522</v>
      </c>
      <c r="E39" s="49">
        <f>SUM(E18:E38)</f>
        <v>60000.000001</v>
      </c>
      <c r="F39" s="180">
        <f>SUM(F18:F38)</f>
        <v>606.0606112222232</v>
      </c>
      <c r="G39" s="49">
        <f>SUM(G18:G38)</f>
        <v>60606.060612222223</v>
      </c>
      <c r="H39" s="28"/>
      <c r="J39" s="101"/>
      <c r="K39" s="101"/>
      <c r="L39" s="101"/>
      <c r="M39" s="101"/>
    </row>
    <row r="40" spans="1:13" x14ac:dyDescent="0.25">
      <c r="E40" s="51"/>
      <c r="F40" s="89"/>
      <c r="J40" s="101"/>
      <c r="K40" s="101"/>
      <c r="L40" s="101"/>
      <c r="M40" s="101"/>
    </row>
    <row r="41" spans="1:13" x14ac:dyDescent="0.25">
      <c r="J41" s="101"/>
      <c r="K41" s="101"/>
      <c r="L41" s="101"/>
      <c r="M41" s="101"/>
    </row>
    <row r="42" spans="1:13" x14ac:dyDescent="0.25">
      <c r="E42" s="51"/>
    </row>
    <row r="43" spans="1:13" x14ac:dyDescent="0.25">
      <c r="E43" s="51"/>
    </row>
    <row r="44" spans="1:13" x14ac:dyDescent="0.25">
      <c r="E44" s="51"/>
    </row>
  </sheetData>
  <mergeCells count="11">
    <mergeCell ref="D7:G7"/>
    <mergeCell ref="D8:G8"/>
    <mergeCell ref="D9:G9"/>
    <mergeCell ref="D10:G10"/>
    <mergeCell ref="A13:G13"/>
    <mergeCell ref="A14:G14"/>
    <mergeCell ref="A16:A17"/>
    <mergeCell ref="B16:B17"/>
    <mergeCell ref="D16:D17"/>
    <mergeCell ref="E16:F16"/>
    <mergeCell ref="G16:G17"/>
  </mergeCells>
  <pageMargins left="0.70866141732283472" right="0.70866141732283472" top="0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zoomScale="72" zoomScaleNormal="72" workbookViewId="0">
      <selection activeCell="D26" sqref="D26"/>
    </sheetView>
  </sheetViews>
  <sheetFormatPr defaultRowHeight="12.5" x14ac:dyDescent="0.25"/>
  <cols>
    <col min="1" max="1" width="5.1796875" customWidth="1"/>
    <col min="2" max="2" width="23.81640625" customWidth="1"/>
    <col min="3" max="3" width="11.7265625" customWidth="1"/>
    <col min="4" max="4" width="11.26953125" customWidth="1"/>
    <col min="5" max="5" width="13.7265625" customWidth="1"/>
    <col min="6" max="6" width="11.453125" bestFit="1" customWidth="1"/>
    <col min="7" max="7" width="13.81640625" customWidth="1"/>
    <col min="9" max="9" width="11.453125" bestFit="1" customWidth="1"/>
  </cols>
  <sheetData>
    <row r="1" spans="1:7" ht="13" x14ac:dyDescent="0.3">
      <c r="D1" s="46"/>
      <c r="E1" s="46"/>
      <c r="F1" s="46"/>
      <c r="G1" s="46"/>
    </row>
    <row r="2" spans="1:7" ht="13" x14ac:dyDescent="0.3">
      <c r="B2" s="46"/>
      <c r="C2" s="46"/>
      <c r="D2" s="46"/>
      <c r="E2" s="46"/>
      <c r="F2" s="46"/>
      <c r="G2" s="46"/>
    </row>
    <row r="3" spans="1:7" ht="13" hidden="1" x14ac:dyDescent="0.3">
      <c r="B3" s="46"/>
      <c r="C3" s="46"/>
      <c r="D3" s="46"/>
      <c r="E3" s="46" t="s">
        <v>90</v>
      </c>
      <c r="F3" s="46"/>
      <c r="G3" s="46"/>
    </row>
    <row r="4" spans="1:7" ht="13" hidden="1" x14ac:dyDescent="0.3">
      <c r="B4" s="46"/>
      <c r="C4" s="46"/>
      <c r="D4" s="46" t="s">
        <v>30</v>
      </c>
      <c r="E4" s="46"/>
      <c r="F4" s="46"/>
      <c r="G4" s="46"/>
    </row>
    <row r="5" spans="1:7" ht="12" hidden="1" customHeight="1" x14ac:dyDescent="0.3">
      <c r="B5" s="46"/>
      <c r="C5" s="46"/>
      <c r="D5" s="46" t="s">
        <v>28</v>
      </c>
      <c r="E5" s="46"/>
      <c r="F5" s="46"/>
      <c r="G5" s="46"/>
    </row>
    <row r="6" spans="1:7" ht="15.5" x14ac:dyDescent="0.35">
      <c r="D6" s="167"/>
      <c r="E6" s="168" t="s">
        <v>192</v>
      </c>
      <c r="F6" s="168"/>
      <c r="G6" s="168"/>
    </row>
    <row r="7" spans="1:7" ht="15.5" x14ac:dyDescent="0.35">
      <c r="D7" s="186" t="s">
        <v>6</v>
      </c>
      <c r="E7" s="186"/>
      <c r="F7" s="186"/>
      <c r="G7" s="186"/>
    </row>
    <row r="8" spans="1:7" ht="15.5" x14ac:dyDescent="0.35">
      <c r="D8" s="186" t="s">
        <v>7</v>
      </c>
      <c r="E8" s="186"/>
      <c r="F8" s="186"/>
      <c r="G8" s="186"/>
    </row>
    <row r="9" spans="1:7" ht="15.5" x14ac:dyDescent="0.35">
      <c r="D9" s="186" t="s">
        <v>167</v>
      </c>
      <c r="E9" s="186"/>
      <c r="F9" s="186"/>
      <c r="G9" s="186"/>
    </row>
    <row r="10" spans="1:7" ht="30.75" customHeight="1" x14ac:dyDescent="0.35">
      <c r="D10" s="192" t="s">
        <v>184</v>
      </c>
      <c r="E10" s="192"/>
      <c r="F10" s="192"/>
      <c r="G10" s="192"/>
    </row>
    <row r="11" spans="1:7" ht="13" x14ac:dyDescent="0.3">
      <c r="D11" s="143"/>
      <c r="E11" s="143"/>
      <c r="F11" s="143"/>
      <c r="G11" s="143"/>
    </row>
    <row r="13" spans="1:7" ht="15" x14ac:dyDescent="0.3">
      <c r="A13" s="188" t="s">
        <v>1</v>
      </c>
      <c r="B13" s="188"/>
      <c r="C13" s="188"/>
      <c r="D13" s="188"/>
      <c r="E13" s="188"/>
      <c r="F13" s="188"/>
      <c r="G13" s="188"/>
    </row>
    <row r="14" spans="1:7" ht="15" x14ac:dyDescent="0.3">
      <c r="A14" s="188" t="s">
        <v>86</v>
      </c>
      <c r="B14" s="188"/>
      <c r="C14" s="188"/>
      <c r="D14" s="188"/>
      <c r="E14" s="188"/>
      <c r="F14" s="188"/>
      <c r="G14" s="188"/>
    </row>
    <row r="16" spans="1:7" ht="13" x14ac:dyDescent="0.25">
      <c r="A16" s="189" t="s">
        <v>0</v>
      </c>
      <c r="B16" s="185" t="s">
        <v>2</v>
      </c>
      <c r="C16" s="113"/>
      <c r="D16" s="185" t="s">
        <v>15</v>
      </c>
      <c r="E16" s="185" t="s">
        <v>3</v>
      </c>
      <c r="F16" s="185"/>
      <c r="G16" s="185" t="s">
        <v>8</v>
      </c>
    </row>
    <row r="17" spans="1:9" ht="65" x14ac:dyDescent="0.25">
      <c r="A17" s="189"/>
      <c r="B17" s="185"/>
      <c r="C17" s="113" t="s">
        <v>23</v>
      </c>
      <c r="D17" s="185"/>
      <c r="E17" s="113" t="s">
        <v>4</v>
      </c>
      <c r="F17" s="113" t="s">
        <v>5</v>
      </c>
      <c r="G17" s="185"/>
    </row>
    <row r="18" spans="1:9" s="28" customFormat="1" ht="46.5" x14ac:dyDescent="0.35">
      <c r="A18" s="25">
        <v>1</v>
      </c>
      <c r="B18" s="39" t="s">
        <v>49</v>
      </c>
      <c r="C18" s="26">
        <v>501</v>
      </c>
      <c r="D18" s="25">
        <v>1320</v>
      </c>
      <c r="E18" s="49">
        <f>G18-F18</f>
        <v>2725.6293900000001</v>
      </c>
      <c r="F18" s="49">
        <f>0.01*G18</f>
        <v>27.531610000000001</v>
      </c>
      <c r="G18" s="49">
        <v>2753.1610000000001</v>
      </c>
    </row>
    <row r="19" spans="1:9" s="28" customFormat="1" ht="46.5" x14ac:dyDescent="0.35">
      <c r="A19" s="25">
        <v>2</v>
      </c>
      <c r="B19" s="39" t="s">
        <v>52</v>
      </c>
      <c r="C19" s="26">
        <v>718</v>
      </c>
      <c r="D19" s="25">
        <v>6100</v>
      </c>
      <c r="E19" s="49">
        <f>G19-F19</f>
        <v>8143.0054199999995</v>
      </c>
      <c r="F19" s="49">
        <f>0.01*G19</f>
        <v>82.252579999999995</v>
      </c>
      <c r="G19" s="49">
        <v>8225.2579999999998</v>
      </c>
    </row>
    <row r="20" spans="1:9" s="28" customFormat="1" ht="15.5" x14ac:dyDescent="0.35">
      <c r="A20" s="25">
        <v>3</v>
      </c>
      <c r="B20" s="39" t="s">
        <v>87</v>
      </c>
      <c r="C20" s="26">
        <v>550</v>
      </c>
      <c r="D20" s="25">
        <v>2750</v>
      </c>
      <c r="E20" s="49">
        <v>3737.2159999999999</v>
      </c>
      <c r="F20" s="49">
        <f>0.01*G20</f>
        <v>37.749656600000002</v>
      </c>
      <c r="G20" s="49">
        <v>3774.9656599999998</v>
      </c>
    </row>
    <row r="21" spans="1:9" s="28" customFormat="1" ht="31" x14ac:dyDescent="0.35">
      <c r="A21" s="25">
        <v>4</v>
      </c>
      <c r="B21" s="39" t="s">
        <v>88</v>
      </c>
      <c r="C21" s="26">
        <v>640</v>
      </c>
      <c r="D21" s="25">
        <v>3840</v>
      </c>
      <c r="E21" s="49">
        <v>3950</v>
      </c>
      <c r="F21" s="49">
        <f>G21-E21</f>
        <v>39.898989898989839</v>
      </c>
      <c r="G21" s="49">
        <f>E21*100/99</f>
        <v>3989.8989898989898</v>
      </c>
    </row>
    <row r="22" spans="1:9" s="28" customFormat="1" ht="46.5" x14ac:dyDescent="0.35">
      <c r="A22" s="25">
        <v>5</v>
      </c>
      <c r="B22" s="39" t="s">
        <v>119</v>
      </c>
      <c r="C22" s="26">
        <v>472</v>
      </c>
      <c r="D22" s="25">
        <v>5200</v>
      </c>
      <c r="E22" s="49">
        <f>G22-F22</f>
        <v>6910.1940599999998</v>
      </c>
      <c r="F22" s="49">
        <f>0.01*G22</f>
        <v>69.799939999999992</v>
      </c>
      <c r="G22" s="49">
        <v>6979.9939999999997</v>
      </c>
    </row>
    <row r="23" spans="1:9" s="28" customFormat="1" ht="15.5" x14ac:dyDescent="0.35">
      <c r="A23" s="25">
        <v>6</v>
      </c>
      <c r="B23" s="39" t="s">
        <v>76</v>
      </c>
      <c r="C23" s="26">
        <v>1336</v>
      </c>
      <c r="D23" s="25">
        <v>11200</v>
      </c>
      <c r="E23" s="49">
        <f>G23-F23</f>
        <v>14744.048219999999</v>
      </c>
      <c r="F23" s="49">
        <f>0.01*G23</f>
        <v>148.92977999999999</v>
      </c>
      <c r="G23" s="49">
        <v>14892.977999999999</v>
      </c>
    </row>
    <row r="24" spans="1:9" s="28" customFormat="1" ht="15.5" x14ac:dyDescent="0.35">
      <c r="A24" s="25">
        <v>7</v>
      </c>
      <c r="B24" s="39" t="s">
        <v>126</v>
      </c>
      <c r="C24" s="26">
        <v>1350</v>
      </c>
      <c r="D24" s="25">
        <v>6075</v>
      </c>
      <c r="E24" s="49">
        <v>7717.9220500000001</v>
      </c>
      <c r="F24" s="181">
        <f>G24-E24</f>
        <v>77.958808585857696</v>
      </c>
      <c r="G24" s="181">
        <f>E24*100/99</f>
        <v>7795.8808585858578</v>
      </c>
    </row>
    <row r="25" spans="1:9" s="28" customFormat="1" ht="93" x14ac:dyDescent="0.25">
      <c r="A25" s="25">
        <v>8</v>
      </c>
      <c r="B25" s="115" t="s">
        <v>122</v>
      </c>
      <c r="C25" s="97">
        <v>280</v>
      </c>
      <c r="D25" s="97">
        <v>0</v>
      </c>
      <c r="E25" s="49">
        <f>G25*0.99</f>
        <v>2071.98486</v>
      </c>
      <c r="F25" s="100">
        <f>G25-E25</f>
        <v>20.929140000000189</v>
      </c>
      <c r="G25" s="49">
        <v>2092.9140000000002</v>
      </c>
    </row>
    <row r="26" spans="1:9" s="28" customFormat="1" ht="15.5" x14ac:dyDescent="0.25">
      <c r="A26" s="48"/>
      <c r="B26" s="41" t="s">
        <v>19</v>
      </c>
      <c r="C26" s="23">
        <f>SUM(C18:C25)</f>
        <v>5847</v>
      </c>
      <c r="D26" s="8">
        <f>SUM(D18:D25)</f>
        <v>36485</v>
      </c>
      <c r="E26" s="50">
        <f>SUM(E18:E25)</f>
        <v>49999.999999999993</v>
      </c>
      <c r="F26" s="86">
        <f>SUM(F18:F25)</f>
        <v>505.05050508484771</v>
      </c>
      <c r="G26" s="86">
        <f>E26+F26</f>
        <v>50505.050505084837</v>
      </c>
    </row>
    <row r="27" spans="1:9" x14ac:dyDescent="0.25">
      <c r="I27" s="40"/>
    </row>
    <row r="28" spans="1:9" x14ac:dyDescent="0.25">
      <c r="E28" s="79"/>
    </row>
    <row r="29" spans="1:9" x14ac:dyDescent="0.25">
      <c r="E29" s="40"/>
    </row>
    <row r="30" spans="1:9" x14ac:dyDescent="0.25">
      <c r="E30" s="40"/>
    </row>
    <row r="31" spans="1:9" x14ac:dyDescent="0.25">
      <c r="E31" s="40"/>
    </row>
    <row r="32" spans="1:9" x14ac:dyDescent="0.25">
      <c r="E32" s="40"/>
    </row>
    <row r="35" spans="4:5" ht="18" x14ac:dyDescent="0.4">
      <c r="D35" s="141"/>
    </row>
    <row r="36" spans="4:5" ht="18" x14ac:dyDescent="0.4">
      <c r="D36" s="141"/>
      <c r="E36" s="40"/>
    </row>
    <row r="37" spans="4:5" ht="18" x14ac:dyDescent="0.4">
      <c r="D37" s="142"/>
    </row>
    <row r="38" spans="4:5" ht="18" x14ac:dyDescent="0.4">
      <c r="D38" s="142"/>
    </row>
  </sheetData>
  <mergeCells count="11">
    <mergeCell ref="A14:G14"/>
    <mergeCell ref="D7:G7"/>
    <mergeCell ref="D8:G8"/>
    <mergeCell ref="D9:G9"/>
    <mergeCell ref="D10:G10"/>
    <mergeCell ref="A13:G13"/>
    <mergeCell ref="A16:A17"/>
    <mergeCell ref="B16:B17"/>
    <mergeCell ref="D16:D17"/>
    <mergeCell ref="E16:F16"/>
    <mergeCell ref="G16:G1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"/>
  <sheetViews>
    <sheetView zoomScale="72" zoomScaleNormal="72" workbookViewId="0">
      <selection activeCell="D28" sqref="D28"/>
    </sheetView>
  </sheetViews>
  <sheetFormatPr defaultRowHeight="12.5" x14ac:dyDescent="0.25"/>
  <cols>
    <col min="1" max="1" width="5.1796875" customWidth="1"/>
    <col min="2" max="2" width="23.81640625" customWidth="1"/>
    <col min="3" max="3" width="11.7265625" customWidth="1"/>
    <col min="4" max="4" width="9.81640625" customWidth="1"/>
    <col min="5" max="5" width="13.54296875" customWidth="1"/>
    <col min="6" max="6" width="14" customWidth="1"/>
    <col min="7" max="7" width="13.453125" customWidth="1"/>
    <col min="9" max="9" width="11.453125" bestFit="1" customWidth="1"/>
  </cols>
  <sheetData>
    <row r="1" spans="1:7" ht="13" x14ac:dyDescent="0.3">
      <c r="D1" s="46"/>
      <c r="E1" s="46"/>
      <c r="F1" s="46"/>
      <c r="G1" s="46"/>
    </row>
    <row r="2" spans="1:7" ht="13" x14ac:dyDescent="0.3">
      <c r="B2" s="46"/>
      <c r="C2" s="46"/>
      <c r="D2" s="46"/>
      <c r="E2" s="46"/>
      <c r="F2" s="46"/>
      <c r="G2" s="46"/>
    </row>
    <row r="3" spans="1:7" ht="13" hidden="1" x14ac:dyDescent="0.3">
      <c r="B3" s="46"/>
      <c r="C3" s="46"/>
      <c r="D3" s="46"/>
      <c r="E3" s="46" t="s">
        <v>90</v>
      </c>
      <c r="F3" s="46"/>
      <c r="G3" s="46"/>
    </row>
    <row r="4" spans="1:7" ht="13" hidden="1" x14ac:dyDescent="0.3">
      <c r="B4" s="46"/>
      <c r="C4" s="46"/>
      <c r="D4" s="46" t="s">
        <v>30</v>
      </c>
      <c r="E4" s="46"/>
      <c r="F4" s="46"/>
      <c r="G4" s="46"/>
    </row>
    <row r="5" spans="1:7" ht="12" hidden="1" customHeight="1" x14ac:dyDescent="0.3">
      <c r="B5" s="46"/>
      <c r="C5" s="46"/>
      <c r="D5" s="46" t="s">
        <v>28</v>
      </c>
      <c r="E5" s="46"/>
      <c r="F5" s="46"/>
      <c r="G5" s="46"/>
    </row>
    <row r="6" spans="1:7" ht="15.5" x14ac:dyDescent="0.35">
      <c r="D6" s="167"/>
      <c r="E6" s="168" t="s">
        <v>193</v>
      </c>
      <c r="F6" s="168"/>
      <c r="G6" s="168"/>
    </row>
    <row r="7" spans="1:7" ht="15.5" x14ac:dyDescent="0.35">
      <c r="D7" s="186" t="s">
        <v>6</v>
      </c>
      <c r="E7" s="186"/>
      <c r="F7" s="186"/>
      <c r="G7" s="186"/>
    </row>
    <row r="8" spans="1:7" ht="15.5" x14ac:dyDescent="0.35">
      <c r="D8" s="186" t="s">
        <v>7</v>
      </c>
      <c r="E8" s="186"/>
      <c r="F8" s="186"/>
      <c r="G8" s="186"/>
    </row>
    <row r="9" spans="1:7" ht="15.5" x14ac:dyDescent="0.35">
      <c r="D9" s="186" t="s">
        <v>167</v>
      </c>
      <c r="E9" s="186"/>
      <c r="F9" s="186"/>
      <c r="G9" s="186"/>
    </row>
    <row r="10" spans="1:7" ht="30" customHeight="1" x14ac:dyDescent="0.35">
      <c r="D10" s="192" t="s">
        <v>184</v>
      </c>
      <c r="E10" s="192"/>
      <c r="F10" s="192"/>
      <c r="G10" s="192"/>
    </row>
    <row r="11" spans="1:7" ht="13" x14ac:dyDescent="0.3">
      <c r="D11" s="143"/>
      <c r="E11" s="143"/>
      <c r="F11" s="143"/>
      <c r="G11" s="143"/>
    </row>
    <row r="13" spans="1:7" ht="15" x14ac:dyDescent="0.3">
      <c r="A13" s="188" t="s">
        <v>1</v>
      </c>
      <c r="B13" s="188"/>
      <c r="C13" s="188"/>
      <c r="D13" s="188"/>
      <c r="E13" s="188"/>
      <c r="F13" s="188"/>
      <c r="G13" s="188"/>
    </row>
    <row r="14" spans="1:7" ht="15" x14ac:dyDescent="0.3">
      <c r="A14" s="188" t="s">
        <v>130</v>
      </c>
      <c r="B14" s="188"/>
      <c r="C14" s="188"/>
      <c r="D14" s="188"/>
      <c r="E14" s="188"/>
      <c r="F14" s="188"/>
      <c r="G14" s="188"/>
    </row>
    <row r="16" spans="1:7" ht="13" x14ac:dyDescent="0.25">
      <c r="A16" s="189" t="s">
        <v>0</v>
      </c>
      <c r="B16" s="185" t="s">
        <v>2</v>
      </c>
      <c r="C16" s="113"/>
      <c r="D16" s="185" t="s">
        <v>15</v>
      </c>
      <c r="E16" s="185" t="s">
        <v>3</v>
      </c>
      <c r="F16" s="185"/>
      <c r="G16" s="185" t="s">
        <v>8</v>
      </c>
    </row>
    <row r="17" spans="1:9" ht="65" x14ac:dyDescent="0.25">
      <c r="A17" s="189"/>
      <c r="B17" s="185"/>
      <c r="C17" s="113" t="s">
        <v>23</v>
      </c>
      <c r="D17" s="185"/>
      <c r="E17" s="113" t="s">
        <v>4</v>
      </c>
      <c r="F17" s="113" t="s">
        <v>5</v>
      </c>
      <c r="G17" s="185"/>
    </row>
    <row r="18" spans="1:9" s="28" customFormat="1" ht="46.5" x14ac:dyDescent="0.25">
      <c r="A18" s="25">
        <v>1</v>
      </c>
      <c r="B18" s="115" t="s">
        <v>47</v>
      </c>
      <c r="C18" s="116">
        <v>343.6</v>
      </c>
      <c r="D18" s="26">
        <v>4800</v>
      </c>
      <c r="E18" s="49">
        <f>G18-F18</f>
        <v>5167.1604600000001</v>
      </c>
      <c r="F18" s="181">
        <f>0.01*G18</f>
        <v>52.193540000000006</v>
      </c>
      <c r="G18" s="49">
        <v>5219.3540000000003</v>
      </c>
    </row>
    <row r="19" spans="1:9" s="28" customFormat="1" ht="63.75" customHeight="1" x14ac:dyDescent="0.35">
      <c r="A19" s="25">
        <v>2</v>
      </c>
      <c r="B19" s="124" t="s">
        <v>127</v>
      </c>
      <c r="C19" s="23">
        <v>250</v>
      </c>
      <c r="D19" s="30">
        <v>1250</v>
      </c>
      <c r="E19" s="49">
        <v>2232.9445099999998</v>
      </c>
      <c r="F19" s="100">
        <f>G19-E19</f>
        <v>22.554995050505113</v>
      </c>
      <c r="G19" s="49">
        <f>E19*100/99</f>
        <v>2255.4995050505049</v>
      </c>
    </row>
    <row r="20" spans="1:9" s="28" customFormat="1" ht="62" x14ac:dyDescent="0.35">
      <c r="A20" s="25">
        <v>3</v>
      </c>
      <c r="B20" s="39" t="s">
        <v>118</v>
      </c>
      <c r="C20" s="26">
        <v>480</v>
      </c>
      <c r="D20" s="25">
        <v>5400</v>
      </c>
      <c r="E20" s="49">
        <f>G20-F20</f>
        <v>4435.2841500000004</v>
      </c>
      <c r="F20" s="181">
        <f>0.01*G20</f>
        <v>44.800850000000004</v>
      </c>
      <c r="G20" s="49">
        <v>4480.085</v>
      </c>
      <c r="I20" s="120"/>
    </row>
    <row r="21" spans="1:9" s="28" customFormat="1" ht="15.5" x14ac:dyDescent="0.35">
      <c r="A21" s="25">
        <v>4</v>
      </c>
      <c r="B21" s="39" t="s">
        <v>73</v>
      </c>
      <c r="C21" s="26">
        <v>225</v>
      </c>
      <c r="D21" s="25">
        <v>1350</v>
      </c>
      <c r="E21" s="49">
        <f>G21-F21</f>
        <v>1036.1597400000001</v>
      </c>
      <c r="F21" s="181">
        <f>0.01*G21</f>
        <v>10.46626</v>
      </c>
      <c r="G21" s="49">
        <v>1046.626</v>
      </c>
      <c r="H21" s="121"/>
      <c r="I21" s="120"/>
    </row>
    <row r="22" spans="1:9" s="28" customFormat="1" ht="15.5" x14ac:dyDescent="0.35">
      <c r="A22" s="25">
        <v>5</v>
      </c>
      <c r="B22" s="39" t="s">
        <v>115</v>
      </c>
      <c r="C22" s="26">
        <v>1750</v>
      </c>
      <c r="D22" s="25">
        <v>10400</v>
      </c>
      <c r="E22" s="49">
        <f>G22-F22</f>
        <v>8877.7576800000006</v>
      </c>
      <c r="F22" s="181">
        <f>0.01*G22</f>
        <v>89.674320000000009</v>
      </c>
      <c r="G22" s="49">
        <v>8967.4320000000007</v>
      </c>
      <c r="H22" s="121"/>
      <c r="I22" s="120"/>
    </row>
    <row r="23" spans="1:9" s="28" customFormat="1" ht="46.5" x14ac:dyDescent="0.35">
      <c r="A23" s="25">
        <v>6</v>
      </c>
      <c r="B23" s="39" t="s">
        <v>114</v>
      </c>
      <c r="C23" s="26">
        <v>508</v>
      </c>
      <c r="D23" s="25">
        <v>2550</v>
      </c>
      <c r="E23" s="49">
        <f>G23-F23</f>
        <v>2163.4202700000001</v>
      </c>
      <c r="F23" s="181">
        <f>0.01*G23</f>
        <v>21.852730000000001</v>
      </c>
      <c r="G23" s="49">
        <v>2185.2730000000001</v>
      </c>
      <c r="H23" s="121"/>
      <c r="I23" s="120"/>
    </row>
    <row r="24" spans="1:9" s="28" customFormat="1" ht="15.5" x14ac:dyDescent="0.35">
      <c r="A24" s="25">
        <v>7</v>
      </c>
      <c r="B24" s="39" t="s">
        <v>123</v>
      </c>
      <c r="C24" s="26">
        <v>245.7</v>
      </c>
      <c r="D24" s="25">
        <v>1228</v>
      </c>
      <c r="E24" s="49">
        <f>G24*0.99</f>
        <v>1614.1949999999999</v>
      </c>
      <c r="F24" s="100">
        <f>G24-E24</f>
        <v>16.305000000000064</v>
      </c>
      <c r="G24" s="99">
        <v>1630.5</v>
      </c>
      <c r="H24" s="121"/>
      <c r="I24" s="120"/>
    </row>
    <row r="25" spans="1:9" s="28" customFormat="1" ht="15.5" x14ac:dyDescent="0.35">
      <c r="A25" s="25">
        <v>8</v>
      </c>
      <c r="B25" s="39" t="s">
        <v>124</v>
      </c>
      <c r="C25" s="26">
        <v>962</v>
      </c>
      <c r="D25" s="25">
        <v>5770</v>
      </c>
      <c r="E25" s="49">
        <f>G25*0.99</f>
        <v>3674.6127000000001</v>
      </c>
      <c r="F25" s="100">
        <f>G25-E25</f>
        <v>37.117299999999886</v>
      </c>
      <c r="G25" s="49">
        <v>3711.73</v>
      </c>
      <c r="H25" s="121"/>
      <c r="I25" s="120"/>
    </row>
    <row r="26" spans="1:9" ht="15.5" x14ac:dyDescent="0.25">
      <c r="A26" s="25">
        <v>9</v>
      </c>
      <c r="B26" s="64" t="s">
        <v>48</v>
      </c>
      <c r="C26" s="116">
        <v>605</v>
      </c>
      <c r="D26" s="25">
        <v>6850</v>
      </c>
      <c r="E26" s="49">
        <f>G26-F26</f>
        <v>6187.0564799999993</v>
      </c>
      <c r="F26" s="181">
        <f>0.01*G26</f>
        <v>62.495519999999999</v>
      </c>
      <c r="G26" s="49">
        <v>6249.5519999999997</v>
      </c>
      <c r="I26" s="40"/>
    </row>
    <row r="27" spans="1:9" s="28" customFormat="1" ht="15.5" x14ac:dyDescent="0.35">
      <c r="A27" s="25">
        <v>10</v>
      </c>
      <c r="B27" s="39" t="s">
        <v>116</v>
      </c>
      <c r="C27" s="26">
        <v>1250</v>
      </c>
      <c r="D27" s="25">
        <v>14200</v>
      </c>
      <c r="E27" s="49">
        <f>G27-F27</f>
        <v>14611.409009999999</v>
      </c>
      <c r="F27" s="181">
        <f>0.01*G27</f>
        <v>147.58999</v>
      </c>
      <c r="G27" s="49">
        <v>14758.999</v>
      </c>
      <c r="H27" s="121"/>
      <c r="I27" s="120"/>
    </row>
    <row r="28" spans="1:9" ht="18" x14ac:dyDescent="0.4">
      <c r="A28" s="48"/>
      <c r="B28" s="122" t="s">
        <v>19</v>
      </c>
      <c r="C28" s="123">
        <f>SUM(C18:C27)</f>
        <v>6619.2999999999993</v>
      </c>
      <c r="D28" s="123">
        <f>SUM(D18:D27)</f>
        <v>53798</v>
      </c>
      <c r="E28" s="182">
        <f>SUM(E18:E27)</f>
        <v>50000</v>
      </c>
      <c r="F28" s="182">
        <f>SUM(F18:F27)</f>
        <v>505.05050505050508</v>
      </c>
      <c r="G28" s="182">
        <f>SUM(G18:G27)</f>
        <v>50505.050505050502</v>
      </c>
    </row>
    <row r="30" spans="1:9" x14ac:dyDescent="0.25">
      <c r="E30" s="40"/>
    </row>
    <row r="32" spans="1:9" x14ac:dyDescent="0.25">
      <c r="E32" s="40"/>
    </row>
    <row r="33" spans="5:6" x14ac:dyDescent="0.25">
      <c r="E33" s="40"/>
      <c r="F33" s="51"/>
    </row>
    <row r="34" spans="5:6" x14ac:dyDescent="0.25">
      <c r="E34" s="51"/>
    </row>
  </sheetData>
  <mergeCells count="11">
    <mergeCell ref="A14:G14"/>
    <mergeCell ref="D7:G7"/>
    <mergeCell ref="D8:G8"/>
    <mergeCell ref="D9:G9"/>
    <mergeCell ref="D10:G10"/>
    <mergeCell ref="A13:G13"/>
    <mergeCell ref="A16:A17"/>
    <mergeCell ref="B16:B17"/>
    <mergeCell ref="D16:D17"/>
    <mergeCell ref="E16:F16"/>
    <mergeCell ref="G16:G1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topLeftCell="A8" zoomScale="72" zoomScaleNormal="72" workbookViewId="0">
      <selection activeCell="E18" sqref="E18"/>
    </sheetView>
  </sheetViews>
  <sheetFormatPr defaultRowHeight="12.5" x14ac:dyDescent="0.25"/>
  <cols>
    <col min="1" max="1" width="5.1796875" customWidth="1"/>
    <col min="2" max="2" width="23.81640625" customWidth="1"/>
    <col min="3" max="3" width="11.7265625" customWidth="1"/>
    <col min="4" max="4" width="10.453125" customWidth="1"/>
    <col min="5" max="5" width="13.453125" customWidth="1"/>
    <col min="6" max="6" width="12.1796875" customWidth="1"/>
    <col min="7" max="7" width="13.7265625" customWidth="1"/>
    <col min="9" max="9" width="11.453125" bestFit="1" customWidth="1"/>
  </cols>
  <sheetData>
    <row r="1" spans="1:7" ht="13" x14ac:dyDescent="0.3">
      <c r="E1" s="46"/>
      <c r="F1" s="46"/>
      <c r="G1" s="46"/>
    </row>
    <row r="2" spans="1:7" ht="13" x14ac:dyDescent="0.3">
      <c r="D2" s="46"/>
      <c r="E2" s="46"/>
      <c r="F2" s="46"/>
      <c r="G2" s="46"/>
    </row>
    <row r="3" spans="1:7" ht="13" x14ac:dyDescent="0.3">
      <c r="D3" s="46"/>
      <c r="E3" s="46"/>
      <c r="F3" s="46"/>
      <c r="G3" s="46"/>
    </row>
    <row r="4" spans="1:7" ht="15.5" x14ac:dyDescent="0.35">
      <c r="B4" s="46"/>
      <c r="C4" s="46"/>
      <c r="D4" s="169"/>
      <c r="E4" s="186" t="s">
        <v>194</v>
      </c>
      <c r="F4" s="186"/>
      <c r="G4" s="169"/>
    </row>
    <row r="5" spans="1:7" ht="15.5" hidden="1" x14ac:dyDescent="0.35">
      <c r="B5" s="46"/>
      <c r="C5" s="46"/>
      <c r="D5" s="169"/>
      <c r="E5" s="169" t="s">
        <v>90</v>
      </c>
      <c r="F5" s="169"/>
      <c r="G5" s="169"/>
    </row>
    <row r="6" spans="1:7" ht="15.5" hidden="1" x14ac:dyDescent="0.35">
      <c r="B6" s="46"/>
      <c r="C6" s="46"/>
      <c r="D6" s="169" t="s">
        <v>30</v>
      </c>
      <c r="E6" s="169"/>
      <c r="F6" s="169"/>
      <c r="G6" s="169"/>
    </row>
    <row r="7" spans="1:7" ht="12" hidden="1" customHeight="1" x14ac:dyDescent="0.35">
      <c r="B7" s="46"/>
      <c r="C7" s="46"/>
      <c r="D7" s="169" t="s">
        <v>28</v>
      </c>
      <c r="E7" s="169"/>
      <c r="F7" s="169"/>
      <c r="G7" s="169"/>
    </row>
    <row r="8" spans="1:7" ht="15.5" x14ac:dyDescent="0.35">
      <c r="D8" s="196" t="s">
        <v>6</v>
      </c>
      <c r="E8" s="196"/>
      <c r="F8" s="196"/>
      <c r="G8" s="196"/>
    </row>
    <row r="9" spans="1:7" ht="15.5" x14ac:dyDescent="0.35">
      <c r="D9" s="186" t="s">
        <v>7</v>
      </c>
      <c r="E9" s="186"/>
      <c r="F9" s="186"/>
      <c r="G9" s="186"/>
    </row>
    <row r="10" spans="1:7" ht="15.5" x14ac:dyDescent="0.35">
      <c r="D10" s="186" t="s">
        <v>167</v>
      </c>
      <c r="E10" s="186"/>
      <c r="F10" s="186"/>
      <c r="G10" s="186"/>
    </row>
    <row r="11" spans="1:7" ht="30.75" customHeight="1" x14ac:dyDescent="0.35">
      <c r="D11" s="192" t="s">
        <v>184</v>
      </c>
      <c r="E11" s="192"/>
      <c r="F11" s="192"/>
      <c r="G11" s="192"/>
    </row>
    <row r="12" spans="1:7" ht="13" x14ac:dyDescent="0.3">
      <c r="D12" s="187"/>
      <c r="E12" s="187"/>
      <c r="F12" s="187"/>
      <c r="G12" s="187"/>
    </row>
    <row r="14" spans="1:7" ht="15" x14ac:dyDescent="0.3">
      <c r="A14" s="188" t="s">
        <v>1</v>
      </c>
      <c r="B14" s="188"/>
      <c r="C14" s="188"/>
      <c r="D14" s="188"/>
      <c r="E14" s="188"/>
      <c r="F14" s="188"/>
      <c r="G14" s="188"/>
    </row>
    <row r="15" spans="1:7" ht="15" x14ac:dyDescent="0.3">
      <c r="A15" s="188" t="s">
        <v>179</v>
      </c>
      <c r="B15" s="188"/>
      <c r="C15" s="188"/>
      <c r="D15" s="188"/>
      <c r="E15" s="188"/>
      <c r="F15" s="188"/>
      <c r="G15" s="188"/>
    </row>
    <row r="17" spans="1:9" ht="13" x14ac:dyDescent="0.25">
      <c r="A17" s="189" t="s">
        <v>0</v>
      </c>
      <c r="B17" s="185" t="s">
        <v>2</v>
      </c>
      <c r="C17" s="114"/>
      <c r="D17" s="185" t="s">
        <v>15</v>
      </c>
      <c r="E17" s="185" t="s">
        <v>3</v>
      </c>
      <c r="F17" s="185"/>
      <c r="G17" s="185" t="s">
        <v>8</v>
      </c>
    </row>
    <row r="18" spans="1:9" ht="65" x14ac:dyDescent="0.25">
      <c r="A18" s="189"/>
      <c r="B18" s="185"/>
      <c r="C18" s="114" t="s">
        <v>23</v>
      </c>
      <c r="D18" s="185"/>
      <c r="E18" s="114" t="s">
        <v>4</v>
      </c>
      <c r="F18" s="114" t="s">
        <v>5</v>
      </c>
      <c r="G18" s="185"/>
    </row>
    <row r="19" spans="1:9" ht="13" x14ac:dyDescent="0.25">
      <c r="A19" s="118">
        <v>1</v>
      </c>
      <c r="B19" s="117">
        <v>2</v>
      </c>
      <c r="C19" s="117">
        <v>3</v>
      </c>
      <c r="D19" s="117">
        <v>4</v>
      </c>
      <c r="E19" s="117">
        <v>5</v>
      </c>
      <c r="F19" s="129">
        <v>6</v>
      </c>
      <c r="G19" s="117">
        <v>7</v>
      </c>
    </row>
    <row r="21" spans="1:9" ht="46.5" x14ac:dyDescent="0.35">
      <c r="A21" s="130">
        <v>2</v>
      </c>
      <c r="B21" s="124" t="s">
        <v>204</v>
      </c>
      <c r="C21" s="23">
        <v>425</v>
      </c>
      <c r="D21" s="30">
        <v>1750</v>
      </c>
      <c r="E21" s="49">
        <v>5210.6499999999996</v>
      </c>
      <c r="F21" s="100">
        <f t="shared" ref="F21:F26" si="0">G21-E21</f>
        <v>52.632828282828086</v>
      </c>
      <c r="G21" s="49">
        <f>E21*100/99</f>
        <v>5263.2828282828277</v>
      </c>
    </row>
    <row r="22" spans="1:9" ht="46.5" x14ac:dyDescent="0.35">
      <c r="A22" s="130">
        <v>3</v>
      </c>
      <c r="B22" s="124" t="s">
        <v>205</v>
      </c>
      <c r="C22" s="23">
        <v>325</v>
      </c>
      <c r="D22" s="30">
        <v>2650</v>
      </c>
      <c r="E22" s="49">
        <v>2904.127</v>
      </c>
      <c r="F22" s="100">
        <f t="shared" si="0"/>
        <v>29.334616161616395</v>
      </c>
      <c r="G22" s="49">
        <f>E22*100/99</f>
        <v>2933.4616161616163</v>
      </c>
    </row>
    <row r="23" spans="1:9" ht="46.5" x14ac:dyDescent="0.35">
      <c r="A23" s="130">
        <v>8</v>
      </c>
      <c r="B23" s="124" t="s">
        <v>206</v>
      </c>
      <c r="C23" s="23">
        <v>250</v>
      </c>
      <c r="D23" s="30">
        <v>1250</v>
      </c>
      <c r="E23" s="49">
        <v>2560.36</v>
      </c>
      <c r="F23" s="100">
        <f t="shared" si="0"/>
        <v>25.862222222222044</v>
      </c>
      <c r="G23" s="49">
        <f>E23*100/99</f>
        <v>2586.2222222222222</v>
      </c>
      <c r="I23" s="40"/>
    </row>
    <row r="24" spans="1:9" ht="46.5" x14ac:dyDescent="0.35">
      <c r="A24" s="130">
        <v>9</v>
      </c>
      <c r="B24" s="124" t="s">
        <v>207</v>
      </c>
      <c r="C24" s="23">
        <v>200</v>
      </c>
      <c r="D24" s="30">
        <v>830</v>
      </c>
      <c r="E24" s="49">
        <f>G24*0.99</f>
        <v>2082.5246970000003</v>
      </c>
      <c r="F24" s="100">
        <f t="shared" si="0"/>
        <v>21.03560299999981</v>
      </c>
      <c r="G24" s="49">
        <v>2103.5603000000001</v>
      </c>
      <c r="I24" s="40"/>
    </row>
    <row r="25" spans="1:9" ht="46.5" x14ac:dyDescent="0.35">
      <c r="A25" s="130">
        <v>10</v>
      </c>
      <c r="B25" s="124" t="s">
        <v>208</v>
      </c>
      <c r="C25" s="23">
        <v>480</v>
      </c>
      <c r="D25" s="30">
        <v>5280</v>
      </c>
      <c r="E25" s="49">
        <f>G25*0.99</f>
        <v>6286.5</v>
      </c>
      <c r="F25" s="100">
        <f t="shared" si="0"/>
        <v>63.5</v>
      </c>
      <c r="G25" s="49">
        <v>6350</v>
      </c>
      <c r="I25" s="40"/>
    </row>
    <row r="26" spans="1:9" ht="46.5" x14ac:dyDescent="0.35">
      <c r="A26" s="25">
        <v>11</v>
      </c>
      <c r="B26" s="124" t="s">
        <v>209</v>
      </c>
      <c r="C26" s="23">
        <v>430</v>
      </c>
      <c r="D26" s="30">
        <v>4800</v>
      </c>
      <c r="E26" s="49">
        <f>G26*0.99</f>
        <v>5573.7</v>
      </c>
      <c r="F26" s="100">
        <f t="shared" si="0"/>
        <v>56.300000000000182</v>
      </c>
      <c r="G26" s="49">
        <v>5630</v>
      </c>
      <c r="I26" s="40"/>
    </row>
    <row r="27" spans="1:9" ht="15.5" x14ac:dyDescent="0.25">
      <c r="A27" s="25">
        <v>2</v>
      </c>
      <c r="B27" s="64" t="s">
        <v>44</v>
      </c>
      <c r="C27" s="116">
        <v>720</v>
      </c>
      <c r="D27" s="26">
        <v>1400</v>
      </c>
      <c r="E27" s="49">
        <f>G27-F27</f>
        <v>678.14702999999997</v>
      </c>
      <c r="F27" s="49">
        <f>0.01*G27</f>
        <v>6.8499699999999999</v>
      </c>
      <c r="G27" s="99">
        <v>684.99699999999996</v>
      </c>
      <c r="I27" s="40"/>
    </row>
    <row r="28" spans="1:9" ht="15.5" x14ac:dyDescent="0.35">
      <c r="A28" s="25">
        <v>9</v>
      </c>
      <c r="B28" s="39" t="s">
        <v>84</v>
      </c>
      <c r="C28" s="26">
        <v>695</v>
      </c>
      <c r="D28" s="25">
        <v>5100</v>
      </c>
      <c r="E28" s="49">
        <f>G28-F28</f>
        <v>883.01169000000004</v>
      </c>
      <c r="F28" s="49">
        <f>0.01*G28</f>
        <v>8.9193100000000012</v>
      </c>
      <c r="G28" s="49">
        <v>891.93100000000004</v>
      </c>
    </row>
    <row r="29" spans="1:9" ht="46.5" x14ac:dyDescent="0.35">
      <c r="A29" s="130">
        <v>12</v>
      </c>
      <c r="B29" s="124" t="s">
        <v>128</v>
      </c>
      <c r="C29" s="23">
        <v>1200</v>
      </c>
      <c r="D29" s="30">
        <v>7200</v>
      </c>
      <c r="E29" s="49">
        <v>7645</v>
      </c>
      <c r="F29" s="100">
        <f>G29-E29</f>
        <v>77.222222222222626</v>
      </c>
      <c r="G29" s="49">
        <f>E29*100/99</f>
        <v>7722.2222222222226</v>
      </c>
      <c r="I29" s="40"/>
    </row>
    <row r="30" spans="1:9" ht="15.5" x14ac:dyDescent="0.35">
      <c r="A30" s="130">
        <v>13</v>
      </c>
      <c r="B30" s="124" t="s">
        <v>210</v>
      </c>
      <c r="C30" s="23">
        <v>680</v>
      </c>
      <c r="D30" s="30">
        <v>5440</v>
      </c>
      <c r="E30" s="49">
        <v>7050</v>
      </c>
      <c r="F30" s="100">
        <f>G30-E30</f>
        <v>71.212121212121019</v>
      </c>
      <c r="G30" s="49">
        <f>E30*100/99</f>
        <v>7121.212121212121</v>
      </c>
    </row>
    <row r="31" spans="1:9" ht="46.5" x14ac:dyDescent="0.35">
      <c r="A31" s="130">
        <v>14</v>
      </c>
      <c r="B31" s="124" t="s">
        <v>211</v>
      </c>
      <c r="C31" s="23">
        <v>518</v>
      </c>
      <c r="D31" s="30">
        <v>3108</v>
      </c>
      <c r="E31" s="49">
        <f>G31*0.99</f>
        <v>5069.3593499999997</v>
      </c>
      <c r="F31" s="100">
        <f>G31-E31</f>
        <v>51.205649999999878</v>
      </c>
      <c r="G31" s="49">
        <v>5120.5649999999996</v>
      </c>
    </row>
    <row r="32" spans="1:9" ht="46.5" x14ac:dyDescent="0.35">
      <c r="A32" s="130"/>
      <c r="B32" s="124" t="s">
        <v>212</v>
      </c>
      <c r="C32" s="23">
        <v>280</v>
      </c>
      <c r="D32" s="30">
        <v>1260</v>
      </c>
      <c r="E32" s="49">
        <f>G32*0.99</f>
        <v>1965.5115479999999</v>
      </c>
      <c r="F32" s="100">
        <f>G32-E32</f>
        <v>19.853652000000011</v>
      </c>
      <c r="G32" s="49">
        <v>1985.3652</v>
      </c>
    </row>
    <row r="33" spans="1:7" ht="46.5" x14ac:dyDescent="0.35">
      <c r="A33" s="130"/>
      <c r="B33" s="124" t="s">
        <v>213</v>
      </c>
      <c r="C33" s="23">
        <v>260</v>
      </c>
      <c r="D33" s="30">
        <v>1320</v>
      </c>
      <c r="E33" s="49">
        <v>2091.1086799999998</v>
      </c>
      <c r="F33" s="100">
        <f>G33-E33</f>
        <v>21.122310000000198</v>
      </c>
      <c r="G33" s="49">
        <v>2112.23099</v>
      </c>
    </row>
    <row r="34" spans="1:7" ht="15.5" x14ac:dyDescent="0.35">
      <c r="A34" s="112"/>
      <c r="B34" s="87" t="s">
        <v>19</v>
      </c>
      <c r="C34" s="123">
        <f>SUM(C21:C33)</f>
        <v>6463</v>
      </c>
      <c r="D34" s="123">
        <f>SUM(D21:D33)</f>
        <v>41388</v>
      </c>
      <c r="E34" s="182">
        <f>SUM(E21:E33)</f>
        <v>49999.999995000006</v>
      </c>
      <c r="F34" s="161">
        <f>SUM(F21:F33)</f>
        <v>505.05050510101029</v>
      </c>
      <c r="G34" s="161">
        <f>SUM(G21:G33)</f>
        <v>50505.050500101017</v>
      </c>
    </row>
    <row r="36" spans="1:7" x14ac:dyDescent="0.25">
      <c r="E36" s="40"/>
    </row>
    <row r="37" spans="1:7" x14ac:dyDescent="0.25">
      <c r="E37" s="40"/>
      <c r="F37" s="51"/>
    </row>
    <row r="40" spans="1:7" x14ac:dyDescent="0.25">
      <c r="E40" s="51"/>
    </row>
  </sheetData>
  <mergeCells count="13">
    <mergeCell ref="D8:G8"/>
    <mergeCell ref="E4:F4"/>
    <mergeCell ref="A17:A18"/>
    <mergeCell ref="B17:B18"/>
    <mergeCell ref="D17:D18"/>
    <mergeCell ref="E17:F17"/>
    <mergeCell ref="G17:G18"/>
    <mergeCell ref="A15:G15"/>
    <mergeCell ref="D9:G9"/>
    <mergeCell ref="D10:G10"/>
    <mergeCell ref="D11:G11"/>
    <mergeCell ref="D12:G12"/>
    <mergeCell ref="A14:G14"/>
  </mergeCell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0"/>
  <sheetViews>
    <sheetView topLeftCell="A13" workbookViewId="0">
      <selection activeCell="L16" sqref="L16"/>
    </sheetView>
  </sheetViews>
  <sheetFormatPr defaultRowHeight="12.5" x14ac:dyDescent="0.25"/>
  <cols>
    <col min="1" max="1" width="7" customWidth="1"/>
    <col min="2" max="2" width="32" customWidth="1"/>
    <col min="3" max="3" width="21" customWidth="1"/>
    <col min="4" max="4" width="11.81640625" customWidth="1"/>
    <col min="5" max="5" width="11.1796875" customWidth="1"/>
    <col min="6" max="6" width="9.81640625" customWidth="1"/>
    <col min="7" max="7" width="9" customWidth="1"/>
    <col min="8" max="9" width="9.1796875" customWidth="1"/>
    <col min="10" max="11" width="9.26953125" customWidth="1"/>
    <col min="12" max="12" width="9.7265625" customWidth="1"/>
    <col min="13" max="13" width="16.7265625" customWidth="1"/>
    <col min="14" max="14" width="10.54296875" bestFit="1" customWidth="1"/>
  </cols>
  <sheetData>
    <row r="1" spans="1:12" ht="15.5" x14ac:dyDescent="0.35">
      <c r="A1" s="2"/>
      <c r="B1" s="1"/>
      <c r="C1" s="1"/>
      <c r="D1" s="1"/>
      <c r="E1" s="1"/>
      <c r="F1" s="57"/>
      <c r="G1" s="57"/>
      <c r="H1" s="200" t="s">
        <v>187</v>
      </c>
      <c r="I1" s="200"/>
      <c r="J1" s="200"/>
      <c r="K1" s="200"/>
    </row>
    <row r="2" spans="1:12" ht="75.75" customHeight="1" x14ac:dyDescent="0.25">
      <c r="A2" s="2"/>
      <c r="B2" s="1"/>
      <c r="C2" s="1"/>
      <c r="D2" s="1"/>
      <c r="E2" s="1"/>
      <c r="F2" s="58"/>
      <c r="G2" s="58"/>
      <c r="H2" s="213" t="s">
        <v>185</v>
      </c>
      <c r="I2" s="213"/>
      <c r="J2" s="213"/>
      <c r="K2" s="213"/>
      <c r="L2" s="213"/>
    </row>
    <row r="3" spans="1:12" ht="24" customHeight="1" x14ac:dyDescent="0.25">
      <c r="A3" s="2"/>
      <c r="B3" s="1"/>
      <c r="C3" s="1"/>
      <c r="D3" s="1"/>
      <c r="E3" s="1"/>
      <c r="F3" s="58"/>
      <c r="G3" s="58"/>
      <c r="H3" s="170"/>
      <c r="I3" s="170"/>
      <c r="J3" s="170"/>
      <c r="K3" s="170"/>
      <c r="L3" s="170"/>
    </row>
    <row r="4" spans="1:12" ht="15" x14ac:dyDescent="0.3">
      <c r="A4" s="201" t="s">
        <v>132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6.75" customHeight="1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customHeight="1" x14ac:dyDescent="0.25">
      <c r="A6" s="203" t="s">
        <v>0</v>
      </c>
      <c r="B6" s="203" t="s">
        <v>133</v>
      </c>
      <c r="C6" s="203" t="s">
        <v>134</v>
      </c>
      <c r="D6" s="197" t="s">
        <v>135</v>
      </c>
      <c r="E6" s="203" t="s">
        <v>136</v>
      </c>
      <c r="F6" s="203"/>
      <c r="G6" s="203"/>
      <c r="H6" s="203"/>
      <c r="I6" s="203"/>
      <c r="J6" s="203"/>
      <c r="K6" s="203"/>
      <c r="L6" s="203"/>
    </row>
    <row r="7" spans="1:12" ht="30" x14ac:dyDescent="0.25">
      <c r="A7" s="203"/>
      <c r="B7" s="203"/>
      <c r="C7" s="203"/>
      <c r="D7" s="198"/>
      <c r="E7" s="128" t="s">
        <v>137</v>
      </c>
      <c r="F7" s="128" t="s">
        <v>54</v>
      </c>
      <c r="G7" s="128" t="s">
        <v>55</v>
      </c>
      <c r="H7" s="128" t="s">
        <v>56</v>
      </c>
      <c r="I7" s="128" t="s">
        <v>85</v>
      </c>
      <c r="J7" s="128" t="s">
        <v>129</v>
      </c>
      <c r="K7" s="128" t="s">
        <v>131</v>
      </c>
      <c r="L7" s="159" t="s">
        <v>180</v>
      </c>
    </row>
    <row r="8" spans="1:12" x14ac:dyDescent="0.25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156">
        <v>11</v>
      </c>
      <c r="L8" s="157">
        <v>12</v>
      </c>
    </row>
    <row r="9" spans="1:12" s="28" customFormat="1" ht="126" customHeight="1" x14ac:dyDescent="0.25">
      <c r="A9" s="147" t="s">
        <v>138</v>
      </c>
      <c r="B9" s="62" t="s">
        <v>174</v>
      </c>
      <c r="C9" s="135"/>
      <c r="D9" s="135"/>
      <c r="E9" s="135"/>
      <c r="F9" s="135"/>
      <c r="G9" s="135"/>
      <c r="H9" s="135"/>
      <c r="I9" s="135"/>
      <c r="J9" s="135"/>
      <c r="K9" s="135"/>
      <c r="L9" s="85"/>
    </row>
    <row r="10" spans="1:12" ht="108" customHeight="1" x14ac:dyDescent="0.25">
      <c r="A10" s="126" t="s">
        <v>57</v>
      </c>
      <c r="B10" s="62" t="s">
        <v>202</v>
      </c>
      <c r="C10" s="90"/>
      <c r="D10" s="126"/>
      <c r="E10" s="63"/>
      <c r="F10" s="147"/>
      <c r="G10" s="147"/>
      <c r="H10" s="147"/>
      <c r="I10" s="147"/>
      <c r="J10" s="147"/>
      <c r="K10" s="147"/>
      <c r="L10" s="155"/>
    </row>
    <row r="11" spans="1:12" ht="25.5" customHeight="1" x14ac:dyDescent="0.25">
      <c r="A11" s="138" t="s">
        <v>145</v>
      </c>
      <c r="B11" s="204" t="s">
        <v>139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6"/>
    </row>
    <row r="12" spans="1:12" ht="46.5" x14ac:dyDescent="0.25">
      <c r="A12" s="127"/>
      <c r="B12" s="64" t="s">
        <v>66</v>
      </c>
      <c r="C12" s="90" t="s">
        <v>176</v>
      </c>
      <c r="D12" s="152" t="s">
        <v>178</v>
      </c>
      <c r="E12" s="148"/>
      <c r="F12" s="44">
        <v>12095.163</v>
      </c>
      <c r="G12" s="26">
        <v>8360.2999999999993</v>
      </c>
      <c r="H12" s="26">
        <v>9718</v>
      </c>
      <c r="I12" s="26">
        <v>5847</v>
      </c>
      <c r="J12" s="26">
        <v>6619.3</v>
      </c>
      <c r="K12" s="26">
        <v>6463</v>
      </c>
      <c r="L12" s="158">
        <f>F12+G12+H12+I12+J12+K12</f>
        <v>49102.763000000006</v>
      </c>
    </row>
    <row r="13" spans="1:12" ht="62.25" customHeight="1" x14ac:dyDescent="0.25">
      <c r="A13" s="136" t="s">
        <v>141</v>
      </c>
      <c r="B13" s="73" t="s">
        <v>175</v>
      </c>
      <c r="C13" s="64"/>
      <c r="D13" s="126"/>
      <c r="E13" s="147"/>
      <c r="F13" s="147"/>
      <c r="G13" s="147"/>
      <c r="H13" s="147"/>
      <c r="I13" s="147"/>
      <c r="J13" s="147"/>
      <c r="K13" s="147"/>
      <c r="L13" s="155"/>
    </row>
    <row r="14" spans="1:12" ht="12.75" customHeight="1" x14ac:dyDescent="0.25">
      <c r="A14" s="199" t="s">
        <v>142</v>
      </c>
      <c r="B14" s="207" t="s">
        <v>140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9"/>
    </row>
    <row r="15" spans="1:12" ht="12.75" customHeight="1" x14ac:dyDescent="0.25">
      <c r="A15" s="199"/>
      <c r="B15" s="210"/>
      <c r="C15" s="211"/>
      <c r="D15" s="211"/>
      <c r="E15" s="211"/>
      <c r="F15" s="211"/>
      <c r="G15" s="211"/>
      <c r="H15" s="211"/>
      <c r="I15" s="211"/>
      <c r="J15" s="211"/>
      <c r="K15" s="211"/>
      <c r="L15" s="212"/>
    </row>
    <row r="16" spans="1:12" ht="62" x14ac:dyDescent="0.25">
      <c r="A16" s="138"/>
      <c r="B16" s="137" t="s">
        <v>143</v>
      </c>
      <c r="C16" s="151" t="s">
        <v>177</v>
      </c>
      <c r="D16" s="126" t="s">
        <v>144</v>
      </c>
      <c r="E16" s="26">
        <v>128.1</v>
      </c>
      <c r="F16" s="26">
        <v>128.1</v>
      </c>
      <c r="G16" s="26">
        <v>128.1</v>
      </c>
      <c r="H16" s="26">
        <v>128.1</v>
      </c>
      <c r="I16" s="26">
        <v>128.1</v>
      </c>
      <c r="J16" s="26">
        <v>128.1</v>
      </c>
      <c r="K16" s="26">
        <v>128.1</v>
      </c>
      <c r="L16" s="160">
        <v>128.1</v>
      </c>
    </row>
    <row r="17" spans="1:12" ht="46.5" x14ac:dyDescent="0.35">
      <c r="A17" s="172" t="s">
        <v>195</v>
      </c>
      <c r="B17" s="14" t="s">
        <v>198</v>
      </c>
      <c r="C17" s="29" t="s">
        <v>196</v>
      </c>
      <c r="D17" s="171" t="s">
        <v>197</v>
      </c>
      <c r="E17" s="171"/>
      <c r="F17" s="171">
        <v>4</v>
      </c>
      <c r="G17" s="171">
        <v>7</v>
      </c>
      <c r="H17" s="171">
        <v>1</v>
      </c>
      <c r="I17" s="171" t="s">
        <v>159</v>
      </c>
      <c r="J17" s="171" t="s">
        <v>159</v>
      </c>
      <c r="K17" s="171" t="s">
        <v>159</v>
      </c>
      <c r="L17" s="171">
        <v>12</v>
      </c>
    </row>
    <row r="20" spans="1:12" x14ac:dyDescent="0.25">
      <c r="G20" s="51"/>
    </row>
  </sheetData>
  <mergeCells count="11">
    <mergeCell ref="D6:D7"/>
    <mergeCell ref="A14:A15"/>
    <mergeCell ref="H1:K1"/>
    <mergeCell ref="A4:L4"/>
    <mergeCell ref="A6:A7"/>
    <mergeCell ref="B6:B7"/>
    <mergeCell ref="C6:C7"/>
    <mergeCell ref="E6:L6"/>
    <mergeCell ref="B11:L11"/>
    <mergeCell ref="B14:L15"/>
    <mergeCell ref="H2:L2"/>
  </mergeCells>
  <pageMargins left="0.70866141732283472" right="0.70866141732283472" top="0.74803149606299213" bottom="0.55118110236220474" header="0.31496062992125984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6"/>
  <sheetViews>
    <sheetView topLeftCell="A7" workbookViewId="0">
      <selection activeCell="A16" sqref="A16:XFD16"/>
    </sheetView>
  </sheetViews>
  <sheetFormatPr defaultRowHeight="12.5" x14ac:dyDescent="0.25"/>
  <cols>
    <col min="1" max="1" width="5.26953125" customWidth="1"/>
    <col min="2" max="2" width="26.81640625" customWidth="1"/>
    <col min="3" max="3" width="18.54296875" customWidth="1"/>
    <col min="4" max="4" width="12.81640625" customWidth="1"/>
    <col min="5" max="5" width="12.54296875" customWidth="1"/>
    <col min="6" max="6" width="20.453125" customWidth="1"/>
    <col min="8" max="8" width="16.7265625" customWidth="1"/>
    <col min="9" max="9" width="10.54296875" bestFit="1" customWidth="1"/>
  </cols>
  <sheetData>
    <row r="1" spans="1:7" ht="17.25" customHeight="1" x14ac:dyDescent="0.3">
      <c r="D1" s="7"/>
      <c r="E1" s="7"/>
      <c r="F1" s="7"/>
      <c r="G1" s="46"/>
    </row>
    <row r="2" spans="1:7" ht="14.25" customHeight="1" x14ac:dyDescent="0.35">
      <c r="D2" s="186" t="s">
        <v>186</v>
      </c>
      <c r="E2" s="186"/>
      <c r="F2" s="186"/>
      <c r="G2" s="46"/>
    </row>
    <row r="3" spans="1:7" ht="21" customHeight="1" x14ac:dyDescent="0.25">
      <c r="A3" s="2"/>
      <c r="B3" s="1"/>
      <c r="C3" s="1"/>
      <c r="D3" s="217" t="s">
        <v>185</v>
      </c>
      <c r="E3" s="217"/>
      <c r="F3" s="217"/>
    </row>
    <row r="4" spans="1:7" ht="54.75" customHeight="1" x14ac:dyDescent="0.25">
      <c r="A4" s="2"/>
      <c r="B4" s="1"/>
      <c r="C4" s="1"/>
      <c r="D4" s="217"/>
      <c r="E4" s="217"/>
      <c r="F4" s="217"/>
    </row>
    <row r="5" spans="1:7" ht="17.25" customHeight="1" x14ac:dyDescent="0.25">
      <c r="A5" s="2"/>
      <c r="B5" s="1"/>
      <c r="C5" s="1"/>
      <c r="D5" s="146"/>
      <c r="E5" s="146"/>
      <c r="F5" s="146"/>
    </row>
    <row r="6" spans="1:7" ht="15" x14ac:dyDescent="0.3">
      <c r="A6" s="201" t="s">
        <v>168</v>
      </c>
      <c r="B6" s="202"/>
      <c r="C6" s="202"/>
      <c r="D6" s="202"/>
      <c r="E6" s="202"/>
      <c r="F6" s="202"/>
      <c r="G6" s="202"/>
    </row>
    <row r="7" spans="1:7" ht="6.75" customHeight="1" x14ac:dyDescent="0.25">
      <c r="A7" s="2"/>
      <c r="B7" s="1"/>
      <c r="C7" s="1"/>
      <c r="D7" s="1"/>
      <c r="E7" s="1"/>
      <c r="F7" s="1"/>
      <c r="G7" s="1"/>
    </row>
    <row r="8" spans="1:7" ht="15.75" customHeight="1" x14ac:dyDescent="0.25">
      <c r="A8" s="203" t="s">
        <v>0</v>
      </c>
      <c r="B8" s="203" t="s">
        <v>146</v>
      </c>
      <c r="C8" s="203" t="s">
        <v>147</v>
      </c>
      <c r="D8" s="215" t="s">
        <v>148</v>
      </c>
      <c r="E8" s="216"/>
      <c r="F8" s="197" t="s">
        <v>151</v>
      </c>
      <c r="G8" s="1"/>
    </row>
    <row r="9" spans="1:7" ht="30" x14ac:dyDescent="0.25">
      <c r="A9" s="203"/>
      <c r="B9" s="203"/>
      <c r="C9" s="203"/>
      <c r="D9" s="128" t="s">
        <v>149</v>
      </c>
      <c r="E9" s="128" t="s">
        <v>150</v>
      </c>
      <c r="F9" s="198"/>
      <c r="G9" s="1"/>
    </row>
    <row r="10" spans="1:7" x14ac:dyDescent="0.25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1"/>
    </row>
    <row r="11" spans="1:7" ht="63" customHeight="1" x14ac:dyDescent="0.25">
      <c r="A11" s="138" t="s">
        <v>156</v>
      </c>
      <c r="B11" s="214" t="s">
        <v>170</v>
      </c>
      <c r="C11" s="214"/>
      <c r="D11" s="214"/>
      <c r="E11" s="214"/>
      <c r="F11" s="214"/>
      <c r="G11" s="1"/>
    </row>
    <row r="12" spans="1:7" ht="186" x14ac:dyDescent="0.25">
      <c r="A12" s="127"/>
      <c r="B12" s="145" t="s">
        <v>152</v>
      </c>
      <c r="C12" s="147" t="s">
        <v>153</v>
      </c>
      <c r="D12" s="125" t="s">
        <v>154</v>
      </c>
      <c r="E12" s="140" t="s">
        <v>155</v>
      </c>
      <c r="F12" s="149" t="s">
        <v>181</v>
      </c>
      <c r="G12" s="1"/>
    </row>
    <row r="13" spans="1:7" ht="12.75" customHeight="1" x14ac:dyDescent="0.25">
      <c r="A13" s="199" t="s">
        <v>157</v>
      </c>
      <c r="B13" s="214" t="s">
        <v>171</v>
      </c>
      <c r="C13" s="214"/>
      <c r="D13" s="214"/>
      <c r="E13" s="214"/>
      <c r="F13" s="214"/>
      <c r="G13" s="1"/>
    </row>
    <row r="14" spans="1:7" ht="50.25" customHeight="1" x14ac:dyDescent="0.25">
      <c r="A14" s="199"/>
      <c r="B14" s="214"/>
      <c r="C14" s="214"/>
      <c r="D14" s="214"/>
      <c r="E14" s="214"/>
      <c r="F14" s="214"/>
      <c r="G14" s="1"/>
    </row>
    <row r="15" spans="1:7" ht="124" x14ac:dyDescent="0.25">
      <c r="A15" s="144" t="s">
        <v>172</v>
      </c>
      <c r="B15" s="137" t="s">
        <v>158</v>
      </c>
      <c r="C15" s="147" t="s">
        <v>153</v>
      </c>
      <c r="D15" s="125" t="s">
        <v>154</v>
      </c>
      <c r="E15" s="140" t="s">
        <v>155</v>
      </c>
      <c r="F15" s="152" t="s">
        <v>182</v>
      </c>
      <c r="G15" s="1"/>
    </row>
    <row r="16" spans="1:7" ht="143.25" customHeight="1" x14ac:dyDescent="0.25">
      <c r="A16" s="150" t="s">
        <v>173</v>
      </c>
      <c r="B16" s="80" t="s">
        <v>199</v>
      </c>
      <c r="C16" s="154" t="s">
        <v>166</v>
      </c>
      <c r="D16" s="153" t="s">
        <v>154</v>
      </c>
      <c r="E16" s="153" t="s">
        <v>155</v>
      </c>
      <c r="F16" s="154" t="s">
        <v>183</v>
      </c>
    </row>
  </sheetData>
  <mergeCells count="11">
    <mergeCell ref="D2:F2"/>
    <mergeCell ref="D3:F4"/>
    <mergeCell ref="A6:G6"/>
    <mergeCell ref="A8:A9"/>
    <mergeCell ref="B8:B9"/>
    <mergeCell ref="C8:C9"/>
    <mergeCell ref="B11:F11"/>
    <mergeCell ref="A13:A14"/>
    <mergeCell ref="B13:F14"/>
    <mergeCell ref="D8:E8"/>
    <mergeCell ref="F8:F9"/>
  </mergeCells>
  <pageMargins left="0.70866141732283472" right="0.70866141732283472" top="0.35433070866141736" bottom="0.35433070866141736" header="0.31496062992125984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3"/>
  <sheetViews>
    <sheetView topLeftCell="A4" workbookViewId="0">
      <selection activeCell="D39" sqref="D39"/>
    </sheetView>
  </sheetViews>
  <sheetFormatPr defaultRowHeight="12.5" x14ac:dyDescent="0.25"/>
  <cols>
    <col min="1" max="1" width="11.453125" customWidth="1"/>
    <col min="2" max="2" width="32" customWidth="1"/>
    <col min="3" max="3" width="20" customWidth="1"/>
    <col min="4" max="4" width="12.7265625" customWidth="1"/>
    <col min="5" max="5" width="11.54296875" customWidth="1"/>
    <col min="6" max="6" width="13" customWidth="1"/>
    <col min="7" max="9" width="11.54296875" customWidth="1"/>
    <col min="10" max="10" width="11.7265625" customWidth="1"/>
    <col min="12" max="12" width="16.7265625" customWidth="1"/>
    <col min="13" max="13" width="10.54296875" bestFit="1" customWidth="1"/>
  </cols>
  <sheetData>
    <row r="1" spans="1:11" ht="17.25" customHeight="1" x14ac:dyDescent="0.3">
      <c r="D1" s="7"/>
      <c r="E1" s="7"/>
      <c r="F1" s="7"/>
      <c r="G1" s="46"/>
      <c r="H1" s="46"/>
      <c r="I1" s="46"/>
      <c r="J1" s="46"/>
      <c r="K1" s="46"/>
    </row>
    <row r="2" spans="1:11" ht="15.5" x14ac:dyDescent="0.35">
      <c r="A2" s="2"/>
      <c r="B2" s="1"/>
      <c r="C2" s="1"/>
      <c r="D2" s="1"/>
      <c r="E2" s="57"/>
      <c r="F2" s="57"/>
      <c r="G2" s="200" t="s">
        <v>188</v>
      </c>
      <c r="H2" s="200"/>
      <c r="I2" s="200"/>
      <c r="J2" s="200"/>
    </row>
    <row r="3" spans="1:11" ht="80.25" customHeight="1" x14ac:dyDescent="0.25">
      <c r="A3" s="2"/>
      <c r="B3" s="1"/>
      <c r="C3" s="1"/>
      <c r="D3" s="1"/>
      <c r="E3" s="58"/>
      <c r="F3" s="58"/>
      <c r="G3" s="213" t="s">
        <v>185</v>
      </c>
      <c r="H3" s="213"/>
      <c r="I3" s="213"/>
      <c r="J3" s="213"/>
    </row>
    <row r="4" spans="1:11" ht="15" x14ac:dyDescent="0.3">
      <c r="A4" s="201" t="s">
        <v>169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6.75" customHeight="1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customHeight="1" x14ac:dyDescent="0.25">
      <c r="A6" s="203" t="s">
        <v>160</v>
      </c>
      <c r="B6" s="203" t="s">
        <v>163</v>
      </c>
      <c r="C6" s="203" t="s">
        <v>164</v>
      </c>
      <c r="D6" s="215" t="s">
        <v>165</v>
      </c>
      <c r="E6" s="218"/>
      <c r="F6" s="218"/>
      <c r="G6" s="218"/>
      <c r="H6" s="218"/>
      <c r="I6" s="218"/>
      <c r="J6" s="216"/>
      <c r="K6" s="1"/>
    </row>
    <row r="7" spans="1:11" ht="82.5" customHeight="1" x14ac:dyDescent="0.25">
      <c r="A7" s="203"/>
      <c r="B7" s="203"/>
      <c r="C7" s="203"/>
      <c r="D7" s="134" t="s">
        <v>53</v>
      </c>
      <c r="E7" s="134" t="s">
        <v>54</v>
      </c>
      <c r="F7" s="134" t="s">
        <v>55</v>
      </c>
      <c r="G7" s="134" t="s">
        <v>56</v>
      </c>
      <c r="H7" s="134" t="s">
        <v>85</v>
      </c>
      <c r="I7" s="134" t="s">
        <v>129</v>
      </c>
      <c r="J7" s="134" t="s">
        <v>131</v>
      </c>
      <c r="K7" s="1"/>
    </row>
    <row r="8" spans="1:11" x14ac:dyDescent="0.25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1"/>
    </row>
    <row r="9" spans="1:11" ht="75" x14ac:dyDescent="0.25">
      <c r="A9" s="132" t="s">
        <v>161</v>
      </c>
      <c r="B9" s="62" t="s">
        <v>162</v>
      </c>
      <c r="C9" s="227" t="s">
        <v>153</v>
      </c>
      <c r="D9" s="204"/>
      <c r="E9" s="205"/>
      <c r="F9" s="205"/>
      <c r="G9" s="205"/>
      <c r="H9" s="205"/>
      <c r="I9" s="205"/>
      <c r="J9" s="206"/>
      <c r="K9" s="1"/>
    </row>
    <row r="10" spans="1:11" ht="105" x14ac:dyDescent="0.25">
      <c r="A10" s="166"/>
      <c r="B10" s="73" t="s">
        <v>203</v>
      </c>
      <c r="C10" s="228"/>
      <c r="D10" s="204"/>
      <c r="E10" s="205"/>
      <c r="F10" s="205"/>
      <c r="G10" s="205"/>
      <c r="H10" s="205"/>
      <c r="I10" s="205"/>
      <c r="J10" s="206"/>
      <c r="K10" s="1"/>
    </row>
    <row r="11" spans="1:11" ht="62" x14ac:dyDescent="0.25">
      <c r="A11" s="219">
        <v>1</v>
      </c>
      <c r="B11" s="165" t="s">
        <v>170</v>
      </c>
      <c r="C11" s="228"/>
      <c r="D11" s="131">
        <f>D14+D17</f>
        <v>334378.38660999999</v>
      </c>
      <c r="E11" s="177">
        <f>E14+E17</f>
        <v>59127.064409999999</v>
      </c>
      <c r="F11" s="65">
        <f>F14+F17</f>
        <v>62332.110099999998</v>
      </c>
      <c r="G11" s="65">
        <f>G14+G17</f>
        <v>60804.060599999997</v>
      </c>
      <c r="H11" s="65">
        <f>H14+H17</f>
        <v>50705.050499999998</v>
      </c>
      <c r="I11" s="65">
        <f>I12+I13</f>
        <v>50705.050499999998</v>
      </c>
      <c r="J11" s="65">
        <f>J12+J13</f>
        <v>50705.050499999998</v>
      </c>
      <c r="K11" s="1"/>
    </row>
    <row r="12" spans="1:11" ht="15.5" x14ac:dyDescent="0.25">
      <c r="A12" s="220"/>
      <c r="B12" s="66" t="s">
        <v>92</v>
      </c>
      <c r="C12" s="228"/>
      <c r="D12" s="67">
        <f>E12+F12+G12+H12+I12+J12</f>
        <v>327500</v>
      </c>
      <c r="E12" s="67">
        <v>57500</v>
      </c>
      <c r="F12" s="67">
        <v>60000</v>
      </c>
      <c r="G12" s="67">
        <v>60000</v>
      </c>
      <c r="H12" s="164">
        <f>H15</f>
        <v>50000</v>
      </c>
      <c r="I12" s="164">
        <f>I15</f>
        <v>50000</v>
      </c>
      <c r="J12" s="164">
        <f>J15</f>
        <v>50000</v>
      </c>
      <c r="K12" s="32"/>
    </row>
    <row r="13" spans="1:11" ht="15.5" x14ac:dyDescent="0.25">
      <c r="A13" s="220"/>
      <c r="B13" s="68" t="s">
        <v>93</v>
      </c>
      <c r="C13" s="228"/>
      <c r="D13" s="54">
        <f>E13+F13+G13+H13+I13+J13</f>
        <v>6878.3866100000005</v>
      </c>
      <c r="E13" s="54">
        <f t="shared" ref="E13:J13" si="0">E16+E17</f>
        <v>1627.06441</v>
      </c>
      <c r="F13" s="76">
        <f t="shared" si="0"/>
        <v>2332.1100999999999</v>
      </c>
      <c r="G13" s="70">
        <f t="shared" si="0"/>
        <v>804.06060000000002</v>
      </c>
      <c r="H13" s="70">
        <f t="shared" si="0"/>
        <v>705.05050000000006</v>
      </c>
      <c r="I13" s="70">
        <f t="shared" si="0"/>
        <v>705.05050000000006</v>
      </c>
      <c r="J13" s="70">
        <f t="shared" si="0"/>
        <v>705.05050000000006</v>
      </c>
      <c r="K13" s="33"/>
    </row>
    <row r="14" spans="1:11" ht="31" x14ac:dyDescent="0.25">
      <c r="A14" s="221" t="s">
        <v>57</v>
      </c>
      <c r="B14" s="139" t="s">
        <v>66</v>
      </c>
      <c r="C14" s="228"/>
      <c r="D14" s="131">
        <f>D15+D16</f>
        <v>331498.91463999997</v>
      </c>
      <c r="E14" s="36">
        <f t="shared" ref="E14:J14" si="1">E15+E16</f>
        <v>58228.449809999998</v>
      </c>
      <c r="F14" s="104">
        <f t="shared" si="1"/>
        <v>61149.25273</v>
      </c>
      <c r="G14" s="65">
        <f t="shared" si="1"/>
        <v>60606.060599999997</v>
      </c>
      <c r="H14" s="65">
        <f t="shared" si="1"/>
        <v>50505.050499999998</v>
      </c>
      <c r="I14" s="65">
        <f t="shared" si="1"/>
        <v>50505.050499999998</v>
      </c>
      <c r="J14" s="65">
        <f t="shared" si="1"/>
        <v>50505.050499999998</v>
      </c>
      <c r="K14" s="1"/>
    </row>
    <row r="15" spans="1:11" ht="15.5" x14ac:dyDescent="0.25">
      <c r="A15" s="222"/>
      <c r="B15" s="69" t="s">
        <v>92</v>
      </c>
      <c r="C15" s="228"/>
      <c r="D15" s="67">
        <f>E15+F15+G15+H15+I15+J15</f>
        <v>327500</v>
      </c>
      <c r="E15" s="67">
        <v>57500</v>
      </c>
      <c r="F15" s="67">
        <v>60000</v>
      </c>
      <c r="G15" s="67">
        <v>60000</v>
      </c>
      <c r="H15" s="67">
        <v>50000</v>
      </c>
      <c r="I15" s="67">
        <v>50000</v>
      </c>
      <c r="J15" s="67">
        <v>50000</v>
      </c>
      <c r="K15" s="34"/>
    </row>
    <row r="16" spans="1:11" ht="15.5" x14ac:dyDescent="0.25">
      <c r="A16" s="222"/>
      <c r="B16" s="68" t="s">
        <v>91</v>
      </c>
      <c r="C16" s="228"/>
      <c r="D16" s="54">
        <f>E16+F16+G16+H16+I16+J16</f>
        <v>3998.9146399999995</v>
      </c>
      <c r="E16" s="76">
        <v>728.44980999999996</v>
      </c>
      <c r="F16" s="76">
        <v>1149.2527299999999</v>
      </c>
      <c r="G16" s="70">
        <v>606.06060000000002</v>
      </c>
      <c r="H16" s="70">
        <v>505.0505</v>
      </c>
      <c r="I16" s="70">
        <v>505.0505</v>
      </c>
      <c r="J16" s="70">
        <v>505.0505</v>
      </c>
      <c r="K16" s="33"/>
    </row>
    <row r="17" spans="1:12" ht="111" customHeight="1" x14ac:dyDescent="0.25">
      <c r="A17" s="133" t="s">
        <v>58</v>
      </c>
      <c r="B17" s="139" t="s">
        <v>59</v>
      </c>
      <c r="C17" s="229"/>
      <c r="D17" s="131">
        <f>E17+F17+G17+H17+I17+J17</f>
        <v>2879.4719700000001</v>
      </c>
      <c r="E17" s="177">
        <v>898.6146</v>
      </c>
      <c r="F17" s="63">
        <v>1182.8573699999999</v>
      </c>
      <c r="G17" s="63">
        <v>198</v>
      </c>
      <c r="H17" s="63">
        <v>200</v>
      </c>
      <c r="I17" s="63">
        <v>200</v>
      </c>
      <c r="J17" s="63">
        <v>200</v>
      </c>
      <c r="K17" s="1"/>
    </row>
    <row r="18" spans="1:12" ht="15" x14ac:dyDescent="0.25">
      <c r="A18" s="223" t="s">
        <v>60</v>
      </c>
      <c r="B18" s="224"/>
      <c r="C18" s="224"/>
      <c r="D18" s="56">
        <f>D15+D16+D17</f>
        <v>334378.38660999999</v>
      </c>
      <c r="E18" s="56">
        <f>SUM(E15:E17)</f>
        <v>59127.064409999999</v>
      </c>
      <c r="F18" s="105">
        <f>SUM(F15:F17)</f>
        <v>62332.110099999998</v>
      </c>
      <c r="G18" s="71">
        <f>SUM(G15:G17)</f>
        <v>60804.060599999997</v>
      </c>
      <c r="H18" s="71">
        <f>SUM(H15:H17)</f>
        <v>50705.050499999998</v>
      </c>
      <c r="I18" s="71">
        <f>I11</f>
        <v>50705.050499999998</v>
      </c>
      <c r="J18" s="71">
        <f>J11</f>
        <v>50705.050499999998</v>
      </c>
      <c r="K18" s="33"/>
    </row>
    <row r="19" spans="1:12" ht="60" x14ac:dyDescent="0.25">
      <c r="A19" s="72"/>
      <c r="B19" s="73" t="s">
        <v>175</v>
      </c>
      <c r="C19" s="230" t="s">
        <v>153</v>
      </c>
      <c r="D19" s="204"/>
      <c r="E19" s="205"/>
      <c r="F19" s="205"/>
      <c r="G19" s="205"/>
      <c r="H19" s="205"/>
      <c r="I19" s="205"/>
      <c r="J19" s="206"/>
      <c r="K19" s="1"/>
      <c r="L19" s="51"/>
    </row>
    <row r="20" spans="1:12" ht="12.75" customHeight="1" x14ac:dyDescent="0.25">
      <c r="A20" s="221" t="s">
        <v>200</v>
      </c>
      <c r="B20" s="226" t="s">
        <v>171</v>
      </c>
      <c r="C20" s="230"/>
      <c r="D20" s="239">
        <f>E20+F20+G20+H20+I20+J20</f>
        <v>307910.89786000003</v>
      </c>
      <c r="E20" s="239">
        <f t="shared" ref="E20:J20" si="2">E22+E23</f>
        <v>41339.892829999997</v>
      </c>
      <c r="F20" s="239">
        <f t="shared" si="2"/>
        <v>44550.803030000003</v>
      </c>
      <c r="G20" s="231">
        <f t="shared" si="2"/>
        <v>55505.050499999998</v>
      </c>
      <c r="H20" s="231">
        <f t="shared" si="2"/>
        <v>55505.050499999998</v>
      </c>
      <c r="I20" s="231">
        <f t="shared" si="2"/>
        <v>55505.050499999998</v>
      </c>
      <c r="J20" s="231">
        <f t="shared" si="2"/>
        <v>55505.050499999998</v>
      </c>
      <c r="K20" s="1"/>
      <c r="L20" s="51"/>
    </row>
    <row r="21" spans="1:12" ht="50.25" customHeight="1" x14ac:dyDescent="0.25">
      <c r="A21" s="221"/>
      <c r="B21" s="226"/>
      <c r="C21" s="230"/>
      <c r="D21" s="230"/>
      <c r="E21" s="230"/>
      <c r="F21" s="230"/>
      <c r="G21" s="231"/>
      <c r="H21" s="231"/>
      <c r="I21" s="231"/>
      <c r="J21" s="231"/>
      <c r="K21" s="1"/>
      <c r="L21" s="51"/>
    </row>
    <row r="22" spans="1:12" ht="31" x14ac:dyDescent="0.25">
      <c r="A22" s="225"/>
      <c r="B22" s="59" t="s">
        <v>63</v>
      </c>
      <c r="C22" s="230"/>
      <c r="D22" s="178">
        <f>E22+F22+G22+H22+I22+J22</f>
        <v>282999.99969999999</v>
      </c>
      <c r="E22" s="53">
        <f t="shared" ref="E22:J23" si="3">E25+E29+E33</f>
        <v>39999.9997</v>
      </c>
      <c r="F22" s="53">
        <f t="shared" si="3"/>
        <v>43000</v>
      </c>
      <c r="G22" s="162">
        <f t="shared" si="3"/>
        <v>50000</v>
      </c>
      <c r="H22" s="162">
        <f t="shared" si="3"/>
        <v>50000</v>
      </c>
      <c r="I22" s="162">
        <f t="shared" si="3"/>
        <v>50000</v>
      </c>
      <c r="J22" s="162">
        <f t="shared" si="3"/>
        <v>50000</v>
      </c>
      <c r="K22" s="1"/>
    </row>
    <row r="23" spans="1:12" ht="15.5" x14ac:dyDescent="0.25">
      <c r="A23" s="225"/>
      <c r="B23" s="60" t="s">
        <v>64</v>
      </c>
      <c r="C23" s="230"/>
      <c r="D23" s="74">
        <f>E23+F23+G23+H23+I23+J23</f>
        <v>24910.898160000004</v>
      </c>
      <c r="E23" s="54">
        <f t="shared" si="3"/>
        <v>1339.8931299999999</v>
      </c>
      <c r="F23" s="54">
        <f>F26+F30+F34</f>
        <v>1550.80303</v>
      </c>
      <c r="G23" s="70">
        <f t="shared" si="3"/>
        <v>5505.0505000000003</v>
      </c>
      <c r="H23" s="70">
        <f t="shared" si="3"/>
        <v>5505.0505000000003</v>
      </c>
      <c r="I23" s="70">
        <f t="shared" si="3"/>
        <v>5505.0505000000003</v>
      </c>
      <c r="J23" s="70">
        <f t="shared" si="3"/>
        <v>5505.0505000000003</v>
      </c>
      <c r="K23" s="1"/>
    </row>
    <row r="24" spans="1:12" ht="31" x14ac:dyDescent="0.25">
      <c r="A24" s="241" t="s">
        <v>61</v>
      </c>
      <c r="B24" s="174" t="s">
        <v>143</v>
      </c>
      <c r="C24" s="230"/>
      <c r="D24" s="175">
        <f t="shared" ref="D24:J24" si="4">D25+D26</f>
        <v>262144.58150000003</v>
      </c>
      <c r="E24" s="175">
        <f t="shared" si="4"/>
        <v>34979.703399999999</v>
      </c>
      <c r="F24" s="175">
        <f t="shared" si="4"/>
        <v>34740.635699999999</v>
      </c>
      <c r="G24" s="176">
        <f t="shared" si="4"/>
        <v>40909.090900000003</v>
      </c>
      <c r="H24" s="176">
        <f t="shared" si="4"/>
        <v>50505.050499999998</v>
      </c>
      <c r="I24" s="176">
        <f t="shared" si="4"/>
        <v>50505.050499999998</v>
      </c>
      <c r="J24" s="176">
        <f t="shared" si="4"/>
        <v>50505.050499999998</v>
      </c>
      <c r="K24" s="1"/>
      <c r="L24" s="40"/>
    </row>
    <row r="25" spans="1:12" ht="31" x14ac:dyDescent="0.25">
      <c r="A25" s="233"/>
      <c r="B25" s="59" t="s">
        <v>63</v>
      </c>
      <c r="C25" s="230"/>
      <c r="D25" s="53">
        <f>E25+F25+G25+H25+I25+J25</f>
        <v>258827.31403000001</v>
      </c>
      <c r="E25" s="53">
        <v>34000</v>
      </c>
      <c r="F25" s="53">
        <v>34327.314030000001</v>
      </c>
      <c r="G25" s="162">
        <v>40500</v>
      </c>
      <c r="H25" s="162">
        <v>50000</v>
      </c>
      <c r="I25" s="162">
        <v>50000</v>
      </c>
      <c r="J25" s="162">
        <v>50000</v>
      </c>
      <c r="K25" s="1"/>
    </row>
    <row r="26" spans="1:12" ht="15.5" x14ac:dyDescent="0.25">
      <c r="A26" s="234"/>
      <c r="B26" s="60" t="s">
        <v>64</v>
      </c>
      <c r="C26" s="230"/>
      <c r="D26" s="74">
        <f>E26+F26+G26+H26+I26+J26</f>
        <v>3317.2674699999993</v>
      </c>
      <c r="E26" s="54">
        <v>979.70339999999999</v>
      </c>
      <c r="F26" s="54">
        <v>413.32166999999998</v>
      </c>
      <c r="G26" s="70">
        <v>409.09089999999998</v>
      </c>
      <c r="H26" s="70">
        <v>505.0505</v>
      </c>
      <c r="I26" s="70">
        <v>505.0505</v>
      </c>
      <c r="J26" s="70">
        <v>505.0505</v>
      </c>
      <c r="K26" s="1"/>
      <c r="L26" s="40"/>
    </row>
    <row r="27" spans="1:12" ht="15.75" customHeight="1" x14ac:dyDescent="0.25">
      <c r="A27" s="232" t="s">
        <v>67</v>
      </c>
      <c r="B27" s="235" t="s">
        <v>120</v>
      </c>
      <c r="C27" s="230"/>
      <c r="D27" s="237">
        <f>E27+F27+G27+H27+I27+J27</f>
        <v>25118.367330000001</v>
      </c>
      <c r="E27" s="237">
        <v>0</v>
      </c>
      <c r="F27" s="237">
        <f>F29+F30</f>
        <v>5118.36733</v>
      </c>
      <c r="G27" s="237">
        <v>5000</v>
      </c>
      <c r="H27" s="237">
        <v>5000</v>
      </c>
      <c r="I27" s="237">
        <v>5000</v>
      </c>
      <c r="J27" s="237">
        <v>5000</v>
      </c>
      <c r="K27" s="1"/>
      <c r="L27" s="110"/>
    </row>
    <row r="28" spans="1:12" ht="39" customHeight="1" x14ac:dyDescent="0.25">
      <c r="A28" s="233"/>
      <c r="B28" s="236"/>
      <c r="C28" s="230"/>
      <c r="D28" s="238"/>
      <c r="E28" s="238"/>
      <c r="F28" s="238"/>
      <c r="G28" s="238"/>
      <c r="H28" s="238"/>
      <c r="I28" s="238"/>
      <c r="J28" s="238"/>
      <c r="K28" s="1"/>
    </row>
    <row r="29" spans="1:12" ht="31" x14ac:dyDescent="0.25">
      <c r="A29" s="233"/>
      <c r="B29" s="59" t="s">
        <v>63</v>
      </c>
      <c r="C29" s="230"/>
      <c r="D29" s="111">
        <f>E29+F29+G29+H29+I29+J29</f>
        <v>4027.8039699999999</v>
      </c>
      <c r="E29" s="111">
        <v>0</v>
      </c>
      <c r="F29" s="111">
        <v>4027.8039699999999</v>
      </c>
      <c r="G29" s="111">
        <v>0</v>
      </c>
      <c r="H29" s="111">
        <v>0</v>
      </c>
      <c r="I29" s="111">
        <v>0</v>
      </c>
      <c r="J29" s="111">
        <v>0</v>
      </c>
      <c r="K29" s="1"/>
    </row>
    <row r="30" spans="1:12" ht="15.5" x14ac:dyDescent="0.25">
      <c r="A30" s="234"/>
      <c r="B30" s="60" t="s">
        <v>64</v>
      </c>
      <c r="C30" s="230"/>
      <c r="D30" s="74">
        <f>E30+F30+G30+H30+I30+J30</f>
        <v>21390.15652</v>
      </c>
      <c r="E30" s="54">
        <v>299.59316000000001</v>
      </c>
      <c r="F30" s="54">
        <v>1090.5633600000001</v>
      </c>
      <c r="G30" s="54">
        <v>5000</v>
      </c>
      <c r="H30" s="54">
        <v>5000</v>
      </c>
      <c r="I30" s="54">
        <v>5000</v>
      </c>
      <c r="J30" s="54">
        <v>5000</v>
      </c>
      <c r="K30" s="1"/>
    </row>
    <row r="31" spans="1:12" ht="15.75" customHeight="1" x14ac:dyDescent="0.25">
      <c r="A31" s="244" t="s">
        <v>68</v>
      </c>
      <c r="B31" s="245" t="s">
        <v>198</v>
      </c>
      <c r="C31" s="227" t="s">
        <v>166</v>
      </c>
      <c r="D31" s="247">
        <f>D33+D34</f>
        <v>20348.355869999999</v>
      </c>
      <c r="E31" s="247">
        <v>6060.59627</v>
      </c>
      <c r="F31" s="247">
        <f>F33+F34</f>
        <v>4691.7999999999993</v>
      </c>
      <c r="G31" s="240">
        <f>G33+G34</f>
        <v>9595.9596000000001</v>
      </c>
      <c r="H31" s="239">
        <v>0</v>
      </c>
      <c r="I31" s="239">
        <v>0</v>
      </c>
      <c r="J31" s="239">
        <v>0</v>
      </c>
      <c r="K31" s="1"/>
    </row>
    <row r="32" spans="1:12" ht="108.75" customHeight="1" x14ac:dyDescent="0.25">
      <c r="A32" s="244"/>
      <c r="B32" s="246"/>
      <c r="C32" s="228"/>
      <c r="D32" s="247"/>
      <c r="E32" s="247"/>
      <c r="F32" s="247"/>
      <c r="G32" s="240"/>
      <c r="H32" s="239"/>
      <c r="I32" s="239"/>
      <c r="J32" s="239"/>
      <c r="K32" s="1"/>
      <c r="L32" s="51"/>
    </row>
    <row r="33" spans="1:12" ht="31" x14ac:dyDescent="0.35">
      <c r="A33" s="244"/>
      <c r="B33" s="59" t="s">
        <v>63</v>
      </c>
      <c r="C33" s="228"/>
      <c r="D33" s="173">
        <f>E33+F33+G33+H33+I33+J33</f>
        <v>20144.881699999998</v>
      </c>
      <c r="E33" s="43">
        <v>5999.9997000000003</v>
      </c>
      <c r="F33" s="173">
        <v>4644.8819999999996</v>
      </c>
      <c r="G33" s="43">
        <v>9500</v>
      </c>
      <c r="H33" s="43">
        <v>0</v>
      </c>
      <c r="I33" s="43">
        <v>0</v>
      </c>
      <c r="J33" s="43">
        <v>0</v>
      </c>
      <c r="K33" s="1"/>
      <c r="L33" s="51"/>
    </row>
    <row r="34" spans="1:12" ht="15.5" x14ac:dyDescent="0.25">
      <c r="A34" s="244"/>
      <c r="B34" s="60" t="s">
        <v>64</v>
      </c>
      <c r="C34" s="228"/>
      <c r="D34" s="76">
        <f>E34+F34+G34+H34+I34+J34</f>
        <v>203.47416999999999</v>
      </c>
      <c r="E34" s="75">
        <v>60.59657</v>
      </c>
      <c r="F34" s="76">
        <v>46.917999999999999</v>
      </c>
      <c r="G34" s="70">
        <v>95.959599999999995</v>
      </c>
      <c r="H34" s="54">
        <v>0</v>
      </c>
      <c r="I34" s="54">
        <v>0</v>
      </c>
      <c r="J34" s="54">
        <v>0</v>
      </c>
      <c r="K34" s="1"/>
      <c r="L34" s="51"/>
    </row>
    <row r="35" spans="1:12" ht="15.75" customHeight="1" x14ac:dyDescent="0.25">
      <c r="A35" s="242" t="s">
        <v>62</v>
      </c>
      <c r="B35" s="242"/>
      <c r="C35" s="242"/>
      <c r="D35" s="56">
        <f t="shared" ref="D35:J35" si="5">D20</f>
        <v>307910.89786000003</v>
      </c>
      <c r="E35" s="56">
        <f t="shared" si="5"/>
        <v>41339.892829999997</v>
      </c>
      <c r="F35" s="56">
        <f t="shared" si="5"/>
        <v>44550.803030000003</v>
      </c>
      <c r="G35" s="71">
        <f t="shared" si="5"/>
        <v>55505.050499999998</v>
      </c>
      <c r="H35" s="71">
        <f t="shared" si="5"/>
        <v>55505.050499999998</v>
      </c>
      <c r="I35" s="71">
        <f t="shared" si="5"/>
        <v>55505.050499999998</v>
      </c>
      <c r="J35" s="71">
        <f t="shared" si="5"/>
        <v>55505.050499999998</v>
      </c>
      <c r="K35" s="1"/>
    </row>
    <row r="36" spans="1:12" ht="31" x14ac:dyDescent="0.35">
      <c r="A36" s="37"/>
      <c r="B36" s="39" t="s">
        <v>69</v>
      </c>
      <c r="C36" s="38"/>
      <c r="D36" s="179">
        <f t="shared" ref="D36:D39" si="6">E36+F36+G36+H36+I36+J36</f>
        <v>288999.99939999997</v>
      </c>
      <c r="E36" s="179">
        <f>E22+E29+E33</f>
        <v>45999.999400000001</v>
      </c>
      <c r="F36" s="55">
        <v>43000</v>
      </c>
      <c r="G36" s="163">
        <f t="shared" ref="G36:J37" si="7">G22</f>
        <v>50000</v>
      </c>
      <c r="H36" s="163">
        <f t="shared" si="7"/>
        <v>50000</v>
      </c>
      <c r="I36" s="163">
        <f t="shared" si="7"/>
        <v>50000</v>
      </c>
      <c r="J36" s="163">
        <f t="shared" si="7"/>
        <v>50000</v>
      </c>
      <c r="K36" s="1"/>
    </row>
    <row r="37" spans="1:12" ht="15.5" x14ac:dyDescent="0.35">
      <c r="A37" s="37"/>
      <c r="B37" s="39" t="s">
        <v>70</v>
      </c>
      <c r="C37" s="38"/>
      <c r="D37" s="55">
        <f>E37+F37+G37+H37+I37+J37</f>
        <v>24910.898160000004</v>
      </c>
      <c r="E37" s="55">
        <f>E23</f>
        <v>1339.8931299999999</v>
      </c>
      <c r="F37" s="55">
        <f>F23</f>
        <v>1550.80303</v>
      </c>
      <c r="G37" s="163">
        <f t="shared" si="7"/>
        <v>5505.0505000000003</v>
      </c>
      <c r="H37" s="163">
        <f t="shared" si="7"/>
        <v>5505.0505000000003</v>
      </c>
      <c r="I37" s="163">
        <f t="shared" si="7"/>
        <v>5505.0505000000003</v>
      </c>
      <c r="J37" s="163">
        <f t="shared" si="7"/>
        <v>5505.0505000000003</v>
      </c>
      <c r="K37" s="1"/>
      <c r="L37" s="40"/>
    </row>
    <row r="38" spans="1:12" ht="46.5" x14ac:dyDescent="0.35">
      <c r="A38" s="37"/>
      <c r="B38" s="39" t="s">
        <v>71</v>
      </c>
      <c r="C38" s="38"/>
      <c r="D38" s="55">
        <f t="shared" si="6"/>
        <v>743.39229999999998</v>
      </c>
      <c r="E38" s="55">
        <v>743.39229999999998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1"/>
    </row>
    <row r="39" spans="1:12" ht="14.25" customHeight="1" x14ac:dyDescent="0.35">
      <c r="A39" s="243" t="s">
        <v>65</v>
      </c>
      <c r="B39" s="243"/>
      <c r="C39" s="77"/>
      <c r="D39" s="106">
        <f t="shared" si="6"/>
        <v>643032.67677000002</v>
      </c>
      <c r="E39" s="78">
        <f>E11+E35+E38</f>
        <v>101210.34954</v>
      </c>
      <c r="F39" s="78">
        <f>F35+F18</f>
        <v>106882.91313</v>
      </c>
      <c r="G39" s="78">
        <f>G35+G11</f>
        <v>116309.11109999999</v>
      </c>
      <c r="H39" s="78">
        <f>H35+H11</f>
        <v>106210.101</v>
      </c>
      <c r="I39" s="78">
        <f>I35+I11</f>
        <v>106210.101</v>
      </c>
      <c r="J39" s="78">
        <f>J35+J11</f>
        <v>106210.101</v>
      </c>
      <c r="K39" s="1"/>
    </row>
    <row r="43" spans="1:12" x14ac:dyDescent="0.25">
      <c r="F43" s="51"/>
    </row>
  </sheetData>
  <mergeCells count="46">
    <mergeCell ref="A24:A26"/>
    <mergeCell ref="A35:C35"/>
    <mergeCell ref="A39:B39"/>
    <mergeCell ref="C31:C34"/>
    <mergeCell ref="H31:H32"/>
    <mergeCell ref="A31:A34"/>
    <mergeCell ref="B31:B32"/>
    <mergeCell ref="D31:D32"/>
    <mergeCell ref="E31:E32"/>
    <mergeCell ref="F31:F32"/>
    <mergeCell ref="F20:F21"/>
    <mergeCell ref="G20:G21"/>
    <mergeCell ref="H20:H21"/>
    <mergeCell ref="I20:I21"/>
    <mergeCell ref="J31:J32"/>
    <mergeCell ref="G31:G32"/>
    <mergeCell ref="I31:I32"/>
    <mergeCell ref="A20:A23"/>
    <mergeCell ref="B20:B21"/>
    <mergeCell ref="C9:C17"/>
    <mergeCell ref="C19:C30"/>
    <mergeCell ref="J20:J21"/>
    <mergeCell ref="A27:A30"/>
    <mergeCell ref="B27:B28"/>
    <mergeCell ref="D27:D28"/>
    <mergeCell ref="E27:E28"/>
    <mergeCell ref="F27:F28"/>
    <mergeCell ref="G27:G28"/>
    <mergeCell ref="H27:H28"/>
    <mergeCell ref="I27:I28"/>
    <mergeCell ref="J27:J28"/>
    <mergeCell ref="D20:D21"/>
    <mergeCell ref="E20:E21"/>
    <mergeCell ref="D19:J19"/>
    <mergeCell ref="D10:J10"/>
    <mergeCell ref="D9:J9"/>
    <mergeCell ref="G2:J2"/>
    <mergeCell ref="G3:J3"/>
    <mergeCell ref="A4:K4"/>
    <mergeCell ref="A6:A7"/>
    <mergeCell ref="B6:B7"/>
    <mergeCell ref="C6:C7"/>
    <mergeCell ref="D6:J6"/>
    <mergeCell ref="A11:A13"/>
    <mergeCell ref="A14:A16"/>
    <mergeCell ref="A18:C18"/>
  </mergeCells>
  <pageMargins left="0.70866141732283472" right="0.70866141732283472" top="0.55118110236220474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2020г</vt:lpstr>
      <vt:lpstr>2021 год</vt:lpstr>
      <vt:lpstr>2022 год</vt:lpstr>
      <vt:lpstr>2023 год</vt:lpstr>
      <vt:lpstr>2024 год</vt:lpstr>
      <vt:lpstr>2025 год</vt:lpstr>
      <vt:lpstr>Сведения о показателях</vt:lpstr>
      <vt:lpstr>Перечень основных мероприятий</vt:lpstr>
      <vt:lpstr>Ресурсное обеспечение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Digital_Lawyer_RF</cp:lastModifiedBy>
  <cp:lastPrinted>2021-12-07T08:20:47Z</cp:lastPrinted>
  <dcterms:created xsi:type="dcterms:W3CDTF">1996-10-08T23:32:33Z</dcterms:created>
  <dcterms:modified xsi:type="dcterms:W3CDTF">2021-12-07T08:56:54Z</dcterms:modified>
</cp:coreProperties>
</file>