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64" activeTab="2"/>
  </bookViews>
  <sheets>
    <sheet name="р.подр прил 3" sheetId="1" r:id="rId1"/>
    <sheet name="р.подр.ц.ст прил 5" sheetId="2" r:id="rId2"/>
    <sheet name="вед.прил 7" sheetId="3" r:id="rId3"/>
  </sheets>
  <definedNames>
    <definedName name="_xlnm.Print_Area" localSheetId="2">'вед.прил 7'!$A$1:$O$968</definedName>
    <definedName name="_xlnm.Print_Area" localSheetId="0">'р.подр прил 3'!$A$1:$G$44</definedName>
    <definedName name="_xlnm.Print_Area" localSheetId="1">'р.подр.ц.ст прил 5'!$B$1:$J$884</definedName>
  </definedNames>
  <calcPr fullCalcOnLoad="1"/>
</workbook>
</file>

<file path=xl/sharedStrings.xml><?xml version="1.0" encoding="utf-8"?>
<sst xmlns="http://schemas.openxmlformats.org/spreadsheetml/2006/main" count="9065" uniqueCount="564">
  <si>
    <t>Основное мероприятие "Организация психолого-медико-социального сопровождения детей"</t>
  </si>
  <si>
    <t>Подпрограмма "Функционирование и развитие сети образовательных организаций города Ливны"</t>
  </si>
  <si>
    <t>51 3 00 00000</t>
  </si>
  <si>
    <t>Основное мероприятие "Строительство, реконструкция, капитальный и текущий ремонт образовательных организаций"</t>
  </si>
  <si>
    <t>51 3 01 00000</t>
  </si>
  <si>
    <t>51 3 01 77590</t>
  </si>
  <si>
    <t>88 0 00 71510</t>
  </si>
  <si>
    <t>88 0 00 77370</t>
  </si>
  <si>
    <t>88 0 00 77000</t>
  </si>
  <si>
    <t xml:space="preserve"> 88 0 00 00000</t>
  </si>
  <si>
    <t>88 0 00 77020</t>
  </si>
  <si>
    <t>88 0 00 77060</t>
  </si>
  <si>
    <t>88 0 00 77080</t>
  </si>
  <si>
    <t>880 00 77080</t>
  </si>
  <si>
    <t>Муниципальная программа "Культура и искусство города Ливны Орловской области на 2020-2024 годы"</t>
  </si>
  <si>
    <t xml:space="preserve">53 0 00 00000 </t>
  </si>
  <si>
    <t xml:space="preserve">Подпрограмма "Развитие дополнительного образования в сфере культуры и искусства  города Ливны " </t>
  </si>
  <si>
    <t>53 1 00 00000</t>
  </si>
  <si>
    <t>Основное мероприятие "Обеспечение деятельности учреждений дополнительного образования"</t>
  </si>
  <si>
    <t>53 1 01 00000</t>
  </si>
  <si>
    <t>53 1 01 77280</t>
  </si>
  <si>
    <t xml:space="preserve">53 2 00 00000 </t>
  </si>
  <si>
    <t>53 2 01 00000</t>
  </si>
  <si>
    <t>53 2 01 77290</t>
  </si>
  <si>
    <t>53 3 00 00000</t>
  </si>
  <si>
    <t>53 3 01 00000</t>
  </si>
  <si>
    <t>53 3 01 77300</t>
  </si>
  <si>
    <t>53 4 00 00000</t>
  </si>
  <si>
    <t>53 4 01 00000</t>
  </si>
  <si>
    <t>53 4 01 77310</t>
  </si>
  <si>
    <t>53 5 00 00000</t>
  </si>
  <si>
    <t>53 5 01 00000</t>
  </si>
  <si>
    <t>53 5 01 77330</t>
  </si>
  <si>
    <t>88 0 00 77140</t>
  </si>
  <si>
    <t xml:space="preserve">88 0 00 00000 </t>
  </si>
  <si>
    <t>65 0 00 00000</t>
  </si>
  <si>
    <t>88 0 00 77200</t>
  </si>
  <si>
    <t>88 0 00 77800</t>
  </si>
  <si>
    <t xml:space="preserve">Муниципальная программа "Развитие физической культуры и спорта в городе Ливны Орловской области  на 2020-2024 годы" </t>
  </si>
  <si>
    <t>54 0 00 00000</t>
  </si>
  <si>
    <t>54 1 00 00000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</si>
  <si>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</si>
  <si>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</si>
  <si>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54 1 01 00000</t>
  </si>
  <si>
    <t>54 1 01 77480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</si>
  <si>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t>
  </si>
  <si>
    <t>54 1 02 00000</t>
  </si>
  <si>
    <t>54 1 02 77480</t>
  </si>
  <si>
    <t>Подпрограмма "Развитие инфраструктуры массового спорта в городе Ливны Орловской области на 2020-2024 годы"</t>
  </si>
  <si>
    <t>54 3 00 00000</t>
  </si>
  <si>
    <t>Основное мероприятие "Содержание спортивных сооружений"</t>
  </si>
  <si>
    <t>54 3 01 00000</t>
  </si>
  <si>
    <t>54 3 01 77780</t>
  </si>
  <si>
    <t>62 0 00 00000</t>
  </si>
  <si>
    <t>62 0 02 00000</t>
  </si>
  <si>
    <t>62 0 02 77710</t>
  </si>
  <si>
    <t>63 0 00 00000</t>
  </si>
  <si>
    <t>52 0 00 00000</t>
  </si>
  <si>
    <t>Основное мероприятие «Укрепление материально-технической базы архива»</t>
  </si>
  <si>
    <t>52 0 04 00000</t>
  </si>
  <si>
    <t>52 0 04 77460</t>
  </si>
  <si>
    <t>58 0 00 00000</t>
  </si>
  <si>
    <t>58 5 00 00000</t>
  </si>
  <si>
    <t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t>
  </si>
  <si>
    <t>58 5 01 00000</t>
  </si>
  <si>
    <t>58 5 01 77560</t>
  </si>
  <si>
    <t>88 0 00 0000</t>
  </si>
  <si>
    <t>88 0 00 77170</t>
  </si>
  <si>
    <t>88 0 00 77190</t>
  </si>
  <si>
    <t>57 0 00 00000</t>
  </si>
  <si>
    <t>57 0 02 00000</t>
  </si>
  <si>
    <t>57 0 02 77470</t>
  </si>
  <si>
    <t>64 0 00 00000</t>
  </si>
  <si>
    <t>88 0 00 51200</t>
  </si>
  <si>
    <t>88 0 00 77030</t>
  </si>
  <si>
    <t>50 0 00 00000</t>
  </si>
  <si>
    <t>Основное мероприятие «Предоставление консультационных, информационных и иных услуг для сектора малого и среднего предпринимательства»</t>
  </si>
  <si>
    <t>50 0 05 00000</t>
  </si>
  <si>
    <t>50 0 05 77180</t>
  </si>
  <si>
    <t>50 0 06 00000</t>
  </si>
  <si>
    <t>50 0 06 77180</t>
  </si>
  <si>
    <t>88 0 00 71580</t>
  </si>
  <si>
    <t>88 0 00 71590</t>
  </si>
  <si>
    <t>88 0 00 71610</t>
  </si>
  <si>
    <t>88 0 00 77400</t>
  </si>
  <si>
    <t>88 0 00 77380</t>
  </si>
  <si>
    <t>88 0 00 77390</t>
  </si>
  <si>
    <t xml:space="preserve">88 0 00 77390 </t>
  </si>
  <si>
    <t>88 0 00 52600</t>
  </si>
  <si>
    <t>88 0 00 72480</t>
  </si>
  <si>
    <t>88 0 00 72490</t>
  </si>
  <si>
    <t>88 0 00 72500</t>
  </si>
  <si>
    <t>88 0 00 71600</t>
  </si>
  <si>
    <t>88 0 00 77130</t>
  </si>
  <si>
    <t>55 0 00 00000</t>
  </si>
  <si>
    <t>55 0 01 00000</t>
  </si>
  <si>
    <t>55 0 01 77630</t>
  </si>
  <si>
    <t>55 0 02 00000</t>
  </si>
  <si>
    <t>55 0 02 77630</t>
  </si>
  <si>
    <t>55 0 02 70550</t>
  </si>
  <si>
    <t>88 0 00 72950</t>
  </si>
  <si>
    <t>56 0 02 00000</t>
  </si>
  <si>
    <t>56 0 00 00000</t>
  </si>
  <si>
    <t>56 0 02 77640</t>
  </si>
  <si>
    <t>56 0 03 00000</t>
  </si>
  <si>
    <t>56 0 03 77640</t>
  </si>
  <si>
    <t>56 0 04 77640</t>
  </si>
  <si>
    <t>56 0 05 00000</t>
  </si>
  <si>
    <t>56 0 05 77640</t>
  </si>
  <si>
    <t>56 0 06 00000</t>
  </si>
  <si>
    <t>56 0 06 77640</t>
  </si>
  <si>
    <t>56 0 08 00000</t>
  </si>
  <si>
    <t>56 0 08 77640</t>
  </si>
  <si>
    <t>56 0 09 00000</t>
  </si>
  <si>
    <t>56 0 09 77640</t>
  </si>
  <si>
    <t>56 0 10 00000</t>
  </si>
  <si>
    <t>56 0 10 77640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</si>
  <si>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 в рамках непрограммной части городского бюджета</t>
  </si>
  <si>
    <t>Основное мероприятие "Организация и проведение мероприятий в сфере молодежной политики на территории города Ливны Орловской области"</t>
  </si>
  <si>
    <t>58 1 00 00000</t>
  </si>
  <si>
    <t>58 1 01 77520</t>
  </si>
  <si>
    <t>58 1 01 00000</t>
  </si>
  <si>
    <t>58 2 00 00000</t>
  </si>
  <si>
    <t>58 2 01 00000</t>
  </si>
  <si>
    <t>58 2 01 77530</t>
  </si>
  <si>
    <t>58 3 00 00000</t>
  </si>
  <si>
    <t>58 3 01 00000</t>
  </si>
  <si>
    <t>58 3 01 77540</t>
  </si>
  <si>
    <t xml:space="preserve">58 0 00 00000 </t>
  </si>
  <si>
    <t xml:space="preserve">58 4 00 00000 </t>
  </si>
  <si>
    <t>58 4 01 00000</t>
  </si>
  <si>
    <t>58 4 01 L4970</t>
  </si>
  <si>
    <t xml:space="preserve">88 0 00 0000 </t>
  </si>
  <si>
    <t xml:space="preserve">88 0 00 77010 </t>
  </si>
  <si>
    <t>88  0 00 00000</t>
  </si>
  <si>
    <t>88  0 00 71580</t>
  </si>
  <si>
    <t>88 0 00 77040</t>
  </si>
  <si>
    <t>Основное мероприятие "Техническое диагностирование и экспертиза промышленной безопасности газопроводов и технических устройств"</t>
  </si>
  <si>
    <t>69 0 00 00000</t>
  </si>
  <si>
    <t>70 0 00 00000</t>
  </si>
  <si>
    <t>Основное мероприятие "Благоустройство дворовых территорий многоквартирных домов"</t>
  </si>
  <si>
    <t>61 0 00 00000</t>
  </si>
  <si>
    <t>55 0 01 70550</t>
  </si>
  <si>
    <t>56 0 12 00000</t>
  </si>
  <si>
    <t>56 0 12 77640</t>
  </si>
  <si>
    <t>Основное мероприятие "Благоустройство общественных территорий"</t>
  </si>
  <si>
    <t>61 0 02 00000</t>
  </si>
  <si>
    <t>61 0 02 77720</t>
  </si>
  <si>
    <t>53 6 01 77330</t>
  </si>
  <si>
    <t>Основное мероприятие "Обеспечение деятельности МБУ ДО г.Ливны "Центр творческого развития им.Н.Н.Поликарпова"</t>
  </si>
  <si>
    <t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t>
  </si>
  <si>
    <t>70 0 01 00000</t>
  </si>
  <si>
    <t>70 0 01 77110</t>
  </si>
  <si>
    <t>Основное мероприятие "Проведение ремонтных работ, содержание и паспортизация объектов культурного наследия"</t>
  </si>
  <si>
    <t>Основное мероприятие "Совершенствование технических средств регулирования дорожного движения"</t>
  </si>
  <si>
    <t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t>
  </si>
  <si>
    <t>57 0 03 00000</t>
  </si>
  <si>
    <t>57 0 03 77470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</si>
  <si>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t>
  </si>
  <si>
    <t>350</t>
  </si>
  <si>
    <t>Премии и гранты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</si>
  <si>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</si>
  <si>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</si>
  <si>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</si>
  <si>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</si>
  <si>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городского бюджета</t>
  </si>
  <si>
    <t>Непрограммная часть городского бюджета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</si>
  <si>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</si>
  <si>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учреждений культурно-досугового типа города Ливны" 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</si>
  <si>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</si>
  <si>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</si>
  <si>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</si>
  <si>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</si>
  <si>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</si>
  <si>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</si>
  <si>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</si>
  <si>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</si>
  <si>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</si>
  <si>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</si>
  <si>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</si>
  <si>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</si>
  <si>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</si>
  <si>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</si>
  <si>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</si>
  <si>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</si>
  <si>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</si>
  <si>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</si>
  <si>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</si>
  <si>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</si>
  <si>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</si>
  <si>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</si>
  <si>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</si>
  <si>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</si>
  <si>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</si>
  <si>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</si>
  <si>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</si>
  <si>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</si>
  <si>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</si>
  <si>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</si>
  <si>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</si>
  <si>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</si>
  <si>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</si>
  <si>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</si>
  <si>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</si>
  <si>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</si>
  <si>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</si>
  <si>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</si>
  <si>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</si>
  <si>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</si>
  <si>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</si>
  <si>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</si>
  <si>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</si>
  <si>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</si>
  <si>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</si>
  <si>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</si>
  <si>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</si>
  <si>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</si>
  <si>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</si>
  <si>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075</t>
  </si>
  <si>
    <t>163</t>
  </si>
  <si>
    <t xml:space="preserve">Физическая культура и спорт </t>
  </si>
  <si>
    <t>720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</si>
  <si>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</si>
  <si>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</si>
  <si>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</si>
  <si>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</si>
  <si>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</si>
  <si>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</si>
  <si>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</si>
  <si>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</si>
  <si>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Поправки</t>
  </si>
  <si>
    <t>Уточненный план</t>
  </si>
  <si>
    <t>13</t>
  </si>
  <si>
    <t xml:space="preserve">Массовый спорт </t>
  </si>
  <si>
    <t xml:space="preserve">ИТОГО 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</si>
  <si>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</si>
  <si>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</si>
  <si>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</si>
  <si>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</si>
  <si>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</si>
  <si>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</si>
  <si>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</si>
  <si>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</si>
  <si>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 xml:space="preserve">Центральный аппарат в рамках непрограммной части городского бюджета </t>
  </si>
  <si>
    <t>100</t>
  </si>
  <si>
    <t>120</t>
  </si>
  <si>
    <t>200</t>
  </si>
  <si>
    <t>240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</si>
  <si>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</si>
  <si>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</si>
  <si>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</si>
  <si>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</si>
  <si>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</si>
  <si>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</si>
  <si>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</si>
  <si>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</si>
  <si>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</si>
  <si>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</si>
  <si>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</si>
  <si>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</si>
  <si>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</si>
  <si>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</si>
  <si>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</si>
  <si>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</si>
  <si>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</si>
  <si>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>УПРАВЛЕНИЕ КУЛЬТУРЫ, МОЛОДЕЖНОЙ ПОЛИТИКИ И СПОРТА АДМИНИСТРАЦИИ ГОРОДА ЛИВНЫ</t>
  </si>
  <si>
    <t>Основное мероприятие "Вовлечение в сферу малого предпринимательства молодежи, пропаганда предпринимательской деятельности"</t>
  </si>
  <si>
    <t>Централизованная бухгалтерия в рамках непрограммной части городского бюджета</t>
  </si>
  <si>
    <t>Транспорт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</si>
  <si>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</si>
  <si>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Социальные выплаты гражданам, кроме публичных нормативных социальных выплат</t>
  </si>
  <si>
    <t>620</t>
  </si>
  <si>
    <t xml:space="preserve">Субсидии автономным учреждениям </t>
  </si>
  <si>
    <t>400</t>
  </si>
  <si>
    <t>810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</si>
  <si>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</si>
  <si>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</si>
  <si>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</si>
  <si>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</si>
  <si>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</si>
  <si>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r>
      <t>Б</t>
    </r>
    <r>
      <rPr>
        <b/>
        <sz val="11"/>
        <rFont val="Times New Roman"/>
        <family val="1"/>
      </rPr>
      <t xml:space="preserve">лагоустройство </t>
    </r>
  </si>
  <si>
    <t>700</t>
  </si>
  <si>
    <t>730</t>
  </si>
  <si>
    <t>Обслуживание муниципального долга</t>
  </si>
  <si>
    <t xml:space="preserve">Под-раздел 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</si>
  <si>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</si>
  <si>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</si>
  <si>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</si>
  <si>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</si>
  <si>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</si>
  <si>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</si>
  <si>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</si>
  <si>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</si>
  <si>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</si>
  <si>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>Бюджетные инвестиции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</si>
  <si>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</si>
  <si>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Другие вопросы в области жилищно-коммунального хозяйства</t>
  </si>
  <si>
    <t xml:space="preserve">Обслуживание государственного внутреннего и муниципального долга </t>
  </si>
  <si>
    <t xml:space="preserve">Обслуживание государственного (муниципального) долга </t>
  </si>
  <si>
    <t>Ежемесячное денежное вознаграждение за классное руководство в рамках непрограммной части городского бюджета</t>
  </si>
  <si>
    <t>Реализация основного мероприятия</t>
  </si>
  <si>
    <t>Основное мероприятие "Обеспечение  деятельности музея"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</si>
  <si>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</si>
  <si>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>Основное мероприятие "Развитие механизмов финансовой, имущественной, консультационной поддержки СОНО"</t>
  </si>
  <si>
    <t>870</t>
  </si>
  <si>
    <t>Резервные средства</t>
  </si>
  <si>
    <t>756</t>
  </si>
  <si>
    <t>Дополнительное образование детей</t>
  </si>
  <si>
    <t xml:space="preserve">Судебная система </t>
  </si>
  <si>
    <t>Судебная система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</si>
  <si>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</si>
  <si>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Взносы на капитальный ремонт муниципального жилищного фонда в рамках непрограммной части городского бюджета</t>
  </si>
  <si>
    <t>Обеспечение деятельности финансовых, налоговых  и таможенных органов и органов финансового (финансово-бюджетного) надзора</t>
  </si>
  <si>
    <t xml:space="preserve">Молодежная политика 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</si>
  <si>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</si>
  <si>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</si>
  <si>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</si>
  <si>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</si>
  <si>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</si>
  <si>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Капитальные вложения в объекты государственной (муниципальной) собственности</t>
  </si>
  <si>
    <t>Функционирование высшего должностного лица субъекта Российской Федерации и муниципального образования</t>
  </si>
  <si>
    <t>УПРАВЛЕНИЕ ЖИЛИЩНО-КОММУНАЛЬНОГО ХОЗЯЙСТВА АДМИНИСТРАЦИИ ГОРОДА ЛИВНЫ</t>
  </si>
  <si>
    <t>727</t>
  </si>
  <si>
    <t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t>
  </si>
  <si>
    <t xml:space="preserve">Другие вопросы в области культуры, кинематографии </t>
  </si>
  <si>
    <t>Другие вопросы в области культуры, кинематографии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</si>
  <si>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</si>
  <si>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Раздел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</si>
  <si>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</si>
  <si>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</si>
  <si>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Муниципальная программа "Развитие муниципальной службы в городе Ливны Орловской области на 2020-2022 годы"</t>
  </si>
  <si>
    <t>Муниципальная программа "Профилактика правонарушений в городе Ливны Орловской области на 2020-2022 годы"</t>
  </si>
  <si>
    <t>Муниципальная программа "Поддержка социально ориентированных некоммерческих организаций города Ливны Орловской области на 2020-2022 годы"</t>
  </si>
  <si>
    <t>Муниципальная программа "Развитие и поддержка малого и среднего предпринимательства в городе Ливны на 2020-2022 годы"</t>
  </si>
  <si>
    <t>Муниципальная программа "Формирование современной городской среды на территории города Ливны на 2018-2024 годы"</t>
  </si>
  <si>
    <t>Основное мероприятие "Акарицидная обработка мест с массовым пребыванием людей"</t>
  </si>
  <si>
    <t xml:space="preserve">Подпрограмма "Развитие системы дошкольного и общего образования детей, воспитательной работы в образовательных организациях города Ливны" </t>
  </si>
  <si>
    <t>51 0 00 00000</t>
  </si>
  <si>
    <t>51 1 01 00000</t>
  </si>
  <si>
    <t>51 1 00 00000</t>
  </si>
  <si>
    <t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</si>
  <si>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t>
  </si>
  <si>
    <t>51 1 01 71570</t>
  </si>
  <si>
    <t>51 1 01 77210</t>
  </si>
  <si>
    <t>88 0 00 71500</t>
  </si>
  <si>
    <t>51 1 02 00000</t>
  </si>
  <si>
    <t>51 1 02 71570</t>
  </si>
  <si>
    <t>51 1 02 77210</t>
  </si>
  <si>
    <t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t>
  </si>
  <si>
    <t>51 1 03 77210</t>
  </si>
  <si>
    <t>51 1 03 00000</t>
  </si>
  <si>
    <t xml:space="preserve">07 </t>
  </si>
  <si>
    <t>Основное мероприятие "Развитие системы отдыха детей и подростков"</t>
  </si>
  <si>
    <t>51 1 06 00000</t>
  </si>
  <si>
    <t>51 1 06 77210</t>
  </si>
  <si>
    <t>51 1 04 00000</t>
  </si>
  <si>
    <t>51 1 04 77210</t>
  </si>
  <si>
    <t>Основное мероприятие "Организация питания обучающихся муниципальных общеобразовательных организаций"</t>
  </si>
  <si>
    <t>51 1 05 00000</t>
  </si>
  <si>
    <t>51 1 05 77210</t>
  </si>
  <si>
    <t>88 0 00 77010</t>
  </si>
  <si>
    <t>88 0 00 00000</t>
  </si>
  <si>
    <t>88 0 00 77120</t>
  </si>
  <si>
    <t>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в рамках  непрограммной части городского бюджета</t>
  </si>
  <si>
    <t>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в рамках непрограммной части городского бюджета</t>
  </si>
  <si>
    <t>Муниципальная программа "Стимулирование развития жилищного строительства на территории города Ливны Орловской области на 2020-2022 годы"</t>
  </si>
  <si>
    <t>69 0 05 00000</t>
  </si>
  <si>
    <t>69 0 05 77660</t>
  </si>
  <si>
    <t>Муниципальная программа "Стимулирование развития  жилищного строительства на территории города Ливны Орловской области на 2020-2022 годы"</t>
  </si>
  <si>
    <t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t>
  </si>
  <si>
    <t xml:space="preserve">Выплата персональных надбавок местного значения лицам, имеющим особые заслуги перед городом, в рамках непрограммной части городского бюджета 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</si>
  <si>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родителей, в рамках непрограммной части городского бюджета</t>
  </si>
  <si>
    <t>Выплата единовременного пособия гражданам, усыновившим детей-сирот и детей, оставшихся без попечения родителей, в рамках непрограммной части городского бюджета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</si>
  <si>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в рамках непрограммной части городского бюджета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</si>
  <si>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</si>
  <si>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61 0 F2 00000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</si>
  <si>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</si>
  <si>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Подпрограмма "Обеспечение сохранности объектов культурного наследия"</t>
  </si>
  <si>
    <t>53 6 00 00000</t>
  </si>
  <si>
    <t xml:space="preserve">08 </t>
  </si>
  <si>
    <t>Основное мероприятие "Организация содержательного досуга и обеспечение условий для отдыха горожан"</t>
  </si>
  <si>
    <t>64 0 05 00000</t>
  </si>
  <si>
    <t>64 0 05 77570</t>
  </si>
  <si>
    <t>Основное мероприятие "Обеспечение организации повышения квалификации муниципальных служащих города"</t>
  </si>
  <si>
    <t>61 0 F2 55550</t>
  </si>
  <si>
    <t>51 2 00 00000</t>
  </si>
  <si>
    <t>51 2 02 00000</t>
  </si>
  <si>
    <t xml:space="preserve">Подпрограмма "Муниципальная поддержка работников системы образования, талантливых детей и молодежи в городе Ливны" </t>
  </si>
  <si>
    <t>Основное мероприятие "Выявление и поддержка одаренных детей и молодежи"</t>
  </si>
  <si>
    <t xml:space="preserve">075 </t>
  </si>
  <si>
    <t>Стипендии</t>
  </si>
  <si>
    <t>51 2 02 77220</t>
  </si>
  <si>
    <t>340</t>
  </si>
  <si>
    <t xml:space="preserve">Культура, кинематография </t>
  </si>
  <si>
    <t>63 0 02 00000</t>
  </si>
  <si>
    <t>63 0 02 77150</t>
  </si>
  <si>
    <t>Муниципальная программа "Профилактика экстремизма и терроризма в городе Ливны Орловской области на 2020-2022 годы"</t>
  </si>
  <si>
    <t>Основное мероприятие "Содержание автомобильных дорог общего пользования местного значения города"</t>
  </si>
  <si>
    <t>65 0 03 00000</t>
  </si>
  <si>
    <t>65 0 03 77580</t>
  </si>
  <si>
    <t>Основное мероприятие "Ремонт автомобильных дорог общего пользования местного значения города"</t>
  </si>
  <si>
    <t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t>
  </si>
  <si>
    <t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 на 2020-2024 годы"</t>
  </si>
  <si>
    <t>Основное мероприятие "Поддержка работников муниципальной системы образования"</t>
  </si>
  <si>
    <t>51 2 01 00000</t>
  </si>
  <si>
    <t>51 2 01 77220</t>
  </si>
  <si>
    <t>53 6 01 00000</t>
  </si>
  <si>
    <t>51 1 05 72410</t>
  </si>
  <si>
    <t>Основное мероприятие "Привлечение к деятельности по охране общественного порядка народной дружины путем выработки мер законодательного, организационного характера"</t>
  </si>
  <si>
    <t>Функционирование законодательных (представительных) органов государственной власти  и  представительных органов муниципальных образований</t>
  </si>
  <si>
    <t>Обслуживание государственного (муниципального) долга</t>
  </si>
  <si>
    <t>Обслуживание государственного (муниципального) внутреннего  долга</t>
  </si>
  <si>
    <t>Муниципальная программа "Доступная среда  города Ливны Орловской области на 2020-2026 годы"</t>
  </si>
  <si>
    <t>Муниципальная программа "Развитие архивного дела в городе Ливны Орловской области на 2018-2023 годы"</t>
  </si>
  <si>
    <t>Основное мероприятие «Создание и совершенствование оптимальных условий для обеспечения сохранности, учета и использования документов архивного фонда города, в том числе повышение безопасности хранения документов в помещениях архивохранилищ архивного отдела"</t>
  </si>
  <si>
    <t>52 0 01 00000</t>
  </si>
  <si>
    <t>52 0 01 77460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</si>
  <si>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непрограммной части городского бюджета</t>
  </si>
  <si>
    <t>Основное мероприятие "Организация бесплатного горячего питания обучающихся, получающих начальное общее образование в муниципальных общеобразовательных организациях"</t>
  </si>
  <si>
    <t>51 1 07 00000</t>
  </si>
  <si>
    <t>51 1 07 L3040</t>
  </si>
  <si>
    <t>51 3 02 00000</t>
  </si>
  <si>
    <t>51 3 02 77590</t>
  </si>
  <si>
    <t>Основное мероприятие "Создание безопасных условий для организации образовательного процесса и пребывания обучающихся в образовательных организациях"</t>
  </si>
  <si>
    <t xml:space="preserve">51 3 02 77590 </t>
  </si>
  <si>
    <t>88 0 00 R0820</t>
  </si>
  <si>
    <t>56 0 18 00000</t>
  </si>
  <si>
    <t>56 0 18 77640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</si>
  <si>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 учетом софинансирования из федерального бюджета) в рамках непрограммной части городского бюджета</t>
  </si>
  <si>
    <t>Ведомственная структура расходов  бюджета города Ливны на 2022 год</t>
  </si>
  <si>
    <t xml:space="preserve">Распределение бюджетных ассигнований по разделам и подразделам  классификации расходов бюджета города Ливны на 2022 год                                                                                                                                                                                                                      
 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</si>
  <si>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2022 год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</si>
  <si>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</si>
  <si>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Муниципальная программа "Обеспечение безопасности дорожного движения на территории города Ливны Орловской области"</t>
  </si>
  <si>
    <t>Муниципальная программа "Молодежь города Ливны Орловской области"</t>
  </si>
  <si>
    <t xml:space="preserve">Подпрограмма "Содействие занятости молодежи города Ливны" </t>
  </si>
  <si>
    <t xml:space="preserve">Подпрограмма "Ливны молодые" </t>
  </si>
  <si>
    <t>Подпрограмма "Нравственное и патриотическое воспитание граждан"</t>
  </si>
  <si>
    <t xml:space="preserve">Подпрограмма "Профилактика алкоголизма, наркомании и табакокурения в городе Ливны" </t>
  </si>
  <si>
    <t xml:space="preserve">Подпрограмма "Обеспечение жильем молодых семей" </t>
  </si>
  <si>
    <t>Основное мероприятие "Содействие развитию ремесленной деятельности"</t>
  </si>
  <si>
    <t>50 0 04 77180</t>
  </si>
  <si>
    <t>50 0 04 00000</t>
  </si>
  <si>
    <t>56 0 19 00000</t>
  </si>
  <si>
    <t>56 0 19 77640</t>
  </si>
  <si>
    <t>Основное мероприятие "Строительство сетей водоснабжения на участке индивидуальной жилой застройки в районе ул. Южная в г. Ливны"</t>
  </si>
  <si>
    <t>69 0 01 00000</t>
  </si>
  <si>
    <t>69 0 01 77660</t>
  </si>
  <si>
    <t>Капитальный ремонт крыш в рамках непрограммной части городского бюджета</t>
  </si>
  <si>
    <t>88 0 00 77820</t>
  </si>
  <si>
    <t>Муниципальная программа "Развитие территориального общественного самоуправления в городе Ливны Орловской области"</t>
  </si>
  <si>
    <t>Основное мероприятие "Осуществление выплаты председателям уличных комитетов"</t>
  </si>
  <si>
    <t>Основное мероприятие "Проведение конкурса "Лучший ТОС"</t>
  </si>
  <si>
    <t>Подпрограмма "Развитие муниципального бюджетного учреждения спортивной подготовки в городе Ливны Орловской области на 2021-2024 годы"</t>
  </si>
  <si>
    <t>54 4 00 00000</t>
  </si>
  <si>
    <t>Основное мероприятие "Обеспечение деятельности муниципального бюджетного учреждения "Спортивная школа" города Ливны"</t>
  </si>
  <si>
    <t>54 4 01 00000</t>
  </si>
  <si>
    <t>54 4 01 77490</t>
  </si>
  <si>
    <t>Муниципальная программа "Образование в городе Ливны Орловской области"</t>
  </si>
  <si>
    <t>Подпрограмма "Развитие дополнительного образования в городе Ливны"</t>
  </si>
  <si>
    <t>51 4 00 00000</t>
  </si>
  <si>
    <t>51 4 01 00000</t>
  </si>
  <si>
    <t>51 4 01 77240</t>
  </si>
  <si>
    <t>Муниципальная программа "Формирование законопослушного поведения участников дорожного движения в городе Ливны Орловской области"</t>
  </si>
  <si>
    <t>73 0 00 00000</t>
  </si>
  <si>
    <t>73 0 01 00000</t>
  </si>
  <si>
    <t>73 0 01 77840</t>
  </si>
  <si>
    <t>73 0 02 77840</t>
  </si>
  <si>
    <t>74 0 00 00000</t>
  </si>
  <si>
    <t>74 0 01 00000</t>
  </si>
  <si>
    <t>74 0 01 77850</t>
  </si>
  <si>
    <t>74 0 02 00000</t>
  </si>
  <si>
    <t xml:space="preserve">74 0 02 77850 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</si>
  <si>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t>
  </si>
  <si>
    <t>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 в рамках непрограммной части городского бюджета</t>
  </si>
  <si>
    <t>88 0 00 51340</t>
  </si>
  <si>
    <t>88 0 00 51350</t>
  </si>
  <si>
    <t>Обеспечение жильем отдельных категорий граждан, установленных Федеральным законом от 12 января 1995 года №5-ФЗ "О ветеранах" в рамках непрограммной части городского бюджета</t>
  </si>
  <si>
    <t>69 0 01 72310</t>
  </si>
  <si>
    <t>Основное мероприятие "Повышение уровня правового воспитания участников дорожного движения"</t>
  </si>
  <si>
    <t>Основное мероприятие "Проведение мероприятий, направленных на формирование навыков безопасного поведения на дорогах"</t>
  </si>
  <si>
    <t>Основное мероприятие "Организация и проведение мероприятий гражданско-патриотической направленности"</t>
  </si>
  <si>
    <t>Основное мероприятие "Организация, участие и проведение официальных физкультурных, физкультурно-оздоровительных и спортивных мероприятий на территории города Ливны"</t>
  </si>
  <si>
    <t>61 0 01 00000</t>
  </si>
  <si>
    <t>61 0 01 77720</t>
  </si>
  <si>
    <t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t>
  </si>
  <si>
    <t>Реализация программ формирования современной городской среды</t>
  </si>
  <si>
    <t>460</t>
  </si>
  <si>
    <t xml:space="preserve"> Капитальные вложения в объекты государственной (муниципальной) собственности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</si>
  <si>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</si>
  <si>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Муниципальная программа "Благоустройство города Ливны Орловской области"</t>
  </si>
  <si>
    <t>51 1 07 77230</t>
  </si>
  <si>
    <t>51 1 E2 54910</t>
  </si>
  <si>
    <t>51 1 E2 00000</t>
  </si>
  <si>
    <t>Основное мероприятие "Региональный проект "Успех каждого ребенка" федерального проекта "Успех каждого ребенка" национального проекта "Образование"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</si>
  <si>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</si>
  <si>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Основное мероприятие "Региональный проект "Современная школа" федерального проекта "Современная школа" национального проекта "Образование"</t>
  </si>
  <si>
    <t>Реализация федеральной целевой программы "Увековечение памяти погибших при защите Отечества на 2019 - 2024 годы"</t>
  </si>
  <si>
    <t>53 6 01 L2990</t>
  </si>
  <si>
    <t>51 3 E1 00000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</si>
  <si>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</si>
  <si>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51 3 E1 53050</t>
  </si>
  <si>
    <t>Муниципальная программа "Капитальный ремонт системы водоснабжения на территории города Ливны Орловской области на 2021-2023 годы"</t>
  </si>
  <si>
    <t>Основное мероприятие "Капитальный ремонт системы водоснабжения города Ливны Орловской области"</t>
  </si>
  <si>
    <t>71 0 01 77090</t>
  </si>
  <si>
    <t>71 0 01 00000</t>
  </si>
  <si>
    <t>71 0 00 00000</t>
  </si>
  <si>
    <t>Основное мероприятие "Повышение информированности участников дорожного движения"</t>
  </si>
  <si>
    <t>57 0 01 00000</t>
  </si>
  <si>
    <t>57 0 01 77470</t>
  </si>
  <si>
    <t>Основное мероприятие "Региональный проект "Культурная среда" федерального проекта "Культурная среда" национального проекта "Культура"</t>
  </si>
  <si>
    <t>53 3 A1 00000</t>
  </si>
  <si>
    <t>Государственная поддержка отрасли культуры</t>
  </si>
  <si>
    <t>53 3 A1 55190</t>
  </si>
  <si>
    <t>Основное мероприятие "Благоустройство и содержание пляжа на реке Сосна в купальный период на территории города"</t>
  </si>
  <si>
    <t>Основное мероприятие "Создание площадок накопления твердых коммунальных отходов и уборка несанкционированных свалок на территории города"</t>
  </si>
  <si>
    <t>Основное мероприятие "Проведение смотра-конкурса по благоустройству"</t>
  </si>
  <si>
    <t>Основное мероприятие "Текущее содержание мест захоронений: Черкасское кладбище, Заливенское кладбище, Беломестненское кладбище, кладбище в районе п.Георгиевский"</t>
  </si>
  <si>
    <t>Основное мероприятие "Отлов животных без владельцев, обитающих на территории города"</t>
  </si>
  <si>
    <t>Основное мероприятие "Праздничное оформление территории города"</t>
  </si>
  <si>
    <t>Основное мероприятие "Озеленение, санитарная обрезка и валка аварийных деревьев на территории города"</t>
  </si>
  <si>
    <t>Основное мероприятие "Содержание территории городского парка культуры и отдыха"</t>
  </si>
  <si>
    <t>Основное мероприятие "Мероприятия по содержанию общественных территорий"</t>
  </si>
  <si>
    <t>Основное мероприятие "Содержание "Парка Машиностроителей"</t>
  </si>
  <si>
    <t>Единая дежурно-диспетчерская служба города Ливны и административно-хозяйственная служба администрации города Ливны в рамках непрограммной части городского бюджета</t>
  </si>
  <si>
    <t>54 3 05 00000</t>
  </si>
  <si>
    <t>54 3 05 77780</t>
  </si>
  <si>
    <t>Основное мероприятие "Выполнение работ по инженерным изысканиям и изготовлению проектной документации на строительство крытого катка с искусственным льдом в г. Ливны "</t>
  </si>
  <si>
    <t>Реализация мероприятий по обеспечению жильем молодых семей</t>
  </si>
  <si>
    <t>88 0 00 53030</t>
  </si>
  <si>
    <t>73 0 02 00000</t>
  </si>
  <si>
    <t>Бюджет</t>
  </si>
  <si>
    <t>Бюджет с поправками</t>
  </si>
  <si>
    <t xml:space="preserve">Бюджет </t>
  </si>
  <si>
    <t xml:space="preserve">Поправки </t>
  </si>
  <si>
    <t>53 3 A1 55970</t>
  </si>
  <si>
    <t xml:space="preserve">Выполнение решений судебных органов в рамках непрограммной части городского бюджета </t>
  </si>
  <si>
    <t>88 0 00 77100</t>
  </si>
  <si>
    <t>Исполнение судебных актов</t>
  </si>
  <si>
    <t>830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</si>
  <si>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соответствии с судебными решениями в рамках непрограммной части городского бюджета</t>
  </si>
  <si>
    <t>88 0 00 72960</t>
  </si>
  <si>
    <t>88 0 00 77860</t>
  </si>
  <si>
    <t>Реконструкция и капитальный ремонт муниципальных музеев</t>
  </si>
  <si>
    <t>Реализация мероприятий для участия во Всероссийском конкурсе лучших проектов туристского кода центра города в рамках непрограммной части городского бюджета</t>
  </si>
  <si>
    <t>Основное мероприятие "Выполнение работ по инженерным изысканиям и изготовлению проектной документации на строительство крытого катка с искусственным льдом в            г. Ливны "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</si>
  <si>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</si>
  <si>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51 4 02 00000</t>
  </si>
  <si>
    <t>51 4 02 77240</t>
  </si>
  <si>
    <t>88 0 00 77870</t>
  </si>
  <si>
    <t>Организация временного социально-бытового обустройства лиц, вынужденно покинувших территорию Украины и временно пребывающих на территории города Ливны, в рамках непрограммной части городского бюджета</t>
  </si>
  <si>
    <t>360</t>
  </si>
  <si>
    <t>Иные выплаты населению</t>
  </si>
  <si>
    <t>57 0 04 77470</t>
  </si>
  <si>
    <t>57 0 04 00000</t>
  </si>
  <si>
    <t>Основное мероприятие "Мероприятия по повышению безопасности движения на дорогах города Ливны"</t>
  </si>
  <si>
    <t>Обеспечение проведения выборов и референдумов</t>
  </si>
  <si>
    <t>Обеспечение проведения выборов и референдумов в рамках непрограммной части городского бюджета</t>
  </si>
  <si>
    <t xml:space="preserve">88 0 00 77740 </t>
  </si>
  <si>
    <t>Специальные расходы</t>
  </si>
  <si>
    <t>880</t>
  </si>
  <si>
    <t>Приложение 3  к решению Ливенского городского Совета народных депутатов от  28 апреля 2022 г. № 7/123-ГС "Приложение 4  к решению Ливенского городского Совета народных депутатов                  от 16 декабря  2021 г.  № 4/055  - ГС"</t>
  </si>
  <si>
    <t>Приложение 5 к решению Ливенского городского Совета народных депутатов от 28 апреля 2022 г.  № 7/123-ГС "Приложение 6 к решению Ливенского городского Совета народных депутатов  от 16 декабря 2021 г. № 4/055  -ГС "</t>
  </si>
  <si>
    <t>Приложение 7  к решению Ливенского городского Совета народных депутатов от  28 апреля  2022 г. № 7/123 - ГС "Приложение 8  к решению Ливенского городского Совета народных депутатов                                          от 16 декабря 2021 г. № 4/055 -ГС"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</si>
</sst>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00000"/>
    <numFmt numFmtId="184" formatCode="0.0"/>
    <numFmt numFmtId="185" formatCode="#,##0.0_р_."/>
    <numFmt numFmtId="186" formatCode="0000"/>
    <numFmt numFmtId="187" formatCode="[$€-2]\ ###,000_);[Red]\([$€-2]\ ###,000\)"/>
    <numFmt numFmtId="188" formatCode="#,##0.0"/>
    <numFmt numFmtId="189" formatCode="0.000"/>
    <numFmt numFmtId="190" formatCode="0.0%"/>
    <numFmt numFmtId="191" formatCode="#,##0.0&quot;р.&quot;"/>
    <numFmt numFmtId="192" formatCode="#,##0.000"/>
  </numFmts>
  <fonts count="45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i/>
      <sz val="11"/>
      <name val="Arial Cyr"/>
      <family val="0"/>
    </font>
    <font>
      <sz val="11"/>
      <color indexed="10"/>
      <name val="Times New Roman"/>
      <family val="1"/>
    </font>
    <font>
      <sz val="11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14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84" fontId="4" fillId="0" borderId="0" xfId="0" applyNumberFormat="1" applyFont="1" applyAlignment="1">
      <alignment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center" wrapText="1"/>
    </xf>
    <xf numFmtId="184" fontId="5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right"/>
    </xf>
    <xf numFmtId="0" fontId="4" fillId="0" borderId="11" xfId="0" applyFont="1" applyFill="1" applyBorder="1" applyAlignment="1">
      <alignment vertical="top" wrapText="1"/>
    </xf>
    <xf numFmtId="49" fontId="4" fillId="0" borderId="11" xfId="0" applyNumberFormat="1" applyFont="1" applyBorder="1" applyAlignment="1">
      <alignment horizontal="left" wrapText="1"/>
    </xf>
    <xf numFmtId="0" fontId="8" fillId="24" borderId="11" xfId="0" applyFont="1" applyFill="1" applyBorder="1" applyAlignment="1">
      <alignment wrapText="1"/>
    </xf>
    <xf numFmtId="0" fontId="8" fillId="24" borderId="11" xfId="0" applyFont="1" applyFill="1" applyBorder="1" applyAlignment="1">
      <alignment horizontal="left" vertical="top" wrapText="1"/>
    </xf>
    <xf numFmtId="49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wrapText="1"/>
    </xf>
    <xf numFmtId="49" fontId="36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vertical="top" wrapText="1"/>
    </xf>
    <xf numFmtId="0" fontId="36" fillId="24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36" fillId="24" borderId="11" xfId="0" applyFont="1" applyFill="1" applyBorder="1" applyAlignment="1">
      <alignment vertical="top" wrapText="1"/>
    </xf>
    <xf numFmtId="0" fontId="14" fillId="24" borderId="0" xfId="0" applyFont="1" applyFill="1" applyAlignment="1">
      <alignment horizontal="left"/>
    </xf>
    <xf numFmtId="49" fontId="14" fillId="24" borderId="0" xfId="0" applyNumberFormat="1" applyFont="1" applyFill="1" applyAlignment="1">
      <alignment horizontal="center" vertical="center"/>
    </xf>
    <xf numFmtId="49" fontId="15" fillId="24" borderId="0" xfId="0" applyNumberFormat="1" applyFont="1" applyFill="1" applyAlignment="1">
      <alignment horizontal="center" vertical="center"/>
    </xf>
    <xf numFmtId="0" fontId="15" fillId="24" borderId="0" xfId="0" applyFont="1" applyFill="1" applyAlignment="1">
      <alignment/>
    </xf>
    <xf numFmtId="0" fontId="15" fillId="24" borderId="0" xfId="0" applyFont="1" applyFill="1" applyBorder="1" applyAlignment="1">
      <alignment/>
    </xf>
    <xf numFmtId="0" fontId="4" fillId="24" borderId="1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0" fontId="9" fillId="24" borderId="11" xfId="0" applyFont="1" applyFill="1" applyBorder="1" applyAlignment="1">
      <alignment horizontal="center" vertical="top" wrapText="1"/>
    </xf>
    <xf numFmtId="49" fontId="9" fillId="24" borderId="11" xfId="0" applyNumberFormat="1" applyFont="1" applyFill="1" applyBorder="1" applyAlignment="1">
      <alignment horizontal="center" vertical="center" wrapText="1"/>
    </xf>
    <xf numFmtId="184" fontId="9" fillId="24" borderId="11" xfId="0" applyNumberFormat="1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/>
    </xf>
    <xf numFmtId="0" fontId="6" fillId="24" borderId="0" xfId="0" applyFont="1" applyFill="1" applyAlignment="1">
      <alignment horizontal="center"/>
    </xf>
    <xf numFmtId="0" fontId="37" fillId="24" borderId="11" xfId="0" applyFont="1" applyFill="1" applyBorder="1" applyAlignment="1">
      <alignment horizontal="left" vertical="top" wrapText="1"/>
    </xf>
    <xf numFmtId="49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justify" vertical="top" wrapText="1"/>
    </xf>
    <xf numFmtId="0" fontId="13" fillId="24" borderId="0" xfId="0" applyFont="1" applyFill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37" fillId="24" borderId="11" xfId="0" applyFont="1" applyFill="1" applyBorder="1" applyAlignment="1">
      <alignment wrapText="1"/>
    </xf>
    <xf numFmtId="0" fontId="6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37" fillId="24" borderId="11" xfId="0" applyFont="1" applyFill="1" applyBorder="1" applyAlignment="1">
      <alignment vertical="top" wrapText="1"/>
    </xf>
    <xf numFmtId="0" fontId="4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8" fillId="24" borderId="11" xfId="0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 wrapText="1"/>
    </xf>
    <xf numFmtId="0" fontId="8" fillId="24" borderId="11" xfId="0" applyNumberFormat="1" applyFont="1" applyFill="1" applyBorder="1" applyAlignment="1">
      <alignment horizontal="left" vertical="top" wrapText="1"/>
    </xf>
    <xf numFmtId="49" fontId="36" fillId="24" borderId="11" xfId="0" applyNumberFormat="1" applyFont="1" applyFill="1" applyBorder="1" applyAlignment="1">
      <alignment horizontal="center" vertical="center"/>
    </xf>
    <xf numFmtId="49" fontId="39" fillId="24" borderId="11" xfId="0" applyNumberFormat="1" applyFont="1" applyFill="1" applyBorder="1" applyAlignment="1">
      <alignment horizontal="center" vertical="center" wrapText="1"/>
    </xf>
    <xf numFmtId="49" fontId="37" fillId="24" borderId="11" xfId="0" applyNumberFormat="1" applyFont="1" applyFill="1" applyBorder="1" applyAlignment="1">
      <alignment horizontal="left" wrapText="1"/>
    </xf>
    <xf numFmtId="0" fontId="8" fillId="24" borderId="11" xfId="0" applyFont="1" applyFill="1" applyBorder="1" applyAlignment="1">
      <alignment horizontal="center" vertical="top" wrapText="1"/>
    </xf>
    <xf numFmtId="0" fontId="36" fillId="24" borderId="11" xfId="0" applyFont="1" applyFill="1" applyBorder="1" applyAlignment="1">
      <alignment horizontal="center" vertical="top" wrapText="1"/>
    </xf>
    <xf numFmtId="0" fontId="37" fillId="24" borderId="11" xfId="0" applyFont="1" applyFill="1" applyBorder="1" applyAlignment="1">
      <alignment horizontal="left" vertical="center" wrapText="1"/>
    </xf>
    <xf numFmtId="0" fontId="8" fillId="24" borderId="11" xfId="0" applyFont="1" applyFill="1" applyBorder="1" applyAlignment="1">
      <alignment vertical="justify" wrapText="1"/>
    </xf>
    <xf numFmtId="0" fontId="8" fillId="24" borderId="0" xfId="0" applyFont="1" applyFill="1" applyBorder="1" applyAlignment="1">
      <alignment horizontal="center" vertical="center"/>
    </xf>
    <xf numFmtId="49" fontId="8" fillId="24" borderId="11" xfId="0" applyNumberFormat="1" applyFont="1" applyFill="1" applyBorder="1" applyAlignment="1">
      <alignment horizontal="center" vertical="center"/>
    </xf>
    <xf numFmtId="0" fontId="41" fillId="24" borderId="0" xfId="0" applyFont="1" applyFill="1" applyBorder="1" applyAlignment="1">
      <alignment horizontal="left" vertical="justify"/>
    </xf>
    <xf numFmtId="0" fontId="15" fillId="24" borderId="11" xfId="0" applyFont="1" applyFill="1" applyBorder="1" applyAlignment="1">
      <alignment/>
    </xf>
    <xf numFmtId="49" fontId="8" fillId="24" borderId="12" xfId="0" applyNumberFormat="1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vertical="center" wrapText="1"/>
    </xf>
    <xf numFmtId="0" fontId="37" fillId="24" borderId="11" xfId="0" applyFont="1" applyFill="1" applyBorder="1" applyAlignment="1">
      <alignment horizontal="left"/>
    </xf>
    <xf numFmtId="49" fontId="38" fillId="24" borderId="11" xfId="0" applyNumberFormat="1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left"/>
    </xf>
    <xf numFmtId="49" fontId="3" fillId="24" borderId="0" xfId="0" applyNumberFormat="1" applyFont="1" applyFill="1" applyBorder="1" applyAlignment="1">
      <alignment horizontal="center" vertical="center"/>
    </xf>
    <xf numFmtId="184" fontId="3" fillId="24" borderId="0" xfId="0" applyNumberFormat="1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horizontal="left"/>
    </xf>
    <xf numFmtId="49" fontId="15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Alignment="1">
      <alignment horizontal="left"/>
    </xf>
    <xf numFmtId="184" fontId="3" fillId="24" borderId="0" xfId="0" applyNumberFormat="1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49" fontId="38" fillId="24" borderId="0" xfId="0" applyNumberFormat="1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wrapText="1"/>
    </xf>
    <xf numFmtId="0" fontId="10" fillId="24" borderId="10" xfId="0" applyFont="1" applyFill="1" applyBorder="1" applyAlignment="1">
      <alignment horizontal="right" vertical="center"/>
    </xf>
    <xf numFmtId="0" fontId="1" fillId="24" borderId="0" xfId="0" applyFont="1" applyFill="1" applyAlignment="1">
      <alignment/>
    </xf>
    <xf numFmtId="49" fontId="8" fillId="24" borderId="11" xfId="0" applyNumberFormat="1" applyFont="1" applyFill="1" applyBorder="1" applyAlignment="1">
      <alignment horizontal="left" wrapText="1"/>
    </xf>
    <xf numFmtId="0" fontId="7" fillId="24" borderId="0" xfId="0" applyFont="1" applyFill="1" applyAlignment="1">
      <alignment/>
    </xf>
    <xf numFmtId="49" fontId="36" fillId="24" borderId="11" xfId="0" applyNumberFormat="1" applyFont="1" applyFill="1" applyBorder="1" applyAlignment="1">
      <alignment horizontal="left" wrapText="1"/>
    </xf>
    <xf numFmtId="0" fontId="5" fillId="24" borderId="11" xfId="0" applyFont="1" applyFill="1" applyBorder="1" applyAlignment="1">
      <alignment horizontal="left" vertical="top" wrapText="1"/>
    </xf>
    <xf numFmtId="49" fontId="8" fillId="24" borderId="11" xfId="0" applyNumberFormat="1" applyFont="1" applyFill="1" applyBorder="1" applyAlignment="1">
      <alignment vertical="justify"/>
    </xf>
    <xf numFmtId="0" fontId="0" fillId="24" borderId="0" xfId="0" applyFont="1" applyFill="1" applyAlignment="1">
      <alignment horizontal="center" vertical="top"/>
    </xf>
    <xf numFmtId="0" fontId="7" fillId="24" borderId="0" xfId="0" applyFont="1" applyFill="1" applyAlignment="1">
      <alignment horizontal="center" vertical="top"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7" fillId="24" borderId="1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NumberFormat="1" applyFont="1" applyFill="1" applyBorder="1" applyAlignment="1">
      <alignment horizontal="center" vertical="center" wrapText="1"/>
    </xf>
    <xf numFmtId="0" fontId="37" fillId="24" borderId="11" xfId="0" applyNumberFormat="1" applyFont="1" applyFill="1" applyBorder="1" applyAlignment="1">
      <alignment horizontal="center" vertical="center" wrapText="1"/>
    </xf>
    <xf numFmtId="0" fontId="40" fillId="24" borderId="11" xfId="0" applyFont="1" applyFill="1" applyBorder="1" applyAlignment="1">
      <alignment vertical="justify"/>
    </xf>
    <xf numFmtId="0" fontId="8" fillId="24" borderId="11" xfId="0" applyNumberFormat="1" applyFont="1" applyFill="1" applyBorder="1" applyAlignment="1">
      <alignment wrapText="1"/>
    </xf>
    <xf numFmtId="49" fontId="0" fillId="24" borderId="0" xfId="0" applyNumberFormat="1" applyFont="1" applyFill="1" applyAlignment="1">
      <alignment/>
    </xf>
    <xf numFmtId="49" fontId="10" fillId="24" borderId="0" xfId="0" applyNumberFormat="1" applyFont="1" applyFill="1" applyAlignment="1">
      <alignment horizontal="center" vertical="center"/>
    </xf>
    <xf numFmtId="184" fontId="10" fillId="24" borderId="0" xfId="0" applyNumberFormat="1" applyFont="1" applyFill="1" applyAlignment="1">
      <alignment horizontal="center" vertical="center"/>
    </xf>
    <xf numFmtId="49" fontId="0" fillId="24" borderId="0" xfId="0" applyNumberFormat="1" applyFont="1" applyFill="1" applyAlignment="1">
      <alignment horizontal="center"/>
    </xf>
    <xf numFmtId="184" fontId="0" fillId="24" borderId="0" xfId="0" applyNumberFormat="1" applyFont="1" applyFill="1" applyAlignment="1">
      <alignment horizontal="center" vertical="center"/>
    </xf>
    <xf numFmtId="0" fontId="8" fillId="24" borderId="11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horizontal="left" vertical="center" wrapText="1"/>
    </xf>
    <xf numFmtId="0" fontId="36" fillId="24" borderId="11" xfId="0" applyFont="1" applyFill="1" applyBorder="1" applyAlignment="1">
      <alignment vertical="center" wrapText="1"/>
    </xf>
    <xf numFmtId="0" fontId="36" fillId="24" borderId="11" xfId="0" applyFont="1" applyFill="1" applyBorder="1" applyAlignment="1">
      <alignment horizontal="left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24" borderId="0" xfId="0" applyFont="1" applyFill="1" applyBorder="1" applyAlignment="1">
      <alignment vertical="justify"/>
    </xf>
    <xf numFmtId="0" fontId="8" fillId="24" borderId="11" xfId="0" applyFont="1" applyFill="1" applyBorder="1" applyAlignment="1">
      <alignment vertical="justify"/>
    </xf>
    <xf numFmtId="0" fontId="8" fillId="24" borderId="12" xfId="0" applyFont="1" applyFill="1" applyBorder="1" applyAlignment="1">
      <alignment horizontal="left" vertical="top" wrapText="1"/>
    </xf>
    <xf numFmtId="0" fontId="8" fillId="24" borderId="11" xfId="0" applyFont="1" applyFill="1" applyBorder="1" applyAlignment="1">
      <alignment horizontal="justify" vertical="center" wrapText="1"/>
    </xf>
    <xf numFmtId="0" fontId="44" fillId="24" borderId="11" xfId="0" applyFont="1" applyFill="1" applyBorder="1" applyAlignment="1">
      <alignment vertical="center" wrapText="1"/>
    </xf>
    <xf numFmtId="0" fontId="44" fillId="0" borderId="13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184" fontId="4" fillId="25" borderId="0" xfId="0" applyNumberFormat="1" applyFont="1" applyFill="1" applyAlignment="1">
      <alignment wrapText="1"/>
    </xf>
    <xf numFmtId="0" fontId="4" fillId="24" borderId="0" xfId="0" applyFont="1" applyFill="1" applyAlignment="1">
      <alignment vertical="center" wrapText="1"/>
    </xf>
    <xf numFmtId="0" fontId="15" fillId="24" borderId="14" xfId="0" applyFont="1" applyFill="1" applyBorder="1" applyAlignment="1">
      <alignment/>
    </xf>
    <xf numFmtId="0" fontId="15" fillId="24" borderId="15" xfId="0" applyFont="1" applyFill="1" applyBorder="1" applyAlignment="1">
      <alignment/>
    </xf>
    <xf numFmtId="0" fontId="6" fillId="24" borderId="11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188" fontId="37" fillId="24" borderId="11" xfId="0" applyNumberFormat="1" applyFont="1" applyFill="1" applyBorder="1" applyAlignment="1">
      <alignment horizontal="center" vertical="center" wrapText="1"/>
    </xf>
    <xf numFmtId="188" fontId="37" fillId="24" borderId="11" xfId="0" applyNumberFormat="1" applyFont="1" applyFill="1" applyBorder="1" applyAlignment="1">
      <alignment horizontal="center" vertical="center"/>
    </xf>
    <xf numFmtId="188" fontId="37" fillId="24" borderId="16" xfId="0" applyNumberFormat="1" applyFont="1" applyFill="1" applyBorder="1" applyAlignment="1">
      <alignment horizontal="center" vertical="center" wrapText="1"/>
    </xf>
    <xf numFmtId="188" fontId="37" fillId="24" borderId="17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4" xfId="0" applyNumberFormat="1" applyFont="1" applyFill="1" applyBorder="1" applyAlignment="1">
      <alignment horizontal="center" vertical="center" wrapText="1"/>
    </xf>
    <xf numFmtId="188" fontId="36" fillId="24" borderId="11" xfId="0" applyNumberFormat="1" applyFont="1" applyFill="1" applyBorder="1" applyAlignment="1">
      <alignment horizontal="center" vertical="center" wrapText="1"/>
    </xf>
    <xf numFmtId="188" fontId="36" fillId="24" borderId="14" xfId="0" applyNumberFormat="1" applyFont="1" applyFill="1" applyBorder="1" applyAlignment="1">
      <alignment horizontal="center" vertical="center" wrapText="1"/>
    </xf>
    <xf numFmtId="188" fontId="36" fillId="24" borderId="11" xfId="0" applyNumberFormat="1" applyFont="1" applyFill="1" applyBorder="1" applyAlignment="1">
      <alignment horizontal="center" vertical="center"/>
    </xf>
    <xf numFmtId="188" fontId="42" fillId="24" borderId="0" xfId="0" applyNumberFormat="1" applyFont="1" applyFill="1" applyBorder="1" applyAlignment="1">
      <alignment horizontal="center" vertical="center"/>
    </xf>
    <xf numFmtId="188" fontId="2" fillId="24" borderId="0" xfId="0" applyNumberFormat="1" applyFont="1" applyFill="1" applyBorder="1" applyAlignment="1">
      <alignment horizontal="center" vertical="center"/>
    </xf>
    <xf numFmtId="188" fontId="37" fillId="24" borderId="14" xfId="0" applyNumberFormat="1" applyFont="1" applyFill="1" applyBorder="1" applyAlignment="1">
      <alignment horizontal="center" vertical="center" wrapText="1"/>
    </xf>
    <xf numFmtId="188" fontId="42" fillId="24" borderId="0" xfId="0" applyNumberFormat="1" applyFont="1" applyFill="1" applyAlignment="1">
      <alignment vertical="center"/>
    </xf>
    <xf numFmtId="188" fontId="2" fillId="24" borderId="0" xfId="0" applyNumberFormat="1" applyFont="1" applyFill="1" applyAlignment="1">
      <alignment vertical="center"/>
    </xf>
    <xf numFmtId="188" fontId="8" fillId="24" borderId="0" xfId="0" applyNumberFormat="1" applyFont="1" applyFill="1" applyBorder="1" applyAlignment="1">
      <alignment horizontal="center" vertical="center" wrapText="1"/>
    </xf>
    <xf numFmtId="188" fontId="42" fillId="24" borderId="11" xfId="0" applyNumberFormat="1" applyFont="1" applyFill="1" applyBorder="1" applyAlignment="1">
      <alignment vertical="center"/>
    </xf>
    <xf numFmtId="188" fontId="42" fillId="24" borderId="14" xfId="0" applyNumberFormat="1" applyFont="1" applyFill="1" applyBorder="1" applyAlignment="1">
      <alignment vertical="center"/>
    </xf>
    <xf numFmtId="188" fontId="38" fillId="24" borderId="0" xfId="0" applyNumberFormat="1" applyFont="1" applyFill="1" applyBorder="1" applyAlignment="1">
      <alignment vertical="center"/>
    </xf>
    <xf numFmtId="188" fontId="38" fillId="24" borderId="0" xfId="0" applyNumberFormat="1" applyFont="1" applyFill="1" applyAlignment="1">
      <alignment vertical="center"/>
    </xf>
    <xf numFmtId="188" fontId="8" fillId="24" borderId="0" xfId="0" applyNumberFormat="1" applyFont="1" applyFill="1" applyAlignment="1">
      <alignment vertical="center"/>
    </xf>
    <xf numFmtId="188" fontId="36" fillId="24" borderId="0" xfId="0" applyNumberFormat="1" applyFont="1" applyFill="1" applyAlignment="1">
      <alignment vertical="center"/>
    </xf>
    <xf numFmtId="188" fontId="43" fillId="24" borderId="0" xfId="0" applyNumberFormat="1" applyFont="1" applyFill="1" applyBorder="1" applyAlignment="1">
      <alignment horizontal="left" vertical="center"/>
    </xf>
    <xf numFmtId="188" fontId="38" fillId="24" borderId="11" xfId="0" applyNumberFormat="1" applyFont="1" applyFill="1" applyBorder="1" applyAlignment="1">
      <alignment vertical="center"/>
    </xf>
    <xf numFmtId="188" fontId="38" fillId="24" borderId="14" xfId="0" applyNumberFormat="1" applyFont="1" applyFill="1" applyBorder="1" applyAlignment="1">
      <alignment vertical="center"/>
    </xf>
    <xf numFmtId="188" fontId="36" fillId="24" borderId="11" xfId="0" applyNumberFormat="1" applyFont="1" applyFill="1" applyBorder="1" applyAlignment="1">
      <alignment horizontal="center"/>
    </xf>
    <xf numFmtId="188" fontId="8" fillId="24" borderId="11" xfId="0" applyNumberFormat="1" applyFont="1" applyFill="1" applyBorder="1" applyAlignment="1">
      <alignment horizontal="center" vertical="center"/>
    </xf>
    <xf numFmtId="188" fontId="36" fillId="24" borderId="11" xfId="0" applyNumberFormat="1" applyFont="1" applyFill="1" applyBorder="1" applyAlignment="1">
      <alignment horizontal="center" vertical="top"/>
    </xf>
    <xf numFmtId="188" fontId="37" fillId="24" borderId="11" xfId="0" applyNumberFormat="1" applyFont="1" applyFill="1" applyBorder="1" applyAlignment="1">
      <alignment horizontal="center"/>
    </xf>
    <xf numFmtId="188" fontId="5" fillId="0" borderId="11" xfId="0" applyNumberFormat="1" applyFont="1" applyFill="1" applyBorder="1" applyAlignment="1">
      <alignment horizontal="center" vertical="center" wrapText="1"/>
    </xf>
    <xf numFmtId="188" fontId="5" fillId="0" borderId="11" xfId="0" applyNumberFormat="1" applyFont="1" applyFill="1" applyBorder="1" applyAlignment="1">
      <alignment horizontal="center" vertical="center" wrapText="1"/>
    </xf>
    <xf numFmtId="188" fontId="4" fillId="0" borderId="11" xfId="0" applyNumberFormat="1" applyFont="1" applyFill="1" applyBorder="1" applyAlignment="1">
      <alignment horizontal="center" vertical="center" wrapText="1"/>
    </xf>
    <xf numFmtId="188" fontId="4" fillId="0" borderId="11" xfId="0" applyNumberFormat="1" applyFont="1" applyBorder="1" applyAlignment="1">
      <alignment horizontal="center" vertical="center"/>
    </xf>
    <xf numFmtId="188" fontId="4" fillId="0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4" xfId="0" applyNumberFormat="1" applyFont="1" applyFill="1" applyBorder="1" applyAlignment="1">
      <alignment horizontal="center" vertical="center" wrapText="1"/>
    </xf>
    <xf numFmtId="0" fontId="44" fillId="24" borderId="13" xfId="0" applyFont="1" applyFill="1" applyBorder="1" applyAlignment="1">
      <alignment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4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37" fillId="24" borderId="0" xfId="0" applyNumberFormat="1" applyFont="1" applyFill="1" applyBorder="1" applyAlignment="1">
      <alignment horizontal="center" vertical="center" wrapText="1"/>
    </xf>
    <xf numFmtId="188" fontId="36" fillId="0" borderId="11" xfId="0" applyNumberFormat="1" applyFont="1" applyFill="1" applyBorder="1" applyAlignment="1">
      <alignment horizontal="center" vertical="center"/>
    </xf>
    <xf numFmtId="188" fontId="8" fillId="24" borderId="11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vertical="center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center" vertical="top" wrapText="1"/>
    </xf>
    <xf numFmtId="184" fontId="5" fillId="0" borderId="11" xfId="0" applyNumberFormat="1" applyFont="1" applyBorder="1" applyAlignment="1">
      <alignment horizontal="center" vertical="center" wrapText="1"/>
    </xf>
    <xf numFmtId="49" fontId="37" fillId="24" borderId="11" xfId="0" applyNumberFormat="1" applyFont="1" applyFill="1" applyBorder="1" applyAlignment="1">
      <alignment horizontal="center" vertical="top" wrapText="1"/>
    </xf>
    <xf numFmtId="0" fontId="16" fillId="24" borderId="0" xfId="0" applyFont="1" applyFill="1" applyBorder="1" applyAlignment="1">
      <alignment horizontal="center" wrapText="1"/>
    </xf>
    <xf numFmtId="0" fontId="4" fillId="24" borderId="0" xfId="0" applyFont="1" applyFill="1" applyAlignment="1">
      <alignment horizontal="left" vertical="center" wrapText="1"/>
    </xf>
    <xf numFmtId="49" fontId="8" fillId="24" borderId="20" xfId="0" applyNumberFormat="1" applyFont="1" applyFill="1" applyBorder="1" applyAlignment="1">
      <alignment horizontal="left" vertical="justify"/>
    </xf>
    <xf numFmtId="49" fontId="8" fillId="24" borderId="0" xfId="0" applyNumberFormat="1" applyFont="1" applyFill="1" applyBorder="1" applyAlignment="1">
      <alignment horizontal="left" vertical="justify"/>
    </xf>
    <xf numFmtId="49" fontId="0" fillId="24" borderId="0" xfId="0" applyNumberFormat="1" applyFont="1" applyFill="1" applyAlignment="1">
      <alignment horizontal="center"/>
    </xf>
    <xf numFmtId="0" fontId="10" fillId="24" borderId="0" xfId="0" applyFont="1" applyFill="1" applyBorder="1" applyAlignment="1">
      <alignment horizontal="left" vertical="center" wrapText="1"/>
    </xf>
    <xf numFmtId="184" fontId="10" fillId="24" borderId="0" xfId="0" applyNumberFormat="1" applyFont="1" applyFill="1" applyBorder="1" applyAlignment="1">
      <alignment horizontal="right" vertical="center"/>
    </xf>
    <xf numFmtId="0" fontId="16" fillId="24" borderId="0" xfId="0" applyFont="1" applyFill="1" applyBorder="1" applyAlignment="1">
      <alignment horizontal="center" vertical="justify"/>
    </xf>
    <xf numFmtId="0" fontId="8" fillId="24" borderId="0" xfId="0" applyFont="1" applyFill="1" applyBorder="1" applyAlignment="1">
      <alignment horizontal="left" vertical="center" wrapText="1"/>
    </xf>
    <xf numFmtId="0" fontId="4" fillId="24" borderId="20" xfId="0" applyFont="1" applyFill="1" applyBorder="1" applyAlignment="1">
      <alignment horizontal="left" vertical="justify"/>
    </xf>
    <xf numFmtId="188" fontId="3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46"/>
  <sheetViews>
    <sheetView view="pageBreakPreview" zoomScale="77" zoomScaleSheetLayoutView="77" zoomScalePageLayoutView="0" workbookViewId="0" topLeftCell="B1">
      <selection activeCell="E1" sqref="E1:G1"/>
    </sheetView>
  </sheetViews>
  <sheetFormatPr defaultColWidth="9.00390625" defaultRowHeight="12.75"/>
  <cols>
    <col min="1" max="1" width="1.12109375" style="1" hidden="1" customWidth="1"/>
    <col min="2" max="2" width="56.125" style="1" customWidth="1"/>
    <col min="3" max="3" width="8.00390625" style="2" customWidth="1"/>
    <col min="4" max="4" width="8.75390625" style="2" customWidth="1"/>
    <col min="5" max="5" width="12.375" style="7" customWidth="1"/>
    <col min="6" max="6" width="11.25390625" style="1" customWidth="1"/>
    <col min="7" max="7" width="13.00390625" style="1" customWidth="1"/>
    <col min="8" max="16384" width="9.125" style="1" customWidth="1"/>
  </cols>
  <sheetData>
    <row r="1" spans="3:7" ht="129.75" customHeight="1">
      <c r="C1" s="124"/>
      <c r="D1" s="124"/>
      <c r="E1" s="193" t="s">
        <v>561</v>
      </c>
      <c r="F1" s="193"/>
      <c r="G1" s="193"/>
    </row>
    <row r="2" spans="2:7" ht="42" customHeight="1">
      <c r="B2" s="192" t="s">
        <v>430</v>
      </c>
      <c r="C2" s="192"/>
      <c r="D2" s="192"/>
      <c r="E2" s="192"/>
      <c r="F2" s="192"/>
      <c r="G2" s="192"/>
    </row>
    <row r="3" spans="5:9" ht="15">
      <c r="E3" s="19"/>
      <c r="G3" s="19" t="s">
        <v>204</v>
      </c>
      <c r="I3" s="133"/>
    </row>
    <row r="4" spans="2:7" ht="15">
      <c r="B4" s="195" t="s">
        <v>176</v>
      </c>
      <c r="C4" s="197" t="s">
        <v>327</v>
      </c>
      <c r="D4" s="197" t="s">
        <v>284</v>
      </c>
      <c r="E4" s="199" t="s">
        <v>531</v>
      </c>
      <c r="F4" s="188" t="s">
        <v>230</v>
      </c>
      <c r="G4" s="190" t="s">
        <v>532</v>
      </c>
    </row>
    <row r="5" spans="2:7" ht="36.75" customHeight="1">
      <c r="B5" s="196"/>
      <c r="C5" s="198"/>
      <c r="D5" s="198"/>
      <c r="E5" s="199"/>
      <c r="F5" s="189"/>
      <c r="G5" s="191"/>
    </row>
    <row r="6" spans="2:7" s="3" customFormat="1" ht="20.25" customHeight="1">
      <c r="B6" s="9" t="s">
        <v>241</v>
      </c>
      <c r="C6" s="10" t="s">
        <v>191</v>
      </c>
      <c r="D6" s="10"/>
      <c r="E6" s="162">
        <f>SUM(E7:E14)</f>
        <v>76251.8</v>
      </c>
      <c r="F6" s="163">
        <f>SUM(F7:F14)</f>
        <v>6080.3</v>
      </c>
      <c r="G6" s="163">
        <f>SUM(G7:G14)</f>
        <v>82332.1</v>
      </c>
    </row>
    <row r="7" spans="2:7" ht="39.75" customHeight="1">
      <c r="B7" s="18" t="s">
        <v>320</v>
      </c>
      <c r="C7" s="12" t="s">
        <v>191</v>
      </c>
      <c r="D7" s="12" t="s">
        <v>197</v>
      </c>
      <c r="E7" s="164">
        <f>'р.подр.ц.ст прил 5'!H9</f>
        <v>1722.1</v>
      </c>
      <c r="F7" s="165">
        <f>'р.подр.ц.ст прил 5'!I9</f>
        <v>0</v>
      </c>
      <c r="G7" s="165">
        <f>'р.подр.ц.ст прил 5'!J9</f>
        <v>1722.1</v>
      </c>
    </row>
    <row r="8" spans="2:7" ht="49.5" customHeight="1">
      <c r="B8" s="18" t="s">
        <v>409</v>
      </c>
      <c r="C8" s="12" t="s">
        <v>191</v>
      </c>
      <c r="D8" s="12" t="s">
        <v>192</v>
      </c>
      <c r="E8" s="164">
        <f>'р.подр.ц.ст прил 5'!H15</f>
        <v>3116.4</v>
      </c>
      <c r="F8" s="165">
        <f>'р.подр.ц.ст прил 5'!I15</f>
        <v>0</v>
      </c>
      <c r="G8" s="165">
        <f>'р.подр.ц.ст прил 5'!J15</f>
        <v>3116.4</v>
      </c>
    </row>
    <row r="9" spans="2:7" ht="63">
      <c r="B9" s="21" t="s">
        <v>326</v>
      </c>
      <c r="C9" s="12" t="s">
        <v>191</v>
      </c>
      <c r="D9" s="12" t="s">
        <v>194</v>
      </c>
      <c r="E9" s="164">
        <f>'р.подр.ц.ст прил 5'!H31</f>
        <v>30410.5</v>
      </c>
      <c r="F9" s="165">
        <f>'р.подр.ц.ст прил 5'!I31</f>
        <v>0</v>
      </c>
      <c r="G9" s="165">
        <f>'р.подр.ц.ст прил 5'!J31</f>
        <v>30410.5</v>
      </c>
    </row>
    <row r="10" spans="2:7" ht="19.5" customHeight="1">
      <c r="B10" s="11" t="s">
        <v>309</v>
      </c>
      <c r="C10" s="12" t="s">
        <v>191</v>
      </c>
      <c r="D10" s="12" t="s">
        <v>196</v>
      </c>
      <c r="E10" s="164">
        <f>'р.подр.ц.ст прил 5'!H52</f>
        <v>149.9</v>
      </c>
      <c r="F10" s="165">
        <f>'р.подр.ц.ст прил 5'!I52</f>
        <v>0</v>
      </c>
      <c r="G10" s="165">
        <f>'р.подр.ц.ст прил 5'!J52</f>
        <v>149.9</v>
      </c>
    </row>
    <row r="11" spans="2:7" ht="47.25">
      <c r="B11" s="18" t="s">
        <v>312</v>
      </c>
      <c r="C11" s="12" t="s">
        <v>191</v>
      </c>
      <c r="D11" s="12" t="s">
        <v>199</v>
      </c>
      <c r="E11" s="164">
        <f>'р.подр.ц.ст прил 5'!H58</f>
        <v>7836.6</v>
      </c>
      <c r="F11" s="165">
        <f>'р.подр.ц.ст прил 5'!I58</f>
        <v>0</v>
      </c>
      <c r="G11" s="165">
        <f>'р.подр.ц.ст прил 5'!J58</f>
        <v>7836.6</v>
      </c>
    </row>
    <row r="12" spans="2:7" ht="15.75">
      <c r="B12" s="111" t="s">
        <v>556</v>
      </c>
      <c r="C12" s="12" t="s">
        <v>191</v>
      </c>
      <c r="D12" s="12" t="s">
        <v>198</v>
      </c>
      <c r="E12" s="164">
        <f>'р.подр.ц.ст прил 5'!H70</f>
        <v>0</v>
      </c>
      <c r="F12" s="165">
        <f>'р.подр.ц.ст прил 5'!I70</f>
        <v>120</v>
      </c>
      <c r="G12" s="165">
        <f>'р.подр.ц.ст прил 5'!J70</f>
        <v>120</v>
      </c>
    </row>
    <row r="13" spans="2:7" ht="15.75">
      <c r="B13" s="11" t="s">
        <v>177</v>
      </c>
      <c r="C13" s="12" t="s">
        <v>191</v>
      </c>
      <c r="D13" s="12" t="s">
        <v>208</v>
      </c>
      <c r="E13" s="164">
        <f>'р.подр.ц.ст прил 5'!H76</f>
        <v>200</v>
      </c>
      <c r="F13" s="165">
        <f>'р.подр.ц.ст прил 5'!I76</f>
        <v>-75</v>
      </c>
      <c r="G13" s="165">
        <f>'р.подр.ц.ст прил 5'!J76</f>
        <v>125</v>
      </c>
    </row>
    <row r="14" spans="2:7" ht="15.75">
      <c r="B14" s="11" t="s">
        <v>178</v>
      </c>
      <c r="C14" s="12" t="s">
        <v>191</v>
      </c>
      <c r="D14" s="12" t="s">
        <v>232</v>
      </c>
      <c r="E14" s="164">
        <f>'р.подр.ц.ст прил 5'!H82</f>
        <v>32816.3</v>
      </c>
      <c r="F14" s="165">
        <f>'р.подр.ц.ст прил 5'!I82</f>
        <v>6035.3</v>
      </c>
      <c r="G14" s="165">
        <f>'р.подр.ц.ст прил 5'!J82</f>
        <v>38851.6</v>
      </c>
    </row>
    <row r="15" spans="2:142" s="3" customFormat="1" ht="15.75">
      <c r="B15" s="9" t="s">
        <v>179</v>
      </c>
      <c r="C15" s="10" t="s">
        <v>194</v>
      </c>
      <c r="D15" s="10"/>
      <c r="E15" s="162">
        <f>SUM(E16:E19)</f>
        <v>135824.8</v>
      </c>
      <c r="F15" s="162">
        <f>SUM(F16:F19)</f>
        <v>150</v>
      </c>
      <c r="G15" s="162">
        <f>SUM(G16:G19)</f>
        <v>135974.8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</row>
    <row r="16" spans="2:142" s="3" customFormat="1" ht="15.75">
      <c r="B16" s="11" t="s">
        <v>238</v>
      </c>
      <c r="C16" s="12" t="s">
        <v>194</v>
      </c>
      <c r="D16" s="12" t="s">
        <v>191</v>
      </c>
      <c r="E16" s="164">
        <f>'р.подр.ц.ст прил 5'!H194</f>
        <v>150</v>
      </c>
      <c r="F16" s="165">
        <f>'р.подр.ц.ст прил 5'!I194</f>
        <v>0</v>
      </c>
      <c r="G16" s="165">
        <f>'р.подр.ц.ст прил 5'!J194</f>
        <v>150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</row>
    <row r="17" spans="2:142" s="3" customFormat="1" ht="15.75">
      <c r="B17" s="11" t="s">
        <v>268</v>
      </c>
      <c r="C17" s="12" t="s">
        <v>194</v>
      </c>
      <c r="D17" s="12" t="s">
        <v>195</v>
      </c>
      <c r="E17" s="164">
        <f>'р.подр.ц.ст прил 5'!H202</f>
        <v>220</v>
      </c>
      <c r="F17" s="165">
        <f>'р.подр.ц.ст прил 5'!I202</f>
        <v>0</v>
      </c>
      <c r="G17" s="165">
        <f>'р.подр.ц.ст прил 5'!J202</f>
        <v>220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</row>
    <row r="18" spans="2:142" s="3" customFormat="1" ht="15.75">
      <c r="B18" s="20" t="s">
        <v>318</v>
      </c>
      <c r="C18" s="12" t="s">
        <v>194</v>
      </c>
      <c r="D18" s="12" t="s">
        <v>193</v>
      </c>
      <c r="E18" s="164">
        <f>'р.подр.ц.ст прил 5'!H208</f>
        <v>133844.8</v>
      </c>
      <c r="F18" s="165">
        <f>'р.подр.ц.ст прил 5'!I208</f>
        <v>150</v>
      </c>
      <c r="G18" s="165">
        <f>'р.подр.ц.ст прил 5'!J208</f>
        <v>133994.8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</row>
    <row r="19" spans="1:142" s="6" customFormat="1" ht="15.75">
      <c r="A19" s="5"/>
      <c r="B19" s="11" t="s">
        <v>209</v>
      </c>
      <c r="C19" s="12" t="s">
        <v>194</v>
      </c>
      <c r="D19" s="12" t="s">
        <v>206</v>
      </c>
      <c r="E19" s="164">
        <f>'р.подр.ц.ст прил 5'!H251</f>
        <v>1610</v>
      </c>
      <c r="F19" s="165">
        <f>'р.подр.ц.ст прил 5'!I251</f>
        <v>0</v>
      </c>
      <c r="G19" s="165">
        <f>'р.подр.ц.ст прил 5'!J251</f>
        <v>1610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</row>
    <row r="20" spans="2:142" s="3" customFormat="1" ht="15.75">
      <c r="B20" s="9" t="s">
        <v>180</v>
      </c>
      <c r="C20" s="10" t="s">
        <v>196</v>
      </c>
      <c r="D20" s="10"/>
      <c r="E20" s="162">
        <f>SUM(E21:E24)</f>
        <v>60505.6</v>
      </c>
      <c r="F20" s="162">
        <f>SUM(F21:F24)</f>
        <v>1065.4</v>
      </c>
      <c r="G20" s="162">
        <f>SUM(G21:G24)</f>
        <v>61571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</row>
    <row r="21" spans="2:142" ht="19.5" customHeight="1">
      <c r="B21" s="11" t="s">
        <v>181</v>
      </c>
      <c r="C21" s="12" t="s">
        <v>196</v>
      </c>
      <c r="D21" s="12" t="s">
        <v>191</v>
      </c>
      <c r="E21" s="164">
        <f>'р.подр.ц.ст прил 5'!H280</f>
        <v>2727</v>
      </c>
      <c r="F21" s="165">
        <f>'р.подр.ц.ст прил 5'!I280</f>
        <v>0</v>
      </c>
      <c r="G21" s="165">
        <f>'р.подр.ц.ст прил 5'!J280</f>
        <v>2727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</row>
    <row r="22" spans="2:142" ht="18.75" customHeight="1">
      <c r="B22" s="11" t="s">
        <v>182</v>
      </c>
      <c r="C22" s="12" t="s">
        <v>196</v>
      </c>
      <c r="D22" s="12" t="s">
        <v>197</v>
      </c>
      <c r="E22" s="164">
        <f>'р.подр.ц.ст прил 5'!H291</f>
        <v>6486.5</v>
      </c>
      <c r="F22" s="165">
        <f>'р.подр.ц.ст прил 5'!I291</f>
        <v>25</v>
      </c>
      <c r="G22" s="165">
        <f>'р.подр.ц.ст прил 5'!J291</f>
        <v>6511.5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</row>
    <row r="23" spans="2:142" ht="19.5" customHeight="1">
      <c r="B23" s="11" t="s">
        <v>207</v>
      </c>
      <c r="C23" s="12" t="s">
        <v>196</v>
      </c>
      <c r="D23" s="12" t="s">
        <v>192</v>
      </c>
      <c r="E23" s="164">
        <f>'р.подр.ц.ст прил 5'!H321</f>
        <v>45075.6</v>
      </c>
      <c r="F23" s="165">
        <f>'р.подр.ц.ст прил 5'!I321</f>
        <v>1040.4</v>
      </c>
      <c r="G23" s="165">
        <f>'р.подр.ц.ст прил 5'!J321</f>
        <v>46116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</row>
    <row r="24" spans="2:142" ht="31.5">
      <c r="B24" s="18" t="s">
        <v>296</v>
      </c>
      <c r="C24" s="12" t="s">
        <v>196</v>
      </c>
      <c r="D24" s="12" t="s">
        <v>196</v>
      </c>
      <c r="E24" s="164">
        <f>'р.подр.ц.ст прил 5'!H415</f>
        <v>6216.5</v>
      </c>
      <c r="F24" s="165">
        <f>'р.подр.ц.ст прил 5'!I415</f>
        <v>0</v>
      </c>
      <c r="G24" s="165">
        <f>'р.подр.ц.ст прил 5'!J415</f>
        <v>6216.5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</row>
    <row r="25" spans="2:7" s="3" customFormat="1" ht="20.25" customHeight="1">
      <c r="B25" s="9" t="s">
        <v>183</v>
      </c>
      <c r="C25" s="10" t="s">
        <v>198</v>
      </c>
      <c r="D25" s="10"/>
      <c r="E25" s="162">
        <f>SUM(E26:E30)</f>
        <v>775942.2999999999</v>
      </c>
      <c r="F25" s="162">
        <f>SUM(F26:F30)</f>
        <v>63.20000000000013</v>
      </c>
      <c r="G25" s="162">
        <f>SUM(G26:G30)</f>
        <v>776005.5</v>
      </c>
    </row>
    <row r="26" spans="2:7" ht="19.5" customHeight="1">
      <c r="B26" s="11" t="s">
        <v>184</v>
      </c>
      <c r="C26" s="12" t="s">
        <v>198</v>
      </c>
      <c r="D26" s="12" t="s">
        <v>191</v>
      </c>
      <c r="E26" s="164">
        <f>'р.подр.ц.ст прил 5'!H427</f>
        <v>302143.3</v>
      </c>
      <c r="F26" s="165">
        <f>'р.подр.ц.ст прил 5'!I427</f>
        <v>-402.9</v>
      </c>
      <c r="G26" s="165">
        <f>'р.подр.ц.ст прил 5'!J427</f>
        <v>301740.4</v>
      </c>
    </row>
    <row r="27" spans="2:7" ht="19.5" customHeight="1">
      <c r="B27" s="11" t="s">
        <v>185</v>
      </c>
      <c r="C27" s="12" t="s">
        <v>198</v>
      </c>
      <c r="D27" s="12" t="s">
        <v>197</v>
      </c>
      <c r="E27" s="164">
        <f>'р.подр.ц.ст прил 5'!H461</f>
        <v>413672.1</v>
      </c>
      <c r="F27" s="165">
        <f>'р.подр.ц.ст прил 5'!I461</f>
        <v>541.6</v>
      </c>
      <c r="G27" s="165">
        <f>'р.подр.ц.ст прил 5'!J461</f>
        <v>414213.7</v>
      </c>
    </row>
    <row r="28" spans="2:7" ht="18.75" customHeight="1">
      <c r="B28" s="11" t="s">
        <v>307</v>
      </c>
      <c r="C28" s="12" t="s">
        <v>198</v>
      </c>
      <c r="D28" s="12" t="s">
        <v>192</v>
      </c>
      <c r="E28" s="164">
        <f>'р.подр.ц.ст прил 5'!H549</f>
        <v>44944.799999999996</v>
      </c>
      <c r="F28" s="165">
        <f>'р.подр.ц.ст прил 5'!I549</f>
        <v>99.90000000000009</v>
      </c>
      <c r="G28" s="165">
        <f>'р.подр.ц.ст прил 5'!J549</f>
        <v>45044.7</v>
      </c>
    </row>
    <row r="29" spans="2:7" ht="19.5" customHeight="1">
      <c r="B29" s="11" t="s">
        <v>313</v>
      </c>
      <c r="C29" s="12" t="s">
        <v>198</v>
      </c>
      <c r="D29" s="12" t="s">
        <v>198</v>
      </c>
      <c r="E29" s="164">
        <f>'р.подр.ц.ст прил 5'!H588</f>
        <v>1560</v>
      </c>
      <c r="F29" s="165">
        <f>'р.подр.ц.ст прил 5'!I588</f>
        <v>0</v>
      </c>
      <c r="G29" s="165">
        <f>'р.подр.ц.ст прил 5'!J588</f>
        <v>1560</v>
      </c>
    </row>
    <row r="30" spans="2:7" ht="19.5" customHeight="1">
      <c r="B30" s="11" t="s">
        <v>186</v>
      </c>
      <c r="C30" s="12" t="s">
        <v>198</v>
      </c>
      <c r="D30" s="12" t="s">
        <v>193</v>
      </c>
      <c r="E30" s="164">
        <f>'р.подр.ц.ст прил 5'!H615</f>
        <v>13622.1</v>
      </c>
      <c r="F30" s="165">
        <f>'р.подр.ц.ст прил 5'!I615</f>
        <v>-175.4</v>
      </c>
      <c r="G30" s="165">
        <f>'р.подр.ц.ст прил 5'!J615</f>
        <v>13446.699999999999</v>
      </c>
    </row>
    <row r="31" spans="2:7" s="3" customFormat="1" ht="19.5" customHeight="1">
      <c r="B31" s="9" t="s">
        <v>393</v>
      </c>
      <c r="C31" s="10" t="s">
        <v>195</v>
      </c>
      <c r="D31" s="10"/>
      <c r="E31" s="162">
        <f>SUM(E32:E33)</f>
        <v>41563.9</v>
      </c>
      <c r="F31" s="162">
        <f>SUM(F32:F33)</f>
        <v>20</v>
      </c>
      <c r="G31" s="162">
        <f>SUM(G32:G33)</f>
        <v>41583.9</v>
      </c>
    </row>
    <row r="32" spans="2:7" ht="18.75" customHeight="1">
      <c r="B32" s="11" t="s">
        <v>187</v>
      </c>
      <c r="C32" s="12" t="s">
        <v>195</v>
      </c>
      <c r="D32" s="12" t="s">
        <v>191</v>
      </c>
      <c r="E32" s="164">
        <f>'р.подр.ц.ст прил 5'!H666</f>
        <v>33681.8</v>
      </c>
      <c r="F32" s="165">
        <f>'р.подр.ц.ст прил 5'!I666</f>
        <v>20</v>
      </c>
      <c r="G32" s="165">
        <f>'р.подр.ц.ст прил 5'!J666</f>
        <v>33701.8</v>
      </c>
    </row>
    <row r="33" spans="2:7" ht="22.5" customHeight="1">
      <c r="B33" s="11" t="s">
        <v>324</v>
      </c>
      <c r="C33" s="12" t="s">
        <v>195</v>
      </c>
      <c r="D33" s="12" t="s">
        <v>194</v>
      </c>
      <c r="E33" s="164">
        <f>'р.подр.ц.ст прил 5'!H725</f>
        <v>7882.1</v>
      </c>
      <c r="F33" s="165">
        <f>'р.подр.ц.ст прил 5'!I725</f>
        <v>0</v>
      </c>
      <c r="G33" s="165">
        <f>'р.подр.ц.ст прил 5'!J725</f>
        <v>7882.1</v>
      </c>
    </row>
    <row r="34" spans="2:7" s="3" customFormat="1" ht="19.5" customHeight="1">
      <c r="B34" s="9" t="s">
        <v>188</v>
      </c>
      <c r="C34" s="10">
        <v>10</v>
      </c>
      <c r="D34" s="10"/>
      <c r="E34" s="162">
        <f>SUM(E35:E38)</f>
        <v>56120.3</v>
      </c>
      <c r="F34" s="162">
        <f>SUM(F35:F38)</f>
        <v>75</v>
      </c>
      <c r="G34" s="162">
        <f>SUM(G35:G38)</f>
        <v>56195.3</v>
      </c>
    </row>
    <row r="35" spans="2:7" ht="19.5" customHeight="1">
      <c r="B35" s="11" t="s">
        <v>189</v>
      </c>
      <c r="C35" s="12">
        <v>10</v>
      </c>
      <c r="D35" s="12" t="s">
        <v>191</v>
      </c>
      <c r="E35" s="164">
        <f>'р.подр.ц.ст прил 5'!H744</f>
        <v>5383.1</v>
      </c>
      <c r="F35" s="165">
        <f>'р.подр.ц.ст прил 5'!I744</f>
        <v>0</v>
      </c>
      <c r="G35" s="165">
        <f>'р.подр.ц.ст прил 5'!J744</f>
        <v>5383.1</v>
      </c>
    </row>
    <row r="36" spans="2:7" ht="20.25" customHeight="1">
      <c r="B36" s="11" t="s">
        <v>203</v>
      </c>
      <c r="C36" s="12">
        <v>10</v>
      </c>
      <c r="D36" s="12" t="s">
        <v>192</v>
      </c>
      <c r="E36" s="164">
        <f>'р.подр.ц.ст прил 5'!H750</f>
        <v>764</v>
      </c>
      <c r="F36" s="165">
        <f>'р.подр.ц.ст прил 5'!I750</f>
        <v>75</v>
      </c>
      <c r="G36" s="165">
        <f>'р.подр.ц.ст прил 5'!J750</f>
        <v>839</v>
      </c>
    </row>
    <row r="37" spans="2:7" ht="20.25" customHeight="1">
      <c r="B37" s="11" t="s">
        <v>239</v>
      </c>
      <c r="C37" s="12">
        <v>10</v>
      </c>
      <c r="D37" s="12" t="s">
        <v>194</v>
      </c>
      <c r="E37" s="164">
        <f>'р.подр.ц.ст прил 5'!H772</f>
        <v>47127.3</v>
      </c>
      <c r="F37" s="165">
        <f>'р.подр.ц.ст прил 5'!I772</f>
        <v>0</v>
      </c>
      <c r="G37" s="165">
        <f>'р.подр.ц.ст прил 5'!J772</f>
        <v>47127.3</v>
      </c>
    </row>
    <row r="38" spans="2:7" ht="18.75" customHeight="1">
      <c r="B38" s="11" t="s">
        <v>190</v>
      </c>
      <c r="C38" s="12">
        <v>10</v>
      </c>
      <c r="D38" s="12" t="s">
        <v>199</v>
      </c>
      <c r="E38" s="164">
        <f>'р.подр.ц.ст прил 5'!H820</f>
        <v>2845.9</v>
      </c>
      <c r="F38" s="165">
        <f>'р.подр.ц.ст прил 5'!I820</f>
        <v>0</v>
      </c>
      <c r="G38" s="165">
        <f>'р.подр.ц.ст прил 5'!J820</f>
        <v>2845.9</v>
      </c>
    </row>
    <row r="39" spans="2:7" ht="19.5" customHeight="1">
      <c r="B39" s="9" t="s">
        <v>220</v>
      </c>
      <c r="C39" s="10" t="s">
        <v>208</v>
      </c>
      <c r="D39" s="10"/>
      <c r="E39" s="162">
        <f>E40</f>
        <v>34038.2</v>
      </c>
      <c r="F39" s="162">
        <f>F40</f>
        <v>28</v>
      </c>
      <c r="G39" s="162">
        <f>G40</f>
        <v>34066.2</v>
      </c>
    </row>
    <row r="40" spans="2:7" ht="18.75" customHeight="1">
      <c r="B40" s="11" t="s">
        <v>233</v>
      </c>
      <c r="C40" s="12" t="s">
        <v>208</v>
      </c>
      <c r="D40" s="12" t="s">
        <v>197</v>
      </c>
      <c r="E40" s="164">
        <f>'р.подр.ц.ст прил 5'!H832</f>
        <v>34038.2</v>
      </c>
      <c r="F40" s="165">
        <f>'р.подр.ц.ст прил 5'!I832</f>
        <v>28</v>
      </c>
      <c r="G40" s="165">
        <f>'р.подр.ц.ст прил 5'!J832</f>
        <v>34066.2</v>
      </c>
    </row>
    <row r="41" spans="2:7" ht="31.5">
      <c r="B41" s="29" t="s">
        <v>410</v>
      </c>
      <c r="C41" s="16" t="s">
        <v>232</v>
      </c>
      <c r="D41" s="16"/>
      <c r="E41" s="163">
        <f>E42</f>
        <v>3450</v>
      </c>
      <c r="F41" s="163">
        <f>F42</f>
        <v>0</v>
      </c>
      <c r="G41" s="163">
        <f>G42</f>
        <v>3450</v>
      </c>
    </row>
    <row r="42" spans="2:11" ht="31.5">
      <c r="B42" s="30" t="s">
        <v>411</v>
      </c>
      <c r="C42" s="17" t="s">
        <v>232</v>
      </c>
      <c r="D42" s="17" t="s">
        <v>191</v>
      </c>
      <c r="E42" s="166">
        <f>'р.подр.ц.ст прил 5'!H870</f>
        <v>3450</v>
      </c>
      <c r="F42" s="165">
        <f>'р.подр.ц.ст прил 5'!I873</f>
        <v>0</v>
      </c>
      <c r="G42" s="165">
        <f>'р.подр.ц.ст прил 5'!J873</f>
        <v>3450</v>
      </c>
      <c r="K42" s="3"/>
    </row>
    <row r="43" spans="2:7" s="3" customFormat="1" ht="18" customHeight="1">
      <c r="B43" s="8" t="s">
        <v>277</v>
      </c>
      <c r="C43" s="10"/>
      <c r="D43" s="10"/>
      <c r="E43" s="162">
        <f>E39+E34+E31+E25+E20+E15+E6+E41</f>
        <v>1183696.9</v>
      </c>
      <c r="F43" s="163">
        <f>F39+F34+F31+F25+F20+F15+F6+F41</f>
        <v>7481.900000000001</v>
      </c>
      <c r="G43" s="163">
        <f>G39+G34+G31+G25+G20+G15+G6+G41</f>
        <v>1191178.8</v>
      </c>
    </row>
    <row r="44" spans="2:5" s="3" customFormat="1" ht="15.75">
      <c r="B44" s="13"/>
      <c r="C44" s="14"/>
      <c r="D44" s="14"/>
      <c r="E44" s="15"/>
    </row>
    <row r="45" spans="2:5" s="3" customFormat="1" ht="15.75">
      <c r="B45" s="194"/>
      <c r="C45" s="194"/>
      <c r="D45" s="194"/>
      <c r="E45" s="194"/>
    </row>
    <row r="46" spans="2:5" ht="15">
      <c r="B46" s="194"/>
      <c r="C46" s="194"/>
      <c r="D46" s="194"/>
      <c r="E46" s="194"/>
    </row>
  </sheetData>
  <sheetProtection/>
  <mergeCells count="9">
    <mergeCell ref="F4:F5"/>
    <mergeCell ref="G4:G5"/>
    <mergeCell ref="B2:G2"/>
    <mergeCell ref="E1:G1"/>
    <mergeCell ref="B45:E46"/>
    <mergeCell ref="B4:B5"/>
    <mergeCell ref="C4:C5"/>
    <mergeCell ref="D4:D5"/>
    <mergeCell ref="E4:E5"/>
  </mergeCells>
  <printOptions/>
  <pageMargins left="0.984251968503937" right="0.5905511811023623" top="0.7874015748031497" bottom="0.7874015748031497" header="0" footer="0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967"/>
  <sheetViews>
    <sheetView view="pageBreakPreview" zoomScale="107" zoomScaleSheetLayoutView="107" zoomScalePageLayoutView="0" workbookViewId="0" topLeftCell="B1">
      <selection activeCell="H1" sqref="H1:J1"/>
    </sheetView>
  </sheetViews>
  <sheetFormatPr defaultColWidth="9.00390625" defaultRowHeight="12.75"/>
  <cols>
    <col min="1" max="1" width="0" style="84" hidden="1" customWidth="1"/>
    <col min="2" max="2" width="43.75390625" style="106" customWidth="1"/>
    <col min="3" max="3" width="4.125" style="109" customWidth="1"/>
    <col min="4" max="4" width="4.375" style="109" customWidth="1"/>
    <col min="5" max="5" width="14.875" style="106" customWidth="1"/>
    <col min="6" max="6" width="5.00390625" style="106" customWidth="1"/>
    <col min="7" max="7" width="4.375" style="106" customWidth="1"/>
    <col min="8" max="8" width="11.75390625" style="110" customWidth="1"/>
    <col min="9" max="9" width="11.625" style="84" bestFit="1" customWidth="1"/>
    <col min="10" max="10" width="14.25390625" style="84" customWidth="1"/>
    <col min="11" max="16384" width="9.125" style="84" customWidth="1"/>
  </cols>
  <sheetData>
    <row r="1" spans="2:10" ht="119.25" customHeight="1">
      <c r="B1" s="206"/>
      <c r="C1" s="206"/>
      <c r="D1" s="206"/>
      <c r="E1" s="125"/>
      <c r="F1" s="125"/>
      <c r="G1" s="125"/>
      <c r="H1" s="202" t="s">
        <v>562</v>
      </c>
      <c r="I1" s="202"/>
      <c r="J1" s="202"/>
    </row>
    <row r="2" spans="2:10" s="85" customFormat="1" ht="60.75" customHeight="1">
      <c r="B2" s="201" t="s">
        <v>431</v>
      </c>
      <c r="C2" s="201"/>
      <c r="D2" s="201"/>
      <c r="E2" s="201"/>
      <c r="F2" s="201"/>
      <c r="G2" s="201"/>
      <c r="H2" s="201"/>
      <c r="I2" s="201"/>
      <c r="J2" s="201"/>
    </row>
    <row r="3" spans="2:10" s="85" customFormat="1" ht="15">
      <c r="B3" s="86"/>
      <c r="C3" s="87"/>
      <c r="D3" s="87"/>
      <c r="E3" s="87"/>
      <c r="F3" s="87"/>
      <c r="G3" s="87"/>
      <c r="H3" s="88"/>
      <c r="J3" s="88" t="s">
        <v>204</v>
      </c>
    </row>
    <row r="4" spans="2:10" ht="12.75" customHeight="1">
      <c r="B4" s="200" t="s">
        <v>176</v>
      </c>
      <c r="C4" s="200" t="s">
        <v>200</v>
      </c>
      <c r="D4" s="200" t="s">
        <v>201</v>
      </c>
      <c r="E4" s="200" t="s">
        <v>285</v>
      </c>
      <c r="F4" s="200" t="s">
        <v>202</v>
      </c>
      <c r="G4" s="200" t="s">
        <v>222</v>
      </c>
      <c r="H4" s="199" t="s">
        <v>531</v>
      </c>
      <c r="I4" s="188" t="s">
        <v>230</v>
      </c>
      <c r="J4" s="190" t="s">
        <v>532</v>
      </c>
    </row>
    <row r="5" spans="2:10" ht="45" customHeight="1">
      <c r="B5" s="200"/>
      <c r="C5" s="200"/>
      <c r="D5" s="200"/>
      <c r="E5" s="200"/>
      <c r="F5" s="200"/>
      <c r="G5" s="200"/>
      <c r="H5" s="199"/>
      <c r="I5" s="189"/>
      <c r="J5" s="191"/>
    </row>
    <row r="6" spans="2:10" s="89" customFormat="1" ht="14.25">
      <c r="B6" s="62" t="s">
        <v>241</v>
      </c>
      <c r="C6" s="46" t="s">
        <v>191</v>
      </c>
      <c r="D6" s="46"/>
      <c r="E6" s="46"/>
      <c r="F6" s="46"/>
      <c r="G6" s="46"/>
      <c r="H6" s="134">
        <f>H9+H15+H31+H52+H58+H76+H82+H70</f>
        <v>76251.8</v>
      </c>
      <c r="I6" s="134">
        <f>I9+I15+I31+I52+I58+I76+I82+I70</f>
        <v>6080.3</v>
      </c>
      <c r="J6" s="134">
        <f>J9+J15+J31+J52+J58+J76+J82+J70</f>
        <v>82332.1</v>
      </c>
    </row>
    <row r="7" spans="2:10" s="89" customFormat="1" ht="18" customHeight="1">
      <c r="B7" s="62" t="s">
        <v>236</v>
      </c>
      <c r="C7" s="46" t="s">
        <v>191</v>
      </c>
      <c r="D7" s="46"/>
      <c r="E7" s="46"/>
      <c r="F7" s="46"/>
      <c r="G7" s="46" t="s">
        <v>224</v>
      </c>
      <c r="H7" s="134">
        <f>H14+H20+H23+H26+H37+H40+H63+H66+H81+H108+H111+H115+H118+H122+H126+H132+H161+H167+H173+H190+H45+H48+H51+H30+H156+H69+H179+H129+H184+H140+H143+H146+H136+H150+H75</f>
        <v>74510.7</v>
      </c>
      <c r="I7" s="134">
        <f>I14+I20+I23+I26+I37+I40+I63+I66+I81+I108+I111+I115+I118+I122+I126+I132+I161+I167+I173+I190+I45+I48+I51+I30+I156+I69+I179+I129+I184+I140+I143+I146+I136+I150+I75</f>
        <v>6080.3</v>
      </c>
      <c r="J7" s="134">
        <f>J14+J20+J23+J26+J37+J40+J63+J66+J81+J108+J111+J115+J118+J122+J126+J132+J161+J167+J173+J190+J45+J48+J51+J30+J156+J69+J179+J129+J184+J140+J143+J146+J136+J150+J75</f>
        <v>80591</v>
      </c>
    </row>
    <row r="8" spans="2:10" s="89" customFormat="1" ht="19.5" customHeight="1">
      <c r="B8" s="62" t="s">
        <v>237</v>
      </c>
      <c r="C8" s="46" t="s">
        <v>191</v>
      </c>
      <c r="D8" s="46"/>
      <c r="E8" s="46"/>
      <c r="F8" s="46"/>
      <c r="G8" s="46" t="s">
        <v>225</v>
      </c>
      <c r="H8" s="134">
        <f>H57+H87+H90+H94+H97+H101+H104</f>
        <v>1741.1</v>
      </c>
      <c r="I8" s="134">
        <f>I57+I87+I90+I94+I97+I101+I104</f>
        <v>0</v>
      </c>
      <c r="J8" s="134">
        <f>J57+J87+J90+J94+J97+J101+J104</f>
        <v>1741.1</v>
      </c>
    </row>
    <row r="9" spans="2:10" ht="49.5" customHeight="1">
      <c r="B9" s="45" t="s">
        <v>320</v>
      </c>
      <c r="C9" s="46" t="s">
        <v>191</v>
      </c>
      <c r="D9" s="46" t="s">
        <v>197</v>
      </c>
      <c r="E9" s="46"/>
      <c r="F9" s="46"/>
      <c r="G9" s="46"/>
      <c r="H9" s="134">
        <f aca="true" t="shared" si="0" ref="H9:J13">H10</f>
        <v>1722.1</v>
      </c>
      <c r="I9" s="134">
        <f t="shared" si="0"/>
        <v>0</v>
      </c>
      <c r="J9" s="134">
        <f t="shared" si="0"/>
        <v>1722.1</v>
      </c>
    </row>
    <row r="10" spans="2:10" ht="15">
      <c r="B10" s="23" t="s">
        <v>166</v>
      </c>
      <c r="C10" s="24" t="s">
        <v>191</v>
      </c>
      <c r="D10" s="24" t="s">
        <v>197</v>
      </c>
      <c r="E10" s="24" t="s">
        <v>361</v>
      </c>
      <c r="F10" s="24"/>
      <c r="G10" s="24"/>
      <c r="H10" s="180">
        <f t="shared" si="0"/>
        <v>1722.1</v>
      </c>
      <c r="I10" s="180">
        <f t="shared" si="0"/>
        <v>0</v>
      </c>
      <c r="J10" s="180">
        <f t="shared" si="0"/>
        <v>1722.1</v>
      </c>
    </row>
    <row r="11" spans="2:10" ht="30">
      <c r="B11" s="90" t="s">
        <v>174</v>
      </c>
      <c r="C11" s="24" t="s">
        <v>191</v>
      </c>
      <c r="D11" s="24" t="s">
        <v>197</v>
      </c>
      <c r="E11" s="24" t="s">
        <v>8</v>
      </c>
      <c r="F11" s="24"/>
      <c r="G11" s="24"/>
      <c r="H11" s="180">
        <f t="shared" si="0"/>
        <v>1722.1</v>
      </c>
      <c r="I11" s="180">
        <f t="shared" si="0"/>
        <v>0</v>
      </c>
      <c r="J11" s="180">
        <f t="shared" si="0"/>
        <v>1722.1</v>
      </c>
    </row>
    <row r="12" spans="2:10" ht="90">
      <c r="B12" s="23" t="s">
        <v>315</v>
      </c>
      <c r="C12" s="24" t="s">
        <v>191</v>
      </c>
      <c r="D12" s="24" t="s">
        <v>197</v>
      </c>
      <c r="E12" s="24" t="s">
        <v>8</v>
      </c>
      <c r="F12" s="24" t="s">
        <v>244</v>
      </c>
      <c r="G12" s="24"/>
      <c r="H12" s="180">
        <f t="shared" si="0"/>
        <v>1722.1</v>
      </c>
      <c r="I12" s="180">
        <f t="shared" si="0"/>
        <v>0</v>
      </c>
      <c r="J12" s="180">
        <f t="shared" si="0"/>
        <v>1722.1</v>
      </c>
    </row>
    <row r="13" spans="2:10" s="91" customFormat="1" ht="30">
      <c r="B13" s="23" t="s">
        <v>314</v>
      </c>
      <c r="C13" s="26" t="s">
        <v>191</v>
      </c>
      <c r="D13" s="26" t="s">
        <v>197</v>
      </c>
      <c r="E13" s="24" t="s">
        <v>8</v>
      </c>
      <c r="F13" s="24" t="s">
        <v>245</v>
      </c>
      <c r="G13" s="26"/>
      <c r="H13" s="180">
        <f t="shared" si="0"/>
        <v>1722.1</v>
      </c>
      <c r="I13" s="180">
        <f t="shared" si="0"/>
        <v>0</v>
      </c>
      <c r="J13" s="180">
        <f t="shared" si="0"/>
        <v>1722.1</v>
      </c>
    </row>
    <row r="14" spans="2:10" ht="15">
      <c r="B14" s="92" t="s">
        <v>236</v>
      </c>
      <c r="C14" s="26" t="s">
        <v>191</v>
      </c>
      <c r="D14" s="26" t="s">
        <v>197</v>
      </c>
      <c r="E14" s="26" t="s">
        <v>8</v>
      </c>
      <c r="F14" s="26" t="s">
        <v>245</v>
      </c>
      <c r="G14" s="26" t="s">
        <v>224</v>
      </c>
      <c r="H14" s="140">
        <f>'вед.прил 7'!I375</f>
        <v>1722.1</v>
      </c>
      <c r="I14" s="158">
        <f>'вед.прил 7'!N375</f>
        <v>0</v>
      </c>
      <c r="J14" s="158">
        <f>'вед.прил 7'!O375</f>
        <v>1722.1</v>
      </c>
    </row>
    <row r="15" spans="2:10" ht="78.75">
      <c r="B15" s="93" t="s">
        <v>409</v>
      </c>
      <c r="C15" s="46" t="s">
        <v>191</v>
      </c>
      <c r="D15" s="46" t="s">
        <v>192</v>
      </c>
      <c r="E15" s="46"/>
      <c r="F15" s="46"/>
      <c r="G15" s="46"/>
      <c r="H15" s="135">
        <f>H16</f>
        <v>3116.4</v>
      </c>
      <c r="I15" s="135">
        <f>I16</f>
        <v>0</v>
      </c>
      <c r="J15" s="135">
        <f>J16</f>
        <v>3116.4</v>
      </c>
    </row>
    <row r="16" spans="2:10" ht="15">
      <c r="B16" s="23" t="s">
        <v>166</v>
      </c>
      <c r="C16" s="24" t="s">
        <v>191</v>
      </c>
      <c r="D16" s="24" t="s">
        <v>192</v>
      </c>
      <c r="E16" s="24" t="s">
        <v>361</v>
      </c>
      <c r="F16" s="24"/>
      <c r="G16" s="24"/>
      <c r="H16" s="159">
        <f>H17+H27</f>
        <v>3116.4</v>
      </c>
      <c r="I16" s="159">
        <f>I17+I27</f>
        <v>0</v>
      </c>
      <c r="J16" s="159">
        <f>J17+J27</f>
        <v>3116.4</v>
      </c>
    </row>
    <row r="17" spans="2:10" ht="30">
      <c r="B17" s="94" t="s">
        <v>243</v>
      </c>
      <c r="C17" s="24" t="s">
        <v>191</v>
      </c>
      <c r="D17" s="24" t="s">
        <v>192</v>
      </c>
      <c r="E17" s="24" t="s">
        <v>360</v>
      </c>
      <c r="F17" s="24"/>
      <c r="G17" s="24"/>
      <c r="H17" s="180">
        <f>H18+H21+H24</f>
        <v>1590.7</v>
      </c>
      <c r="I17" s="180">
        <f>I18+I21+I24</f>
        <v>0</v>
      </c>
      <c r="J17" s="180">
        <f>J18+J21+J24</f>
        <v>1590.7</v>
      </c>
    </row>
    <row r="18" spans="2:10" s="91" customFormat="1" ht="90">
      <c r="B18" s="23" t="s">
        <v>315</v>
      </c>
      <c r="C18" s="24" t="s">
        <v>191</v>
      </c>
      <c r="D18" s="24" t="s">
        <v>192</v>
      </c>
      <c r="E18" s="24" t="s">
        <v>360</v>
      </c>
      <c r="F18" s="24" t="s">
        <v>244</v>
      </c>
      <c r="G18" s="24"/>
      <c r="H18" s="180">
        <f aca="true" t="shared" si="1" ref="H18:J19">H19</f>
        <v>1471.3</v>
      </c>
      <c r="I18" s="180">
        <f t="shared" si="1"/>
        <v>0</v>
      </c>
      <c r="J18" s="180">
        <f t="shared" si="1"/>
        <v>1471.3</v>
      </c>
    </row>
    <row r="19" spans="2:10" s="91" customFormat="1" ht="30">
      <c r="B19" s="23" t="s">
        <v>314</v>
      </c>
      <c r="C19" s="24" t="s">
        <v>191</v>
      </c>
      <c r="D19" s="24" t="s">
        <v>192</v>
      </c>
      <c r="E19" s="24" t="s">
        <v>360</v>
      </c>
      <c r="F19" s="24" t="s">
        <v>245</v>
      </c>
      <c r="G19" s="24"/>
      <c r="H19" s="180">
        <f t="shared" si="1"/>
        <v>1471.3</v>
      </c>
      <c r="I19" s="180">
        <f t="shared" si="1"/>
        <v>0</v>
      </c>
      <c r="J19" s="180">
        <f t="shared" si="1"/>
        <v>1471.3</v>
      </c>
    </row>
    <row r="20" spans="2:10" s="91" customFormat="1" ht="15">
      <c r="B20" s="25" t="s">
        <v>236</v>
      </c>
      <c r="C20" s="26" t="s">
        <v>191</v>
      </c>
      <c r="D20" s="26" t="s">
        <v>192</v>
      </c>
      <c r="E20" s="26" t="s">
        <v>360</v>
      </c>
      <c r="F20" s="26" t="s">
        <v>245</v>
      </c>
      <c r="G20" s="26" t="s">
        <v>224</v>
      </c>
      <c r="H20" s="140">
        <f>'вед.прил 7'!I14</f>
        <v>1471.3</v>
      </c>
      <c r="I20" s="158">
        <f>'вед.прил 7'!N14</f>
        <v>0</v>
      </c>
      <c r="J20" s="158">
        <f>'вед.прил 7'!O14</f>
        <v>1471.3</v>
      </c>
    </row>
    <row r="21" spans="2:10" s="91" customFormat="1" ht="45">
      <c r="B21" s="22" t="s">
        <v>329</v>
      </c>
      <c r="C21" s="24" t="s">
        <v>191</v>
      </c>
      <c r="D21" s="24" t="s">
        <v>192</v>
      </c>
      <c r="E21" s="24" t="s">
        <v>360</v>
      </c>
      <c r="F21" s="24" t="s">
        <v>246</v>
      </c>
      <c r="G21" s="24"/>
      <c r="H21" s="180">
        <f aca="true" t="shared" si="2" ref="H21:J22">H22</f>
        <v>118.4</v>
      </c>
      <c r="I21" s="180">
        <f t="shared" si="2"/>
        <v>0</v>
      </c>
      <c r="J21" s="180">
        <f t="shared" si="2"/>
        <v>118.4</v>
      </c>
    </row>
    <row r="22" spans="2:10" s="91" customFormat="1" ht="45">
      <c r="B22" s="22" t="s">
        <v>317</v>
      </c>
      <c r="C22" s="24" t="s">
        <v>191</v>
      </c>
      <c r="D22" s="24" t="s">
        <v>192</v>
      </c>
      <c r="E22" s="24" t="s">
        <v>360</v>
      </c>
      <c r="F22" s="24" t="s">
        <v>247</v>
      </c>
      <c r="G22" s="24"/>
      <c r="H22" s="180">
        <f t="shared" si="2"/>
        <v>118.4</v>
      </c>
      <c r="I22" s="180">
        <f t="shared" si="2"/>
        <v>0</v>
      </c>
      <c r="J22" s="180">
        <f t="shared" si="2"/>
        <v>118.4</v>
      </c>
    </row>
    <row r="23" spans="2:10" s="91" customFormat="1" ht="15">
      <c r="B23" s="25" t="s">
        <v>236</v>
      </c>
      <c r="C23" s="26" t="s">
        <v>191</v>
      </c>
      <c r="D23" s="26" t="s">
        <v>192</v>
      </c>
      <c r="E23" s="26" t="s">
        <v>360</v>
      </c>
      <c r="F23" s="26" t="s">
        <v>247</v>
      </c>
      <c r="G23" s="26" t="s">
        <v>224</v>
      </c>
      <c r="H23" s="140">
        <f>'вед.прил 7'!I17</f>
        <v>118.4</v>
      </c>
      <c r="I23" s="158">
        <f>'вед.прил 7'!N17</f>
        <v>0</v>
      </c>
      <c r="J23" s="158">
        <f>'вед.прил 7'!O17</f>
        <v>118.4</v>
      </c>
    </row>
    <row r="24" spans="2:10" s="91" customFormat="1" ht="15">
      <c r="B24" s="22" t="s">
        <v>255</v>
      </c>
      <c r="C24" s="24" t="s">
        <v>191</v>
      </c>
      <c r="D24" s="24" t="s">
        <v>192</v>
      </c>
      <c r="E24" s="24" t="s">
        <v>360</v>
      </c>
      <c r="F24" s="24" t="s">
        <v>254</v>
      </c>
      <c r="G24" s="24"/>
      <c r="H24" s="180">
        <f aca="true" t="shared" si="3" ref="H24:J25">H25</f>
        <v>1</v>
      </c>
      <c r="I24" s="180">
        <f t="shared" si="3"/>
        <v>0</v>
      </c>
      <c r="J24" s="180">
        <f t="shared" si="3"/>
        <v>1</v>
      </c>
    </row>
    <row r="25" spans="2:10" s="91" customFormat="1" ht="15">
      <c r="B25" s="22" t="s">
        <v>257</v>
      </c>
      <c r="C25" s="24" t="s">
        <v>191</v>
      </c>
      <c r="D25" s="24" t="s">
        <v>192</v>
      </c>
      <c r="E25" s="24" t="s">
        <v>360</v>
      </c>
      <c r="F25" s="24" t="s">
        <v>256</v>
      </c>
      <c r="G25" s="24"/>
      <c r="H25" s="180">
        <f t="shared" si="3"/>
        <v>1</v>
      </c>
      <c r="I25" s="180">
        <f t="shared" si="3"/>
        <v>0</v>
      </c>
      <c r="J25" s="180">
        <f t="shared" si="3"/>
        <v>1</v>
      </c>
    </row>
    <row r="26" spans="2:10" s="91" customFormat="1" ht="15">
      <c r="B26" s="25" t="s">
        <v>236</v>
      </c>
      <c r="C26" s="26" t="s">
        <v>191</v>
      </c>
      <c r="D26" s="26" t="s">
        <v>192</v>
      </c>
      <c r="E26" s="26" t="s">
        <v>360</v>
      </c>
      <c r="F26" s="26" t="s">
        <v>256</v>
      </c>
      <c r="G26" s="26" t="s">
        <v>224</v>
      </c>
      <c r="H26" s="140">
        <f>'вед.прил 7'!I20</f>
        <v>1</v>
      </c>
      <c r="I26" s="158">
        <f>'вед.прил 7'!N20</f>
        <v>0</v>
      </c>
      <c r="J26" s="158">
        <f>'вед.прил 7'!O20</f>
        <v>1</v>
      </c>
    </row>
    <row r="27" spans="2:10" ht="45">
      <c r="B27" s="48" t="s">
        <v>288</v>
      </c>
      <c r="C27" s="24" t="s">
        <v>191</v>
      </c>
      <c r="D27" s="24" t="s">
        <v>192</v>
      </c>
      <c r="E27" s="24" t="s">
        <v>10</v>
      </c>
      <c r="F27" s="24"/>
      <c r="G27" s="24"/>
      <c r="H27" s="159">
        <f aca="true" t="shared" si="4" ref="H27:J29">H28</f>
        <v>1525.7</v>
      </c>
      <c r="I27" s="159">
        <f t="shared" si="4"/>
        <v>0</v>
      </c>
      <c r="J27" s="159">
        <f t="shared" si="4"/>
        <v>1525.7</v>
      </c>
    </row>
    <row r="28" spans="2:10" s="95" customFormat="1" ht="90">
      <c r="B28" s="23" t="s">
        <v>315</v>
      </c>
      <c r="C28" s="26" t="s">
        <v>191</v>
      </c>
      <c r="D28" s="26" t="s">
        <v>192</v>
      </c>
      <c r="E28" s="24" t="s">
        <v>10</v>
      </c>
      <c r="F28" s="24" t="s">
        <v>244</v>
      </c>
      <c r="G28" s="26"/>
      <c r="H28" s="142">
        <f t="shared" si="4"/>
        <v>1525.7</v>
      </c>
      <c r="I28" s="142">
        <f t="shared" si="4"/>
        <v>0</v>
      </c>
      <c r="J28" s="142">
        <f t="shared" si="4"/>
        <v>1525.7</v>
      </c>
    </row>
    <row r="29" spans="2:10" s="96" customFormat="1" ht="30">
      <c r="B29" s="23" t="s">
        <v>314</v>
      </c>
      <c r="C29" s="24" t="s">
        <v>191</v>
      </c>
      <c r="D29" s="24" t="s">
        <v>192</v>
      </c>
      <c r="E29" s="24" t="s">
        <v>10</v>
      </c>
      <c r="F29" s="24" t="s">
        <v>245</v>
      </c>
      <c r="G29" s="24"/>
      <c r="H29" s="159">
        <f t="shared" si="4"/>
        <v>1525.7</v>
      </c>
      <c r="I29" s="159">
        <f t="shared" si="4"/>
        <v>0</v>
      </c>
      <c r="J29" s="159">
        <f t="shared" si="4"/>
        <v>1525.7</v>
      </c>
    </row>
    <row r="30" spans="2:10" s="96" customFormat="1" ht="15">
      <c r="B30" s="25" t="s">
        <v>236</v>
      </c>
      <c r="C30" s="26" t="s">
        <v>191</v>
      </c>
      <c r="D30" s="26" t="s">
        <v>192</v>
      </c>
      <c r="E30" s="26" t="s">
        <v>10</v>
      </c>
      <c r="F30" s="26" t="s">
        <v>245</v>
      </c>
      <c r="G30" s="26" t="s">
        <v>224</v>
      </c>
      <c r="H30" s="142">
        <f>'вед.прил 7'!I24</f>
        <v>1525.7</v>
      </c>
      <c r="I30" s="160">
        <f>'вед.прил 7'!N24</f>
        <v>0</v>
      </c>
      <c r="J30" s="160">
        <f>'вед.прил 7'!O24</f>
        <v>1525.7</v>
      </c>
    </row>
    <row r="31" spans="2:10" s="96" customFormat="1" ht="75" customHeight="1">
      <c r="B31" s="62" t="s">
        <v>326</v>
      </c>
      <c r="C31" s="46" t="s">
        <v>191</v>
      </c>
      <c r="D31" s="46" t="s">
        <v>194</v>
      </c>
      <c r="E31" s="46"/>
      <c r="F31" s="46"/>
      <c r="G31" s="46"/>
      <c r="H31" s="135">
        <f>H32+H41</f>
        <v>30410.5</v>
      </c>
      <c r="I31" s="135">
        <f>I32+I41</f>
        <v>0</v>
      </c>
      <c r="J31" s="135">
        <f>J32+J41</f>
        <v>30410.5</v>
      </c>
    </row>
    <row r="32" spans="2:10" s="96" customFormat="1" ht="45">
      <c r="B32" s="22" t="str">
        <f>'вед.прил 7'!A377</f>
        <v>Муниципальная программа "Развитие муниципальной службы в городе Ливны Орловской области на 2020-2022 годы"</v>
      </c>
      <c r="C32" s="24" t="s">
        <v>191</v>
      </c>
      <c r="D32" s="24" t="s">
        <v>194</v>
      </c>
      <c r="E32" s="24" t="str">
        <f>'вед.прил 7'!E377</f>
        <v>64 0 00 00000</v>
      </c>
      <c r="F32" s="24"/>
      <c r="G32" s="24"/>
      <c r="H32" s="180">
        <f aca="true" t="shared" si="5" ref="H32:J33">H33</f>
        <v>87.1</v>
      </c>
      <c r="I32" s="180">
        <f t="shared" si="5"/>
        <v>0</v>
      </c>
      <c r="J32" s="180">
        <f t="shared" si="5"/>
        <v>87.1</v>
      </c>
    </row>
    <row r="33" spans="2:10" s="96" customFormat="1" ht="45">
      <c r="B33" s="22" t="str">
        <f>'вед.прил 7'!A378</f>
        <v>Основное мероприятие "Обеспечение организации повышения квалификации муниципальных служащих города"</v>
      </c>
      <c r="C33" s="24" t="s">
        <v>191</v>
      </c>
      <c r="D33" s="24" t="s">
        <v>194</v>
      </c>
      <c r="E33" s="24" t="str">
        <f>'вед.прил 7'!E378</f>
        <v>64 0 05 00000</v>
      </c>
      <c r="F33" s="24"/>
      <c r="G33" s="24"/>
      <c r="H33" s="180">
        <f t="shared" si="5"/>
        <v>87.1</v>
      </c>
      <c r="I33" s="180">
        <f t="shared" si="5"/>
        <v>0</v>
      </c>
      <c r="J33" s="180">
        <f t="shared" si="5"/>
        <v>87.1</v>
      </c>
    </row>
    <row r="34" spans="2:10" s="96" customFormat="1" ht="15">
      <c r="B34" s="22" t="str">
        <f>'вед.прил 7'!A379</f>
        <v>Реализация основного мероприятия</v>
      </c>
      <c r="C34" s="24" t="s">
        <v>191</v>
      </c>
      <c r="D34" s="24" t="s">
        <v>194</v>
      </c>
      <c r="E34" s="24" t="str">
        <f>'вед.прил 7'!E379</f>
        <v>64 0 05 77570</v>
      </c>
      <c r="F34" s="24"/>
      <c r="G34" s="24"/>
      <c r="H34" s="180">
        <f>H35+H38</f>
        <v>87.1</v>
      </c>
      <c r="I34" s="180">
        <f>I35+I38</f>
        <v>0</v>
      </c>
      <c r="J34" s="180">
        <f>J35+J38</f>
        <v>87.1</v>
      </c>
    </row>
    <row r="35" spans="2:10" s="97" customFormat="1" ht="90">
      <c r="B35" s="22" t="str">
        <f>'вед.прил 7'!A380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35" s="24" t="s">
        <v>191</v>
      </c>
      <c r="D35" s="24" t="s">
        <v>194</v>
      </c>
      <c r="E35" s="24" t="str">
        <f>'вед.прил 7'!E380</f>
        <v>64 0 05 77570</v>
      </c>
      <c r="F35" s="24" t="s">
        <v>244</v>
      </c>
      <c r="G35" s="24"/>
      <c r="H35" s="180">
        <f aca="true" t="shared" si="6" ref="H35:J36">H36</f>
        <v>10</v>
      </c>
      <c r="I35" s="180">
        <f t="shared" si="6"/>
        <v>0</v>
      </c>
      <c r="J35" s="180">
        <f t="shared" si="6"/>
        <v>10</v>
      </c>
    </row>
    <row r="36" spans="2:10" s="97" customFormat="1" ht="30">
      <c r="B36" s="22" t="str">
        <f>'вед.прил 7'!A381</f>
        <v>Расходы на выплаты персоналу государственных (муниципальных) органов</v>
      </c>
      <c r="C36" s="24" t="s">
        <v>191</v>
      </c>
      <c r="D36" s="24" t="s">
        <v>194</v>
      </c>
      <c r="E36" s="24" t="str">
        <f>'вед.прил 7'!E381</f>
        <v>64 0 05 77570</v>
      </c>
      <c r="F36" s="24" t="s">
        <v>245</v>
      </c>
      <c r="G36" s="24"/>
      <c r="H36" s="180">
        <f t="shared" si="6"/>
        <v>10</v>
      </c>
      <c r="I36" s="180">
        <f t="shared" si="6"/>
        <v>0</v>
      </c>
      <c r="J36" s="180">
        <f t="shared" si="6"/>
        <v>10</v>
      </c>
    </row>
    <row r="37" spans="2:10" s="97" customFormat="1" ht="15">
      <c r="B37" s="25" t="str">
        <f>'вед.прил 7'!A382</f>
        <v>Городские средства</v>
      </c>
      <c r="C37" s="26" t="s">
        <v>191</v>
      </c>
      <c r="D37" s="26" t="s">
        <v>194</v>
      </c>
      <c r="E37" s="26" t="str">
        <f>'вед.прил 7'!E382</f>
        <v>64 0 05 77570</v>
      </c>
      <c r="F37" s="26" t="s">
        <v>245</v>
      </c>
      <c r="G37" s="26" t="s">
        <v>224</v>
      </c>
      <c r="H37" s="140">
        <f>'вед.прил 7'!I382</f>
        <v>10</v>
      </c>
      <c r="I37" s="158">
        <f>'вед.прил 7'!N382</f>
        <v>0</v>
      </c>
      <c r="J37" s="158">
        <f>'вед.прил 7'!O382</f>
        <v>10</v>
      </c>
    </row>
    <row r="38" spans="2:10" s="97" customFormat="1" ht="45">
      <c r="B38" s="22" t="str">
        <f>'вед.прил 7'!A383</f>
        <v>Закупка товаров, работ и услуг для обеспечения государственных (муниципальных) нужд</v>
      </c>
      <c r="C38" s="24" t="s">
        <v>191</v>
      </c>
      <c r="D38" s="24" t="s">
        <v>194</v>
      </c>
      <c r="E38" s="24" t="str">
        <f>'вед.прил 7'!E383</f>
        <v>64 0 05 77570</v>
      </c>
      <c r="F38" s="24" t="s">
        <v>246</v>
      </c>
      <c r="G38" s="24"/>
      <c r="H38" s="180">
        <f aca="true" t="shared" si="7" ref="H38:J39">H39</f>
        <v>77.1</v>
      </c>
      <c r="I38" s="180">
        <f t="shared" si="7"/>
        <v>0</v>
      </c>
      <c r="J38" s="180">
        <f t="shared" si="7"/>
        <v>77.1</v>
      </c>
    </row>
    <row r="39" spans="2:10" s="97" customFormat="1" ht="45">
      <c r="B39" s="22" t="str">
        <f>'вед.прил 7'!A384</f>
        <v>Иные закупки товаров, работ и услуг для обеспечения государственных (муниципальных) нужд</v>
      </c>
      <c r="C39" s="24" t="s">
        <v>191</v>
      </c>
      <c r="D39" s="24" t="s">
        <v>194</v>
      </c>
      <c r="E39" s="24" t="str">
        <f>'вед.прил 7'!E384</f>
        <v>64 0 05 77570</v>
      </c>
      <c r="F39" s="24" t="s">
        <v>247</v>
      </c>
      <c r="G39" s="24"/>
      <c r="H39" s="180">
        <f t="shared" si="7"/>
        <v>77.1</v>
      </c>
      <c r="I39" s="180">
        <f t="shared" si="7"/>
        <v>0</v>
      </c>
      <c r="J39" s="180">
        <f t="shared" si="7"/>
        <v>77.1</v>
      </c>
    </row>
    <row r="40" spans="2:10" s="97" customFormat="1" ht="15">
      <c r="B40" s="25" t="str">
        <f>'вед.прил 7'!A385</f>
        <v>Городские средства</v>
      </c>
      <c r="C40" s="26" t="s">
        <v>191</v>
      </c>
      <c r="D40" s="26" t="s">
        <v>194</v>
      </c>
      <c r="E40" s="26" t="str">
        <f>'вед.прил 7'!E385</f>
        <v>64 0 05 77570</v>
      </c>
      <c r="F40" s="26" t="s">
        <v>247</v>
      </c>
      <c r="G40" s="26" t="s">
        <v>224</v>
      </c>
      <c r="H40" s="140">
        <f>'вед.прил 7'!I385</f>
        <v>77.1</v>
      </c>
      <c r="I40" s="158">
        <f>'вед.прил 7'!N385</f>
        <v>0</v>
      </c>
      <c r="J40" s="158">
        <f>'вед.прил 7'!O385</f>
        <v>77.1</v>
      </c>
    </row>
    <row r="41" spans="2:10" s="97" customFormat="1" ht="15">
      <c r="B41" s="23" t="s">
        <v>166</v>
      </c>
      <c r="C41" s="24" t="s">
        <v>191</v>
      </c>
      <c r="D41" s="24" t="s">
        <v>194</v>
      </c>
      <c r="E41" s="24" t="s">
        <v>361</v>
      </c>
      <c r="F41" s="24"/>
      <c r="G41" s="24"/>
      <c r="H41" s="180">
        <f>H42</f>
        <v>30323.4</v>
      </c>
      <c r="I41" s="180">
        <f>I42</f>
        <v>0</v>
      </c>
      <c r="J41" s="180">
        <f>J42</f>
        <v>30323.4</v>
      </c>
    </row>
    <row r="42" spans="2:10" s="97" customFormat="1" ht="30">
      <c r="B42" s="48" t="s">
        <v>243</v>
      </c>
      <c r="C42" s="24" t="s">
        <v>191</v>
      </c>
      <c r="D42" s="24" t="s">
        <v>194</v>
      </c>
      <c r="E42" s="24" t="s">
        <v>133</v>
      </c>
      <c r="F42" s="24"/>
      <c r="G42" s="24"/>
      <c r="H42" s="180">
        <f>H43+H46+H49</f>
        <v>30323.4</v>
      </c>
      <c r="I42" s="180">
        <f>I43+I46+I49</f>
        <v>0</v>
      </c>
      <c r="J42" s="180">
        <f>J43+J46+J49</f>
        <v>30323.4</v>
      </c>
    </row>
    <row r="43" spans="2:10" s="97" customFormat="1" ht="90">
      <c r="B43" s="23" t="s">
        <v>315</v>
      </c>
      <c r="C43" s="24" t="s">
        <v>191</v>
      </c>
      <c r="D43" s="24" t="s">
        <v>194</v>
      </c>
      <c r="E43" s="24" t="s">
        <v>133</v>
      </c>
      <c r="F43" s="24" t="s">
        <v>244</v>
      </c>
      <c r="G43" s="24"/>
      <c r="H43" s="180">
        <f aca="true" t="shared" si="8" ref="H43:J44">H44</f>
        <v>21606.4</v>
      </c>
      <c r="I43" s="180">
        <f t="shared" si="8"/>
        <v>0</v>
      </c>
      <c r="J43" s="180">
        <f t="shared" si="8"/>
        <v>21606.4</v>
      </c>
    </row>
    <row r="44" spans="2:10" s="97" customFormat="1" ht="30">
      <c r="B44" s="23" t="s">
        <v>314</v>
      </c>
      <c r="C44" s="24" t="s">
        <v>191</v>
      </c>
      <c r="D44" s="24" t="s">
        <v>194</v>
      </c>
      <c r="E44" s="24" t="s">
        <v>133</v>
      </c>
      <c r="F44" s="24" t="s">
        <v>245</v>
      </c>
      <c r="G44" s="24"/>
      <c r="H44" s="180">
        <f t="shared" si="8"/>
        <v>21606.4</v>
      </c>
      <c r="I44" s="180">
        <f t="shared" si="8"/>
        <v>0</v>
      </c>
      <c r="J44" s="180">
        <f t="shared" si="8"/>
        <v>21606.4</v>
      </c>
    </row>
    <row r="45" spans="2:10" s="97" customFormat="1" ht="15">
      <c r="B45" s="25" t="s">
        <v>236</v>
      </c>
      <c r="C45" s="26" t="s">
        <v>191</v>
      </c>
      <c r="D45" s="26" t="s">
        <v>194</v>
      </c>
      <c r="E45" s="26" t="s">
        <v>133</v>
      </c>
      <c r="F45" s="26" t="s">
        <v>245</v>
      </c>
      <c r="G45" s="26" t="s">
        <v>224</v>
      </c>
      <c r="H45" s="140">
        <f>'вед.прил 7'!I390</f>
        <v>21606.4</v>
      </c>
      <c r="I45" s="158">
        <f>'вед.прил 7'!N390</f>
        <v>0</v>
      </c>
      <c r="J45" s="158">
        <f>'вед.прил 7'!O390</f>
        <v>21606.4</v>
      </c>
    </row>
    <row r="46" spans="2:10" s="97" customFormat="1" ht="45">
      <c r="B46" s="22" t="s">
        <v>329</v>
      </c>
      <c r="C46" s="24" t="s">
        <v>191</v>
      </c>
      <c r="D46" s="24" t="s">
        <v>194</v>
      </c>
      <c r="E46" s="24" t="s">
        <v>133</v>
      </c>
      <c r="F46" s="24" t="s">
        <v>246</v>
      </c>
      <c r="G46" s="24"/>
      <c r="H46" s="180">
        <f aca="true" t="shared" si="9" ref="H46:J47">H47</f>
        <v>8599.9</v>
      </c>
      <c r="I46" s="180">
        <f t="shared" si="9"/>
        <v>0</v>
      </c>
      <c r="J46" s="180">
        <f t="shared" si="9"/>
        <v>8599.9</v>
      </c>
    </row>
    <row r="47" spans="2:10" s="97" customFormat="1" ht="45">
      <c r="B47" s="22" t="s">
        <v>317</v>
      </c>
      <c r="C47" s="24" t="s">
        <v>191</v>
      </c>
      <c r="D47" s="24" t="s">
        <v>194</v>
      </c>
      <c r="E47" s="24" t="s">
        <v>133</v>
      </c>
      <c r="F47" s="24" t="s">
        <v>247</v>
      </c>
      <c r="G47" s="24"/>
      <c r="H47" s="180">
        <f t="shared" si="9"/>
        <v>8599.9</v>
      </c>
      <c r="I47" s="180">
        <f t="shared" si="9"/>
        <v>0</v>
      </c>
      <c r="J47" s="180">
        <f t="shared" si="9"/>
        <v>8599.9</v>
      </c>
    </row>
    <row r="48" spans="2:10" s="97" customFormat="1" ht="15">
      <c r="B48" s="28" t="s">
        <v>236</v>
      </c>
      <c r="C48" s="26" t="s">
        <v>191</v>
      </c>
      <c r="D48" s="26" t="s">
        <v>194</v>
      </c>
      <c r="E48" s="26" t="s">
        <v>133</v>
      </c>
      <c r="F48" s="26" t="s">
        <v>247</v>
      </c>
      <c r="G48" s="26" t="s">
        <v>224</v>
      </c>
      <c r="H48" s="140">
        <f>'вед.прил 7'!I393</f>
        <v>8599.9</v>
      </c>
      <c r="I48" s="158">
        <f>'вед.прил 7'!N393</f>
        <v>0</v>
      </c>
      <c r="J48" s="158">
        <f>'вед.прил 7'!O393</f>
        <v>8599.9</v>
      </c>
    </row>
    <row r="49" spans="2:10" s="97" customFormat="1" ht="15">
      <c r="B49" s="22" t="s">
        <v>255</v>
      </c>
      <c r="C49" s="24" t="s">
        <v>191</v>
      </c>
      <c r="D49" s="24" t="s">
        <v>194</v>
      </c>
      <c r="E49" s="24" t="s">
        <v>133</v>
      </c>
      <c r="F49" s="24" t="s">
        <v>254</v>
      </c>
      <c r="G49" s="24"/>
      <c r="H49" s="180">
        <f aca="true" t="shared" si="10" ref="H49:J50">H50</f>
        <v>117.1</v>
      </c>
      <c r="I49" s="180">
        <f t="shared" si="10"/>
        <v>0</v>
      </c>
      <c r="J49" s="180">
        <f t="shared" si="10"/>
        <v>117.1</v>
      </c>
    </row>
    <row r="50" spans="2:10" s="97" customFormat="1" ht="15">
      <c r="B50" s="22" t="s">
        <v>257</v>
      </c>
      <c r="C50" s="24" t="s">
        <v>191</v>
      </c>
      <c r="D50" s="24" t="s">
        <v>194</v>
      </c>
      <c r="E50" s="24" t="s">
        <v>133</v>
      </c>
      <c r="F50" s="24" t="s">
        <v>256</v>
      </c>
      <c r="G50" s="24"/>
      <c r="H50" s="180">
        <f t="shared" si="10"/>
        <v>117.1</v>
      </c>
      <c r="I50" s="180">
        <f t="shared" si="10"/>
        <v>0</v>
      </c>
      <c r="J50" s="180">
        <f t="shared" si="10"/>
        <v>117.1</v>
      </c>
    </row>
    <row r="51" spans="2:10" s="97" customFormat="1" ht="15">
      <c r="B51" s="25" t="s">
        <v>236</v>
      </c>
      <c r="C51" s="26" t="s">
        <v>191</v>
      </c>
      <c r="D51" s="26" t="s">
        <v>194</v>
      </c>
      <c r="E51" s="26" t="s">
        <v>133</v>
      </c>
      <c r="F51" s="26" t="s">
        <v>256</v>
      </c>
      <c r="G51" s="26" t="s">
        <v>224</v>
      </c>
      <c r="H51" s="140">
        <f>'вед.прил 7'!I396</f>
        <v>117.1</v>
      </c>
      <c r="I51" s="158">
        <f>'вед.прил 7'!N396</f>
        <v>0</v>
      </c>
      <c r="J51" s="158">
        <f>'вед.прил 7'!O396</f>
        <v>117.1</v>
      </c>
    </row>
    <row r="52" spans="2:10" s="97" customFormat="1" ht="14.25">
      <c r="B52" s="45" t="s">
        <v>308</v>
      </c>
      <c r="C52" s="46" t="s">
        <v>191</v>
      </c>
      <c r="D52" s="46" t="s">
        <v>196</v>
      </c>
      <c r="E52" s="46"/>
      <c r="F52" s="46"/>
      <c r="G52" s="46"/>
      <c r="H52" s="134">
        <f aca="true" t="shared" si="11" ref="H52:J56">H53</f>
        <v>149.9</v>
      </c>
      <c r="I52" s="134">
        <f t="shared" si="11"/>
        <v>0</v>
      </c>
      <c r="J52" s="134">
        <f t="shared" si="11"/>
        <v>149.9</v>
      </c>
    </row>
    <row r="53" spans="2:10" s="97" customFormat="1" ht="15">
      <c r="B53" s="22" t="s">
        <v>166</v>
      </c>
      <c r="C53" s="24" t="s">
        <v>191</v>
      </c>
      <c r="D53" s="24" t="s">
        <v>196</v>
      </c>
      <c r="E53" s="24" t="s">
        <v>361</v>
      </c>
      <c r="F53" s="24"/>
      <c r="G53" s="24"/>
      <c r="H53" s="180">
        <f t="shared" si="11"/>
        <v>149.9</v>
      </c>
      <c r="I53" s="180">
        <f t="shared" si="11"/>
        <v>0</v>
      </c>
      <c r="J53" s="180">
        <f t="shared" si="11"/>
        <v>149.9</v>
      </c>
    </row>
    <row r="54" spans="2:10" s="97" customFormat="1" ht="75">
      <c r="B54" s="23" t="str">
        <f>'вед.прил 7'!A399</f>
        <v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v>
      </c>
      <c r="C54" s="24" t="s">
        <v>191</v>
      </c>
      <c r="D54" s="24" t="s">
        <v>196</v>
      </c>
      <c r="E54" s="24" t="s">
        <v>73</v>
      </c>
      <c r="F54" s="24"/>
      <c r="G54" s="24"/>
      <c r="H54" s="180">
        <f t="shared" si="11"/>
        <v>149.9</v>
      </c>
      <c r="I54" s="180">
        <f t="shared" si="11"/>
        <v>0</v>
      </c>
      <c r="J54" s="180">
        <f t="shared" si="11"/>
        <v>149.9</v>
      </c>
    </row>
    <row r="55" spans="2:10" s="97" customFormat="1" ht="45">
      <c r="B55" s="22" t="s">
        <v>329</v>
      </c>
      <c r="C55" s="24" t="s">
        <v>191</v>
      </c>
      <c r="D55" s="24" t="s">
        <v>196</v>
      </c>
      <c r="E55" s="24" t="s">
        <v>73</v>
      </c>
      <c r="F55" s="24" t="s">
        <v>246</v>
      </c>
      <c r="G55" s="24"/>
      <c r="H55" s="180">
        <f t="shared" si="11"/>
        <v>149.9</v>
      </c>
      <c r="I55" s="180">
        <f t="shared" si="11"/>
        <v>0</v>
      </c>
      <c r="J55" s="180">
        <f t="shared" si="11"/>
        <v>149.9</v>
      </c>
    </row>
    <row r="56" spans="2:10" s="97" customFormat="1" ht="45">
      <c r="B56" s="22" t="s">
        <v>317</v>
      </c>
      <c r="C56" s="24" t="s">
        <v>191</v>
      </c>
      <c r="D56" s="24" t="s">
        <v>196</v>
      </c>
      <c r="E56" s="24" t="s">
        <v>73</v>
      </c>
      <c r="F56" s="24" t="s">
        <v>247</v>
      </c>
      <c r="G56" s="24"/>
      <c r="H56" s="180">
        <f t="shared" si="11"/>
        <v>149.9</v>
      </c>
      <c r="I56" s="180">
        <f t="shared" si="11"/>
        <v>0</v>
      </c>
      <c r="J56" s="180">
        <f t="shared" si="11"/>
        <v>149.9</v>
      </c>
    </row>
    <row r="57" spans="2:10" s="97" customFormat="1" ht="15">
      <c r="B57" s="28" t="s">
        <v>237</v>
      </c>
      <c r="C57" s="26" t="s">
        <v>191</v>
      </c>
      <c r="D57" s="26" t="s">
        <v>196</v>
      </c>
      <c r="E57" s="26" t="s">
        <v>73</v>
      </c>
      <c r="F57" s="26" t="s">
        <v>247</v>
      </c>
      <c r="G57" s="26" t="s">
        <v>225</v>
      </c>
      <c r="H57" s="140">
        <f>'вед.прил 7'!I402</f>
        <v>149.9</v>
      </c>
      <c r="I57" s="158">
        <f>'вед.прил 7'!N402</f>
        <v>0</v>
      </c>
      <c r="J57" s="158">
        <f>'вед.прил 7'!O402</f>
        <v>149.9</v>
      </c>
    </row>
    <row r="58" spans="2:10" s="98" customFormat="1" ht="57">
      <c r="B58" s="45" t="s">
        <v>312</v>
      </c>
      <c r="C58" s="46" t="s">
        <v>191</v>
      </c>
      <c r="D58" s="46" t="s">
        <v>199</v>
      </c>
      <c r="E58" s="46"/>
      <c r="F58" s="46"/>
      <c r="G58" s="46"/>
      <c r="H58" s="134">
        <f aca="true" t="shared" si="12" ref="H58:J59">H59</f>
        <v>7836.6</v>
      </c>
      <c r="I58" s="134">
        <f t="shared" si="12"/>
        <v>0</v>
      </c>
      <c r="J58" s="134">
        <f t="shared" si="12"/>
        <v>7836.6</v>
      </c>
    </row>
    <row r="59" spans="2:10" s="98" customFormat="1" ht="15">
      <c r="B59" s="23" t="s">
        <v>166</v>
      </c>
      <c r="C59" s="24" t="s">
        <v>191</v>
      </c>
      <c r="D59" s="24" t="s">
        <v>199</v>
      </c>
      <c r="E59" s="24" t="s">
        <v>361</v>
      </c>
      <c r="F59" s="24"/>
      <c r="G59" s="24"/>
      <c r="H59" s="180">
        <f t="shared" si="12"/>
        <v>7836.6</v>
      </c>
      <c r="I59" s="180">
        <f t="shared" si="12"/>
        <v>0</v>
      </c>
      <c r="J59" s="180">
        <f t="shared" si="12"/>
        <v>7836.6</v>
      </c>
    </row>
    <row r="60" spans="2:10" s="98" customFormat="1" ht="30">
      <c r="B60" s="48" t="s">
        <v>243</v>
      </c>
      <c r="C60" s="24" t="s">
        <v>191</v>
      </c>
      <c r="D60" s="24" t="s">
        <v>199</v>
      </c>
      <c r="E60" s="24" t="s">
        <v>360</v>
      </c>
      <c r="F60" s="24"/>
      <c r="G60" s="24"/>
      <c r="H60" s="180">
        <f>H61+H64+H67</f>
        <v>7836.6</v>
      </c>
      <c r="I60" s="180">
        <f>I61+I64+I67</f>
        <v>0</v>
      </c>
      <c r="J60" s="180">
        <f>J61+J64+J67</f>
        <v>7836.6</v>
      </c>
    </row>
    <row r="61" spans="2:10" s="98" customFormat="1" ht="90">
      <c r="B61" s="23" t="s">
        <v>315</v>
      </c>
      <c r="C61" s="24" t="s">
        <v>191</v>
      </c>
      <c r="D61" s="24" t="s">
        <v>199</v>
      </c>
      <c r="E61" s="24" t="s">
        <v>360</v>
      </c>
      <c r="F61" s="24" t="s">
        <v>244</v>
      </c>
      <c r="G61" s="24"/>
      <c r="H61" s="180">
        <f aca="true" t="shared" si="13" ref="H61:J62">H62</f>
        <v>7386.5</v>
      </c>
      <c r="I61" s="180">
        <f t="shared" si="13"/>
        <v>0</v>
      </c>
      <c r="J61" s="180">
        <f t="shared" si="13"/>
        <v>7386.5</v>
      </c>
    </row>
    <row r="62" spans="2:10" s="98" customFormat="1" ht="30">
      <c r="B62" s="23" t="s">
        <v>314</v>
      </c>
      <c r="C62" s="24" t="s">
        <v>191</v>
      </c>
      <c r="D62" s="24" t="s">
        <v>199</v>
      </c>
      <c r="E62" s="24" t="s">
        <v>360</v>
      </c>
      <c r="F62" s="24" t="s">
        <v>245</v>
      </c>
      <c r="G62" s="24"/>
      <c r="H62" s="180">
        <f t="shared" si="13"/>
        <v>7386.5</v>
      </c>
      <c r="I62" s="180">
        <f t="shared" si="13"/>
        <v>0</v>
      </c>
      <c r="J62" s="180">
        <f t="shared" si="13"/>
        <v>7386.5</v>
      </c>
    </row>
    <row r="63" spans="2:10" s="98" customFormat="1" ht="15">
      <c r="B63" s="25" t="s">
        <v>236</v>
      </c>
      <c r="C63" s="26" t="s">
        <v>191</v>
      </c>
      <c r="D63" s="26" t="s">
        <v>199</v>
      </c>
      <c r="E63" s="26" t="s">
        <v>360</v>
      </c>
      <c r="F63" s="26" t="s">
        <v>245</v>
      </c>
      <c r="G63" s="26" t="s">
        <v>224</v>
      </c>
      <c r="H63" s="140">
        <f>'вед.прил 7'!I44+'вед.прил 7'!I931</f>
        <v>7386.5</v>
      </c>
      <c r="I63" s="158">
        <f>'вед.прил 7'!N44+'вед.прил 7'!N931</f>
        <v>0</v>
      </c>
      <c r="J63" s="158">
        <f>'вед.прил 7'!O44+'вед.прил 7'!O931</f>
        <v>7386.5</v>
      </c>
    </row>
    <row r="64" spans="2:10" ht="45">
      <c r="B64" s="22" t="s">
        <v>329</v>
      </c>
      <c r="C64" s="24" t="s">
        <v>191</v>
      </c>
      <c r="D64" s="24" t="s">
        <v>199</v>
      </c>
      <c r="E64" s="24" t="s">
        <v>360</v>
      </c>
      <c r="F64" s="24" t="s">
        <v>246</v>
      </c>
      <c r="G64" s="24"/>
      <c r="H64" s="180">
        <f aca="true" t="shared" si="14" ref="H64:J65">H65</f>
        <v>449.1</v>
      </c>
      <c r="I64" s="180">
        <f t="shared" si="14"/>
        <v>0</v>
      </c>
      <c r="J64" s="180">
        <f t="shared" si="14"/>
        <v>449.1</v>
      </c>
    </row>
    <row r="65" spans="2:10" ht="45">
      <c r="B65" s="22" t="s">
        <v>317</v>
      </c>
      <c r="C65" s="24" t="s">
        <v>191</v>
      </c>
      <c r="D65" s="24" t="s">
        <v>199</v>
      </c>
      <c r="E65" s="24" t="s">
        <v>360</v>
      </c>
      <c r="F65" s="24" t="s">
        <v>247</v>
      </c>
      <c r="G65" s="24"/>
      <c r="H65" s="180">
        <f t="shared" si="14"/>
        <v>449.1</v>
      </c>
      <c r="I65" s="180">
        <f t="shared" si="14"/>
        <v>0</v>
      </c>
      <c r="J65" s="180">
        <f t="shared" si="14"/>
        <v>449.1</v>
      </c>
    </row>
    <row r="66" spans="2:10" ht="15">
      <c r="B66" s="25" t="s">
        <v>236</v>
      </c>
      <c r="C66" s="26" t="s">
        <v>191</v>
      </c>
      <c r="D66" s="26" t="s">
        <v>199</v>
      </c>
      <c r="E66" s="26" t="s">
        <v>360</v>
      </c>
      <c r="F66" s="26" t="s">
        <v>247</v>
      </c>
      <c r="G66" s="26" t="s">
        <v>224</v>
      </c>
      <c r="H66" s="140">
        <f>'вед.прил 7'!I47+'вед.прил 7'!I934</f>
        <v>449.1</v>
      </c>
      <c r="I66" s="158">
        <f>'вед.прил 7'!N47+'вед.прил 7'!N934</f>
        <v>0</v>
      </c>
      <c r="J66" s="158">
        <f>'вед.прил 7'!O47+'вед.прил 7'!O934</f>
        <v>449.1</v>
      </c>
    </row>
    <row r="67" spans="2:10" ht="15">
      <c r="B67" s="22" t="s">
        <v>255</v>
      </c>
      <c r="C67" s="24" t="s">
        <v>191</v>
      </c>
      <c r="D67" s="24" t="s">
        <v>199</v>
      </c>
      <c r="E67" s="24" t="s">
        <v>360</v>
      </c>
      <c r="F67" s="24" t="s">
        <v>254</v>
      </c>
      <c r="G67" s="24"/>
      <c r="H67" s="180">
        <f aca="true" t="shared" si="15" ref="H67:J68">H68</f>
        <v>1</v>
      </c>
      <c r="I67" s="180">
        <f t="shared" si="15"/>
        <v>0</v>
      </c>
      <c r="J67" s="180">
        <f t="shared" si="15"/>
        <v>1</v>
      </c>
    </row>
    <row r="68" spans="2:10" ht="15">
      <c r="B68" s="22" t="s">
        <v>257</v>
      </c>
      <c r="C68" s="24" t="s">
        <v>191</v>
      </c>
      <c r="D68" s="24" t="s">
        <v>199</v>
      </c>
      <c r="E68" s="24" t="s">
        <v>360</v>
      </c>
      <c r="F68" s="24" t="s">
        <v>256</v>
      </c>
      <c r="G68" s="24"/>
      <c r="H68" s="180">
        <f t="shared" si="15"/>
        <v>1</v>
      </c>
      <c r="I68" s="180">
        <f t="shared" si="15"/>
        <v>0</v>
      </c>
      <c r="J68" s="180">
        <f t="shared" si="15"/>
        <v>1</v>
      </c>
    </row>
    <row r="69" spans="2:10" ht="15">
      <c r="B69" s="28" t="s">
        <v>236</v>
      </c>
      <c r="C69" s="26" t="s">
        <v>191</v>
      </c>
      <c r="D69" s="26" t="s">
        <v>199</v>
      </c>
      <c r="E69" s="26" t="s">
        <v>360</v>
      </c>
      <c r="F69" s="26" t="s">
        <v>256</v>
      </c>
      <c r="G69" s="26" t="s">
        <v>224</v>
      </c>
      <c r="H69" s="140">
        <f>'вед.прил 7'!I937</f>
        <v>1</v>
      </c>
      <c r="I69" s="158">
        <f>'вед.прил 7'!N937</f>
        <v>0</v>
      </c>
      <c r="J69" s="158">
        <f>'вед.прил 7'!O937</f>
        <v>1</v>
      </c>
    </row>
    <row r="70" spans="2:10" ht="28.5">
      <c r="B70" s="72" t="s">
        <v>556</v>
      </c>
      <c r="C70" s="46" t="s">
        <v>191</v>
      </c>
      <c r="D70" s="46" t="s">
        <v>198</v>
      </c>
      <c r="E70" s="46"/>
      <c r="F70" s="46"/>
      <c r="G70" s="46"/>
      <c r="H70" s="134">
        <f aca="true" t="shared" si="16" ref="H70:J74">H71</f>
        <v>0</v>
      </c>
      <c r="I70" s="134">
        <f t="shared" si="16"/>
        <v>120</v>
      </c>
      <c r="J70" s="134">
        <f t="shared" si="16"/>
        <v>120</v>
      </c>
    </row>
    <row r="71" spans="2:10" ht="15">
      <c r="B71" s="111" t="s">
        <v>166</v>
      </c>
      <c r="C71" s="24" t="s">
        <v>191</v>
      </c>
      <c r="D71" s="24" t="s">
        <v>198</v>
      </c>
      <c r="E71" s="24" t="s">
        <v>34</v>
      </c>
      <c r="F71" s="24"/>
      <c r="G71" s="24"/>
      <c r="H71" s="183">
        <f t="shared" si="16"/>
        <v>0</v>
      </c>
      <c r="I71" s="183">
        <f t="shared" si="16"/>
        <v>120</v>
      </c>
      <c r="J71" s="183">
        <f t="shared" si="16"/>
        <v>120</v>
      </c>
    </row>
    <row r="72" spans="2:10" ht="45">
      <c r="B72" s="111" t="s">
        <v>557</v>
      </c>
      <c r="C72" s="24" t="s">
        <v>191</v>
      </c>
      <c r="D72" s="24" t="s">
        <v>198</v>
      </c>
      <c r="E72" s="24" t="s">
        <v>558</v>
      </c>
      <c r="F72" s="24"/>
      <c r="G72" s="24"/>
      <c r="H72" s="183">
        <f t="shared" si="16"/>
        <v>0</v>
      </c>
      <c r="I72" s="183">
        <f t="shared" si="16"/>
        <v>120</v>
      </c>
      <c r="J72" s="183">
        <f t="shared" si="16"/>
        <v>120</v>
      </c>
    </row>
    <row r="73" spans="2:10" ht="15">
      <c r="B73" s="185" t="s">
        <v>255</v>
      </c>
      <c r="C73" s="24" t="s">
        <v>191</v>
      </c>
      <c r="D73" s="24" t="s">
        <v>198</v>
      </c>
      <c r="E73" s="24" t="s">
        <v>558</v>
      </c>
      <c r="F73" s="24" t="s">
        <v>254</v>
      </c>
      <c r="G73" s="24"/>
      <c r="H73" s="183">
        <f t="shared" si="16"/>
        <v>0</v>
      </c>
      <c r="I73" s="183">
        <f t="shared" si="16"/>
        <v>120</v>
      </c>
      <c r="J73" s="183">
        <f t="shared" si="16"/>
        <v>120</v>
      </c>
    </row>
    <row r="74" spans="2:10" ht="15">
      <c r="B74" s="185" t="s">
        <v>559</v>
      </c>
      <c r="C74" s="24" t="s">
        <v>191</v>
      </c>
      <c r="D74" s="24" t="s">
        <v>198</v>
      </c>
      <c r="E74" s="24" t="s">
        <v>558</v>
      </c>
      <c r="F74" s="24" t="s">
        <v>560</v>
      </c>
      <c r="G74" s="24"/>
      <c r="H74" s="183">
        <f t="shared" si="16"/>
        <v>0</v>
      </c>
      <c r="I74" s="183">
        <f t="shared" si="16"/>
        <v>120</v>
      </c>
      <c r="J74" s="183">
        <f t="shared" si="16"/>
        <v>120</v>
      </c>
    </row>
    <row r="75" spans="2:10" ht="15">
      <c r="B75" s="113" t="s">
        <v>236</v>
      </c>
      <c r="C75" s="26" t="s">
        <v>191</v>
      </c>
      <c r="D75" s="26" t="s">
        <v>198</v>
      </c>
      <c r="E75" s="26" t="s">
        <v>558</v>
      </c>
      <c r="F75" s="26" t="s">
        <v>560</v>
      </c>
      <c r="G75" s="26" t="s">
        <v>224</v>
      </c>
      <c r="H75" s="140">
        <f>'вед.прил 7'!I943</f>
        <v>0</v>
      </c>
      <c r="I75" s="158">
        <f>'вед.прил 7'!N943</f>
        <v>120</v>
      </c>
      <c r="J75" s="158">
        <f>'вед.прил 7'!O943</f>
        <v>120</v>
      </c>
    </row>
    <row r="76" spans="2:10" ht="14.25">
      <c r="B76" s="51" t="s">
        <v>177</v>
      </c>
      <c r="C76" s="46" t="s">
        <v>191</v>
      </c>
      <c r="D76" s="46" t="s">
        <v>208</v>
      </c>
      <c r="E76" s="46"/>
      <c r="F76" s="46"/>
      <c r="G76" s="46"/>
      <c r="H76" s="134">
        <f aca="true" t="shared" si="17" ref="H76:J80">H77</f>
        <v>200</v>
      </c>
      <c r="I76" s="134">
        <f t="shared" si="17"/>
        <v>-75</v>
      </c>
      <c r="J76" s="134">
        <f t="shared" si="17"/>
        <v>125</v>
      </c>
    </row>
    <row r="77" spans="2:10" ht="15">
      <c r="B77" s="22" t="s">
        <v>166</v>
      </c>
      <c r="C77" s="24" t="s">
        <v>191</v>
      </c>
      <c r="D77" s="24" t="s">
        <v>208</v>
      </c>
      <c r="E77" s="24" t="s">
        <v>361</v>
      </c>
      <c r="F77" s="24"/>
      <c r="G77" s="24"/>
      <c r="H77" s="180">
        <f t="shared" si="17"/>
        <v>200</v>
      </c>
      <c r="I77" s="180">
        <f t="shared" si="17"/>
        <v>-75</v>
      </c>
      <c r="J77" s="180">
        <f t="shared" si="17"/>
        <v>125</v>
      </c>
    </row>
    <row r="78" spans="2:10" ht="30">
      <c r="B78" s="22" t="s">
        <v>290</v>
      </c>
      <c r="C78" s="24" t="s">
        <v>191</v>
      </c>
      <c r="D78" s="24" t="s">
        <v>208</v>
      </c>
      <c r="E78" s="24" t="s">
        <v>74</v>
      </c>
      <c r="F78" s="24"/>
      <c r="G78" s="24"/>
      <c r="H78" s="180">
        <f t="shared" si="17"/>
        <v>200</v>
      </c>
      <c r="I78" s="180">
        <f t="shared" si="17"/>
        <v>-75</v>
      </c>
      <c r="J78" s="180">
        <f t="shared" si="17"/>
        <v>125</v>
      </c>
    </row>
    <row r="79" spans="2:10" ht="15">
      <c r="B79" s="23" t="s">
        <v>255</v>
      </c>
      <c r="C79" s="24" t="s">
        <v>191</v>
      </c>
      <c r="D79" s="24" t="s">
        <v>208</v>
      </c>
      <c r="E79" s="24" t="s">
        <v>74</v>
      </c>
      <c r="F79" s="24" t="s">
        <v>254</v>
      </c>
      <c r="G79" s="24"/>
      <c r="H79" s="180">
        <f t="shared" si="17"/>
        <v>200</v>
      </c>
      <c r="I79" s="180">
        <f t="shared" si="17"/>
        <v>-75</v>
      </c>
      <c r="J79" s="180">
        <f t="shared" si="17"/>
        <v>125</v>
      </c>
    </row>
    <row r="80" spans="2:10" ht="15">
      <c r="B80" s="22" t="s">
        <v>305</v>
      </c>
      <c r="C80" s="24" t="s">
        <v>191</v>
      </c>
      <c r="D80" s="24" t="s">
        <v>208</v>
      </c>
      <c r="E80" s="24" t="s">
        <v>74</v>
      </c>
      <c r="F80" s="24" t="s">
        <v>304</v>
      </c>
      <c r="G80" s="24"/>
      <c r="H80" s="180">
        <f t="shared" si="17"/>
        <v>200</v>
      </c>
      <c r="I80" s="180">
        <f t="shared" si="17"/>
        <v>-75</v>
      </c>
      <c r="J80" s="180">
        <f t="shared" si="17"/>
        <v>125</v>
      </c>
    </row>
    <row r="81" spans="2:10" ht="15">
      <c r="B81" s="28" t="s">
        <v>236</v>
      </c>
      <c r="C81" s="26" t="s">
        <v>191</v>
      </c>
      <c r="D81" s="26" t="s">
        <v>208</v>
      </c>
      <c r="E81" s="26" t="s">
        <v>74</v>
      </c>
      <c r="F81" s="26" t="s">
        <v>304</v>
      </c>
      <c r="G81" s="26" t="s">
        <v>224</v>
      </c>
      <c r="H81" s="140">
        <f>'вед.прил 7'!I408</f>
        <v>200</v>
      </c>
      <c r="I81" s="158">
        <f>'вед.прил 7'!N408</f>
        <v>-75</v>
      </c>
      <c r="J81" s="158">
        <f>'вед.прил 7'!O408</f>
        <v>125</v>
      </c>
    </row>
    <row r="82" spans="2:10" s="91" customFormat="1" ht="14.25">
      <c r="B82" s="62" t="s">
        <v>178</v>
      </c>
      <c r="C82" s="46" t="s">
        <v>191</v>
      </c>
      <c r="D82" s="46" t="s">
        <v>232</v>
      </c>
      <c r="E82" s="46"/>
      <c r="F82" s="46"/>
      <c r="G82" s="46"/>
      <c r="H82" s="134">
        <f>H83+H151+H162+H168+H185+H174</f>
        <v>32816.3</v>
      </c>
      <c r="I82" s="134">
        <f>I83+I151+I162+I168+I185+I174</f>
        <v>6035.3</v>
      </c>
      <c r="J82" s="134">
        <f>J83+J151+J162+J168+J185+J174</f>
        <v>38851.6</v>
      </c>
    </row>
    <row r="83" spans="2:10" ht="15">
      <c r="B83" s="23" t="s">
        <v>166</v>
      </c>
      <c r="C83" s="24" t="s">
        <v>191</v>
      </c>
      <c r="D83" s="24" t="s">
        <v>232</v>
      </c>
      <c r="E83" s="24" t="s">
        <v>134</v>
      </c>
      <c r="F83" s="24"/>
      <c r="G83" s="24"/>
      <c r="H83" s="180">
        <f>H84+H91+H98+H105+H112+H119+H123+H137+H133+H147</f>
        <v>32055.7</v>
      </c>
      <c r="I83" s="183">
        <f>I84+I91+I98+I105+I112+I119+I123+I137+I133+I147</f>
        <v>6035.3</v>
      </c>
      <c r="J83" s="183">
        <f>J84+J91+J98+J105+J112+J119+J123+J137+J133+J147</f>
        <v>38091</v>
      </c>
    </row>
    <row r="84" spans="2:10" s="91" customFormat="1" ht="105">
      <c r="B84" s="23" t="str">
        <f>'вед.прил 7'!A445</f>
        <v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v>
      </c>
      <c r="C84" s="24" t="s">
        <v>191</v>
      </c>
      <c r="D84" s="24" t="s">
        <v>232</v>
      </c>
      <c r="E84" s="24" t="s">
        <v>135</v>
      </c>
      <c r="F84" s="46"/>
      <c r="G84" s="46"/>
      <c r="H84" s="180">
        <f>H86+H88</f>
        <v>367.7</v>
      </c>
      <c r="I84" s="180">
        <f>I86+I88</f>
        <v>0</v>
      </c>
      <c r="J84" s="180">
        <f>J86+J88</f>
        <v>367.7</v>
      </c>
    </row>
    <row r="85" spans="2:10" s="91" customFormat="1" ht="90">
      <c r="B85" s="23" t="s">
        <v>315</v>
      </c>
      <c r="C85" s="24" t="s">
        <v>191</v>
      </c>
      <c r="D85" s="24" t="s">
        <v>232</v>
      </c>
      <c r="E85" s="24" t="s">
        <v>135</v>
      </c>
      <c r="F85" s="24" t="s">
        <v>244</v>
      </c>
      <c r="G85" s="46"/>
      <c r="H85" s="180">
        <f aca="true" t="shared" si="18" ref="H85:J86">H86</f>
        <v>293.4</v>
      </c>
      <c r="I85" s="180">
        <f t="shared" si="18"/>
        <v>0</v>
      </c>
      <c r="J85" s="180">
        <f t="shared" si="18"/>
        <v>293.4</v>
      </c>
    </row>
    <row r="86" spans="2:10" s="91" customFormat="1" ht="30">
      <c r="B86" s="23" t="s">
        <v>314</v>
      </c>
      <c r="C86" s="24" t="s">
        <v>191</v>
      </c>
      <c r="D86" s="24" t="s">
        <v>232</v>
      </c>
      <c r="E86" s="24" t="s">
        <v>135</v>
      </c>
      <c r="F86" s="24" t="s">
        <v>245</v>
      </c>
      <c r="G86" s="24"/>
      <c r="H86" s="180">
        <f t="shared" si="18"/>
        <v>293.4</v>
      </c>
      <c r="I86" s="180">
        <f t="shared" si="18"/>
        <v>0</v>
      </c>
      <c r="J86" s="180">
        <f t="shared" si="18"/>
        <v>293.4</v>
      </c>
    </row>
    <row r="87" spans="2:10" s="99" customFormat="1" ht="30">
      <c r="B87" s="25" t="s">
        <v>237</v>
      </c>
      <c r="C87" s="26" t="s">
        <v>191</v>
      </c>
      <c r="D87" s="26" t="s">
        <v>232</v>
      </c>
      <c r="E87" s="26" t="s">
        <v>135</v>
      </c>
      <c r="F87" s="26" t="s">
        <v>245</v>
      </c>
      <c r="G87" s="26" t="s">
        <v>225</v>
      </c>
      <c r="H87" s="140">
        <f>'вед.прил 7'!I447</f>
        <v>293.4</v>
      </c>
      <c r="I87" s="158">
        <f>'вед.прил 7'!N448</f>
        <v>0</v>
      </c>
      <c r="J87" s="158">
        <f>'вед.прил 7'!O448</f>
        <v>293.4</v>
      </c>
    </row>
    <row r="88" spans="2:10" s="100" customFormat="1" ht="45">
      <c r="B88" s="22" t="s">
        <v>329</v>
      </c>
      <c r="C88" s="24" t="s">
        <v>191</v>
      </c>
      <c r="D88" s="24" t="s">
        <v>232</v>
      </c>
      <c r="E88" s="24" t="s">
        <v>135</v>
      </c>
      <c r="F88" s="24" t="s">
        <v>246</v>
      </c>
      <c r="G88" s="24"/>
      <c r="H88" s="180">
        <f aca="true" t="shared" si="19" ref="H88:J89">H89</f>
        <v>74.3</v>
      </c>
      <c r="I88" s="180">
        <f t="shared" si="19"/>
        <v>0</v>
      </c>
      <c r="J88" s="180">
        <f t="shared" si="19"/>
        <v>74.3</v>
      </c>
    </row>
    <row r="89" spans="2:10" s="100" customFormat="1" ht="45">
      <c r="B89" s="22" t="s">
        <v>317</v>
      </c>
      <c r="C89" s="24" t="s">
        <v>191</v>
      </c>
      <c r="D89" s="24" t="s">
        <v>232</v>
      </c>
      <c r="E89" s="24" t="s">
        <v>135</v>
      </c>
      <c r="F89" s="24" t="s">
        <v>247</v>
      </c>
      <c r="G89" s="24"/>
      <c r="H89" s="180">
        <f t="shared" si="19"/>
        <v>74.3</v>
      </c>
      <c r="I89" s="180">
        <f t="shared" si="19"/>
        <v>0</v>
      </c>
      <c r="J89" s="180">
        <f t="shared" si="19"/>
        <v>74.3</v>
      </c>
    </row>
    <row r="90" spans="2:10" s="100" customFormat="1" ht="30">
      <c r="B90" s="28" t="s">
        <v>237</v>
      </c>
      <c r="C90" s="26" t="s">
        <v>191</v>
      </c>
      <c r="D90" s="26" t="s">
        <v>232</v>
      </c>
      <c r="E90" s="26" t="s">
        <v>135</v>
      </c>
      <c r="F90" s="26" t="s">
        <v>247</v>
      </c>
      <c r="G90" s="26" t="s">
        <v>225</v>
      </c>
      <c r="H90" s="140">
        <f>'вед.прил 7'!I451</f>
        <v>74.3</v>
      </c>
      <c r="I90" s="158">
        <f>'вед.прил 7'!N451</f>
        <v>0</v>
      </c>
      <c r="J90" s="158">
        <f>'вед.прил 7'!O451</f>
        <v>74.3</v>
      </c>
    </row>
    <row r="91" spans="2:10" s="100" customFormat="1" ht="90">
      <c r="B91" s="23" t="s">
        <v>363</v>
      </c>
      <c r="C91" s="24" t="s">
        <v>191</v>
      </c>
      <c r="D91" s="24" t="s">
        <v>232</v>
      </c>
      <c r="E91" s="24" t="s">
        <v>82</v>
      </c>
      <c r="F91" s="24"/>
      <c r="G91" s="24"/>
      <c r="H91" s="180">
        <f>H92+H95</f>
        <v>866.1</v>
      </c>
      <c r="I91" s="180">
        <f>I92+I95</f>
        <v>0</v>
      </c>
      <c r="J91" s="180">
        <f>J92+J95</f>
        <v>866.1</v>
      </c>
    </row>
    <row r="92" spans="2:10" s="100" customFormat="1" ht="90">
      <c r="B92" s="23" t="s">
        <v>315</v>
      </c>
      <c r="C92" s="24" t="s">
        <v>191</v>
      </c>
      <c r="D92" s="24" t="s">
        <v>232</v>
      </c>
      <c r="E92" s="24" t="s">
        <v>82</v>
      </c>
      <c r="F92" s="24" t="s">
        <v>244</v>
      </c>
      <c r="G92" s="24"/>
      <c r="H92" s="180">
        <f aca="true" t="shared" si="20" ref="H92:J93">H93</f>
        <v>810.5</v>
      </c>
      <c r="I92" s="180">
        <f t="shared" si="20"/>
        <v>0</v>
      </c>
      <c r="J92" s="180">
        <f t="shared" si="20"/>
        <v>810.5</v>
      </c>
    </row>
    <row r="93" spans="2:10" s="91" customFormat="1" ht="30">
      <c r="B93" s="23" t="s">
        <v>314</v>
      </c>
      <c r="C93" s="24" t="s">
        <v>191</v>
      </c>
      <c r="D93" s="24" t="s">
        <v>232</v>
      </c>
      <c r="E93" s="24" t="s">
        <v>82</v>
      </c>
      <c r="F93" s="24" t="s">
        <v>245</v>
      </c>
      <c r="G93" s="24"/>
      <c r="H93" s="180">
        <f t="shared" si="20"/>
        <v>810.5</v>
      </c>
      <c r="I93" s="180">
        <f t="shared" si="20"/>
        <v>0</v>
      </c>
      <c r="J93" s="180">
        <f t="shared" si="20"/>
        <v>810.5</v>
      </c>
    </row>
    <row r="94" spans="2:10" s="91" customFormat="1" ht="15">
      <c r="B94" s="25" t="s">
        <v>237</v>
      </c>
      <c r="C94" s="26" t="s">
        <v>191</v>
      </c>
      <c r="D94" s="26" t="s">
        <v>232</v>
      </c>
      <c r="E94" s="26" t="s">
        <v>82</v>
      </c>
      <c r="F94" s="26" t="s">
        <v>245</v>
      </c>
      <c r="G94" s="26" t="s">
        <v>225</v>
      </c>
      <c r="H94" s="140">
        <f>'вед.прил 7'!I455</f>
        <v>810.5</v>
      </c>
      <c r="I94" s="158">
        <f>'вед.прил 7'!N455</f>
        <v>0</v>
      </c>
      <c r="J94" s="158">
        <f>'вед.прил 7'!O455</f>
        <v>810.5</v>
      </c>
    </row>
    <row r="95" spans="2:10" s="91" customFormat="1" ht="45">
      <c r="B95" s="22" t="s">
        <v>329</v>
      </c>
      <c r="C95" s="24" t="s">
        <v>191</v>
      </c>
      <c r="D95" s="24" t="s">
        <v>232</v>
      </c>
      <c r="E95" s="24" t="s">
        <v>82</v>
      </c>
      <c r="F95" s="24" t="s">
        <v>246</v>
      </c>
      <c r="G95" s="24"/>
      <c r="H95" s="180">
        <f aca="true" t="shared" si="21" ref="H95:J96">H96</f>
        <v>55.6</v>
      </c>
      <c r="I95" s="180">
        <f t="shared" si="21"/>
        <v>0</v>
      </c>
      <c r="J95" s="180">
        <f t="shared" si="21"/>
        <v>55.6</v>
      </c>
    </row>
    <row r="96" spans="2:10" s="91" customFormat="1" ht="45">
      <c r="B96" s="22" t="s">
        <v>317</v>
      </c>
      <c r="C96" s="24" t="s">
        <v>191</v>
      </c>
      <c r="D96" s="24" t="s">
        <v>232</v>
      </c>
      <c r="E96" s="24" t="s">
        <v>82</v>
      </c>
      <c r="F96" s="24" t="s">
        <v>247</v>
      </c>
      <c r="G96" s="24"/>
      <c r="H96" s="180">
        <f t="shared" si="21"/>
        <v>55.6</v>
      </c>
      <c r="I96" s="180">
        <f t="shared" si="21"/>
        <v>0</v>
      </c>
      <c r="J96" s="180">
        <f t="shared" si="21"/>
        <v>55.6</v>
      </c>
    </row>
    <row r="97" spans="2:10" s="91" customFormat="1" ht="15">
      <c r="B97" s="28" t="s">
        <v>237</v>
      </c>
      <c r="C97" s="26" t="s">
        <v>191</v>
      </c>
      <c r="D97" s="26" t="s">
        <v>232</v>
      </c>
      <c r="E97" s="26" t="s">
        <v>82</v>
      </c>
      <c r="F97" s="26" t="s">
        <v>247</v>
      </c>
      <c r="G97" s="26" t="s">
        <v>225</v>
      </c>
      <c r="H97" s="140">
        <f>'вед.прил 7'!I458</f>
        <v>55.6</v>
      </c>
      <c r="I97" s="158">
        <f>'вед.прил 7'!N458</f>
        <v>0</v>
      </c>
      <c r="J97" s="158">
        <f>'вед.прил 7'!O458</f>
        <v>55.6</v>
      </c>
    </row>
    <row r="98" spans="2:10" s="91" customFormat="1" ht="45">
      <c r="B98" s="23" t="str">
        <f>'вед.прил 7'!A459</f>
        <v>Выполнение полномочий в сфере трудовых отношений в рамках  непрограммной части городского бюджета</v>
      </c>
      <c r="C98" s="24" t="s">
        <v>191</v>
      </c>
      <c r="D98" s="24" t="s">
        <v>232</v>
      </c>
      <c r="E98" s="24" t="s">
        <v>83</v>
      </c>
      <c r="F98" s="24"/>
      <c r="G98" s="24"/>
      <c r="H98" s="180">
        <f>H99+H102</f>
        <v>357.4</v>
      </c>
      <c r="I98" s="180">
        <f>I99+I102</f>
        <v>0</v>
      </c>
      <c r="J98" s="180">
        <f>J99+J102</f>
        <v>357.4</v>
      </c>
    </row>
    <row r="99" spans="2:10" s="91" customFormat="1" ht="90">
      <c r="B99" s="23" t="s">
        <v>315</v>
      </c>
      <c r="C99" s="24" t="s">
        <v>191</v>
      </c>
      <c r="D99" s="24" t="s">
        <v>232</v>
      </c>
      <c r="E99" s="24" t="s">
        <v>83</v>
      </c>
      <c r="F99" s="24" t="s">
        <v>244</v>
      </c>
      <c r="G99" s="24"/>
      <c r="H99" s="180">
        <f aca="true" t="shared" si="22" ref="H99:J100">H100</f>
        <v>309.4</v>
      </c>
      <c r="I99" s="180">
        <f t="shared" si="22"/>
        <v>0</v>
      </c>
      <c r="J99" s="180">
        <f t="shared" si="22"/>
        <v>309.4</v>
      </c>
    </row>
    <row r="100" spans="2:10" s="91" customFormat="1" ht="30">
      <c r="B100" s="23" t="s">
        <v>314</v>
      </c>
      <c r="C100" s="24" t="s">
        <v>191</v>
      </c>
      <c r="D100" s="24" t="s">
        <v>232</v>
      </c>
      <c r="E100" s="24" t="s">
        <v>83</v>
      </c>
      <c r="F100" s="24" t="s">
        <v>245</v>
      </c>
      <c r="G100" s="24"/>
      <c r="H100" s="180">
        <f t="shared" si="22"/>
        <v>309.4</v>
      </c>
      <c r="I100" s="180">
        <f t="shared" si="22"/>
        <v>0</v>
      </c>
      <c r="J100" s="180">
        <f t="shared" si="22"/>
        <v>309.4</v>
      </c>
    </row>
    <row r="101" spans="2:10" s="91" customFormat="1" ht="15">
      <c r="B101" s="25" t="s">
        <v>237</v>
      </c>
      <c r="C101" s="26" t="s">
        <v>191</v>
      </c>
      <c r="D101" s="26" t="s">
        <v>232</v>
      </c>
      <c r="E101" s="26" t="s">
        <v>83</v>
      </c>
      <c r="F101" s="26" t="s">
        <v>245</v>
      </c>
      <c r="G101" s="26" t="s">
        <v>225</v>
      </c>
      <c r="H101" s="140">
        <f>'вед.прил 7'!I462</f>
        <v>309.4</v>
      </c>
      <c r="I101" s="158">
        <f>'вед.прил 7'!N462</f>
        <v>0</v>
      </c>
      <c r="J101" s="158">
        <f>'вед.прил 7'!O462</f>
        <v>309.4</v>
      </c>
    </row>
    <row r="102" spans="2:10" s="91" customFormat="1" ht="45">
      <c r="B102" s="22" t="s">
        <v>329</v>
      </c>
      <c r="C102" s="24" t="s">
        <v>191</v>
      </c>
      <c r="D102" s="24" t="s">
        <v>232</v>
      </c>
      <c r="E102" s="24" t="s">
        <v>83</v>
      </c>
      <c r="F102" s="24" t="s">
        <v>246</v>
      </c>
      <c r="G102" s="24"/>
      <c r="H102" s="180">
        <f aca="true" t="shared" si="23" ref="H102:J103">H103</f>
        <v>48</v>
      </c>
      <c r="I102" s="180">
        <f t="shared" si="23"/>
        <v>0</v>
      </c>
      <c r="J102" s="180">
        <f t="shared" si="23"/>
        <v>48</v>
      </c>
    </row>
    <row r="103" spans="2:10" s="91" customFormat="1" ht="45">
      <c r="B103" s="22" t="s">
        <v>317</v>
      </c>
      <c r="C103" s="24" t="s">
        <v>191</v>
      </c>
      <c r="D103" s="24" t="s">
        <v>232</v>
      </c>
      <c r="E103" s="24" t="s">
        <v>83</v>
      </c>
      <c r="F103" s="24" t="s">
        <v>247</v>
      </c>
      <c r="G103" s="24"/>
      <c r="H103" s="180">
        <f t="shared" si="23"/>
        <v>48</v>
      </c>
      <c r="I103" s="180">
        <f t="shared" si="23"/>
        <v>0</v>
      </c>
      <c r="J103" s="180">
        <f t="shared" si="23"/>
        <v>48</v>
      </c>
    </row>
    <row r="104" spans="2:10" s="91" customFormat="1" ht="15">
      <c r="B104" s="25" t="s">
        <v>237</v>
      </c>
      <c r="C104" s="26" t="s">
        <v>191</v>
      </c>
      <c r="D104" s="26" t="s">
        <v>232</v>
      </c>
      <c r="E104" s="26" t="s">
        <v>83</v>
      </c>
      <c r="F104" s="26" t="s">
        <v>247</v>
      </c>
      <c r="G104" s="26" t="s">
        <v>225</v>
      </c>
      <c r="H104" s="140">
        <f>'вед.прил 7'!I465</f>
        <v>48</v>
      </c>
      <c r="I104" s="158">
        <f>'вед.прил 7'!N465</f>
        <v>0</v>
      </c>
      <c r="J104" s="158">
        <f>'вед.прил 7'!O465</f>
        <v>48</v>
      </c>
    </row>
    <row r="105" spans="2:10" s="98" customFormat="1" ht="30">
      <c r="B105" s="48" t="s">
        <v>243</v>
      </c>
      <c r="C105" s="24" t="s">
        <v>191</v>
      </c>
      <c r="D105" s="24" t="s">
        <v>232</v>
      </c>
      <c r="E105" s="24" t="s">
        <v>360</v>
      </c>
      <c r="F105" s="24"/>
      <c r="G105" s="24"/>
      <c r="H105" s="180">
        <f>H107+H109</f>
        <v>7277.3</v>
      </c>
      <c r="I105" s="180">
        <f>I107+I109</f>
        <v>0</v>
      </c>
      <c r="J105" s="180">
        <f>J107+J109</f>
        <v>7277.3</v>
      </c>
    </row>
    <row r="106" spans="2:10" s="98" customFormat="1" ht="90">
      <c r="B106" s="23" t="s">
        <v>315</v>
      </c>
      <c r="C106" s="24" t="s">
        <v>191</v>
      </c>
      <c r="D106" s="24" t="s">
        <v>232</v>
      </c>
      <c r="E106" s="24" t="s">
        <v>360</v>
      </c>
      <c r="F106" s="24" t="s">
        <v>244</v>
      </c>
      <c r="G106" s="24"/>
      <c r="H106" s="180">
        <f aca="true" t="shared" si="24" ref="H106:J107">H107</f>
        <v>6574.6</v>
      </c>
      <c r="I106" s="180">
        <f t="shared" si="24"/>
        <v>0</v>
      </c>
      <c r="J106" s="180">
        <f t="shared" si="24"/>
        <v>6574.6</v>
      </c>
    </row>
    <row r="107" spans="2:10" s="97" customFormat="1" ht="30">
      <c r="B107" s="23" t="s">
        <v>314</v>
      </c>
      <c r="C107" s="24" t="s">
        <v>191</v>
      </c>
      <c r="D107" s="24" t="s">
        <v>232</v>
      </c>
      <c r="E107" s="24" t="s">
        <v>360</v>
      </c>
      <c r="F107" s="24" t="s">
        <v>245</v>
      </c>
      <c r="G107" s="24"/>
      <c r="H107" s="180">
        <f t="shared" si="24"/>
        <v>6574.6</v>
      </c>
      <c r="I107" s="180">
        <f t="shared" si="24"/>
        <v>0</v>
      </c>
      <c r="J107" s="180">
        <f t="shared" si="24"/>
        <v>6574.6</v>
      </c>
    </row>
    <row r="108" spans="2:10" s="97" customFormat="1" ht="15">
      <c r="B108" s="25" t="s">
        <v>236</v>
      </c>
      <c r="C108" s="24" t="s">
        <v>191</v>
      </c>
      <c r="D108" s="24" t="s">
        <v>232</v>
      </c>
      <c r="E108" s="26" t="s">
        <v>360</v>
      </c>
      <c r="F108" s="26" t="s">
        <v>245</v>
      </c>
      <c r="G108" s="26" t="s">
        <v>224</v>
      </c>
      <c r="H108" s="140">
        <f>'вед.прил 7'!I285</f>
        <v>6574.6</v>
      </c>
      <c r="I108" s="158">
        <f>'вед.прил 7'!N285</f>
        <v>0</v>
      </c>
      <c r="J108" s="158">
        <f>'вед.прил 7'!O285</f>
        <v>6574.6</v>
      </c>
    </row>
    <row r="109" spans="2:10" s="97" customFormat="1" ht="45">
      <c r="B109" s="22" t="s">
        <v>329</v>
      </c>
      <c r="C109" s="24" t="s">
        <v>191</v>
      </c>
      <c r="D109" s="24" t="s">
        <v>232</v>
      </c>
      <c r="E109" s="24" t="s">
        <v>360</v>
      </c>
      <c r="F109" s="24" t="s">
        <v>246</v>
      </c>
      <c r="G109" s="24"/>
      <c r="H109" s="180">
        <f aca="true" t="shared" si="25" ref="H109:J110">H110</f>
        <v>702.7</v>
      </c>
      <c r="I109" s="180">
        <f t="shared" si="25"/>
        <v>0</v>
      </c>
      <c r="J109" s="180">
        <f t="shared" si="25"/>
        <v>702.7</v>
      </c>
    </row>
    <row r="110" spans="2:10" s="97" customFormat="1" ht="45">
      <c r="B110" s="22" t="s">
        <v>317</v>
      </c>
      <c r="C110" s="24" t="s">
        <v>191</v>
      </c>
      <c r="D110" s="24" t="s">
        <v>232</v>
      </c>
      <c r="E110" s="24" t="s">
        <v>360</v>
      </c>
      <c r="F110" s="24" t="s">
        <v>247</v>
      </c>
      <c r="G110" s="24"/>
      <c r="H110" s="180">
        <f t="shared" si="25"/>
        <v>702.7</v>
      </c>
      <c r="I110" s="180">
        <f t="shared" si="25"/>
        <v>0</v>
      </c>
      <c r="J110" s="180">
        <f t="shared" si="25"/>
        <v>702.7</v>
      </c>
    </row>
    <row r="111" spans="2:10" s="98" customFormat="1" ht="15">
      <c r="B111" s="28" t="s">
        <v>236</v>
      </c>
      <c r="C111" s="24" t="s">
        <v>191</v>
      </c>
      <c r="D111" s="24" t="s">
        <v>232</v>
      </c>
      <c r="E111" s="26" t="s">
        <v>360</v>
      </c>
      <c r="F111" s="26" t="s">
        <v>247</v>
      </c>
      <c r="G111" s="26" t="s">
        <v>224</v>
      </c>
      <c r="H111" s="140">
        <f>'вед.прил 7'!I288</f>
        <v>702.7</v>
      </c>
      <c r="I111" s="158">
        <f>'вед.прил 7'!N288</f>
        <v>0</v>
      </c>
      <c r="J111" s="158">
        <f>'вед.прил 7'!O288</f>
        <v>702.7</v>
      </c>
    </row>
    <row r="112" spans="2:10" s="98" customFormat="1" ht="60">
      <c r="B112" s="22" t="s">
        <v>276</v>
      </c>
      <c r="C112" s="24" t="s">
        <v>191</v>
      </c>
      <c r="D112" s="24" t="s">
        <v>232</v>
      </c>
      <c r="E112" s="24" t="s">
        <v>136</v>
      </c>
      <c r="F112" s="24"/>
      <c r="G112" s="24"/>
      <c r="H112" s="180">
        <f>H113+H116</f>
        <v>2724.6</v>
      </c>
      <c r="I112" s="180">
        <f>I113+I116</f>
        <v>0</v>
      </c>
      <c r="J112" s="180">
        <f>J113+J116</f>
        <v>2724.6</v>
      </c>
    </row>
    <row r="113" spans="2:10" s="97" customFormat="1" ht="45">
      <c r="B113" s="22" t="s">
        <v>329</v>
      </c>
      <c r="C113" s="24" t="s">
        <v>191</v>
      </c>
      <c r="D113" s="24" t="s">
        <v>232</v>
      </c>
      <c r="E113" s="24" t="s">
        <v>136</v>
      </c>
      <c r="F113" s="24" t="s">
        <v>246</v>
      </c>
      <c r="G113" s="24"/>
      <c r="H113" s="180">
        <f aca="true" t="shared" si="26" ref="H113:J114">H114</f>
        <v>2714.4</v>
      </c>
      <c r="I113" s="180">
        <f t="shared" si="26"/>
        <v>0</v>
      </c>
      <c r="J113" s="180">
        <f t="shared" si="26"/>
        <v>2714.4</v>
      </c>
    </row>
    <row r="114" spans="2:10" s="91" customFormat="1" ht="45">
      <c r="B114" s="22" t="s">
        <v>317</v>
      </c>
      <c r="C114" s="24" t="s">
        <v>191</v>
      </c>
      <c r="D114" s="24" t="s">
        <v>232</v>
      </c>
      <c r="E114" s="24" t="s">
        <v>136</v>
      </c>
      <c r="F114" s="24" t="s">
        <v>247</v>
      </c>
      <c r="G114" s="24"/>
      <c r="H114" s="180">
        <f t="shared" si="26"/>
        <v>2714.4</v>
      </c>
      <c r="I114" s="180">
        <f t="shared" si="26"/>
        <v>0</v>
      </c>
      <c r="J114" s="180">
        <f t="shared" si="26"/>
        <v>2714.4</v>
      </c>
    </row>
    <row r="115" spans="2:10" s="91" customFormat="1" ht="15">
      <c r="B115" s="28" t="s">
        <v>236</v>
      </c>
      <c r="C115" s="26" t="s">
        <v>191</v>
      </c>
      <c r="D115" s="26" t="s">
        <v>232</v>
      </c>
      <c r="E115" s="26" t="s">
        <v>136</v>
      </c>
      <c r="F115" s="26" t="s">
        <v>247</v>
      </c>
      <c r="G115" s="26" t="s">
        <v>224</v>
      </c>
      <c r="H115" s="140">
        <f>'вед.прил 7'!I292</f>
        <v>2714.4</v>
      </c>
      <c r="I115" s="158">
        <f>'вед.прил 7'!N292</f>
        <v>0</v>
      </c>
      <c r="J115" s="158">
        <f>'вед.прил 7'!O292</f>
        <v>2714.4</v>
      </c>
    </row>
    <row r="116" spans="2:10" s="91" customFormat="1" ht="15">
      <c r="B116" s="22" t="s">
        <v>255</v>
      </c>
      <c r="C116" s="24" t="s">
        <v>191</v>
      </c>
      <c r="D116" s="24" t="s">
        <v>232</v>
      </c>
      <c r="E116" s="24" t="s">
        <v>136</v>
      </c>
      <c r="F116" s="24" t="s">
        <v>254</v>
      </c>
      <c r="G116" s="24"/>
      <c r="H116" s="180">
        <f aca="true" t="shared" si="27" ref="H116:J117">H117</f>
        <v>10.2</v>
      </c>
      <c r="I116" s="180">
        <f t="shared" si="27"/>
        <v>0</v>
      </c>
      <c r="J116" s="180">
        <f t="shared" si="27"/>
        <v>10.2</v>
      </c>
    </row>
    <row r="117" spans="2:10" s="91" customFormat="1" ht="15">
      <c r="B117" s="22" t="s">
        <v>257</v>
      </c>
      <c r="C117" s="24" t="s">
        <v>191</v>
      </c>
      <c r="D117" s="24" t="s">
        <v>232</v>
      </c>
      <c r="E117" s="24" t="s">
        <v>136</v>
      </c>
      <c r="F117" s="24" t="s">
        <v>256</v>
      </c>
      <c r="G117" s="24"/>
      <c r="H117" s="180">
        <f t="shared" si="27"/>
        <v>10.2</v>
      </c>
      <c r="I117" s="180">
        <f t="shared" si="27"/>
        <v>0</v>
      </c>
      <c r="J117" s="180">
        <f t="shared" si="27"/>
        <v>10.2</v>
      </c>
    </row>
    <row r="118" spans="2:10" s="91" customFormat="1" ht="15">
      <c r="B118" s="25" t="s">
        <v>236</v>
      </c>
      <c r="C118" s="26" t="s">
        <v>191</v>
      </c>
      <c r="D118" s="26" t="s">
        <v>232</v>
      </c>
      <c r="E118" s="26" t="s">
        <v>136</v>
      </c>
      <c r="F118" s="26" t="s">
        <v>256</v>
      </c>
      <c r="G118" s="26" t="s">
        <v>224</v>
      </c>
      <c r="H118" s="140">
        <f>'вед.прил 7'!I295</f>
        <v>10.2</v>
      </c>
      <c r="I118" s="158">
        <f>'вед.прил 7'!N295</f>
        <v>0</v>
      </c>
      <c r="J118" s="158">
        <f>'вед.прил 7'!O295</f>
        <v>10.2</v>
      </c>
    </row>
    <row r="119" spans="2:10" ht="60">
      <c r="B119" s="22" t="s">
        <v>295</v>
      </c>
      <c r="C119" s="24" t="s">
        <v>191</v>
      </c>
      <c r="D119" s="24" t="s">
        <v>232</v>
      </c>
      <c r="E119" s="24" t="s">
        <v>11</v>
      </c>
      <c r="F119" s="24"/>
      <c r="G119" s="24"/>
      <c r="H119" s="180">
        <f aca="true" t="shared" si="28" ref="H119:J121">H120</f>
        <v>2480</v>
      </c>
      <c r="I119" s="180">
        <f t="shared" si="28"/>
        <v>-320</v>
      </c>
      <c r="J119" s="180">
        <f t="shared" si="28"/>
        <v>2160</v>
      </c>
    </row>
    <row r="120" spans="2:10" ht="45">
      <c r="B120" s="22" t="s">
        <v>329</v>
      </c>
      <c r="C120" s="24" t="s">
        <v>191</v>
      </c>
      <c r="D120" s="24" t="s">
        <v>232</v>
      </c>
      <c r="E120" s="24" t="s">
        <v>11</v>
      </c>
      <c r="F120" s="24" t="s">
        <v>246</v>
      </c>
      <c r="G120" s="24"/>
      <c r="H120" s="180">
        <f t="shared" si="28"/>
        <v>2480</v>
      </c>
      <c r="I120" s="180">
        <f t="shared" si="28"/>
        <v>-320</v>
      </c>
      <c r="J120" s="180">
        <f t="shared" si="28"/>
        <v>2160</v>
      </c>
    </row>
    <row r="121" spans="2:10" ht="45">
      <c r="B121" s="22" t="s">
        <v>317</v>
      </c>
      <c r="C121" s="24" t="s">
        <v>191</v>
      </c>
      <c r="D121" s="24" t="s">
        <v>232</v>
      </c>
      <c r="E121" s="24" t="s">
        <v>11</v>
      </c>
      <c r="F121" s="24" t="s">
        <v>247</v>
      </c>
      <c r="G121" s="24"/>
      <c r="H121" s="180">
        <f t="shared" si="28"/>
        <v>2480</v>
      </c>
      <c r="I121" s="180">
        <f t="shared" si="28"/>
        <v>-320</v>
      </c>
      <c r="J121" s="180">
        <f t="shared" si="28"/>
        <v>2160</v>
      </c>
    </row>
    <row r="122" spans="2:10" ht="15">
      <c r="B122" s="25" t="s">
        <v>236</v>
      </c>
      <c r="C122" s="26" t="s">
        <v>191</v>
      </c>
      <c r="D122" s="26" t="s">
        <v>232</v>
      </c>
      <c r="E122" s="26" t="s">
        <v>11</v>
      </c>
      <c r="F122" s="26" t="s">
        <v>247</v>
      </c>
      <c r="G122" s="26" t="s">
        <v>224</v>
      </c>
      <c r="H122" s="140">
        <f>'вед.прил 7'!I30+'вед.прил 7'!I299</f>
        <v>2480</v>
      </c>
      <c r="I122" s="158">
        <f>'вед.прил 7'!N30+'вед.прил 7'!N299</f>
        <v>-320</v>
      </c>
      <c r="J122" s="158">
        <f>'вед.прил 7'!O30+'вед.прил 7'!O299</f>
        <v>2160</v>
      </c>
    </row>
    <row r="123" spans="2:10" ht="45">
      <c r="B123" s="22" t="s">
        <v>275</v>
      </c>
      <c r="C123" s="24" t="s">
        <v>191</v>
      </c>
      <c r="D123" s="24" t="s">
        <v>232</v>
      </c>
      <c r="E123" s="24" t="s">
        <v>12</v>
      </c>
      <c r="F123" s="24"/>
      <c r="G123" s="24"/>
      <c r="H123" s="180">
        <f>H124+H130+H127</f>
        <v>911</v>
      </c>
      <c r="I123" s="180">
        <f>I124+I130+I127</f>
        <v>0</v>
      </c>
      <c r="J123" s="180">
        <f>J124+J130+J127</f>
        <v>911</v>
      </c>
    </row>
    <row r="124" spans="2:10" ht="45">
      <c r="B124" s="22" t="s">
        <v>329</v>
      </c>
      <c r="C124" s="24" t="s">
        <v>191</v>
      </c>
      <c r="D124" s="24" t="s">
        <v>232</v>
      </c>
      <c r="E124" s="24" t="s">
        <v>12</v>
      </c>
      <c r="F124" s="24" t="s">
        <v>246</v>
      </c>
      <c r="G124" s="24"/>
      <c r="H124" s="180">
        <f aca="true" t="shared" si="29" ref="H124:J125">H125</f>
        <v>766</v>
      </c>
      <c r="I124" s="180">
        <f t="shared" si="29"/>
        <v>0</v>
      </c>
      <c r="J124" s="180">
        <f t="shared" si="29"/>
        <v>766</v>
      </c>
    </row>
    <row r="125" spans="2:10" ht="45">
      <c r="B125" s="22" t="s">
        <v>317</v>
      </c>
      <c r="C125" s="24" t="s">
        <v>191</v>
      </c>
      <c r="D125" s="24" t="s">
        <v>232</v>
      </c>
      <c r="E125" s="24" t="s">
        <v>12</v>
      </c>
      <c r="F125" s="24" t="s">
        <v>247</v>
      </c>
      <c r="G125" s="24"/>
      <c r="H125" s="180">
        <f t="shared" si="29"/>
        <v>766</v>
      </c>
      <c r="I125" s="180">
        <f t="shared" si="29"/>
        <v>0</v>
      </c>
      <c r="J125" s="180">
        <f t="shared" si="29"/>
        <v>766</v>
      </c>
    </row>
    <row r="126" spans="2:10" ht="15">
      <c r="B126" s="28" t="s">
        <v>236</v>
      </c>
      <c r="C126" s="26" t="s">
        <v>191</v>
      </c>
      <c r="D126" s="26" t="s">
        <v>232</v>
      </c>
      <c r="E126" s="26" t="s">
        <v>12</v>
      </c>
      <c r="F126" s="26" t="s">
        <v>247</v>
      </c>
      <c r="G126" s="26" t="s">
        <v>224</v>
      </c>
      <c r="H126" s="140">
        <f>'вед.прил 7'!I469+'вед.прил 7'!I34</f>
        <v>766</v>
      </c>
      <c r="I126" s="158">
        <f>'вед.прил 7'!N34+'вед.прил 7'!N469</f>
        <v>0</v>
      </c>
      <c r="J126" s="158">
        <f>'вед.прил 7'!O34+'вед.прил 7'!O469</f>
        <v>766</v>
      </c>
    </row>
    <row r="127" spans="2:10" ht="30">
      <c r="B127" s="23" t="s">
        <v>259</v>
      </c>
      <c r="C127" s="24" t="s">
        <v>191</v>
      </c>
      <c r="D127" s="24" t="s">
        <v>232</v>
      </c>
      <c r="E127" s="24" t="s">
        <v>12</v>
      </c>
      <c r="F127" s="24" t="s">
        <v>258</v>
      </c>
      <c r="G127" s="24"/>
      <c r="H127" s="180">
        <f aca="true" t="shared" si="30" ref="H127:J128">H128</f>
        <v>100</v>
      </c>
      <c r="I127" s="180">
        <f t="shared" si="30"/>
        <v>0</v>
      </c>
      <c r="J127" s="180">
        <f t="shared" si="30"/>
        <v>100</v>
      </c>
    </row>
    <row r="128" spans="2:10" ht="15">
      <c r="B128" s="23" t="s">
        <v>160</v>
      </c>
      <c r="C128" s="24" t="s">
        <v>191</v>
      </c>
      <c r="D128" s="24" t="s">
        <v>232</v>
      </c>
      <c r="E128" s="24" t="s">
        <v>12</v>
      </c>
      <c r="F128" s="24" t="s">
        <v>159</v>
      </c>
      <c r="G128" s="24"/>
      <c r="H128" s="180">
        <f t="shared" si="30"/>
        <v>100</v>
      </c>
      <c r="I128" s="180">
        <f t="shared" si="30"/>
        <v>0</v>
      </c>
      <c r="J128" s="180">
        <f t="shared" si="30"/>
        <v>100</v>
      </c>
    </row>
    <row r="129" spans="2:10" ht="15">
      <c r="B129" s="28" t="s">
        <v>236</v>
      </c>
      <c r="C129" s="26" t="s">
        <v>191</v>
      </c>
      <c r="D129" s="26" t="s">
        <v>232</v>
      </c>
      <c r="E129" s="26" t="s">
        <v>12</v>
      </c>
      <c r="F129" s="26" t="s">
        <v>159</v>
      </c>
      <c r="G129" s="26" t="s">
        <v>224</v>
      </c>
      <c r="H129" s="140">
        <f>'вед.прил 7'!I472</f>
        <v>100</v>
      </c>
      <c r="I129" s="158">
        <f>'вед.прил 7'!N472</f>
        <v>0</v>
      </c>
      <c r="J129" s="158">
        <f>'вед.прил 7'!O472</f>
        <v>100</v>
      </c>
    </row>
    <row r="130" spans="2:10" ht="15">
      <c r="B130" s="22" t="s">
        <v>255</v>
      </c>
      <c r="C130" s="24" t="s">
        <v>191</v>
      </c>
      <c r="D130" s="24" t="s">
        <v>232</v>
      </c>
      <c r="E130" s="24" t="s">
        <v>12</v>
      </c>
      <c r="F130" s="24" t="s">
        <v>254</v>
      </c>
      <c r="G130" s="24"/>
      <c r="H130" s="180">
        <f aca="true" t="shared" si="31" ref="H130:J131">H131</f>
        <v>45</v>
      </c>
      <c r="I130" s="180">
        <f t="shared" si="31"/>
        <v>0</v>
      </c>
      <c r="J130" s="180">
        <f t="shared" si="31"/>
        <v>45</v>
      </c>
    </row>
    <row r="131" spans="2:10" ht="15">
      <c r="B131" s="22" t="s">
        <v>257</v>
      </c>
      <c r="C131" s="24" t="s">
        <v>191</v>
      </c>
      <c r="D131" s="24" t="s">
        <v>232</v>
      </c>
      <c r="E131" s="24" t="s">
        <v>13</v>
      </c>
      <c r="F131" s="24" t="s">
        <v>256</v>
      </c>
      <c r="G131" s="24"/>
      <c r="H131" s="180">
        <f t="shared" si="31"/>
        <v>45</v>
      </c>
      <c r="I131" s="180">
        <f t="shared" si="31"/>
        <v>0</v>
      </c>
      <c r="J131" s="180">
        <f t="shared" si="31"/>
        <v>45</v>
      </c>
    </row>
    <row r="132" spans="2:10" ht="15">
      <c r="B132" s="28" t="s">
        <v>236</v>
      </c>
      <c r="C132" s="26" t="s">
        <v>191</v>
      </c>
      <c r="D132" s="26" t="s">
        <v>232</v>
      </c>
      <c r="E132" s="26" t="s">
        <v>12</v>
      </c>
      <c r="F132" s="26" t="s">
        <v>256</v>
      </c>
      <c r="G132" s="26" t="s">
        <v>224</v>
      </c>
      <c r="H132" s="140">
        <f>'вед.прил 7'!I475</f>
        <v>45</v>
      </c>
      <c r="I132" s="158">
        <f>'вед.прил 7'!N475</f>
        <v>0</v>
      </c>
      <c r="J132" s="158">
        <f>'вед.прил 7'!O475</f>
        <v>45</v>
      </c>
    </row>
    <row r="133" spans="2:10" ht="45">
      <c r="B133" s="111" t="s">
        <v>536</v>
      </c>
      <c r="C133" s="24" t="s">
        <v>191</v>
      </c>
      <c r="D133" s="24" t="s">
        <v>232</v>
      </c>
      <c r="E133" s="24" t="s">
        <v>537</v>
      </c>
      <c r="F133" s="26"/>
      <c r="G133" s="26"/>
      <c r="H133" s="180">
        <f aca="true" t="shared" si="32" ref="H133:J135">H134</f>
        <v>1079.3</v>
      </c>
      <c r="I133" s="180">
        <f t="shared" si="32"/>
        <v>2339.3</v>
      </c>
      <c r="J133" s="180">
        <f t="shared" si="32"/>
        <v>3418.6000000000004</v>
      </c>
    </row>
    <row r="134" spans="2:10" ht="15">
      <c r="B134" s="112" t="s">
        <v>255</v>
      </c>
      <c r="C134" s="24" t="s">
        <v>191</v>
      </c>
      <c r="D134" s="24" t="s">
        <v>232</v>
      </c>
      <c r="E134" s="24" t="s">
        <v>537</v>
      </c>
      <c r="F134" s="24" t="s">
        <v>254</v>
      </c>
      <c r="G134" s="24"/>
      <c r="H134" s="180">
        <f t="shared" si="32"/>
        <v>1079.3</v>
      </c>
      <c r="I134" s="180">
        <f t="shared" si="32"/>
        <v>2339.3</v>
      </c>
      <c r="J134" s="180">
        <f t="shared" si="32"/>
        <v>3418.6000000000004</v>
      </c>
    </row>
    <row r="135" spans="2:10" ht="15">
      <c r="B135" s="112" t="s">
        <v>538</v>
      </c>
      <c r="C135" s="24" t="s">
        <v>191</v>
      </c>
      <c r="D135" s="24" t="s">
        <v>232</v>
      </c>
      <c r="E135" s="24" t="s">
        <v>537</v>
      </c>
      <c r="F135" s="24" t="s">
        <v>539</v>
      </c>
      <c r="G135" s="24"/>
      <c r="H135" s="180">
        <f t="shared" si="32"/>
        <v>1079.3</v>
      </c>
      <c r="I135" s="180">
        <f t="shared" si="32"/>
        <v>2339.3</v>
      </c>
      <c r="J135" s="180">
        <f t="shared" si="32"/>
        <v>3418.6000000000004</v>
      </c>
    </row>
    <row r="136" spans="2:10" ht="15">
      <c r="B136" s="114" t="s">
        <v>236</v>
      </c>
      <c r="C136" s="26" t="s">
        <v>191</v>
      </c>
      <c r="D136" s="26" t="s">
        <v>232</v>
      </c>
      <c r="E136" s="26" t="s">
        <v>537</v>
      </c>
      <c r="F136" s="26" t="s">
        <v>539</v>
      </c>
      <c r="G136" s="26" t="s">
        <v>224</v>
      </c>
      <c r="H136" s="140">
        <f>'вед.прил 7'!I303+'вед.прил 7'!I479</f>
        <v>1079.3</v>
      </c>
      <c r="I136" s="158">
        <f>'вед.прил 7'!N303+'вед.прил 7'!N479</f>
        <v>2339.3</v>
      </c>
      <c r="J136" s="158">
        <f>'вед.прил 7'!O303+'вед.прил 7'!O479</f>
        <v>3418.6000000000004</v>
      </c>
    </row>
    <row r="137" spans="2:10" ht="75">
      <c r="B137" s="23" t="str">
        <f>'вед.прил 7'!A480</f>
        <v>Единая дежурно-диспетчерская служба города Ливны и административно-хозяйственная служба администрации города Ливны в рамках непрограммной части городского бюджета</v>
      </c>
      <c r="C137" s="24" t="s">
        <v>191</v>
      </c>
      <c r="D137" s="24" t="s">
        <v>232</v>
      </c>
      <c r="E137" s="24" t="s">
        <v>362</v>
      </c>
      <c r="F137" s="24"/>
      <c r="G137" s="24"/>
      <c r="H137" s="180">
        <f>H138+H141+H144</f>
        <v>15992.3</v>
      </c>
      <c r="I137" s="180">
        <f>I138+I141+I144</f>
        <v>0</v>
      </c>
      <c r="J137" s="180">
        <f>J138+J141+J144</f>
        <v>15992.3</v>
      </c>
    </row>
    <row r="138" spans="2:10" ht="90">
      <c r="B138" s="23" t="s">
        <v>315</v>
      </c>
      <c r="C138" s="24" t="s">
        <v>191</v>
      </c>
      <c r="D138" s="24" t="s">
        <v>232</v>
      </c>
      <c r="E138" s="24" t="s">
        <v>362</v>
      </c>
      <c r="F138" s="24" t="s">
        <v>244</v>
      </c>
      <c r="G138" s="24"/>
      <c r="H138" s="180">
        <f aca="true" t="shared" si="33" ref="H138:J139">H139</f>
        <v>14159.3</v>
      </c>
      <c r="I138" s="180">
        <f t="shared" si="33"/>
        <v>0</v>
      </c>
      <c r="J138" s="180">
        <f t="shared" si="33"/>
        <v>14159.3</v>
      </c>
    </row>
    <row r="139" spans="2:10" ht="30">
      <c r="B139" s="23" t="s">
        <v>253</v>
      </c>
      <c r="C139" s="24" t="s">
        <v>191</v>
      </c>
      <c r="D139" s="24" t="s">
        <v>232</v>
      </c>
      <c r="E139" s="24" t="s">
        <v>362</v>
      </c>
      <c r="F139" s="24" t="s">
        <v>252</v>
      </c>
      <c r="G139" s="24"/>
      <c r="H139" s="180">
        <f t="shared" si="33"/>
        <v>14159.3</v>
      </c>
      <c r="I139" s="180">
        <f t="shared" si="33"/>
        <v>0</v>
      </c>
      <c r="J139" s="180">
        <f t="shared" si="33"/>
        <v>14159.3</v>
      </c>
    </row>
    <row r="140" spans="2:10" ht="15">
      <c r="B140" s="28" t="s">
        <v>236</v>
      </c>
      <c r="C140" s="26" t="s">
        <v>191</v>
      </c>
      <c r="D140" s="26" t="s">
        <v>232</v>
      </c>
      <c r="E140" s="26" t="s">
        <v>362</v>
      </c>
      <c r="F140" s="26" t="s">
        <v>252</v>
      </c>
      <c r="G140" s="26" t="s">
        <v>224</v>
      </c>
      <c r="H140" s="140">
        <f>'вед.прил 7'!I483</f>
        <v>14159.3</v>
      </c>
      <c r="I140" s="158">
        <f>'вед.прил 7'!N483</f>
        <v>0</v>
      </c>
      <c r="J140" s="158">
        <f>'вед.прил 7'!O483</f>
        <v>14159.3</v>
      </c>
    </row>
    <row r="141" spans="2:10" ht="45">
      <c r="B141" s="22" t="s">
        <v>329</v>
      </c>
      <c r="C141" s="24" t="s">
        <v>191</v>
      </c>
      <c r="D141" s="24" t="s">
        <v>232</v>
      </c>
      <c r="E141" s="24" t="s">
        <v>362</v>
      </c>
      <c r="F141" s="24" t="s">
        <v>246</v>
      </c>
      <c r="G141" s="24"/>
      <c r="H141" s="180">
        <f aca="true" t="shared" si="34" ref="H141:J142">H142</f>
        <v>1802.9</v>
      </c>
      <c r="I141" s="180">
        <f t="shared" si="34"/>
        <v>0</v>
      </c>
      <c r="J141" s="180">
        <f t="shared" si="34"/>
        <v>1802.9</v>
      </c>
    </row>
    <row r="142" spans="2:10" ht="45">
      <c r="B142" s="22" t="s">
        <v>317</v>
      </c>
      <c r="C142" s="24" t="s">
        <v>191</v>
      </c>
      <c r="D142" s="24" t="s">
        <v>232</v>
      </c>
      <c r="E142" s="24" t="s">
        <v>362</v>
      </c>
      <c r="F142" s="24" t="s">
        <v>247</v>
      </c>
      <c r="G142" s="24"/>
      <c r="H142" s="180">
        <f t="shared" si="34"/>
        <v>1802.9</v>
      </c>
      <c r="I142" s="180">
        <f t="shared" si="34"/>
        <v>0</v>
      </c>
      <c r="J142" s="180">
        <f t="shared" si="34"/>
        <v>1802.9</v>
      </c>
    </row>
    <row r="143" spans="2:10" ht="15">
      <c r="B143" s="25" t="s">
        <v>236</v>
      </c>
      <c r="C143" s="26" t="s">
        <v>191</v>
      </c>
      <c r="D143" s="26" t="s">
        <v>232</v>
      </c>
      <c r="E143" s="26" t="s">
        <v>362</v>
      </c>
      <c r="F143" s="26" t="s">
        <v>247</v>
      </c>
      <c r="G143" s="26" t="s">
        <v>224</v>
      </c>
      <c r="H143" s="140">
        <f>'вед.прил 7'!I486</f>
        <v>1802.9</v>
      </c>
      <c r="I143" s="158">
        <f>'вед.прил 7'!N486</f>
        <v>0</v>
      </c>
      <c r="J143" s="158">
        <f>'вед.прил 7'!O486</f>
        <v>1802.9</v>
      </c>
    </row>
    <row r="144" spans="2:10" ht="15">
      <c r="B144" s="22" t="s">
        <v>255</v>
      </c>
      <c r="C144" s="24" t="s">
        <v>191</v>
      </c>
      <c r="D144" s="24" t="s">
        <v>232</v>
      </c>
      <c r="E144" s="24" t="s">
        <v>362</v>
      </c>
      <c r="F144" s="24" t="s">
        <v>254</v>
      </c>
      <c r="G144" s="24"/>
      <c r="H144" s="180">
        <f aca="true" t="shared" si="35" ref="H144:J145">H145</f>
        <v>30.1</v>
      </c>
      <c r="I144" s="180">
        <f t="shared" si="35"/>
        <v>0</v>
      </c>
      <c r="J144" s="180">
        <f t="shared" si="35"/>
        <v>30.1</v>
      </c>
    </row>
    <row r="145" spans="2:10" ht="15">
      <c r="B145" s="22" t="s">
        <v>257</v>
      </c>
      <c r="C145" s="24" t="s">
        <v>191</v>
      </c>
      <c r="D145" s="24" t="s">
        <v>232</v>
      </c>
      <c r="E145" s="24" t="s">
        <v>362</v>
      </c>
      <c r="F145" s="24" t="s">
        <v>256</v>
      </c>
      <c r="G145" s="24"/>
      <c r="H145" s="180">
        <f t="shared" si="35"/>
        <v>30.1</v>
      </c>
      <c r="I145" s="180">
        <f t="shared" si="35"/>
        <v>0</v>
      </c>
      <c r="J145" s="180">
        <f t="shared" si="35"/>
        <v>30.1</v>
      </c>
    </row>
    <row r="146" spans="2:10" ht="15">
      <c r="B146" s="25" t="s">
        <v>236</v>
      </c>
      <c r="C146" s="26" t="s">
        <v>191</v>
      </c>
      <c r="D146" s="26" t="s">
        <v>232</v>
      </c>
      <c r="E146" s="26" t="s">
        <v>362</v>
      </c>
      <c r="F146" s="26" t="s">
        <v>256</v>
      </c>
      <c r="G146" s="26" t="s">
        <v>224</v>
      </c>
      <c r="H146" s="140">
        <f>'вед.прил 7'!I489</f>
        <v>30.1</v>
      </c>
      <c r="I146" s="158">
        <f>'вед.прил 7'!N489</f>
        <v>0</v>
      </c>
      <c r="J146" s="158">
        <f>'вед.прил 7'!O489</f>
        <v>30.1</v>
      </c>
    </row>
    <row r="147" spans="2:10" ht="90">
      <c r="B147" s="22" t="s">
        <v>550</v>
      </c>
      <c r="C147" s="24" t="s">
        <v>191</v>
      </c>
      <c r="D147" s="24" t="s">
        <v>232</v>
      </c>
      <c r="E147" s="24" t="s">
        <v>549</v>
      </c>
      <c r="F147" s="26"/>
      <c r="G147" s="26"/>
      <c r="H147" s="183">
        <f aca="true" t="shared" si="36" ref="H147:J149">H148</f>
        <v>0</v>
      </c>
      <c r="I147" s="183">
        <f t="shared" si="36"/>
        <v>4016</v>
      </c>
      <c r="J147" s="183">
        <f t="shared" si="36"/>
        <v>4016</v>
      </c>
    </row>
    <row r="148" spans="2:10" ht="45">
      <c r="B148" s="22" t="s">
        <v>329</v>
      </c>
      <c r="C148" s="24" t="s">
        <v>191</v>
      </c>
      <c r="D148" s="24" t="s">
        <v>232</v>
      </c>
      <c r="E148" s="24" t="s">
        <v>549</v>
      </c>
      <c r="F148" s="24" t="s">
        <v>246</v>
      </c>
      <c r="G148" s="24"/>
      <c r="H148" s="183">
        <f t="shared" si="36"/>
        <v>0</v>
      </c>
      <c r="I148" s="183">
        <f t="shared" si="36"/>
        <v>4016</v>
      </c>
      <c r="J148" s="183">
        <f t="shared" si="36"/>
        <v>4016</v>
      </c>
    </row>
    <row r="149" spans="2:10" ht="45">
      <c r="B149" s="22" t="s">
        <v>317</v>
      </c>
      <c r="C149" s="24" t="s">
        <v>191</v>
      </c>
      <c r="D149" s="24" t="s">
        <v>232</v>
      </c>
      <c r="E149" s="24" t="s">
        <v>549</v>
      </c>
      <c r="F149" s="24" t="s">
        <v>247</v>
      </c>
      <c r="G149" s="24"/>
      <c r="H149" s="183">
        <f t="shared" si="36"/>
        <v>0</v>
      </c>
      <c r="I149" s="183">
        <f t="shared" si="36"/>
        <v>4016</v>
      </c>
      <c r="J149" s="183">
        <f t="shared" si="36"/>
        <v>4016</v>
      </c>
    </row>
    <row r="150" spans="2:10" ht="15">
      <c r="B150" s="25" t="s">
        <v>236</v>
      </c>
      <c r="C150" s="26" t="s">
        <v>191</v>
      </c>
      <c r="D150" s="26" t="s">
        <v>232</v>
      </c>
      <c r="E150" s="26" t="s">
        <v>549</v>
      </c>
      <c r="F150" s="26" t="s">
        <v>247</v>
      </c>
      <c r="G150" s="26" t="s">
        <v>224</v>
      </c>
      <c r="H150" s="140">
        <f>'вед.прил 7'!I493</f>
        <v>0</v>
      </c>
      <c r="I150" s="158">
        <f>'вед.прил 7'!N493</f>
        <v>4016</v>
      </c>
      <c r="J150" s="158">
        <f>'вед.прил 7'!O493</f>
        <v>4016</v>
      </c>
    </row>
    <row r="151" spans="2:10" ht="45">
      <c r="B151" s="23" t="str">
        <f>'вед.прил 7'!A410</f>
        <v>Муниципальная программа "Развитие архивного дела в городе Ливны Орловской области на 2018-2023 годы"</v>
      </c>
      <c r="C151" s="24" t="s">
        <v>191</v>
      </c>
      <c r="D151" s="24" t="s">
        <v>232</v>
      </c>
      <c r="E151" s="24" t="str">
        <f>'вед.прил 7'!E410</f>
        <v>52 0 00 00000</v>
      </c>
      <c r="F151" s="24"/>
      <c r="G151" s="24"/>
      <c r="H151" s="180">
        <f>H157+H152</f>
        <v>50</v>
      </c>
      <c r="I151" s="180">
        <f>I157+I152</f>
        <v>0</v>
      </c>
      <c r="J151" s="180">
        <f>J157+J152</f>
        <v>50</v>
      </c>
    </row>
    <row r="152" spans="2:10" ht="105">
      <c r="B152" s="23" t="s">
        <v>414</v>
      </c>
      <c r="C152" s="24" t="s">
        <v>191</v>
      </c>
      <c r="D152" s="24" t="s">
        <v>232</v>
      </c>
      <c r="E152" s="123" t="s">
        <v>415</v>
      </c>
      <c r="F152" s="24"/>
      <c r="G152" s="24"/>
      <c r="H152" s="180">
        <f aca="true" t="shared" si="37" ref="H152:J155">H153</f>
        <v>39</v>
      </c>
      <c r="I152" s="180">
        <f t="shared" si="37"/>
        <v>0</v>
      </c>
      <c r="J152" s="180">
        <f t="shared" si="37"/>
        <v>39</v>
      </c>
    </row>
    <row r="153" spans="2:10" ht="15">
      <c r="B153" s="22" t="s">
        <v>300</v>
      </c>
      <c r="C153" s="24" t="s">
        <v>191</v>
      </c>
      <c r="D153" s="24" t="s">
        <v>232</v>
      </c>
      <c r="E153" s="63" t="s">
        <v>416</v>
      </c>
      <c r="F153" s="24"/>
      <c r="G153" s="24"/>
      <c r="H153" s="180">
        <f t="shared" si="37"/>
        <v>39</v>
      </c>
      <c r="I153" s="180">
        <f t="shared" si="37"/>
        <v>0</v>
      </c>
      <c r="J153" s="180">
        <f t="shared" si="37"/>
        <v>39</v>
      </c>
    </row>
    <row r="154" spans="2:10" ht="45">
      <c r="B154" s="22" t="s">
        <v>329</v>
      </c>
      <c r="C154" s="24" t="s">
        <v>191</v>
      </c>
      <c r="D154" s="24" t="s">
        <v>232</v>
      </c>
      <c r="E154" s="123" t="s">
        <v>416</v>
      </c>
      <c r="F154" s="24" t="s">
        <v>246</v>
      </c>
      <c r="G154" s="24"/>
      <c r="H154" s="180">
        <f t="shared" si="37"/>
        <v>39</v>
      </c>
      <c r="I154" s="180">
        <f t="shared" si="37"/>
        <v>0</v>
      </c>
      <c r="J154" s="180">
        <f t="shared" si="37"/>
        <v>39</v>
      </c>
    </row>
    <row r="155" spans="2:10" ht="45">
      <c r="B155" s="22" t="s">
        <v>317</v>
      </c>
      <c r="C155" s="24" t="s">
        <v>191</v>
      </c>
      <c r="D155" s="24" t="s">
        <v>232</v>
      </c>
      <c r="E155" s="123" t="s">
        <v>416</v>
      </c>
      <c r="F155" s="24" t="s">
        <v>247</v>
      </c>
      <c r="G155" s="24"/>
      <c r="H155" s="180">
        <f t="shared" si="37"/>
        <v>39</v>
      </c>
      <c r="I155" s="180">
        <f t="shared" si="37"/>
        <v>0</v>
      </c>
      <c r="J155" s="180">
        <f t="shared" si="37"/>
        <v>39</v>
      </c>
    </row>
    <row r="156" spans="2:10" ht="15">
      <c r="B156" s="28" t="s">
        <v>236</v>
      </c>
      <c r="C156" s="26" t="s">
        <v>191</v>
      </c>
      <c r="D156" s="26" t="s">
        <v>232</v>
      </c>
      <c r="E156" s="64" t="s">
        <v>416</v>
      </c>
      <c r="F156" s="26" t="s">
        <v>247</v>
      </c>
      <c r="G156" s="26" t="s">
        <v>224</v>
      </c>
      <c r="H156" s="140">
        <f>'вед.прил 7'!I415</f>
        <v>39</v>
      </c>
      <c r="I156" s="158">
        <f>'вед.прил 7'!N415</f>
        <v>0</v>
      </c>
      <c r="J156" s="158">
        <f>'вед.прил 7'!O415</f>
        <v>39</v>
      </c>
    </row>
    <row r="157" spans="2:10" ht="30">
      <c r="B157" s="23" t="str">
        <f>'вед.прил 7'!A416</f>
        <v>Основное мероприятие «Укрепление материально-технической базы архива»</v>
      </c>
      <c r="C157" s="24" t="s">
        <v>191</v>
      </c>
      <c r="D157" s="24" t="s">
        <v>232</v>
      </c>
      <c r="E157" s="101" t="str">
        <f>'вед.прил 7'!E416</f>
        <v>52 0 04 00000</v>
      </c>
      <c r="F157" s="24"/>
      <c r="G157" s="24"/>
      <c r="H157" s="180">
        <f aca="true" t="shared" si="38" ref="H157:J160">H158</f>
        <v>11</v>
      </c>
      <c r="I157" s="180">
        <f t="shared" si="38"/>
        <v>0</v>
      </c>
      <c r="J157" s="180">
        <f t="shared" si="38"/>
        <v>11</v>
      </c>
    </row>
    <row r="158" spans="2:10" ht="15">
      <c r="B158" s="22" t="s">
        <v>300</v>
      </c>
      <c r="C158" s="24" t="s">
        <v>191</v>
      </c>
      <c r="D158" s="24" t="s">
        <v>232</v>
      </c>
      <c r="E158" s="101" t="str">
        <f>'вед.прил 7'!E417</f>
        <v>52 0 04 77460</v>
      </c>
      <c r="F158" s="24"/>
      <c r="G158" s="24"/>
      <c r="H158" s="180">
        <f t="shared" si="38"/>
        <v>11</v>
      </c>
      <c r="I158" s="180">
        <f t="shared" si="38"/>
        <v>0</v>
      </c>
      <c r="J158" s="180">
        <f t="shared" si="38"/>
        <v>11</v>
      </c>
    </row>
    <row r="159" spans="2:10" ht="45">
      <c r="B159" s="22" t="s">
        <v>329</v>
      </c>
      <c r="C159" s="24" t="s">
        <v>191</v>
      </c>
      <c r="D159" s="24" t="s">
        <v>232</v>
      </c>
      <c r="E159" s="101" t="str">
        <f>'вед.прил 7'!E418</f>
        <v>52 0 04 77460</v>
      </c>
      <c r="F159" s="24" t="s">
        <v>246</v>
      </c>
      <c r="G159" s="24"/>
      <c r="H159" s="180">
        <f t="shared" si="38"/>
        <v>11</v>
      </c>
      <c r="I159" s="180">
        <f t="shared" si="38"/>
        <v>0</v>
      </c>
      <c r="J159" s="180">
        <f t="shared" si="38"/>
        <v>11</v>
      </c>
    </row>
    <row r="160" spans="2:10" ht="45">
      <c r="B160" s="22" t="s">
        <v>317</v>
      </c>
      <c r="C160" s="24" t="s">
        <v>191</v>
      </c>
      <c r="D160" s="24" t="s">
        <v>232</v>
      </c>
      <c r="E160" s="101" t="str">
        <f>'вед.прил 7'!E419</f>
        <v>52 0 04 77460</v>
      </c>
      <c r="F160" s="24" t="s">
        <v>247</v>
      </c>
      <c r="G160" s="24"/>
      <c r="H160" s="180">
        <f t="shared" si="38"/>
        <v>11</v>
      </c>
      <c r="I160" s="180">
        <f t="shared" si="38"/>
        <v>0</v>
      </c>
      <c r="J160" s="180">
        <f t="shared" si="38"/>
        <v>11</v>
      </c>
    </row>
    <row r="161" spans="2:10" s="91" customFormat="1" ht="15">
      <c r="B161" s="28" t="s">
        <v>236</v>
      </c>
      <c r="C161" s="26" t="s">
        <v>191</v>
      </c>
      <c r="D161" s="26" t="s">
        <v>232</v>
      </c>
      <c r="E161" s="102" t="str">
        <f>'вед.прил 7'!E420</f>
        <v>52 0 04 77460</v>
      </c>
      <c r="F161" s="26" t="s">
        <v>247</v>
      </c>
      <c r="G161" s="26" t="s">
        <v>224</v>
      </c>
      <c r="H161" s="140">
        <f>'вед.прил 7'!I420</f>
        <v>11</v>
      </c>
      <c r="I161" s="158">
        <f>'вед.прил 7'!N420</f>
        <v>0</v>
      </c>
      <c r="J161" s="158">
        <f>'вед.прил 7'!O420</f>
        <v>11</v>
      </c>
    </row>
    <row r="162" spans="2:10" s="91" customFormat="1" ht="45">
      <c r="B162" s="23" t="str">
        <f>'вед.прил 7'!A421</f>
        <v>Муниципальная программа "Профилактика правонарушений в городе Ливны Орловской области на 2020-2022 годы"</v>
      </c>
      <c r="C162" s="24" t="s">
        <v>191</v>
      </c>
      <c r="D162" s="24" t="s">
        <v>232</v>
      </c>
      <c r="E162" s="24" t="str">
        <f>'вед.прил 7'!E421</f>
        <v>63 0 00 00000</v>
      </c>
      <c r="F162" s="24"/>
      <c r="G162" s="24"/>
      <c r="H162" s="180">
        <f aca="true" t="shared" si="39" ref="H162:J166">H163</f>
        <v>100</v>
      </c>
      <c r="I162" s="180">
        <f t="shared" si="39"/>
        <v>0</v>
      </c>
      <c r="J162" s="180">
        <f t="shared" si="39"/>
        <v>100</v>
      </c>
    </row>
    <row r="163" spans="2:10" s="91" customFormat="1" ht="75">
      <c r="B163" s="23" t="str">
        <f>'вед.прил 7'!A422</f>
        <v>Основное мероприятие "Привлечение к деятельности по охране общественного порядка народной дружины путем выработки мер законодательного, организационного характера"</v>
      </c>
      <c r="C163" s="24" t="s">
        <v>191</v>
      </c>
      <c r="D163" s="24" t="s">
        <v>232</v>
      </c>
      <c r="E163" s="24" t="str">
        <f>'вед.прил 7'!E422</f>
        <v>63 0 02 00000</v>
      </c>
      <c r="F163" s="24"/>
      <c r="G163" s="24"/>
      <c r="H163" s="180">
        <f t="shared" si="39"/>
        <v>100</v>
      </c>
      <c r="I163" s="180">
        <f t="shared" si="39"/>
        <v>0</v>
      </c>
      <c r="J163" s="180">
        <f t="shared" si="39"/>
        <v>100</v>
      </c>
    </row>
    <row r="164" spans="2:10" s="91" customFormat="1" ht="15">
      <c r="B164" s="22" t="s">
        <v>300</v>
      </c>
      <c r="C164" s="24" t="s">
        <v>191</v>
      </c>
      <c r="D164" s="24" t="s">
        <v>232</v>
      </c>
      <c r="E164" s="24" t="str">
        <f>'вед.прил 7'!E423</f>
        <v>63 0 02 77150</v>
      </c>
      <c r="F164" s="24"/>
      <c r="G164" s="24"/>
      <c r="H164" s="180">
        <f t="shared" si="39"/>
        <v>100</v>
      </c>
      <c r="I164" s="180">
        <f t="shared" si="39"/>
        <v>0</v>
      </c>
      <c r="J164" s="180">
        <f t="shared" si="39"/>
        <v>100</v>
      </c>
    </row>
    <row r="165" spans="2:10" s="91" customFormat="1" ht="30">
      <c r="B165" s="23" t="s">
        <v>259</v>
      </c>
      <c r="C165" s="24" t="s">
        <v>191</v>
      </c>
      <c r="D165" s="24" t="s">
        <v>232</v>
      </c>
      <c r="E165" s="24" t="str">
        <f>'вед.прил 7'!E424</f>
        <v>63 0 02 77150</v>
      </c>
      <c r="F165" s="24" t="s">
        <v>258</v>
      </c>
      <c r="G165" s="24"/>
      <c r="H165" s="180">
        <f t="shared" si="39"/>
        <v>100</v>
      </c>
      <c r="I165" s="180">
        <f t="shared" si="39"/>
        <v>0</v>
      </c>
      <c r="J165" s="180">
        <f t="shared" si="39"/>
        <v>100</v>
      </c>
    </row>
    <row r="166" spans="2:10" s="91" customFormat="1" ht="30">
      <c r="B166" s="23" t="s">
        <v>270</v>
      </c>
      <c r="C166" s="24" t="s">
        <v>191</v>
      </c>
      <c r="D166" s="24" t="s">
        <v>232</v>
      </c>
      <c r="E166" s="24" t="str">
        <f>'вед.прил 7'!E425</f>
        <v>63 0 02 77150</v>
      </c>
      <c r="F166" s="24" t="s">
        <v>262</v>
      </c>
      <c r="G166" s="24"/>
      <c r="H166" s="180">
        <f t="shared" si="39"/>
        <v>100</v>
      </c>
      <c r="I166" s="180">
        <f t="shared" si="39"/>
        <v>0</v>
      </c>
      <c r="J166" s="180">
        <f t="shared" si="39"/>
        <v>100</v>
      </c>
    </row>
    <row r="167" spans="2:10" s="91" customFormat="1" ht="15">
      <c r="B167" s="28" t="s">
        <v>236</v>
      </c>
      <c r="C167" s="26" t="s">
        <v>191</v>
      </c>
      <c r="D167" s="26" t="s">
        <v>232</v>
      </c>
      <c r="E167" s="26" t="str">
        <f>'вед.прил 7'!E426</f>
        <v>63 0 02 77150</v>
      </c>
      <c r="F167" s="26" t="s">
        <v>262</v>
      </c>
      <c r="G167" s="26" t="s">
        <v>224</v>
      </c>
      <c r="H167" s="140">
        <f>'вед.прил 7'!I426</f>
        <v>100</v>
      </c>
      <c r="I167" s="158">
        <f>'вед.прил 7'!N426</f>
        <v>0</v>
      </c>
      <c r="J167" s="158">
        <f>'вед.прил 7'!O426</f>
        <v>100</v>
      </c>
    </row>
    <row r="168" spans="2:10" s="91" customFormat="1" ht="60">
      <c r="B168" s="23" t="str">
        <f>'вед.прил 7'!A945</f>
        <v>Муниципальная программа "Поддержка социально ориентированных некоммерческих организаций города Ливны Орловской области на 2020-2022 годы"</v>
      </c>
      <c r="C168" s="24" t="s">
        <v>191</v>
      </c>
      <c r="D168" s="24" t="s">
        <v>232</v>
      </c>
      <c r="E168" s="24" t="str">
        <f>'вед.прил 7'!E945</f>
        <v>65 0 00 00000</v>
      </c>
      <c r="F168" s="24"/>
      <c r="G168" s="24"/>
      <c r="H168" s="180">
        <f aca="true" t="shared" si="40" ref="H168:J172">H169</f>
        <v>138</v>
      </c>
      <c r="I168" s="180">
        <f t="shared" si="40"/>
        <v>0</v>
      </c>
      <c r="J168" s="180">
        <f t="shared" si="40"/>
        <v>138</v>
      </c>
    </row>
    <row r="169" spans="2:10" s="91" customFormat="1" ht="45">
      <c r="B169" s="23" t="str">
        <f>'вед.прил 7'!A946</f>
        <v>Основное мероприятие "Развитие механизмов финансовой, имущественной, консультационной поддержки СОНО"</v>
      </c>
      <c r="C169" s="24" t="s">
        <v>191</v>
      </c>
      <c r="D169" s="24" t="s">
        <v>232</v>
      </c>
      <c r="E169" s="24" t="str">
        <f>'вед.прил 7'!E946</f>
        <v>65 0 03 00000</v>
      </c>
      <c r="F169" s="24"/>
      <c r="G169" s="24"/>
      <c r="H169" s="180">
        <f t="shared" si="40"/>
        <v>138</v>
      </c>
      <c r="I169" s="180">
        <f t="shared" si="40"/>
        <v>0</v>
      </c>
      <c r="J169" s="180">
        <f t="shared" si="40"/>
        <v>138</v>
      </c>
    </row>
    <row r="170" spans="2:10" s="91" customFormat="1" ht="15">
      <c r="B170" s="22" t="s">
        <v>300</v>
      </c>
      <c r="C170" s="24" t="s">
        <v>191</v>
      </c>
      <c r="D170" s="24" t="s">
        <v>232</v>
      </c>
      <c r="E170" s="24" t="str">
        <f>'вед.прил 7'!E947</f>
        <v>65 0 03 77580</v>
      </c>
      <c r="F170" s="24"/>
      <c r="G170" s="24"/>
      <c r="H170" s="180">
        <f t="shared" si="40"/>
        <v>138</v>
      </c>
      <c r="I170" s="180">
        <f t="shared" si="40"/>
        <v>0</v>
      </c>
      <c r="J170" s="180">
        <f t="shared" si="40"/>
        <v>138</v>
      </c>
    </row>
    <row r="171" spans="2:10" s="91" customFormat="1" ht="45">
      <c r="B171" s="23" t="str">
        <f>'вед.прил 7'!A948</f>
        <v>Предоставление субсидий бюджетным, автономным учреждениям и иным некоммерческим организациям</v>
      </c>
      <c r="C171" s="24" t="s">
        <v>191</v>
      </c>
      <c r="D171" s="24" t="s">
        <v>232</v>
      </c>
      <c r="E171" s="24" t="str">
        <f>'вед.прил 7'!E948</f>
        <v>65 0 03 77580</v>
      </c>
      <c r="F171" s="24" t="s">
        <v>248</v>
      </c>
      <c r="G171" s="24"/>
      <c r="H171" s="180">
        <f t="shared" si="40"/>
        <v>138</v>
      </c>
      <c r="I171" s="180">
        <f t="shared" si="40"/>
        <v>0</v>
      </c>
      <c r="J171" s="180">
        <f t="shared" si="40"/>
        <v>138</v>
      </c>
    </row>
    <row r="172" spans="2:10" s="91" customFormat="1" ht="75">
      <c r="B172" s="23" t="str">
        <f>'вед.прил 7'!A949</f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C172" s="24" t="s">
        <v>191</v>
      </c>
      <c r="D172" s="24" t="s">
        <v>232</v>
      </c>
      <c r="E172" s="24" t="str">
        <f>'вед.прил 7'!E949</f>
        <v>65 0 03 77580</v>
      </c>
      <c r="F172" s="24" t="s">
        <v>41</v>
      </c>
      <c r="G172" s="24"/>
      <c r="H172" s="180">
        <f t="shared" si="40"/>
        <v>138</v>
      </c>
      <c r="I172" s="180">
        <f t="shared" si="40"/>
        <v>0</v>
      </c>
      <c r="J172" s="180">
        <f t="shared" si="40"/>
        <v>138</v>
      </c>
    </row>
    <row r="173" spans="2:10" s="91" customFormat="1" ht="15">
      <c r="B173" s="28" t="s">
        <v>236</v>
      </c>
      <c r="C173" s="26" t="s">
        <v>191</v>
      </c>
      <c r="D173" s="26" t="s">
        <v>232</v>
      </c>
      <c r="E173" s="26" t="str">
        <f>'вед.прил 7'!E950</f>
        <v>65 0 03 77580</v>
      </c>
      <c r="F173" s="26" t="s">
        <v>41</v>
      </c>
      <c r="G173" s="26" t="s">
        <v>224</v>
      </c>
      <c r="H173" s="140">
        <f>'вед.прил 7'!I950</f>
        <v>138</v>
      </c>
      <c r="I173" s="158">
        <f>'вед.прил 7'!N950</f>
        <v>0</v>
      </c>
      <c r="J173" s="158">
        <f>'вед.прил 7'!O950</f>
        <v>138</v>
      </c>
    </row>
    <row r="174" spans="2:10" ht="60">
      <c r="B174" s="111" t="str">
        <f>'вед.прил 7'!A427</f>
        <v>Муниципальная программа "Развитие территориального общественного самоуправления в городе Ливны Орловской области"</v>
      </c>
      <c r="C174" s="24" t="s">
        <v>191</v>
      </c>
      <c r="D174" s="24" t="s">
        <v>232</v>
      </c>
      <c r="E174" s="24" t="str">
        <f>'вед.прил 7'!E427</f>
        <v>74 0 00 00000</v>
      </c>
      <c r="F174" s="26"/>
      <c r="G174" s="26"/>
      <c r="H174" s="180">
        <f>H175+H180</f>
        <v>372.6</v>
      </c>
      <c r="I174" s="180">
        <f>I175+I180</f>
        <v>0</v>
      </c>
      <c r="J174" s="180">
        <f>J175+J180</f>
        <v>372.6</v>
      </c>
    </row>
    <row r="175" spans="2:10" ht="30">
      <c r="B175" s="111" t="str">
        <f>'вед.прил 7'!A428</f>
        <v>Основное мероприятие "Осуществление выплаты председателям уличных комитетов"</v>
      </c>
      <c r="C175" s="24" t="s">
        <v>191</v>
      </c>
      <c r="D175" s="24" t="s">
        <v>232</v>
      </c>
      <c r="E175" s="24" t="str">
        <f>'вед.прил 7'!E428</f>
        <v>74 0 01 00000</v>
      </c>
      <c r="F175" s="26"/>
      <c r="G175" s="26"/>
      <c r="H175" s="180">
        <f aca="true" t="shared" si="41" ref="H175:J178">H176</f>
        <v>322.6</v>
      </c>
      <c r="I175" s="180">
        <f t="shared" si="41"/>
        <v>0</v>
      </c>
      <c r="J175" s="180">
        <f t="shared" si="41"/>
        <v>322.6</v>
      </c>
    </row>
    <row r="176" spans="2:10" ht="15">
      <c r="B176" s="111" t="str">
        <f>'вед.прил 7'!A429</f>
        <v>Реализация основного мероприятия</v>
      </c>
      <c r="C176" s="24" t="s">
        <v>191</v>
      </c>
      <c r="D176" s="24" t="s">
        <v>232</v>
      </c>
      <c r="E176" s="24" t="str">
        <f>'вед.прил 7'!E429</f>
        <v>74 0 01 77850</v>
      </c>
      <c r="F176" s="24"/>
      <c r="G176" s="24"/>
      <c r="H176" s="180">
        <f t="shared" si="41"/>
        <v>322.6</v>
      </c>
      <c r="I176" s="180">
        <f t="shared" si="41"/>
        <v>0</v>
      </c>
      <c r="J176" s="180">
        <f t="shared" si="41"/>
        <v>322.6</v>
      </c>
    </row>
    <row r="177" spans="2:10" ht="90">
      <c r="B177" s="111" t="str">
        <f>'вед.прил 7'!A430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77" s="24" t="s">
        <v>191</v>
      </c>
      <c r="D177" s="24" t="s">
        <v>232</v>
      </c>
      <c r="E177" s="24" t="str">
        <f>'вед.прил 7'!E430</f>
        <v>74 0 01 77850</v>
      </c>
      <c r="F177" s="24" t="s">
        <v>244</v>
      </c>
      <c r="G177" s="24"/>
      <c r="H177" s="180">
        <f t="shared" si="41"/>
        <v>322.6</v>
      </c>
      <c r="I177" s="180">
        <f t="shared" si="41"/>
        <v>0</v>
      </c>
      <c r="J177" s="180">
        <f t="shared" si="41"/>
        <v>322.6</v>
      </c>
    </row>
    <row r="178" spans="2:10" ht="30">
      <c r="B178" s="111" t="str">
        <f>'вед.прил 7'!A431</f>
        <v>Расходы на выплаты персоналу государственных (муниципальных) органов</v>
      </c>
      <c r="C178" s="24" t="s">
        <v>191</v>
      </c>
      <c r="D178" s="24" t="s">
        <v>232</v>
      </c>
      <c r="E178" s="24" t="str">
        <f>'вед.прил 7'!E431</f>
        <v>74 0 01 77850</v>
      </c>
      <c r="F178" s="24" t="s">
        <v>245</v>
      </c>
      <c r="G178" s="24"/>
      <c r="H178" s="180">
        <f t="shared" si="41"/>
        <v>322.6</v>
      </c>
      <c r="I178" s="180">
        <f t="shared" si="41"/>
        <v>0</v>
      </c>
      <c r="J178" s="180">
        <f t="shared" si="41"/>
        <v>322.6</v>
      </c>
    </row>
    <row r="179" spans="2:10" ht="15">
      <c r="B179" s="113" t="str">
        <f>'вед.прил 7'!A432</f>
        <v>Городские средства</v>
      </c>
      <c r="C179" s="26" t="s">
        <v>191</v>
      </c>
      <c r="D179" s="26" t="s">
        <v>232</v>
      </c>
      <c r="E179" s="26" t="str">
        <f>'вед.прил 7'!E432</f>
        <v>74 0 01 77850</v>
      </c>
      <c r="F179" s="26" t="s">
        <v>245</v>
      </c>
      <c r="G179" s="26" t="s">
        <v>224</v>
      </c>
      <c r="H179" s="140">
        <f>'вед.прил 7'!I432</f>
        <v>322.6</v>
      </c>
      <c r="I179" s="158">
        <f>'вед.прил 7'!N432</f>
        <v>0</v>
      </c>
      <c r="J179" s="158">
        <f>'вед.прил 7'!O432</f>
        <v>322.6</v>
      </c>
    </row>
    <row r="180" spans="2:10" ht="30">
      <c r="B180" s="22" t="str">
        <f>'вед.прил 7'!A433</f>
        <v>Основное мероприятие "Проведение конкурса "Лучший ТОС"</v>
      </c>
      <c r="C180" s="24" t="s">
        <v>191</v>
      </c>
      <c r="D180" s="24" t="s">
        <v>232</v>
      </c>
      <c r="E180" s="24" t="str">
        <f>'вед.прил 7'!E433</f>
        <v>74 0 02 00000</v>
      </c>
      <c r="F180" s="24"/>
      <c r="G180" s="24"/>
      <c r="H180" s="180">
        <f>H182</f>
        <v>50</v>
      </c>
      <c r="I180" s="180">
        <f>I182</f>
        <v>0</v>
      </c>
      <c r="J180" s="180">
        <f>J182</f>
        <v>50</v>
      </c>
    </row>
    <row r="181" spans="2:10" ht="15">
      <c r="B181" s="22" t="str">
        <f>'вед.прил 7'!A434</f>
        <v>Реализация основного мероприятия</v>
      </c>
      <c r="C181" s="24" t="s">
        <v>191</v>
      </c>
      <c r="D181" s="24" t="s">
        <v>232</v>
      </c>
      <c r="E181" s="24" t="str">
        <f>'вед.прил 7'!E434</f>
        <v>74 0 02 77850 </v>
      </c>
      <c r="F181" s="24"/>
      <c r="G181" s="24"/>
      <c r="H181" s="180">
        <f aca="true" t="shared" si="42" ref="H181:J183">H182</f>
        <v>50</v>
      </c>
      <c r="I181" s="180">
        <f t="shared" si="42"/>
        <v>0</v>
      </c>
      <c r="J181" s="180">
        <f t="shared" si="42"/>
        <v>50</v>
      </c>
    </row>
    <row r="182" spans="2:10" ht="30">
      <c r="B182" s="22" t="str">
        <f>'вед.прил 7'!A435</f>
        <v>Социальное обеспечение и иные выплаты населению</v>
      </c>
      <c r="C182" s="24" t="s">
        <v>191</v>
      </c>
      <c r="D182" s="24" t="s">
        <v>232</v>
      </c>
      <c r="E182" s="24" t="str">
        <f>'вед.прил 7'!E435</f>
        <v>74 0 02 77850 </v>
      </c>
      <c r="F182" s="24" t="s">
        <v>246</v>
      </c>
      <c r="G182" s="24"/>
      <c r="H182" s="180">
        <f t="shared" si="42"/>
        <v>50</v>
      </c>
      <c r="I182" s="180">
        <f t="shared" si="42"/>
        <v>0</v>
      </c>
      <c r="J182" s="180">
        <f t="shared" si="42"/>
        <v>50</v>
      </c>
    </row>
    <row r="183" spans="2:10" ht="15">
      <c r="B183" s="22" t="str">
        <f>'вед.прил 7'!A436</f>
        <v>Премии и гранты</v>
      </c>
      <c r="C183" s="24" t="s">
        <v>191</v>
      </c>
      <c r="D183" s="24" t="s">
        <v>232</v>
      </c>
      <c r="E183" s="24" t="str">
        <f>'вед.прил 7'!E436</f>
        <v>74 0 02 77850 </v>
      </c>
      <c r="F183" s="24" t="s">
        <v>247</v>
      </c>
      <c r="G183" s="24"/>
      <c r="H183" s="180">
        <f t="shared" si="42"/>
        <v>50</v>
      </c>
      <c r="I183" s="180">
        <f t="shared" si="42"/>
        <v>0</v>
      </c>
      <c r="J183" s="180">
        <f t="shared" si="42"/>
        <v>50</v>
      </c>
    </row>
    <row r="184" spans="2:10" ht="15">
      <c r="B184" s="25" t="str">
        <f>'вед.прил 7'!A437</f>
        <v>Городские средства</v>
      </c>
      <c r="C184" s="26" t="s">
        <v>191</v>
      </c>
      <c r="D184" s="26" t="s">
        <v>232</v>
      </c>
      <c r="E184" s="26" t="str">
        <f>'вед.прил 7'!E437</f>
        <v>74 0 02 77850 </v>
      </c>
      <c r="F184" s="26" t="s">
        <v>247</v>
      </c>
      <c r="G184" s="26" t="s">
        <v>224</v>
      </c>
      <c r="H184" s="140">
        <f>'вед.прил 7'!I437</f>
        <v>50</v>
      </c>
      <c r="I184" s="158">
        <f>'вед.прил 7'!N437</f>
        <v>0</v>
      </c>
      <c r="J184" s="158">
        <f>'вед.прил 7'!O437</f>
        <v>50</v>
      </c>
    </row>
    <row r="185" spans="2:10" ht="45">
      <c r="B185" s="22" t="str">
        <f>'вед.прил 7'!A438</f>
        <v>Муниципальная программа "Профилактика экстремизма и терроризма в городе Ливны Орловской области на 2020-2022 годы"</v>
      </c>
      <c r="C185" s="24" t="s">
        <v>191</v>
      </c>
      <c r="D185" s="24" t="s">
        <v>232</v>
      </c>
      <c r="E185" s="24" t="str">
        <f>'вед.прил 7'!E438</f>
        <v>70 0 00 00000</v>
      </c>
      <c r="F185" s="24"/>
      <c r="G185" s="24"/>
      <c r="H185" s="180">
        <f aca="true" t="shared" si="43" ref="H185:J189">H186</f>
        <v>100</v>
      </c>
      <c r="I185" s="180">
        <f t="shared" si="43"/>
        <v>0</v>
      </c>
      <c r="J185" s="180">
        <f t="shared" si="43"/>
        <v>100</v>
      </c>
    </row>
    <row r="186" spans="2:10" ht="60">
      <c r="B186" s="22" t="str">
        <f>'вед.прил 7'!A439</f>
        <v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v>
      </c>
      <c r="C186" s="24" t="s">
        <v>191</v>
      </c>
      <c r="D186" s="24" t="s">
        <v>232</v>
      </c>
      <c r="E186" s="24" t="str">
        <f>'вед.прил 7'!E439</f>
        <v>70 0 01 00000</v>
      </c>
      <c r="F186" s="24"/>
      <c r="G186" s="24"/>
      <c r="H186" s="180">
        <f t="shared" si="43"/>
        <v>100</v>
      </c>
      <c r="I186" s="180">
        <f t="shared" si="43"/>
        <v>0</v>
      </c>
      <c r="J186" s="180">
        <f t="shared" si="43"/>
        <v>100</v>
      </c>
    </row>
    <row r="187" spans="2:10" ht="15">
      <c r="B187" s="22" t="str">
        <f>'вед.прил 7'!A440</f>
        <v>Реализация основного мероприятия</v>
      </c>
      <c r="C187" s="24" t="s">
        <v>191</v>
      </c>
      <c r="D187" s="24" t="s">
        <v>232</v>
      </c>
      <c r="E187" s="24" t="str">
        <f>'вед.прил 7'!E440</f>
        <v>70 0 01 77110</v>
      </c>
      <c r="F187" s="24"/>
      <c r="G187" s="24"/>
      <c r="H187" s="180">
        <f t="shared" si="43"/>
        <v>100</v>
      </c>
      <c r="I187" s="180">
        <f t="shared" si="43"/>
        <v>0</v>
      </c>
      <c r="J187" s="180">
        <f t="shared" si="43"/>
        <v>100</v>
      </c>
    </row>
    <row r="188" spans="2:10" ht="45">
      <c r="B188" s="22" t="str">
        <f>'вед.прил 7'!A441</f>
        <v>Закупка товаров, работ и услуг для обеспечения государственных (муниципальных) нужд</v>
      </c>
      <c r="C188" s="24" t="s">
        <v>191</v>
      </c>
      <c r="D188" s="24" t="s">
        <v>232</v>
      </c>
      <c r="E188" s="24" t="str">
        <f>'вед.прил 7'!E441</f>
        <v>70 0 01 77110</v>
      </c>
      <c r="F188" s="24" t="s">
        <v>246</v>
      </c>
      <c r="G188" s="24"/>
      <c r="H188" s="180">
        <f t="shared" si="43"/>
        <v>100</v>
      </c>
      <c r="I188" s="180">
        <f t="shared" si="43"/>
        <v>0</v>
      </c>
      <c r="J188" s="180">
        <f t="shared" si="43"/>
        <v>100</v>
      </c>
    </row>
    <row r="189" spans="2:10" ht="45">
      <c r="B189" s="22" t="str">
        <f>'вед.прил 7'!A442</f>
        <v>Иные закупки товаров, работ и услуг для обеспечения государственных (муниципальных) нужд</v>
      </c>
      <c r="C189" s="24" t="s">
        <v>191</v>
      </c>
      <c r="D189" s="24" t="s">
        <v>232</v>
      </c>
      <c r="E189" s="24" t="str">
        <f>'вед.прил 7'!E442</f>
        <v>70 0 01 77110</v>
      </c>
      <c r="F189" s="24" t="s">
        <v>247</v>
      </c>
      <c r="G189" s="24"/>
      <c r="H189" s="180">
        <f t="shared" si="43"/>
        <v>100</v>
      </c>
      <c r="I189" s="180">
        <f t="shared" si="43"/>
        <v>0</v>
      </c>
      <c r="J189" s="180">
        <f t="shared" si="43"/>
        <v>100</v>
      </c>
    </row>
    <row r="190" spans="2:10" ht="15">
      <c r="B190" s="25" t="str">
        <f>'вед.прил 7'!A443</f>
        <v>Городские средства</v>
      </c>
      <c r="C190" s="26" t="s">
        <v>191</v>
      </c>
      <c r="D190" s="26" t="s">
        <v>232</v>
      </c>
      <c r="E190" s="26" t="str">
        <f>'вед.прил 7'!E443</f>
        <v>70 0 01 77110</v>
      </c>
      <c r="F190" s="26" t="s">
        <v>247</v>
      </c>
      <c r="G190" s="26" t="s">
        <v>224</v>
      </c>
      <c r="H190" s="140">
        <f>'вед.прил 7'!I443</f>
        <v>100</v>
      </c>
      <c r="I190" s="158">
        <f>'вед.прил 7'!N443</f>
        <v>0</v>
      </c>
      <c r="J190" s="158">
        <f>'вед.прил 7'!O443</f>
        <v>100</v>
      </c>
    </row>
    <row r="191" spans="2:10" ht="14.25">
      <c r="B191" s="62" t="s">
        <v>179</v>
      </c>
      <c r="C191" s="46" t="s">
        <v>194</v>
      </c>
      <c r="D191" s="46"/>
      <c r="E191" s="46"/>
      <c r="F191" s="46"/>
      <c r="G191" s="46"/>
      <c r="H191" s="135">
        <f>H194+H202+H208+H251</f>
        <v>135824.8</v>
      </c>
      <c r="I191" s="135">
        <f>I194+I202+I208+I251</f>
        <v>150</v>
      </c>
      <c r="J191" s="135">
        <f>J194+J202+J208+J251</f>
        <v>135974.8</v>
      </c>
    </row>
    <row r="192" spans="2:10" ht="14.25">
      <c r="B192" s="62" t="s">
        <v>236</v>
      </c>
      <c r="C192" s="46" t="s">
        <v>194</v>
      </c>
      <c r="D192" s="46"/>
      <c r="E192" s="46"/>
      <c r="F192" s="46"/>
      <c r="G192" s="46" t="s">
        <v>224</v>
      </c>
      <c r="H192" s="135">
        <f>H201+H207+H218+H244+H262+H267+H272+H227+H233+H257+H239+H250+H276</f>
        <v>9772.9</v>
      </c>
      <c r="I192" s="135">
        <f>I201+I207+I218+I244+I262+I267+I272+I227+I233+I257+I239+I250+I276</f>
        <v>150</v>
      </c>
      <c r="J192" s="135">
        <f>J201+J207+J218+J244+J262+J267+J272+J227+J233+J257+J239+J250+J276</f>
        <v>9922.9</v>
      </c>
    </row>
    <row r="193" spans="2:10" ht="14.25">
      <c r="B193" s="62" t="s">
        <v>237</v>
      </c>
      <c r="C193" s="46" t="s">
        <v>194</v>
      </c>
      <c r="D193" s="46"/>
      <c r="E193" s="46"/>
      <c r="F193" s="46"/>
      <c r="G193" s="46" t="s">
        <v>225</v>
      </c>
      <c r="H193" s="135">
        <f>H214+H223+H245</f>
        <v>126051.9</v>
      </c>
      <c r="I193" s="135">
        <f>I214+I223+I245</f>
        <v>0</v>
      </c>
      <c r="J193" s="135">
        <f>J214+J223+J245</f>
        <v>126051.9</v>
      </c>
    </row>
    <row r="194" spans="2:10" ht="14.25">
      <c r="B194" s="45" t="s">
        <v>238</v>
      </c>
      <c r="C194" s="46" t="s">
        <v>194</v>
      </c>
      <c r="D194" s="46" t="s">
        <v>191</v>
      </c>
      <c r="E194" s="46"/>
      <c r="F194" s="46"/>
      <c r="G194" s="47"/>
      <c r="H194" s="161">
        <f aca="true" t="shared" si="44" ref="H194:J200">H195</f>
        <v>150</v>
      </c>
      <c r="I194" s="161">
        <f t="shared" si="44"/>
        <v>0</v>
      </c>
      <c r="J194" s="161">
        <f t="shared" si="44"/>
        <v>150</v>
      </c>
    </row>
    <row r="195" spans="2:10" ht="30">
      <c r="B195" s="22" t="str">
        <f>'вед.прил 7'!A53</f>
        <v>Муниципальная программа "Молодежь города Ливны Орловской области"</v>
      </c>
      <c r="C195" s="24" t="s">
        <v>194</v>
      </c>
      <c r="D195" s="24" t="s">
        <v>191</v>
      </c>
      <c r="E195" s="24" t="s">
        <v>61</v>
      </c>
      <c r="F195" s="24"/>
      <c r="G195" s="24"/>
      <c r="H195" s="180">
        <f t="shared" si="44"/>
        <v>150</v>
      </c>
      <c r="I195" s="180">
        <f t="shared" si="44"/>
        <v>0</v>
      </c>
      <c r="J195" s="180">
        <f t="shared" si="44"/>
        <v>150</v>
      </c>
    </row>
    <row r="196" spans="2:10" ht="30">
      <c r="B196" s="22" t="str">
        <f>'вед.прил 7'!A54</f>
        <v>Подпрограмма "Содействие занятости молодежи города Ливны" </v>
      </c>
      <c r="C196" s="24" t="s">
        <v>194</v>
      </c>
      <c r="D196" s="24" t="s">
        <v>191</v>
      </c>
      <c r="E196" s="24" t="s">
        <v>62</v>
      </c>
      <c r="F196" s="24"/>
      <c r="G196" s="24"/>
      <c r="H196" s="180">
        <f t="shared" si="44"/>
        <v>150</v>
      </c>
      <c r="I196" s="180">
        <f t="shared" si="44"/>
        <v>0</v>
      </c>
      <c r="J196" s="180">
        <f t="shared" si="44"/>
        <v>150</v>
      </c>
    </row>
    <row r="197" spans="2:10" ht="75">
      <c r="B197" s="22" t="str">
        <f>'вед.прил 7'!A55</f>
        <v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v>
      </c>
      <c r="C197" s="24" t="s">
        <v>194</v>
      </c>
      <c r="D197" s="24" t="s">
        <v>191</v>
      </c>
      <c r="E197" s="24" t="s">
        <v>64</v>
      </c>
      <c r="F197" s="24"/>
      <c r="G197" s="24"/>
      <c r="H197" s="180">
        <f t="shared" si="44"/>
        <v>150</v>
      </c>
      <c r="I197" s="180">
        <f t="shared" si="44"/>
        <v>0</v>
      </c>
      <c r="J197" s="180">
        <f t="shared" si="44"/>
        <v>150</v>
      </c>
    </row>
    <row r="198" spans="2:10" ht="15">
      <c r="B198" s="27" t="str">
        <f>'вед.прил 7'!A56</f>
        <v>Реализация основного мероприятия</v>
      </c>
      <c r="C198" s="24" t="s">
        <v>194</v>
      </c>
      <c r="D198" s="24" t="s">
        <v>191</v>
      </c>
      <c r="E198" s="24" t="s">
        <v>65</v>
      </c>
      <c r="F198" s="24"/>
      <c r="G198" s="24"/>
      <c r="H198" s="180">
        <f t="shared" si="44"/>
        <v>150</v>
      </c>
      <c r="I198" s="180">
        <f t="shared" si="44"/>
        <v>0</v>
      </c>
      <c r="J198" s="180">
        <f t="shared" si="44"/>
        <v>150</v>
      </c>
    </row>
    <row r="199" spans="2:10" ht="45">
      <c r="B199" s="27" t="str">
        <f>'вед.прил 7'!A57</f>
        <v>Предоставление субсидий бюджетным, автономным учреждениям и иным некоммерческим организациям</v>
      </c>
      <c r="C199" s="24" t="s">
        <v>194</v>
      </c>
      <c r="D199" s="24" t="s">
        <v>191</v>
      </c>
      <c r="E199" s="24" t="s">
        <v>65</v>
      </c>
      <c r="F199" s="24" t="s">
        <v>248</v>
      </c>
      <c r="G199" s="24"/>
      <c r="H199" s="180">
        <f t="shared" si="44"/>
        <v>150</v>
      </c>
      <c r="I199" s="180">
        <f t="shared" si="44"/>
        <v>0</v>
      </c>
      <c r="J199" s="180">
        <f t="shared" si="44"/>
        <v>150</v>
      </c>
    </row>
    <row r="200" spans="2:10" ht="15">
      <c r="B200" s="27" t="str">
        <f>'вед.прил 7'!A58</f>
        <v>Субсидии бюджетным учреждениям</v>
      </c>
      <c r="C200" s="24" t="s">
        <v>194</v>
      </c>
      <c r="D200" s="24" t="s">
        <v>191</v>
      </c>
      <c r="E200" s="24" t="s">
        <v>65</v>
      </c>
      <c r="F200" s="24" t="s">
        <v>250</v>
      </c>
      <c r="G200" s="24"/>
      <c r="H200" s="180">
        <f t="shared" si="44"/>
        <v>150</v>
      </c>
      <c r="I200" s="180">
        <f t="shared" si="44"/>
        <v>0</v>
      </c>
      <c r="J200" s="180">
        <f t="shared" si="44"/>
        <v>150</v>
      </c>
    </row>
    <row r="201" spans="2:10" ht="15">
      <c r="B201" s="28" t="s">
        <v>236</v>
      </c>
      <c r="C201" s="26" t="s">
        <v>194</v>
      </c>
      <c r="D201" s="26" t="s">
        <v>191</v>
      </c>
      <c r="E201" s="26" t="s">
        <v>65</v>
      </c>
      <c r="F201" s="26" t="s">
        <v>250</v>
      </c>
      <c r="G201" s="26" t="s">
        <v>224</v>
      </c>
      <c r="H201" s="140">
        <f>'вед.прил 7'!I59</f>
        <v>150</v>
      </c>
      <c r="I201" s="158">
        <f>'вед.прил 7'!N59</f>
        <v>0</v>
      </c>
      <c r="J201" s="158">
        <f>'вед.прил 7'!O59</f>
        <v>150</v>
      </c>
    </row>
    <row r="202" spans="2:10" ht="14.25">
      <c r="B202" s="45" t="s">
        <v>268</v>
      </c>
      <c r="C202" s="46" t="s">
        <v>194</v>
      </c>
      <c r="D202" s="46" t="s">
        <v>195</v>
      </c>
      <c r="E202" s="46"/>
      <c r="F202" s="46"/>
      <c r="G202" s="46"/>
      <c r="H202" s="134">
        <f aca="true" t="shared" si="45" ref="H202:J206">H203</f>
        <v>220</v>
      </c>
      <c r="I202" s="134">
        <f t="shared" si="45"/>
        <v>0</v>
      </c>
      <c r="J202" s="134">
        <f t="shared" si="45"/>
        <v>220</v>
      </c>
    </row>
    <row r="203" spans="2:10" ht="15">
      <c r="B203" s="22" t="s">
        <v>166</v>
      </c>
      <c r="C203" s="24" t="s">
        <v>194</v>
      </c>
      <c r="D203" s="24" t="s">
        <v>195</v>
      </c>
      <c r="E203" s="24" t="s">
        <v>361</v>
      </c>
      <c r="F203" s="46"/>
      <c r="G203" s="46"/>
      <c r="H203" s="180">
        <f t="shared" si="45"/>
        <v>220</v>
      </c>
      <c r="I203" s="180">
        <f t="shared" si="45"/>
        <v>0</v>
      </c>
      <c r="J203" s="180">
        <f t="shared" si="45"/>
        <v>220</v>
      </c>
    </row>
    <row r="204" spans="2:10" ht="75">
      <c r="B204" s="23" t="s">
        <v>269</v>
      </c>
      <c r="C204" s="24" t="s">
        <v>194</v>
      </c>
      <c r="D204" s="24" t="s">
        <v>195</v>
      </c>
      <c r="E204" s="24" t="s">
        <v>93</v>
      </c>
      <c r="F204" s="24"/>
      <c r="G204" s="24"/>
      <c r="H204" s="180">
        <f t="shared" si="45"/>
        <v>220</v>
      </c>
      <c r="I204" s="180">
        <f t="shared" si="45"/>
        <v>0</v>
      </c>
      <c r="J204" s="180">
        <f t="shared" si="45"/>
        <v>220</v>
      </c>
    </row>
    <row r="205" spans="2:10" ht="45">
      <c r="B205" s="22" t="s">
        <v>329</v>
      </c>
      <c r="C205" s="24" t="s">
        <v>194</v>
      </c>
      <c r="D205" s="24" t="s">
        <v>195</v>
      </c>
      <c r="E205" s="24" t="s">
        <v>93</v>
      </c>
      <c r="F205" s="24" t="s">
        <v>246</v>
      </c>
      <c r="G205" s="24"/>
      <c r="H205" s="180">
        <f t="shared" si="45"/>
        <v>220</v>
      </c>
      <c r="I205" s="180">
        <f t="shared" si="45"/>
        <v>0</v>
      </c>
      <c r="J205" s="180">
        <f t="shared" si="45"/>
        <v>220</v>
      </c>
    </row>
    <row r="206" spans="2:10" ht="45">
      <c r="B206" s="22" t="s">
        <v>317</v>
      </c>
      <c r="C206" s="24" t="s">
        <v>194</v>
      </c>
      <c r="D206" s="24" t="s">
        <v>195</v>
      </c>
      <c r="E206" s="24" t="s">
        <v>93</v>
      </c>
      <c r="F206" s="24" t="s">
        <v>247</v>
      </c>
      <c r="G206" s="24"/>
      <c r="H206" s="180">
        <f t="shared" si="45"/>
        <v>220</v>
      </c>
      <c r="I206" s="180">
        <f t="shared" si="45"/>
        <v>0</v>
      </c>
      <c r="J206" s="180">
        <f t="shared" si="45"/>
        <v>220</v>
      </c>
    </row>
    <row r="207" spans="2:10" ht="15">
      <c r="B207" s="28" t="s">
        <v>236</v>
      </c>
      <c r="C207" s="26" t="s">
        <v>194</v>
      </c>
      <c r="D207" s="26" t="s">
        <v>195</v>
      </c>
      <c r="E207" s="26" t="s">
        <v>93</v>
      </c>
      <c r="F207" s="26" t="s">
        <v>247</v>
      </c>
      <c r="G207" s="26" t="s">
        <v>224</v>
      </c>
      <c r="H207" s="140">
        <f>'вед.прил 7'!I580</f>
        <v>220</v>
      </c>
      <c r="I207" s="158">
        <f>'вед.прил 7'!N580</f>
        <v>0</v>
      </c>
      <c r="J207" s="158">
        <f>'вед.прил 7'!O580</f>
        <v>220</v>
      </c>
    </row>
    <row r="208" spans="2:10" ht="14.25">
      <c r="B208" s="54" t="s">
        <v>318</v>
      </c>
      <c r="C208" s="46" t="s">
        <v>194</v>
      </c>
      <c r="D208" s="46" t="s">
        <v>193</v>
      </c>
      <c r="E208" s="46"/>
      <c r="F208" s="46"/>
      <c r="G208" s="46"/>
      <c r="H208" s="134">
        <f>H209+H234+H228+H246</f>
        <v>133844.8</v>
      </c>
      <c r="I208" s="134">
        <f>I209+I234+I228+I246</f>
        <v>150</v>
      </c>
      <c r="J208" s="134">
        <f>J209+J234+J228+J246</f>
        <v>133994.8</v>
      </c>
    </row>
    <row r="209" spans="2:10" ht="75">
      <c r="B209" s="22" t="str">
        <f>'вед.прил 7'!A582</f>
        <v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v>
      </c>
      <c r="C209" s="24" t="s">
        <v>194</v>
      </c>
      <c r="D209" s="24" t="s">
        <v>193</v>
      </c>
      <c r="E209" s="24" t="str">
        <f>'вед.прил 7'!E582</f>
        <v>55 0 00 00000</v>
      </c>
      <c r="F209" s="24"/>
      <c r="G209" s="24"/>
      <c r="H209" s="180">
        <f>H210+H219</f>
        <v>116309</v>
      </c>
      <c r="I209" s="180">
        <f>I210+I219</f>
        <v>0</v>
      </c>
      <c r="J209" s="180">
        <f>J210+J219</f>
        <v>116309</v>
      </c>
    </row>
    <row r="210" spans="2:10" ht="45">
      <c r="B210" s="22" t="str">
        <f>'вед.прил 7'!A583</f>
        <v>Основное мероприятие "Ремонт автомобильных дорог общего пользования местного значения города"</v>
      </c>
      <c r="C210" s="24" t="s">
        <v>194</v>
      </c>
      <c r="D210" s="24" t="s">
        <v>193</v>
      </c>
      <c r="E210" s="24" t="str">
        <f>'вед.прил 7'!E583</f>
        <v>55 0 01 00000</v>
      </c>
      <c r="F210" s="24"/>
      <c r="G210" s="24"/>
      <c r="H210" s="180">
        <f>H211+H215</f>
        <v>60804</v>
      </c>
      <c r="I210" s="180">
        <f>I211+I215</f>
        <v>150.5</v>
      </c>
      <c r="J210" s="180">
        <f>J211+J215</f>
        <v>60954.5</v>
      </c>
    </row>
    <row r="211" spans="2:10" ht="15">
      <c r="B211" s="22" t="str">
        <f>'вед.прил 7'!A584</f>
        <v>Реализация основного мероприятия</v>
      </c>
      <c r="C211" s="24" t="s">
        <v>194</v>
      </c>
      <c r="D211" s="24" t="s">
        <v>193</v>
      </c>
      <c r="E211" s="24" t="str">
        <f>'вед.прил 7'!E584</f>
        <v>55 0 01 70550</v>
      </c>
      <c r="F211" s="24"/>
      <c r="G211" s="24"/>
      <c r="H211" s="180">
        <f aca="true" t="shared" si="46" ref="H211:J213">H212</f>
        <v>60000</v>
      </c>
      <c r="I211" s="180">
        <f t="shared" si="46"/>
        <v>0</v>
      </c>
      <c r="J211" s="180">
        <f t="shared" si="46"/>
        <v>60000</v>
      </c>
    </row>
    <row r="212" spans="2:10" ht="45">
      <c r="B212" s="22" t="str">
        <f>'вед.прил 7'!A585</f>
        <v>Закупка товаров, работ и услуг для обеспечения государственных (муниципальных) нужд</v>
      </c>
      <c r="C212" s="24" t="s">
        <v>194</v>
      </c>
      <c r="D212" s="24" t="s">
        <v>193</v>
      </c>
      <c r="E212" s="24" t="str">
        <f>'вед.прил 7'!E585</f>
        <v>55 0 01 70550</v>
      </c>
      <c r="F212" s="24" t="s">
        <v>246</v>
      </c>
      <c r="G212" s="24"/>
      <c r="H212" s="180">
        <f t="shared" si="46"/>
        <v>60000</v>
      </c>
      <c r="I212" s="180">
        <f t="shared" si="46"/>
        <v>0</v>
      </c>
      <c r="J212" s="180">
        <f t="shared" si="46"/>
        <v>60000</v>
      </c>
    </row>
    <row r="213" spans="2:10" ht="45">
      <c r="B213" s="22" t="str">
        <f>'вед.прил 7'!A586</f>
        <v>Иные закупки товаров, работ и услуг для обеспечения государственных (муниципальных) нужд</v>
      </c>
      <c r="C213" s="24" t="s">
        <v>194</v>
      </c>
      <c r="D213" s="24" t="s">
        <v>193</v>
      </c>
      <c r="E213" s="24" t="str">
        <f>'вед.прил 7'!E586</f>
        <v>55 0 01 70550</v>
      </c>
      <c r="F213" s="24" t="s">
        <v>247</v>
      </c>
      <c r="G213" s="24"/>
      <c r="H213" s="180">
        <f t="shared" si="46"/>
        <v>60000</v>
      </c>
      <c r="I213" s="180">
        <f t="shared" si="46"/>
        <v>0</v>
      </c>
      <c r="J213" s="180">
        <f t="shared" si="46"/>
        <v>60000</v>
      </c>
    </row>
    <row r="214" spans="2:10" ht="15">
      <c r="B214" s="25" t="s">
        <v>237</v>
      </c>
      <c r="C214" s="26" t="s">
        <v>194</v>
      </c>
      <c r="D214" s="26" t="s">
        <v>193</v>
      </c>
      <c r="E214" s="26" t="s">
        <v>142</v>
      </c>
      <c r="F214" s="26" t="s">
        <v>247</v>
      </c>
      <c r="G214" s="26" t="s">
        <v>225</v>
      </c>
      <c r="H214" s="140">
        <f>'вед.прил 7'!I587</f>
        <v>60000</v>
      </c>
      <c r="I214" s="158">
        <f>'вед.прил 7'!N587</f>
        <v>0</v>
      </c>
      <c r="J214" s="158">
        <f>'вед.прил 7'!O587</f>
        <v>60000</v>
      </c>
    </row>
    <row r="215" spans="2:10" ht="15">
      <c r="B215" s="22" t="s">
        <v>300</v>
      </c>
      <c r="C215" s="24" t="s">
        <v>194</v>
      </c>
      <c r="D215" s="24" t="s">
        <v>193</v>
      </c>
      <c r="E215" s="24" t="str">
        <f>'вед.прил 7'!E588</f>
        <v>55 0 01 77630</v>
      </c>
      <c r="F215" s="24"/>
      <c r="G215" s="24"/>
      <c r="H215" s="180">
        <f aca="true" t="shared" si="47" ref="H215:J217">H216</f>
        <v>804</v>
      </c>
      <c r="I215" s="180">
        <f t="shared" si="47"/>
        <v>150.5</v>
      </c>
      <c r="J215" s="180">
        <f t="shared" si="47"/>
        <v>954.5</v>
      </c>
    </row>
    <row r="216" spans="2:10" ht="45">
      <c r="B216" s="22" t="s">
        <v>329</v>
      </c>
      <c r="C216" s="24" t="s">
        <v>194</v>
      </c>
      <c r="D216" s="24" t="s">
        <v>193</v>
      </c>
      <c r="E216" s="24" t="str">
        <f>'вед.прил 7'!E589</f>
        <v>55 0 01 77630</v>
      </c>
      <c r="F216" s="24" t="s">
        <v>246</v>
      </c>
      <c r="G216" s="24"/>
      <c r="H216" s="180">
        <f t="shared" si="47"/>
        <v>804</v>
      </c>
      <c r="I216" s="180">
        <f t="shared" si="47"/>
        <v>150.5</v>
      </c>
      <c r="J216" s="180">
        <f t="shared" si="47"/>
        <v>954.5</v>
      </c>
    </row>
    <row r="217" spans="2:10" ht="45">
      <c r="B217" s="22" t="s">
        <v>317</v>
      </c>
      <c r="C217" s="24" t="s">
        <v>194</v>
      </c>
      <c r="D217" s="24" t="s">
        <v>193</v>
      </c>
      <c r="E217" s="24" t="str">
        <f>'вед.прил 7'!E590</f>
        <v>55 0 01 77630</v>
      </c>
      <c r="F217" s="24" t="s">
        <v>247</v>
      </c>
      <c r="G217" s="24"/>
      <c r="H217" s="180">
        <f t="shared" si="47"/>
        <v>804</v>
      </c>
      <c r="I217" s="180">
        <f t="shared" si="47"/>
        <v>150.5</v>
      </c>
      <c r="J217" s="180">
        <f t="shared" si="47"/>
        <v>954.5</v>
      </c>
    </row>
    <row r="218" spans="2:10" ht="15">
      <c r="B218" s="28" t="s">
        <v>236</v>
      </c>
      <c r="C218" s="26" t="s">
        <v>194</v>
      </c>
      <c r="D218" s="26" t="s">
        <v>193</v>
      </c>
      <c r="E218" s="26" t="str">
        <f>'вед.прил 7'!E591</f>
        <v>55 0 01 77630</v>
      </c>
      <c r="F218" s="26" t="s">
        <v>247</v>
      </c>
      <c r="G218" s="26" t="s">
        <v>224</v>
      </c>
      <c r="H218" s="140">
        <f>'вед.прил 7'!I591</f>
        <v>804</v>
      </c>
      <c r="I218" s="158">
        <f>'вед.прил 7'!N591</f>
        <v>150.5</v>
      </c>
      <c r="J218" s="158">
        <f>'вед.прил 7'!O591</f>
        <v>954.5</v>
      </c>
    </row>
    <row r="219" spans="2:10" ht="45">
      <c r="B219" s="27" t="str">
        <f>'вед.прил 7'!A592</f>
        <v>Основное мероприятие "Содержание автомобильных дорог общего пользования местного значения города"</v>
      </c>
      <c r="C219" s="24" t="s">
        <v>194</v>
      </c>
      <c r="D219" s="24" t="s">
        <v>193</v>
      </c>
      <c r="E219" s="24" t="str">
        <f>'вед.прил 7'!E592</f>
        <v>55 0 02 00000</v>
      </c>
      <c r="F219" s="24"/>
      <c r="G219" s="24"/>
      <c r="H219" s="180">
        <f>H220+H224</f>
        <v>55505</v>
      </c>
      <c r="I219" s="180">
        <f>I220+I224</f>
        <v>-150.5</v>
      </c>
      <c r="J219" s="180">
        <f>J220+J224</f>
        <v>55354.5</v>
      </c>
    </row>
    <row r="220" spans="2:10" ht="15">
      <c r="B220" s="22" t="s">
        <v>300</v>
      </c>
      <c r="C220" s="24" t="s">
        <v>194</v>
      </c>
      <c r="D220" s="24" t="s">
        <v>193</v>
      </c>
      <c r="E220" s="24" t="s">
        <v>99</v>
      </c>
      <c r="F220" s="24"/>
      <c r="G220" s="24"/>
      <c r="H220" s="180">
        <f aca="true" t="shared" si="48" ref="H220:J222">H221</f>
        <v>50000</v>
      </c>
      <c r="I220" s="180">
        <f t="shared" si="48"/>
        <v>0</v>
      </c>
      <c r="J220" s="180">
        <f t="shared" si="48"/>
        <v>50000</v>
      </c>
    </row>
    <row r="221" spans="2:10" ht="45">
      <c r="B221" s="22" t="s">
        <v>329</v>
      </c>
      <c r="C221" s="24" t="s">
        <v>194</v>
      </c>
      <c r="D221" s="24" t="s">
        <v>193</v>
      </c>
      <c r="E221" s="24" t="s">
        <v>99</v>
      </c>
      <c r="F221" s="24" t="s">
        <v>246</v>
      </c>
      <c r="G221" s="24"/>
      <c r="H221" s="180">
        <f t="shared" si="48"/>
        <v>50000</v>
      </c>
      <c r="I221" s="180">
        <f t="shared" si="48"/>
        <v>0</v>
      </c>
      <c r="J221" s="180">
        <f t="shared" si="48"/>
        <v>50000</v>
      </c>
    </row>
    <row r="222" spans="2:10" ht="45">
      <c r="B222" s="22" t="s">
        <v>317</v>
      </c>
      <c r="C222" s="24" t="s">
        <v>194</v>
      </c>
      <c r="D222" s="24" t="s">
        <v>193</v>
      </c>
      <c r="E222" s="24" t="s">
        <v>99</v>
      </c>
      <c r="F222" s="24" t="s">
        <v>247</v>
      </c>
      <c r="G222" s="24"/>
      <c r="H222" s="180">
        <f t="shared" si="48"/>
        <v>50000</v>
      </c>
      <c r="I222" s="180">
        <f t="shared" si="48"/>
        <v>0</v>
      </c>
      <c r="J222" s="180">
        <f t="shared" si="48"/>
        <v>50000</v>
      </c>
    </row>
    <row r="223" spans="2:10" ht="15">
      <c r="B223" s="28" t="s">
        <v>237</v>
      </c>
      <c r="C223" s="26" t="s">
        <v>194</v>
      </c>
      <c r="D223" s="26" t="s">
        <v>193</v>
      </c>
      <c r="E223" s="26" t="s">
        <v>99</v>
      </c>
      <c r="F223" s="26" t="s">
        <v>247</v>
      </c>
      <c r="G223" s="26" t="s">
        <v>225</v>
      </c>
      <c r="H223" s="140">
        <f>'вед.прил 7'!I596+'вед.прил 7'!I311</f>
        <v>50000</v>
      </c>
      <c r="I223" s="158">
        <f>'вед.прил 7'!N596+'вед.прил 7'!N311</f>
        <v>0</v>
      </c>
      <c r="J223" s="158">
        <f>'вед.прил 7'!O596+'вед.прил 7'!O311</f>
        <v>50000</v>
      </c>
    </row>
    <row r="224" spans="2:10" ht="15">
      <c r="B224" s="22" t="s">
        <v>300</v>
      </c>
      <c r="C224" s="24" t="s">
        <v>194</v>
      </c>
      <c r="D224" s="24" t="s">
        <v>193</v>
      </c>
      <c r="E224" s="24" t="s">
        <v>98</v>
      </c>
      <c r="F224" s="24"/>
      <c r="G224" s="24"/>
      <c r="H224" s="180">
        <f aca="true" t="shared" si="49" ref="H224:J226">H225</f>
        <v>5505</v>
      </c>
      <c r="I224" s="180">
        <f t="shared" si="49"/>
        <v>-150.5</v>
      </c>
      <c r="J224" s="180">
        <f t="shared" si="49"/>
        <v>5354.5</v>
      </c>
    </row>
    <row r="225" spans="2:10" ht="45">
      <c r="B225" s="22" t="s">
        <v>329</v>
      </c>
      <c r="C225" s="24" t="s">
        <v>194</v>
      </c>
      <c r="D225" s="24" t="s">
        <v>193</v>
      </c>
      <c r="E225" s="24" t="s">
        <v>98</v>
      </c>
      <c r="F225" s="24" t="s">
        <v>246</v>
      </c>
      <c r="G225" s="24"/>
      <c r="H225" s="180">
        <f t="shared" si="49"/>
        <v>5505</v>
      </c>
      <c r="I225" s="180">
        <f t="shared" si="49"/>
        <v>-150.5</v>
      </c>
      <c r="J225" s="180">
        <f t="shared" si="49"/>
        <v>5354.5</v>
      </c>
    </row>
    <row r="226" spans="2:10" ht="45">
      <c r="B226" s="22" t="s">
        <v>317</v>
      </c>
      <c r="C226" s="24" t="s">
        <v>194</v>
      </c>
      <c r="D226" s="24" t="s">
        <v>193</v>
      </c>
      <c r="E226" s="24" t="s">
        <v>98</v>
      </c>
      <c r="F226" s="24" t="s">
        <v>247</v>
      </c>
      <c r="G226" s="24"/>
      <c r="H226" s="180">
        <f t="shared" si="49"/>
        <v>5505</v>
      </c>
      <c r="I226" s="180">
        <f t="shared" si="49"/>
        <v>-150.5</v>
      </c>
      <c r="J226" s="180">
        <f t="shared" si="49"/>
        <v>5354.5</v>
      </c>
    </row>
    <row r="227" spans="2:10" ht="15">
      <c r="B227" s="28" t="s">
        <v>236</v>
      </c>
      <c r="C227" s="26" t="s">
        <v>194</v>
      </c>
      <c r="D227" s="26" t="s">
        <v>193</v>
      </c>
      <c r="E227" s="26" t="s">
        <v>98</v>
      </c>
      <c r="F227" s="26" t="s">
        <v>247</v>
      </c>
      <c r="G227" s="26" t="s">
        <v>224</v>
      </c>
      <c r="H227" s="140">
        <f>'вед.прил 7'!I600+'вед.прил 7'!I315</f>
        <v>5505</v>
      </c>
      <c r="I227" s="158">
        <f>'вед.прил 7'!N600+'вед.прил 7'!N315</f>
        <v>-150.5</v>
      </c>
      <c r="J227" s="158">
        <f>'вед.прил 7'!O600+'вед.прил 7'!O315</f>
        <v>5354.5</v>
      </c>
    </row>
    <row r="228" spans="2:10" ht="45">
      <c r="B228" s="23" t="s">
        <v>433</v>
      </c>
      <c r="C228" s="24" t="s">
        <v>194</v>
      </c>
      <c r="D228" s="24" t="s">
        <v>193</v>
      </c>
      <c r="E228" s="24" t="s">
        <v>69</v>
      </c>
      <c r="F228" s="24"/>
      <c r="G228" s="24"/>
      <c r="H228" s="180">
        <f aca="true" t="shared" si="50" ref="H228:J232">H229</f>
        <v>900</v>
      </c>
      <c r="I228" s="180">
        <f t="shared" si="50"/>
        <v>0</v>
      </c>
      <c r="J228" s="180">
        <f t="shared" si="50"/>
        <v>900</v>
      </c>
    </row>
    <row r="229" spans="2:10" ht="45">
      <c r="B229" s="23" t="s">
        <v>154</v>
      </c>
      <c r="C229" s="24" t="s">
        <v>194</v>
      </c>
      <c r="D229" s="24" t="s">
        <v>193</v>
      </c>
      <c r="E229" s="24" t="s">
        <v>70</v>
      </c>
      <c r="F229" s="24"/>
      <c r="G229" s="24"/>
      <c r="H229" s="180">
        <f t="shared" si="50"/>
        <v>900</v>
      </c>
      <c r="I229" s="180">
        <f t="shared" si="50"/>
        <v>0</v>
      </c>
      <c r="J229" s="180">
        <f t="shared" si="50"/>
        <v>900</v>
      </c>
    </row>
    <row r="230" spans="2:10" ht="15">
      <c r="B230" s="23" t="s">
        <v>300</v>
      </c>
      <c r="C230" s="24" t="s">
        <v>194</v>
      </c>
      <c r="D230" s="24" t="s">
        <v>193</v>
      </c>
      <c r="E230" s="24" t="s">
        <v>71</v>
      </c>
      <c r="F230" s="24"/>
      <c r="G230" s="24"/>
      <c r="H230" s="180">
        <f t="shared" si="50"/>
        <v>900</v>
      </c>
      <c r="I230" s="180">
        <f t="shared" si="50"/>
        <v>0</v>
      </c>
      <c r="J230" s="180">
        <f t="shared" si="50"/>
        <v>900</v>
      </c>
    </row>
    <row r="231" spans="2:10" ht="45">
      <c r="B231" s="23" t="s">
        <v>329</v>
      </c>
      <c r="C231" s="24" t="s">
        <v>194</v>
      </c>
      <c r="D231" s="24" t="s">
        <v>193</v>
      </c>
      <c r="E231" s="24" t="s">
        <v>71</v>
      </c>
      <c r="F231" s="24" t="s">
        <v>246</v>
      </c>
      <c r="G231" s="24"/>
      <c r="H231" s="180">
        <f t="shared" si="50"/>
        <v>900</v>
      </c>
      <c r="I231" s="180">
        <f t="shared" si="50"/>
        <v>0</v>
      </c>
      <c r="J231" s="180">
        <f t="shared" si="50"/>
        <v>900</v>
      </c>
    </row>
    <row r="232" spans="2:10" ht="45">
      <c r="B232" s="23" t="s">
        <v>317</v>
      </c>
      <c r="C232" s="24" t="s">
        <v>194</v>
      </c>
      <c r="D232" s="24" t="s">
        <v>193</v>
      </c>
      <c r="E232" s="24" t="s">
        <v>71</v>
      </c>
      <c r="F232" s="24" t="s">
        <v>247</v>
      </c>
      <c r="G232" s="24"/>
      <c r="H232" s="180">
        <f t="shared" si="50"/>
        <v>900</v>
      </c>
      <c r="I232" s="180">
        <f t="shared" si="50"/>
        <v>0</v>
      </c>
      <c r="J232" s="180">
        <f t="shared" si="50"/>
        <v>900</v>
      </c>
    </row>
    <row r="233" spans="2:10" ht="15">
      <c r="B233" s="28" t="s">
        <v>236</v>
      </c>
      <c r="C233" s="26" t="s">
        <v>194</v>
      </c>
      <c r="D233" s="26" t="s">
        <v>193</v>
      </c>
      <c r="E233" s="26" t="s">
        <v>71</v>
      </c>
      <c r="F233" s="26" t="s">
        <v>247</v>
      </c>
      <c r="G233" s="26" t="s">
        <v>224</v>
      </c>
      <c r="H233" s="140">
        <f>'вед.прил 7'!I321</f>
        <v>900</v>
      </c>
      <c r="I233" s="158">
        <f>'вед.прил 7'!N321</f>
        <v>0</v>
      </c>
      <c r="J233" s="158">
        <f>'вед.прил 7'!O321</f>
        <v>900</v>
      </c>
    </row>
    <row r="234" spans="2:10" ht="45">
      <c r="B234" s="22" t="s">
        <v>334</v>
      </c>
      <c r="C234" s="24" t="s">
        <v>194</v>
      </c>
      <c r="D234" s="24" t="s">
        <v>193</v>
      </c>
      <c r="E234" s="24" t="str">
        <f>'вед.прил 7'!E601</f>
        <v>61 0 00 00000</v>
      </c>
      <c r="F234" s="24"/>
      <c r="G234" s="24"/>
      <c r="H234" s="180">
        <f>H240+H235</f>
        <v>16615.8</v>
      </c>
      <c r="I234" s="180">
        <f>I240+I235</f>
        <v>0</v>
      </c>
      <c r="J234" s="180">
        <f>J240+J235</f>
        <v>16615.8</v>
      </c>
    </row>
    <row r="235" spans="2:10" ht="45">
      <c r="B235" s="111" t="str">
        <f>'вед.прил 7'!A602</f>
        <v>Основное мероприятие "Благоустройство дворовых территорий многоквартирных домов"</v>
      </c>
      <c r="C235" s="24" t="s">
        <v>194</v>
      </c>
      <c r="D235" s="24" t="s">
        <v>193</v>
      </c>
      <c r="E235" s="24" t="str">
        <f>'вед.прил 7'!E602</f>
        <v>61 0 01 00000</v>
      </c>
      <c r="F235" s="24"/>
      <c r="G235" s="24"/>
      <c r="H235" s="180">
        <f aca="true" t="shared" si="51" ref="H235:J238">H236</f>
        <v>401.8</v>
      </c>
      <c r="I235" s="180">
        <f t="shared" si="51"/>
        <v>-37.3</v>
      </c>
      <c r="J235" s="180">
        <f t="shared" si="51"/>
        <v>364.5</v>
      </c>
    </row>
    <row r="236" spans="2:10" ht="15">
      <c r="B236" s="111" t="str">
        <f>'вед.прил 7'!A603</f>
        <v>Реализация основного мероприятия</v>
      </c>
      <c r="C236" s="24" t="s">
        <v>194</v>
      </c>
      <c r="D236" s="24" t="s">
        <v>193</v>
      </c>
      <c r="E236" s="24" t="str">
        <f>'вед.прил 7'!E603</f>
        <v>61 0 01 77720</v>
      </c>
      <c r="F236" s="24"/>
      <c r="G236" s="24"/>
      <c r="H236" s="180">
        <f t="shared" si="51"/>
        <v>401.8</v>
      </c>
      <c r="I236" s="180">
        <f t="shared" si="51"/>
        <v>-37.3</v>
      </c>
      <c r="J236" s="180">
        <f t="shared" si="51"/>
        <v>364.5</v>
      </c>
    </row>
    <row r="237" spans="2:10" ht="45">
      <c r="B237" s="111" t="str">
        <f>'вед.прил 7'!A604</f>
        <v>Закупка товаров, работ и услуг для обеспечения государственных (муниципальных) нужд</v>
      </c>
      <c r="C237" s="24" t="s">
        <v>194</v>
      </c>
      <c r="D237" s="24" t="s">
        <v>193</v>
      </c>
      <c r="E237" s="24" t="str">
        <f>'вед.прил 7'!E604</f>
        <v>61 0 01 77720</v>
      </c>
      <c r="F237" s="24" t="s">
        <v>246</v>
      </c>
      <c r="G237" s="24"/>
      <c r="H237" s="180">
        <f t="shared" si="51"/>
        <v>401.8</v>
      </c>
      <c r="I237" s="180">
        <f t="shared" si="51"/>
        <v>-37.3</v>
      </c>
      <c r="J237" s="180">
        <f t="shared" si="51"/>
        <v>364.5</v>
      </c>
    </row>
    <row r="238" spans="2:10" ht="45">
      <c r="B238" s="111" t="str">
        <f>'вед.прил 7'!A605</f>
        <v>Иные закупки товаров, работ и услуг для обеспечения государственных (муниципальных) нужд</v>
      </c>
      <c r="C238" s="24" t="s">
        <v>194</v>
      </c>
      <c r="D238" s="24" t="s">
        <v>193</v>
      </c>
      <c r="E238" s="24" t="str">
        <f>'вед.прил 7'!E605</f>
        <v>61 0 01 77720</v>
      </c>
      <c r="F238" s="24" t="s">
        <v>247</v>
      </c>
      <c r="G238" s="24"/>
      <c r="H238" s="180">
        <f t="shared" si="51"/>
        <v>401.8</v>
      </c>
      <c r="I238" s="180">
        <f t="shared" si="51"/>
        <v>-37.3</v>
      </c>
      <c r="J238" s="180">
        <f t="shared" si="51"/>
        <v>364.5</v>
      </c>
    </row>
    <row r="239" spans="2:10" ht="15">
      <c r="B239" s="113" t="str">
        <f>'вед.прил 7'!A606</f>
        <v>Городские средства</v>
      </c>
      <c r="C239" s="26" t="s">
        <v>194</v>
      </c>
      <c r="D239" s="26" t="s">
        <v>193</v>
      </c>
      <c r="E239" s="26" t="str">
        <f>'вед.прил 7'!E606</f>
        <v>61 0 01 77720</v>
      </c>
      <c r="F239" s="26" t="s">
        <v>247</v>
      </c>
      <c r="G239" s="26" t="s">
        <v>224</v>
      </c>
      <c r="H239" s="140">
        <f>'вед.прил 7'!I606</f>
        <v>401.8</v>
      </c>
      <c r="I239" s="158">
        <f>'вед.прил 7'!N606</f>
        <v>-37.3</v>
      </c>
      <c r="J239" s="158">
        <f>'вед.прил 7'!O606</f>
        <v>364.5</v>
      </c>
    </row>
    <row r="240" spans="2:10" ht="90">
      <c r="B240" s="111" t="str">
        <f>'вед.прил 7'!A607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240" s="24" t="s">
        <v>194</v>
      </c>
      <c r="D240" s="24" t="s">
        <v>193</v>
      </c>
      <c r="E240" s="24" t="str">
        <f>'вед.прил 7'!E607</f>
        <v>61 0 F2 00000</v>
      </c>
      <c r="F240" s="24"/>
      <c r="G240" s="24"/>
      <c r="H240" s="180">
        <f aca="true" t="shared" si="52" ref="H240:J242">H241</f>
        <v>16214</v>
      </c>
      <c r="I240" s="180">
        <f t="shared" si="52"/>
        <v>37.3</v>
      </c>
      <c r="J240" s="180">
        <f t="shared" si="52"/>
        <v>16251.3</v>
      </c>
    </row>
    <row r="241" spans="2:10" ht="30">
      <c r="B241" s="111" t="str">
        <f>'вед.прил 7'!A608</f>
        <v>Реализация программ формирования современной городской среды</v>
      </c>
      <c r="C241" s="24" t="s">
        <v>194</v>
      </c>
      <c r="D241" s="24" t="s">
        <v>193</v>
      </c>
      <c r="E241" s="24" t="str">
        <f>'вед.прил 7'!E608</f>
        <v>61 0 F2 55550</v>
      </c>
      <c r="F241" s="24"/>
      <c r="G241" s="24"/>
      <c r="H241" s="180">
        <f t="shared" si="52"/>
        <v>16214</v>
      </c>
      <c r="I241" s="180">
        <f t="shared" si="52"/>
        <v>37.3</v>
      </c>
      <c r="J241" s="180">
        <f t="shared" si="52"/>
        <v>16251.3</v>
      </c>
    </row>
    <row r="242" spans="2:10" ht="45">
      <c r="B242" s="111" t="str">
        <f>'вед.прил 7'!A609</f>
        <v>Закупка товаров, работ и услуг для обеспечения государственных (муниципальных) нужд</v>
      </c>
      <c r="C242" s="24" t="s">
        <v>194</v>
      </c>
      <c r="D242" s="24" t="s">
        <v>193</v>
      </c>
      <c r="E242" s="24" t="str">
        <f>'вед.прил 7'!E609</f>
        <v>61 0 F2 55550</v>
      </c>
      <c r="F242" s="24" t="s">
        <v>246</v>
      </c>
      <c r="G242" s="24"/>
      <c r="H242" s="180">
        <f t="shared" si="52"/>
        <v>16214</v>
      </c>
      <c r="I242" s="180">
        <f t="shared" si="52"/>
        <v>37.3</v>
      </c>
      <c r="J242" s="180">
        <f t="shared" si="52"/>
        <v>16251.3</v>
      </c>
    </row>
    <row r="243" spans="2:10" ht="45">
      <c r="B243" s="111" t="str">
        <f>'вед.прил 7'!A610</f>
        <v>Иные закупки товаров, работ и услуг для обеспечения государственных (муниципальных) нужд</v>
      </c>
      <c r="C243" s="24" t="s">
        <v>194</v>
      </c>
      <c r="D243" s="24" t="s">
        <v>193</v>
      </c>
      <c r="E243" s="24" t="str">
        <f>'вед.прил 7'!E610</f>
        <v>61 0 F2 55550</v>
      </c>
      <c r="F243" s="24" t="s">
        <v>247</v>
      </c>
      <c r="G243" s="24"/>
      <c r="H243" s="180">
        <f>H244+H245</f>
        <v>16214</v>
      </c>
      <c r="I243" s="180">
        <f>I244+I245</f>
        <v>37.3</v>
      </c>
      <c r="J243" s="180">
        <f>J244+J245</f>
        <v>16251.3</v>
      </c>
    </row>
    <row r="244" spans="2:10" ht="15">
      <c r="B244" s="113" t="str">
        <f>'вед.прил 7'!A611</f>
        <v>Городские средства</v>
      </c>
      <c r="C244" s="26" t="s">
        <v>194</v>
      </c>
      <c r="D244" s="26" t="s">
        <v>193</v>
      </c>
      <c r="E244" s="26" t="str">
        <f>'вед.прил 7'!E611</f>
        <v>61 0 F2 55550</v>
      </c>
      <c r="F244" s="26" t="s">
        <v>247</v>
      </c>
      <c r="G244" s="26" t="s">
        <v>224</v>
      </c>
      <c r="H244" s="140">
        <f>'вед.прил 7'!I611</f>
        <v>162.1</v>
      </c>
      <c r="I244" s="158">
        <f>'вед.прил 7'!N611</f>
        <v>37.3</v>
      </c>
      <c r="J244" s="158">
        <f>'вед.прил 7'!O611</f>
        <v>199.39999999999998</v>
      </c>
    </row>
    <row r="245" spans="2:10" ht="15">
      <c r="B245" s="113" t="str">
        <f>'вед.прил 7'!A612</f>
        <v>Областные средства</v>
      </c>
      <c r="C245" s="26" t="s">
        <v>194</v>
      </c>
      <c r="D245" s="26" t="s">
        <v>193</v>
      </c>
      <c r="E245" s="26" t="str">
        <f>'вед.прил 7'!E612</f>
        <v>61 0 F2 55550</v>
      </c>
      <c r="F245" s="26" t="s">
        <v>247</v>
      </c>
      <c r="G245" s="26" t="s">
        <v>225</v>
      </c>
      <c r="H245" s="140">
        <f>'вед.прил 7'!I612</f>
        <v>16051.9</v>
      </c>
      <c r="I245" s="158">
        <f>'вед.прил 7'!N612</f>
        <v>0</v>
      </c>
      <c r="J245" s="158">
        <f>'вед.прил 7'!O612</f>
        <v>16051.9</v>
      </c>
    </row>
    <row r="246" spans="2:10" ht="15">
      <c r="B246" s="112" t="s">
        <v>166</v>
      </c>
      <c r="C246" s="24" t="s">
        <v>194</v>
      </c>
      <c r="D246" s="24" t="s">
        <v>193</v>
      </c>
      <c r="E246" s="24" t="s">
        <v>361</v>
      </c>
      <c r="F246" s="26"/>
      <c r="G246" s="26"/>
      <c r="H246" s="180">
        <f aca="true" t="shared" si="53" ref="H246:J249">H247</f>
        <v>20</v>
      </c>
      <c r="I246" s="180">
        <f t="shared" si="53"/>
        <v>150</v>
      </c>
      <c r="J246" s="180">
        <f t="shared" si="53"/>
        <v>170</v>
      </c>
    </row>
    <row r="247" spans="2:10" ht="60">
      <c r="B247" s="112" t="s">
        <v>295</v>
      </c>
      <c r="C247" s="24" t="s">
        <v>194</v>
      </c>
      <c r="D247" s="24" t="s">
        <v>193</v>
      </c>
      <c r="E247" s="24" t="s">
        <v>11</v>
      </c>
      <c r="F247" s="24"/>
      <c r="G247" s="24"/>
      <c r="H247" s="180">
        <f t="shared" si="53"/>
        <v>20</v>
      </c>
      <c r="I247" s="180">
        <f t="shared" si="53"/>
        <v>150</v>
      </c>
      <c r="J247" s="180">
        <f t="shared" si="53"/>
        <v>170</v>
      </c>
    </row>
    <row r="248" spans="2:10" ht="45">
      <c r="B248" s="111" t="s">
        <v>329</v>
      </c>
      <c r="C248" s="24" t="s">
        <v>194</v>
      </c>
      <c r="D248" s="24" t="s">
        <v>193</v>
      </c>
      <c r="E248" s="24" t="s">
        <v>11</v>
      </c>
      <c r="F248" s="24" t="s">
        <v>246</v>
      </c>
      <c r="G248" s="24"/>
      <c r="H248" s="180">
        <f t="shared" si="53"/>
        <v>20</v>
      </c>
      <c r="I248" s="180">
        <f t="shared" si="53"/>
        <v>150</v>
      </c>
      <c r="J248" s="180">
        <f t="shared" si="53"/>
        <v>170</v>
      </c>
    </row>
    <row r="249" spans="2:10" ht="45">
      <c r="B249" s="111" t="s">
        <v>317</v>
      </c>
      <c r="C249" s="24" t="s">
        <v>194</v>
      </c>
      <c r="D249" s="24" t="s">
        <v>193</v>
      </c>
      <c r="E249" s="24" t="s">
        <v>11</v>
      </c>
      <c r="F249" s="24" t="s">
        <v>247</v>
      </c>
      <c r="G249" s="24"/>
      <c r="H249" s="180">
        <f t="shared" si="53"/>
        <v>20</v>
      </c>
      <c r="I249" s="180">
        <f t="shared" si="53"/>
        <v>150</v>
      </c>
      <c r="J249" s="180">
        <f t="shared" si="53"/>
        <v>170</v>
      </c>
    </row>
    <row r="250" spans="2:10" ht="15">
      <c r="B250" s="114" t="s">
        <v>236</v>
      </c>
      <c r="C250" s="26" t="s">
        <v>194</v>
      </c>
      <c r="D250" s="26" t="s">
        <v>193</v>
      </c>
      <c r="E250" s="26" t="s">
        <v>11</v>
      </c>
      <c r="F250" s="26" t="s">
        <v>247</v>
      </c>
      <c r="G250" s="26" t="s">
        <v>224</v>
      </c>
      <c r="H250" s="140">
        <f>'вед.прил 7'!I617</f>
        <v>20</v>
      </c>
      <c r="I250" s="158">
        <f>'вед.прил 7'!N617</f>
        <v>150</v>
      </c>
      <c r="J250" s="158">
        <f>'вед.прил 7'!O617</f>
        <v>170</v>
      </c>
    </row>
    <row r="251" spans="2:10" ht="28.5">
      <c r="B251" s="51" t="s">
        <v>209</v>
      </c>
      <c r="C251" s="46" t="s">
        <v>194</v>
      </c>
      <c r="D251" s="46" t="s">
        <v>206</v>
      </c>
      <c r="E251" s="46"/>
      <c r="F251" s="46"/>
      <c r="G251" s="46"/>
      <c r="H251" s="134">
        <f>H252+H268</f>
        <v>1610</v>
      </c>
      <c r="I251" s="134">
        <f>I252+I268</f>
        <v>0</v>
      </c>
      <c r="J251" s="134">
        <f>J252+J268</f>
        <v>1610</v>
      </c>
    </row>
    <row r="252" spans="2:10" ht="60">
      <c r="B252" s="23" t="str">
        <f>'вед.прил 7'!A496</f>
        <v>Муниципальная программа "Развитие и поддержка малого и среднего предпринимательства в городе Ливны на 2020-2022 годы"</v>
      </c>
      <c r="C252" s="24" t="s">
        <v>194</v>
      </c>
      <c r="D252" s="24" t="s">
        <v>206</v>
      </c>
      <c r="E252" s="24" t="str">
        <f>'вед.прил 7'!E496</f>
        <v>50 0 00 00000</v>
      </c>
      <c r="F252" s="24"/>
      <c r="G252" s="24"/>
      <c r="H252" s="180">
        <f>H258+H263+H253</f>
        <v>60</v>
      </c>
      <c r="I252" s="180">
        <f>I258+I263+I253</f>
        <v>0</v>
      </c>
      <c r="J252" s="180">
        <f>J258+J263+J253</f>
        <v>60</v>
      </c>
    </row>
    <row r="253" spans="2:10" ht="30">
      <c r="B253" s="23" t="str">
        <f>'вед.прил 7'!A497</f>
        <v>Основное мероприятие "Содействие развитию ремесленной деятельности"</v>
      </c>
      <c r="C253" s="24" t="s">
        <v>194</v>
      </c>
      <c r="D253" s="24" t="s">
        <v>206</v>
      </c>
      <c r="E253" s="24" t="str">
        <f>'вед.прил 7'!E497</f>
        <v>50 0 04 00000</v>
      </c>
      <c r="F253" s="24"/>
      <c r="G253" s="24"/>
      <c r="H253" s="180">
        <f aca="true" t="shared" si="54" ref="H253:J256">H254</f>
        <v>20</v>
      </c>
      <c r="I253" s="180">
        <f t="shared" si="54"/>
        <v>0</v>
      </c>
      <c r="J253" s="180">
        <f t="shared" si="54"/>
        <v>20</v>
      </c>
    </row>
    <row r="254" spans="2:10" ht="15">
      <c r="B254" s="23" t="str">
        <f>'вед.прил 7'!A498</f>
        <v>Реализация основного мероприятия</v>
      </c>
      <c r="C254" s="24" t="s">
        <v>194</v>
      </c>
      <c r="D254" s="24" t="s">
        <v>206</v>
      </c>
      <c r="E254" s="24" t="str">
        <f>'вед.прил 7'!E498</f>
        <v>50 0 04 77180</v>
      </c>
      <c r="F254" s="24"/>
      <c r="G254" s="24"/>
      <c r="H254" s="180">
        <f t="shared" si="54"/>
        <v>20</v>
      </c>
      <c r="I254" s="180">
        <f t="shared" si="54"/>
        <v>0</v>
      </c>
      <c r="J254" s="180">
        <f t="shared" si="54"/>
        <v>20</v>
      </c>
    </row>
    <row r="255" spans="2:10" ht="45">
      <c r="B255" s="23" t="str">
        <f>'вед.прил 7'!A499</f>
        <v>Закупка товаров, работ и услуг для обеспечения государственных (муниципальных) нужд</v>
      </c>
      <c r="C255" s="24" t="s">
        <v>194</v>
      </c>
      <c r="D255" s="24" t="s">
        <v>206</v>
      </c>
      <c r="E255" s="24" t="str">
        <f>'вед.прил 7'!E499</f>
        <v>50 0 04 77180</v>
      </c>
      <c r="F255" s="24" t="str">
        <f>'вед.прил 7'!F499</f>
        <v>200</v>
      </c>
      <c r="G255" s="101"/>
      <c r="H255" s="180">
        <f t="shared" si="54"/>
        <v>20</v>
      </c>
      <c r="I255" s="180">
        <f t="shared" si="54"/>
        <v>0</v>
      </c>
      <c r="J255" s="180">
        <f t="shared" si="54"/>
        <v>20</v>
      </c>
    </row>
    <row r="256" spans="2:10" ht="45">
      <c r="B256" s="23" t="str">
        <f>'вед.прил 7'!A500</f>
        <v>Иные закупки товаров, работ и услуг для обеспечения государственных (муниципальных) нужд</v>
      </c>
      <c r="C256" s="24" t="s">
        <v>194</v>
      </c>
      <c r="D256" s="24" t="s">
        <v>206</v>
      </c>
      <c r="E256" s="24" t="str">
        <f>'вед.прил 7'!E500</f>
        <v>50 0 04 77180</v>
      </c>
      <c r="F256" s="24" t="str">
        <f>'вед.прил 7'!F500</f>
        <v>240</v>
      </c>
      <c r="G256" s="101"/>
      <c r="H256" s="180">
        <f t="shared" si="54"/>
        <v>20</v>
      </c>
      <c r="I256" s="180">
        <f t="shared" si="54"/>
        <v>0</v>
      </c>
      <c r="J256" s="180">
        <f t="shared" si="54"/>
        <v>20</v>
      </c>
    </row>
    <row r="257" spans="2:10" ht="15">
      <c r="B257" s="28" t="str">
        <f>'вед.прил 7'!A501</f>
        <v>Городские средства</v>
      </c>
      <c r="C257" s="26" t="s">
        <v>194</v>
      </c>
      <c r="D257" s="26" t="s">
        <v>206</v>
      </c>
      <c r="E257" s="26" t="str">
        <f>'вед.прил 7'!E501</f>
        <v>50 0 04 77180</v>
      </c>
      <c r="F257" s="26" t="str">
        <f>'вед.прил 7'!F501</f>
        <v>240</v>
      </c>
      <c r="G257" s="102">
        <v>1</v>
      </c>
      <c r="H257" s="140">
        <f>'вед.прил 7'!I501</f>
        <v>20</v>
      </c>
      <c r="I257" s="158">
        <f>'вед.прил 7'!N501</f>
        <v>0</v>
      </c>
      <c r="J257" s="158">
        <f>'вед.прил 7'!O501</f>
        <v>20</v>
      </c>
    </row>
    <row r="258" spans="2:10" ht="60">
      <c r="B258" s="23" t="str">
        <f>'вед.прил 7'!A502</f>
        <v>Основное мероприятие «Предоставление консультационных, информационных и иных услуг для сектора малого и среднего предпринимательства»</v>
      </c>
      <c r="C258" s="24" t="s">
        <v>194</v>
      </c>
      <c r="D258" s="24" t="s">
        <v>206</v>
      </c>
      <c r="E258" s="101" t="str">
        <f>'вед.прил 7'!E502</f>
        <v>50 0 05 00000</v>
      </c>
      <c r="F258" s="24"/>
      <c r="G258" s="24"/>
      <c r="H258" s="180">
        <f aca="true" t="shared" si="55" ref="H258:J261">H259</f>
        <v>20</v>
      </c>
      <c r="I258" s="180">
        <f t="shared" si="55"/>
        <v>0</v>
      </c>
      <c r="J258" s="180">
        <f t="shared" si="55"/>
        <v>20</v>
      </c>
    </row>
    <row r="259" spans="2:10" ht="15">
      <c r="B259" s="22" t="s">
        <v>300</v>
      </c>
      <c r="C259" s="24" t="s">
        <v>194</v>
      </c>
      <c r="D259" s="24" t="s">
        <v>206</v>
      </c>
      <c r="E259" s="101" t="str">
        <f>'вед.прил 7'!E503</f>
        <v>50 0 05 77180</v>
      </c>
      <c r="F259" s="24"/>
      <c r="G259" s="24"/>
      <c r="H259" s="180">
        <f t="shared" si="55"/>
        <v>20</v>
      </c>
      <c r="I259" s="180">
        <f t="shared" si="55"/>
        <v>0</v>
      </c>
      <c r="J259" s="180">
        <f t="shared" si="55"/>
        <v>20</v>
      </c>
    </row>
    <row r="260" spans="2:10" ht="45">
      <c r="B260" s="22" t="s">
        <v>329</v>
      </c>
      <c r="C260" s="24" t="s">
        <v>194</v>
      </c>
      <c r="D260" s="24" t="s">
        <v>206</v>
      </c>
      <c r="E260" s="101" t="str">
        <f>'вед.прил 7'!E504</f>
        <v>50 0 05 77180</v>
      </c>
      <c r="F260" s="24" t="s">
        <v>246</v>
      </c>
      <c r="G260" s="24"/>
      <c r="H260" s="180">
        <f t="shared" si="55"/>
        <v>20</v>
      </c>
      <c r="I260" s="180">
        <f t="shared" si="55"/>
        <v>0</v>
      </c>
      <c r="J260" s="180">
        <f t="shared" si="55"/>
        <v>20</v>
      </c>
    </row>
    <row r="261" spans="2:10" ht="45">
      <c r="B261" s="22" t="s">
        <v>317</v>
      </c>
      <c r="C261" s="24" t="s">
        <v>194</v>
      </c>
      <c r="D261" s="24" t="s">
        <v>206</v>
      </c>
      <c r="E261" s="101" t="str">
        <f>'вед.прил 7'!E505</f>
        <v>50 0 05 77180</v>
      </c>
      <c r="F261" s="24" t="s">
        <v>247</v>
      </c>
      <c r="G261" s="24"/>
      <c r="H261" s="180">
        <f t="shared" si="55"/>
        <v>20</v>
      </c>
      <c r="I261" s="180">
        <f t="shared" si="55"/>
        <v>0</v>
      </c>
      <c r="J261" s="180">
        <f t="shared" si="55"/>
        <v>20</v>
      </c>
    </row>
    <row r="262" spans="2:10" ht="15">
      <c r="B262" s="28" t="s">
        <v>236</v>
      </c>
      <c r="C262" s="26" t="s">
        <v>194</v>
      </c>
      <c r="D262" s="26" t="s">
        <v>206</v>
      </c>
      <c r="E262" s="102" t="str">
        <f>'вед.прил 7'!E506</f>
        <v>50 0 05 77180</v>
      </c>
      <c r="F262" s="26" t="s">
        <v>247</v>
      </c>
      <c r="G262" s="26" t="s">
        <v>224</v>
      </c>
      <c r="H262" s="140">
        <f>'вед.прил 7'!I506</f>
        <v>20</v>
      </c>
      <c r="I262" s="158">
        <f>'вед.прил 7'!N506</f>
        <v>0</v>
      </c>
      <c r="J262" s="158">
        <f>'вед.прил 7'!O506</f>
        <v>20</v>
      </c>
    </row>
    <row r="263" spans="2:10" ht="60">
      <c r="B263" s="23" t="str">
        <f>'вед.прил 7'!A507</f>
        <v>Основное мероприятие "Вовлечение в сферу малого предпринимательства молодежи, пропаганда предпринимательской деятельности"</v>
      </c>
      <c r="C263" s="24" t="s">
        <v>194</v>
      </c>
      <c r="D263" s="24" t="s">
        <v>206</v>
      </c>
      <c r="E263" s="101" t="str">
        <f>'вед.прил 7'!E507</f>
        <v>50 0 06 00000</v>
      </c>
      <c r="F263" s="24"/>
      <c r="G263" s="24"/>
      <c r="H263" s="180">
        <f aca="true" t="shared" si="56" ref="H263:J266">H264</f>
        <v>20</v>
      </c>
      <c r="I263" s="180">
        <f t="shared" si="56"/>
        <v>0</v>
      </c>
      <c r="J263" s="180">
        <f t="shared" si="56"/>
        <v>20</v>
      </c>
    </row>
    <row r="264" spans="2:10" ht="15">
      <c r="B264" s="23" t="str">
        <f>'вед.прил 7'!A508</f>
        <v>Реализация основного мероприятия</v>
      </c>
      <c r="C264" s="24" t="s">
        <v>194</v>
      </c>
      <c r="D264" s="24" t="s">
        <v>206</v>
      </c>
      <c r="E264" s="101" t="str">
        <f>'вед.прил 7'!E508</f>
        <v>50 0 06 77180</v>
      </c>
      <c r="F264" s="24"/>
      <c r="G264" s="24"/>
      <c r="H264" s="180">
        <f t="shared" si="56"/>
        <v>20</v>
      </c>
      <c r="I264" s="180">
        <f t="shared" si="56"/>
        <v>0</v>
      </c>
      <c r="J264" s="180">
        <f t="shared" si="56"/>
        <v>20</v>
      </c>
    </row>
    <row r="265" spans="2:10" ht="45">
      <c r="B265" s="23" t="str">
        <f>'вед.прил 7'!A509</f>
        <v>Закупка товаров, работ и услуг для обеспечения государственных (муниципальных) нужд</v>
      </c>
      <c r="C265" s="24" t="s">
        <v>194</v>
      </c>
      <c r="D265" s="24" t="s">
        <v>206</v>
      </c>
      <c r="E265" s="101" t="str">
        <f>'вед.прил 7'!E509</f>
        <v>50 0 06 77180</v>
      </c>
      <c r="F265" s="24" t="s">
        <v>246</v>
      </c>
      <c r="G265" s="24"/>
      <c r="H265" s="180">
        <f t="shared" si="56"/>
        <v>20</v>
      </c>
      <c r="I265" s="180">
        <f t="shared" si="56"/>
        <v>0</v>
      </c>
      <c r="J265" s="180">
        <f t="shared" si="56"/>
        <v>20</v>
      </c>
    </row>
    <row r="266" spans="2:10" ht="45">
      <c r="B266" s="23" t="str">
        <f>'вед.прил 7'!A510</f>
        <v>Иные закупки товаров, работ и услуг для обеспечения государственных (муниципальных) нужд</v>
      </c>
      <c r="C266" s="24" t="s">
        <v>194</v>
      </c>
      <c r="D266" s="24" t="s">
        <v>206</v>
      </c>
      <c r="E266" s="101" t="str">
        <f>'вед.прил 7'!E510</f>
        <v>50 0 06 77180</v>
      </c>
      <c r="F266" s="24" t="s">
        <v>247</v>
      </c>
      <c r="G266" s="24"/>
      <c r="H266" s="180">
        <f t="shared" si="56"/>
        <v>20</v>
      </c>
      <c r="I266" s="180">
        <f t="shared" si="56"/>
        <v>0</v>
      </c>
      <c r="J266" s="180">
        <f t="shared" si="56"/>
        <v>20</v>
      </c>
    </row>
    <row r="267" spans="2:10" ht="15">
      <c r="B267" s="28" t="str">
        <f>'вед.прил 7'!A511</f>
        <v>Городские средства</v>
      </c>
      <c r="C267" s="26" t="s">
        <v>194</v>
      </c>
      <c r="D267" s="26" t="s">
        <v>206</v>
      </c>
      <c r="E267" s="102" t="str">
        <f>'вед.прил 7'!E511</f>
        <v>50 0 06 77180</v>
      </c>
      <c r="F267" s="26" t="s">
        <v>247</v>
      </c>
      <c r="G267" s="26" t="s">
        <v>224</v>
      </c>
      <c r="H267" s="140">
        <f>'вед.прил 7'!I511</f>
        <v>20</v>
      </c>
      <c r="I267" s="158">
        <f>'вед.прил 7'!N511</f>
        <v>0</v>
      </c>
      <c r="J267" s="158">
        <f>'вед.прил 7'!O511</f>
        <v>20</v>
      </c>
    </row>
    <row r="268" spans="2:10" ht="15">
      <c r="B268" s="23" t="s">
        <v>166</v>
      </c>
      <c r="C268" s="24" t="s">
        <v>194</v>
      </c>
      <c r="D268" s="24" t="s">
        <v>206</v>
      </c>
      <c r="E268" s="24" t="s">
        <v>361</v>
      </c>
      <c r="F268" s="24"/>
      <c r="G268" s="24"/>
      <c r="H268" s="180">
        <f>H269+H273</f>
        <v>1550</v>
      </c>
      <c r="I268" s="180">
        <f>I269+I273</f>
        <v>0</v>
      </c>
      <c r="J268" s="180">
        <f>J269+J273</f>
        <v>1550</v>
      </c>
    </row>
    <row r="269" spans="2:10" ht="45">
      <c r="B269" s="23" t="s">
        <v>278</v>
      </c>
      <c r="C269" s="24" t="s">
        <v>194</v>
      </c>
      <c r="D269" s="24" t="s">
        <v>206</v>
      </c>
      <c r="E269" s="24" t="s">
        <v>67</v>
      </c>
      <c r="F269" s="24"/>
      <c r="G269" s="24"/>
      <c r="H269" s="180">
        <f aca="true" t="shared" si="57" ref="H269:J271">H270</f>
        <v>1350</v>
      </c>
      <c r="I269" s="180">
        <f t="shared" si="57"/>
        <v>0</v>
      </c>
      <c r="J269" s="180">
        <f t="shared" si="57"/>
        <v>1350</v>
      </c>
    </row>
    <row r="270" spans="2:10" ht="45">
      <c r="B270" s="22" t="s">
        <v>329</v>
      </c>
      <c r="C270" s="24" t="s">
        <v>194</v>
      </c>
      <c r="D270" s="24" t="s">
        <v>206</v>
      </c>
      <c r="E270" s="24" t="s">
        <v>67</v>
      </c>
      <c r="F270" s="24" t="s">
        <v>246</v>
      </c>
      <c r="G270" s="24"/>
      <c r="H270" s="180">
        <f t="shared" si="57"/>
        <v>1350</v>
      </c>
      <c r="I270" s="180">
        <f t="shared" si="57"/>
        <v>0</v>
      </c>
      <c r="J270" s="180">
        <f t="shared" si="57"/>
        <v>1350</v>
      </c>
    </row>
    <row r="271" spans="2:10" ht="45">
      <c r="B271" s="22" t="s">
        <v>317</v>
      </c>
      <c r="C271" s="24" t="s">
        <v>194</v>
      </c>
      <c r="D271" s="24" t="s">
        <v>206</v>
      </c>
      <c r="E271" s="24" t="s">
        <v>67</v>
      </c>
      <c r="F271" s="24" t="s">
        <v>247</v>
      </c>
      <c r="G271" s="24"/>
      <c r="H271" s="180">
        <f t="shared" si="57"/>
        <v>1350</v>
      </c>
      <c r="I271" s="180">
        <f t="shared" si="57"/>
        <v>0</v>
      </c>
      <c r="J271" s="180">
        <f t="shared" si="57"/>
        <v>1350</v>
      </c>
    </row>
    <row r="272" spans="2:10" ht="15">
      <c r="B272" s="25" t="s">
        <v>236</v>
      </c>
      <c r="C272" s="26" t="s">
        <v>194</v>
      </c>
      <c r="D272" s="26" t="s">
        <v>206</v>
      </c>
      <c r="E272" s="26" t="s">
        <v>67</v>
      </c>
      <c r="F272" s="26" t="s">
        <v>247</v>
      </c>
      <c r="G272" s="26" t="s">
        <v>224</v>
      </c>
      <c r="H272" s="140">
        <f>'вед.прил 7'!I327</f>
        <v>1350</v>
      </c>
      <c r="I272" s="158">
        <f>'вед.прил 7'!N327</f>
        <v>0</v>
      </c>
      <c r="J272" s="158">
        <f>'вед.прил 7'!O327</f>
        <v>1350</v>
      </c>
    </row>
    <row r="273" spans="2:10" ht="60">
      <c r="B273" s="112" t="s">
        <v>544</v>
      </c>
      <c r="C273" s="24" t="s">
        <v>194</v>
      </c>
      <c r="D273" s="24" t="s">
        <v>206</v>
      </c>
      <c r="E273" s="24" t="s">
        <v>542</v>
      </c>
      <c r="F273" s="24"/>
      <c r="G273" s="24"/>
      <c r="H273" s="180">
        <f aca="true" t="shared" si="58" ref="H273:J275">H274</f>
        <v>200</v>
      </c>
      <c r="I273" s="180">
        <f t="shared" si="58"/>
        <v>0</v>
      </c>
      <c r="J273" s="180">
        <f t="shared" si="58"/>
        <v>200</v>
      </c>
    </row>
    <row r="274" spans="2:10" ht="45">
      <c r="B274" s="112" t="s">
        <v>249</v>
      </c>
      <c r="C274" s="24" t="s">
        <v>194</v>
      </c>
      <c r="D274" s="24" t="s">
        <v>206</v>
      </c>
      <c r="E274" s="24" t="s">
        <v>542</v>
      </c>
      <c r="F274" s="24" t="s">
        <v>248</v>
      </c>
      <c r="G274" s="26"/>
      <c r="H274" s="180">
        <f t="shared" si="58"/>
        <v>200</v>
      </c>
      <c r="I274" s="180">
        <f t="shared" si="58"/>
        <v>0</v>
      </c>
      <c r="J274" s="180">
        <f t="shared" si="58"/>
        <v>200</v>
      </c>
    </row>
    <row r="275" spans="2:10" ht="15">
      <c r="B275" s="112" t="s">
        <v>251</v>
      </c>
      <c r="C275" s="24" t="s">
        <v>194</v>
      </c>
      <c r="D275" s="24" t="s">
        <v>206</v>
      </c>
      <c r="E275" s="24" t="s">
        <v>542</v>
      </c>
      <c r="F275" s="24" t="s">
        <v>250</v>
      </c>
      <c r="G275" s="26"/>
      <c r="H275" s="180">
        <f t="shared" si="58"/>
        <v>200</v>
      </c>
      <c r="I275" s="180">
        <f t="shared" si="58"/>
        <v>0</v>
      </c>
      <c r="J275" s="180">
        <f t="shared" si="58"/>
        <v>200</v>
      </c>
    </row>
    <row r="276" spans="2:10" ht="15">
      <c r="B276" s="114" t="s">
        <v>236</v>
      </c>
      <c r="C276" s="26" t="s">
        <v>194</v>
      </c>
      <c r="D276" s="26" t="s">
        <v>206</v>
      </c>
      <c r="E276" s="26" t="s">
        <v>542</v>
      </c>
      <c r="F276" s="26" t="s">
        <v>250</v>
      </c>
      <c r="G276" s="26" t="s">
        <v>224</v>
      </c>
      <c r="H276" s="140">
        <f>'вед.прил 7'!I767</f>
        <v>200</v>
      </c>
      <c r="I276" s="158">
        <f>'вед.прил 7'!N767</f>
        <v>0</v>
      </c>
      <c r="J276" s="158">
        <f>'вед.прил 7'!O767</f>
        <v>200</v>
      </c>
    </row>
    <row r="277" spans="2:10" ht="14.25">
      <c r="B277" s="62" t="s">
        <v>180</v>
      </c>
      <c r="C277" s="46" t="s">
        <v>196</v>
      </c>
      <c r="D277" s="46"/>
      <c r="E277" s="46"/>
      <c r="F277" s="46"/>
      <c r="G277" s="46"/>
      <c r="H277" s="135">
        <f>H280+H291+H321+H415</f>
        <v>60505.6</v>
      </c>
      <c r="I277" s="135">
        <f>I280+I291+I321+I415</f>
        <v>1065.4</v>
      </c>
      <c r="J277" s="135">
        <f>J280+J291+J321+J415</f>
        <v>61571</v>
      </c>
    </row>
    <row r="278" spans="2:10" ht="14.25">
      <c r="B278" s="62" t="s">
        <v>236</v>
      </c>
      <c r="C278" s="46" t="s">
        <v>196</v>
      </c>
      <c r="D278" s="46"/>
      <c r="E278" s="46"/>
      <c r="F278" s="46"/>
      <c r="G278" s="46" t="s">
        <v>224</v>
      </c>
      <c r="H278" s="135">
        <f>H285+H309+H320+H327+H332+H336+H341+H346+H351+H356+H361+H366+H387+H392+H403+H408+H420+H423+H304+H371+H290+H376+H315+H382+H414+H397+H301</f>
        <v>38656.399999999994</v>
      </c>
      <c r="I278" s="135">
        <f>I285+I309+I320+I327+I332+I336+I341+I346+I351+I356+I361+I366+I387+I392+I403+I408+I420+I423+I304+I371+I290+I376+I315+I382+I414+I397+I301</f>
        <v>1065.3999999999999</v>
      </c>
      <c r="J278" s="135">
        <f>J285+J309+J320+J327+J332+J336+J341+J346+J351+J356+J361+J366+J387+J392+J403+J408+J420+J423+J304+J371+J290+J376+J315+J382+J414+J397+J301</f>
        <v>39721.799999999996</v>
      </c>
    </row>
    <row r="279" spans="2:10" ht="14.25">
      <c r="B279" s="62" t="s">
        <v>237</v>
      </c>
      <c r="C279" s="46" t="s">
        <v>196</v>
      </c>
      <c r="D279" s="46"/>
      <c r="E279" s="46"/>
      <c r="F279" s="46"/>
      <c r="G279" s="46" t="s">
        <v>225</v>
      </c>
      <c r="H279" s="135">
        <f>H409+H297</f>
        <v>21849.2</v>
      </c>
      <c r="I279" s="135">
        <f>I409+I297</f>
        <v>0</v>
      </c>
      <c r="J279" s="135">
        <f>J409+J297</f>
        <v>21849.2</v>
      </c>
    </row>
    <row r="280" spans="2:10" ht="14.25">
      <c r="B280" s="51" t="s">
        <v>181</v>
      </c>
      <c r="C280" s="46" t="s">
        <v>196</v>
      </c>
      <c r="D280" s="46" t="s">
        <v>191</v>
      </c>
      <c r="E280" s="46"/>
      <c r="F280" s="46"/>
      <c r="G280" s="46"/>
      <c r="H280" s="134">
        <f>H281</f>
        <v>2727</v>
      </c>
      <c r="I280" s="134">
        <f>I281</f>
        <v>0</v>
      </c>
      <c r="J280" s="134">
        <f>J281</f>
        <v>2727</v>
      </c>
    </row>
    <row r="281" spans="2:10" ht="15">
      <c r="B281" s="22" t="s">
        <v>166</v>
      </c>
      <c r="C281" s="24" t="s">
        <v>196</v>
      </c>
      <c r="D281" s="24" t="s">
        <v>191</v>
      </c>
      <c r="E281" s="24" t="s">
        <v>361</v>
      </c>
      <c r="F281" s="26"/>
      <c r="G281" s="26"/>
      <c r="H281" s="140">
        <f>H282+H286</f>
        <v>2727</v>
      </c>
      <c r="I281" s="140">
        <f>I282+I286</f>
        <v>0</v>
      </c>
      <c r="J281" s="140">
        <f>J282+J286</f>
        <v>2727</v>
      </c>
    </row>
    <row r="282" spans="2:10" ht="45">
      <c r="B282" s="23" t="s">
        <v>311</v>
      </c>
      <c r="C282" s="24" t="s">
        <v>196</v>
      </c>
      <c r="D282" s="24" t="s">
        <v>191</v>
      </c>
      <c r="E282" s="24" t="s">
        <v>68</v>
      </c>
      <c r="F282" s="24"/>
      <c r="G282" s="24"/>
      <c r="H282" s="180">
        <f aca="true" t="shared" si="59" ref="H282:J284">H283</f>
        <v>2377</v>
      </c>
      <c r="I282" s="180">
        <f t="shared" si="59"/>
        <v>0</v>
      </c>
      <c r="J282" s="180">
        <f t="shared" si="59"/>
        <v>2377</v>
      </c>
    </row>
    <row r="283" spans="2:10" ht="45">
      <c r="B283" s="22" t="s">
        <v>329</v>
      </c>
      <c r="C283" s="24" t="s">
        <v>196</v>
      </c>
      <c r="D283" s="24" t="s">
        <v>191</v>
      </c>
      <c r="E283" s="24" t="s">
        <v>68</v>
      </c>
      <c r="F283" s="24" t="s">
        <v>246</v>
      </c>
      <c r="G283" s="24"/>
      <c r="H283" s="180">
        <f t="shared" si="59"/>
        <v>2377</v>
      </c>
      <c r="I283" s="180">
        <f t="shared" si="59"/>
        <v>0</v>
      </c>
      <c r="J283" s="180">
        <f t="shared" si="59"/>
        <v>2377</v>
      </c>
    </row>
    <row r="284" spans="2:10" ht="45">
      <c r="B284" s="22" t="s">
        <v>317</v>
      </c>
      <c r="C284" s="24" t="s">
        <v>196</v>
      </c>
      <c r="D284" s="24" t="s">
        <v>191</v>
      </c>
      <c r="E284" s="24" t="s">
        <v>68</v>
      </c>
      <c r="F284" s="24" t="s">
        <v>247</v>
      </c>
      <c r="G284" s="24"/>
      <c r="H284" s="180">
        <f t="shared" si="59"/>
        <v>2377</v>
      </c>
      <c r="I284" s="180">
        <f t="shared" si="59"/>
        <v>0</v>
      </c>
      <c r="J284" s="180">
        <f t="shared" si="59"/>
        <v>2377</v>
      </c>
    </row>
    <row r="285" spans="2:10" ht="15">
      <c r="B285" s="25" t="s">
        <v>236</v>
      </c>
      <c r="C285" s="26" t="s">
        <v>196</v>
      </c>
      <c r="D285" s="26" t="s">
        <v>191</v>
      </c>
      <c r="E285" s="26" t="s">
        <v>68</v>
      </c>
      <c r="F285" s="26" t="s">
        <v>247</v>
      </c>
      <c r="G285" s="26" t="s">
        <v>224</v>
      </c>
      <c r="H285" s="140">
        <f>'вед.прил 7'!I334</f>
        <v>2377</v>
      </c>
      <c r="I285" s="158">
        <f>'вед.прил 7'!N334</f>
        <v>0</v>
      </c>
      <c r="J285" s="158">
        <f>'вед.прил 7'!O334</f>
        <v>2377</v>
      </c>
    </row>
    <row r="286" spans="2:10" ht="30">
      <c r="B286" s="22" t="str">
        <f>'вед.прил 7'!A621</f>
        <v>Капитальный ремонт крыш в рамках непрограммной части городского бюджета</v>
      </c>
      <c r="C286" s="24" t="s">
        <v>196</v>
      </c>
      <c r="D286" s="24" t="s">
        <v>191</v>
      </c>
      <c r="E286" s="24" t="str">
        <f>'вед.прил 7'!E621</f>
        <v>88 0 00 77820</v>
      </c>
      <c r="F286" s="24"/>
      <c r="G286" s="24"/>
      <c r="H286" s="180">
        <f aca="true" t="shared" si="60" ref="H286:J289">H287</f>
        <v>350</v>
      </c>
      <c r="I286" s="180">
        <f t="shared" si="60"/>
        <v>0</v>
      </c>
      <c r="J286" s="180">
        <f t="shared" si="60"/>
        <v>350</v>
      </c>
    </row>
    <row r="287" spans="2:10" ht="15">
      <c r="B287" s="22" t="str">
        <f>'вед.прил 7'!A622</f>
        <v>Реализация основного мероприятия</v>
      </c>
      <c r="C287" s="24" t="s">
        <v>196</v>
      </c>
      <c r="D287" s="24" t="s">
        <v>191</v>
      </c>
      <c r="E287" s="24" t="str">
        <f>'вед.прил 7'!E622</f>
        <v>88 0 00 77820</v>
      </c>
      <c r="F287" s="24"/>
      <c r="G287" s="24"/>
      <c r="H287" s="180">
        <f t="shared" si="60"/>
        <v>350</v>
      </c>
      <c r="I287" s="180">
        <f t="shared" si="60"/>
        <v>0</v>
      </c>
      <c r="J287" s="180">
        <f t="shared" si="60"/>
        <v>350</v>
      </c>
    </row>
    <row r="288" spans="2:10" ht="45">
      <c r="B288" s="22" t="str">
        <f>'вед.прил 7'!A623</f>
        <v>Закупка товаров, работ и услуг для обеспечения государственных (муниципальных) нужд</v>
      </c>
      <c r="C288" s="24" t="s">
        <v>196</v>
      </c>
      <c r="D288" s="24" t="s">
        <v>191</v>
      </c>
      <c r="E288" s="24" t="str">
        <f>'вед.прил 7'!E623</f>
        <v>88 0 00 77820</v>
      </c>
      <c r="F288" s="24" t="s">
        <v>246</v>
      </c>
      <c r="G288" s="24"/>
      <c r="H288" s="180">
        <f t="shared" si="60"/>
        <v>350</v>
      </c>
      <c r="I288" s="180">
        <f t="shared" si="60"/>
        <v>0</v>
      </c>
      <c r="J288" s="180">
        <f t="shared" si="60"/>
        <v>350</v>
      </c>
    </row>
    <row r="289" spans="2:10" ht="45">
      <c r="B289" s="22" t="str">
        <f>'вед.прил 7'!A624</f>
        <v>Иные закупки товаров, работ и услуг для обеспечения государственных (муниципальных) нужд</v>
      </c>
      <c r="C289" s="24" t="s">
        <v>196</v>
      </c>
      <c r="D289" s="24" t="s">
        <v>191</v>
      </c>
      <c r="E289" s="24" t="str">
        <f>'вед.прил 7'!E624</f>
        <v>88 0 00 77820</v>
      </c>
      <c r="F289" s="24" t="s">
        <v>247</v>
      </c>
      <c r="G289" s="24"/>
      <c r="H289" s="180">
        <f t="shared" si="60"/>
        <v>350</v>
      </c>
      <c r="I289" s="180">
        <f t="shared" si="60"/>
        <v>0</v>
      </c>
      <c r="J289" s="180">
        <f t="shared" si="60"/>
        <v>350</v>
      </c>
    </row>
    <row r="290" spans="2:10" ht="15">
      <c r="B290" s="25" t="str">
        <f>'вед.прил 7'!A625</f>
        <v>Городские средства</v>
      </c>
      <c r="C290" s="26" t="s">
        <v>196</v>
      </c>
      <c r="D290" s="26" t="s">
        <v>191</v>
      </c>
      <c r="E290" s="26" t="str">
        <f>'вед.прил 7'!E625</f>
        <v>88 0 00 77820</v>
      </c>
      <c r="F290" s="26" t="s">
        <v>247</v>
      </c>
      <c r="G290" s="26" t="s">
        <v>224</v>
      </c>
      <c r="H290" s="140">
        <f>'вед.прил 7'!I625</f>
        <v>350</v>
      </c>
      <c r="I290" s="158">
        <f>'вед.прил 7'!N625</f>
        <v>0</v>
      </c>
      <c r="J290" s="158">
        <f>'вед.прил 7'!O625</f>
        <v>350</v>
      </c>
    </row>
    <row r="291" spans="2:10" ht="14.25">
      <c r="B291" s="51" t="s">
        <v>182</v>
      </c>
      <c r="C291" s="46" t="s">
        <v>196</v>
      </c>
      <c r="D291" s="46" t="s">
        <v>197</v>
      </c>
      <c r="E291" s="46"/>
      <c r="F291" s="46"/>
      <c r="G291" s="46"/>
      <c r="H291" s="134">
        <f>H292+H316+H310</f>
        <v>6486.5</v>
      </c>
      <c r="I291" s="134">
        <f>I292+I316+I310</f>
        <v>25</v>
      </c>
      <c r="J291" s="134">
        <f>J292+J316+J310</f>
        <v>6511.5</v>
      </c>
    </row>
    <row r="292" spans="2:10" ht="60">
      <c r="B292" s="22" t="str">
        <f>'вед.прил 7'!A336</f>
        <v>Муниципальная программа "Стимулирование развития жилищного строительства на территории города Ливны Орловской области на 2020-2022 годы"</v>
      </c>
      <c r="C292" s="24" t="s">
        <v>196</v>
      </c>
      <c r="D292" s="24" t="s">
        <v>197</v>
      </c>
      <c r="E292" s="24" t="s">
        <v>138</v>
      </c>
      <c r="F292" s="24"/>
      <c r="G292" s="24"/>
      <c r="H292" s="180">
        <f>H305+H293</f>
        <v>5486.5</v>
      </c>
      <c r="I292" s="180">
        <f>I305+I293</f>
        <v>25</v>
      </c>
      <c r="J292" s="180">
        <f>J305+J293</f>
        <v>5511.5</v>
      </c>
    </row>
    <row r="293" spans="2:10" ht="60">
      <c r="B293" s="23" t="str">
        <f>'вед.прил 7'!A628</f>
        <v>Основное мероприятие "Строительство сетей водоснабжения на участке индивидуальной жилой застройки в районе ул. Южная в г. Ливны"</v>
      </c>
      <c r="C293" s="24" t="s">
        <v>196</v>
      </c>
      <c r="D293" s="24" t="s">
        <v>197</v>
      </c>
      <c r="E293" s="24" t="str">
        <f>'вед.прил 7'!E628</f>
        <v>69 0 01 00000</v>
      </c>
      <c r="F293" s="26"/>
      <c r="G293" s="26"/>
      <c r="H293" s="180">
        <f>H298+H294</f>
        <v>5286.5</v>
      </c>
      <c r="I293" s="180">
        <f>I298+I294</f>
        <v>25</v>
      </c>
      <c r="J293" s="180">
        <f>J298+J294</f>
        <v>5311.5</v>
      </c>
    </row>
    <row r="294" spans="2:10" ht="15">
      <c r="B294" s="111" t="s">
        <v>300</v>
      </c>
      <c r="C294" s="24" t="s">
        <v>196</v>
      </c>
      <c r="D294" s="24" t="s">
        <v>197</v>
      </c>
      <c r="E294" s="24" t="s">
        <v>478</v>
      </c>
      <c r="F294" s="24"/>
      <c r="G294" s="24"/>
      <c r="H294" s="180">
        <f aca="true" t="shared" si="61" ref="H294:J296">H295</f>
        <v>5101.5</v>
      </c>
      <c r="I294" s="180">
        <f t="shared" si="61"/>
        <v>0</v>
      </c>
      <c r="J294" s="180">
        <f t="shared" si="61"/>
        <v>5101.5</v>
      </c>
    </row>
    <row r="295" spans="2:10" ht="45">
      <c r="B295" s="112" t="s">
        <v>319</v>
      </c>
      <c r="C295" s="24" t="s">
        <v>196</v>
      </c>
      <c r="D295" s="24" t="s">
        <v>197</v>
      </c>
      <c r="E295" s="24" t="s">
        <v>478</v>
      </c>
      <c r="F295" s="24" t="s">
        <v>273</v>
      </c>
      <c r="G295" s="24"/>
      <c r="H295" s="180">
        <f t="shared" si="61"/>
        <v>5101.5</v>
      </c>
      <c r="I295" s="180">
        <f t="shared" si="61"/>
        <v>0</v>
      </c>
      <c r="J295" s="180">
        <f t="shared" si="61"/>
        <v>5101.5</v>
      </c>
    </row>
    <row r="296" spans="2:10" ht="15">
      <c r="B296" s="111" t="s">
        <v>294</v>
      </c>
      <c r="C296" s="24" t="s">
        <v>196</v>
      </c>
      <c r="D296" s="24" t="s">
        <v>197</v>
      </c>
      <c r="E296" s="24" t="s">
        <v>478</v>
      </c>
      <c r="F296" s="24" t="s">
        <v>163</v>
      </c>
      <c r="G296" s="24"/>
      <c r="H296" s="180">
        <f t="shared" si="61"/>
        <v>5101.5</v>
      </c>
      <c r="I296" s="180">
        <f t="shared" si="61"/>
        <v>0</v>
      </c>
      <c r="J296" s="180">
        <f t="shared" si="61"/>
        <v>5101.5</v>
      </c>
    </row>
    <row r="297" spans="2:10" ht="15">
      <c r="B297" s="114" t="s">
        <v>237</v>
      </c>
      <c r="C297" s="26" t="s">
        <v>196</v>
      </c>
      <c r="D297" s="26" t="s">
        <v>197</v>
      </c>
      <c r="E297" s="26" t="s">
        <v>478</v>
      </c>
      <c r="F297" s="26" t="s">
        <v>163</v>
      </c>
      <c r="G297" s="26" t="s">
        <v>225</v>
      </c>
      <c r="H297" s="140">
        <f>'вед.прил 7'!I632</f>
        <v>5101.5</v>
      </c>
      <c r="I297" s="158">
        <f>'вед.прил 7'!N632</f>
        <v>0</v>
      </c>
      <c r="J297" s="158">
        <f>'вед.прил 7'!O632</f>
        <v>5101.5</v>
      </c>
    </row>
    <row r="298" spans="2:10" ht="15">
      <c r="B298" s="23" t="str">
        <f>'вед.прил 7'!A633</f>
        <v>Реализация основного мероприятия</v>
      </c>
      <c r="C298" s="24" t="s">
        <v>196</v>
      </c>
      <c r="D298" s="24" t="s">
        <v>197</v>
      </c>
      <c r="E298" s="24" t="str">
        <f>'вед.прил 7'!E633</f>
        <v>69 0 01 77660</v>
      </c>
      <c r="F298" s="24"/>
      <c r="G298" s="24"/>
      <c r="H298" s="180">
        <f>H302+H299</f>
        <v>185</v>
      </c>
      <c r="I298" s="187">
        <f>I302+I299</f>
        <v>25</v>
      </c>
      <c r="J298" s="187">
        <f>J302+J299</f>
        <v>210</v>
      </c>
    </row>
    <row r="299" spans="2:10" ht="45">
      <c r="B299" s="22" t="s">
        <v>329</v>
      </c>
      <c r="C299" s="24" t="s">
        <v>196</v>
      </c>
      <c r="D299" s="24" t="s">
        <v>197</v>
      </c>
      <c r="E299" s="24" t="s">
        <v>447</v>
      </c>
      <c r="F299" s="24" t="s">
        <v>246</v>
      </c>
      <c r="G299" s="24"/>
      <c r="H299" s="187">
        <f aca="true" t="shared" si="62" ref="H299:J300">H300</f>
        <v>0</v>
      </c>
      <c r="I299" s="187">
        <f t="shared" si="62"/>
        <v>25</v>
      </c>
      <c r="J299" s="187">
        <f t="shared" si="62"/>
        <v>25</v>
      </c>
    </row>
    <row r="300" spans="2:10" ht="45">
      <c r="B300" s="22" t="s">
        <v>317</v>
      </c>
      <c r="C300" s="24" t="s">
        <v>196</v>
      </c>
      <c r="D300" s="24" t="s">
        <v>197</v>
      </c>
      <c r="E300" s="24" t="s">
        <v>447</v>
      </c>
      <c r="F300" s="24" t="s">
        <v>247</v>
      </c>
      <c r="G300" s="24"/>
      <c r="H300" s="187">
        <f t="shared" si="62"/>
        <v>0</v>
      </c>
      <c r="I300" s="187">
        <f t="shared" si="62"/>
        <v>25</v>
      </c>
      <c r="J300" s="187">
        <f t="shared" si="62"/>
        <v>25</v>
      </c>
    </row>
    <row r="301" spans="2:10" ht="15">
      <c r="B301" s="31" t="s">
        <v>236</v>
      </c>
      <c r="C301" s="26" t="s">
        <v>196</v>
      </c>
      <c r="D301" s="26" t="s">
        <v>197</v>
      </c>
      <c r="E301" s="26" t="s">
        <v>447</v>
      </c>
      <c r="F301" s="26" t="s">
        <v>247</v>
      </c>
      <c r="G301" s="26" t="s">
        <v>224</v>
      </c>
      <c r="H301" s="140">
        <f>'вед.прил 7'!I636</f>
        <v>0</v>
      </c>
      <c r="I301" s="140">
        <f>'вед.прил 7'!N636</f>
        <v>25</v>
      </c>
      <c r="J301" s="140">
        <f>'вед.прил 7'!O636</f>
        <v>25</v>
      </c>
    </row>
    <row r="302" spans="2:10" ht="45">
      <c r="B302" s="23" t="str">
        <f>'вед.прил 7'!A637</f>
        <v>Капитальные вложения в объекты государственной (муниципальной) собственности</v>
      </c>
      <c r="C302" s="24" t="s">
        <v>196</v>
      </c>
      <c r="D302" s="24" t="s">
        <v>197</v>
      </c>
      <c r="E302" s="24" t="str">
        <f>'вед.прил 7'!E637</f>
        <v>69 0 01 77660</v>
      </c>
      <c r="F302" s="24" t="s">
        <v>273</v>
      </c>
      <c r="G302" s="24"/>
      <c r="H302" s="180">
        <f aca="true" t="shared" si="63" ref="H302:J303">H303</f>
        <v>185</v>
      </c>
      <c r="I302" s="180">
        <f t="shared" si="63"/>
        <v>0</v>
      </c>
      <c r="J302" s="180">
        <f t="shared" si="63"/>
        <v>185</v>
      </c>
    </row>
    <row r="303" spans="2:10" ht="15">
      <c r="B303" s="23" t="str">
        <f>'вед.прил 7'!A638</f>
        <v>Бюджетные инвестиции</v>
      </c>
      <c r="C303" s="24" t="s">
        <v>196</v>
      </c>
      <c r="D303" s="24" t="s">
        <v>197</v>
      </c>
      <c r="E303" s="24" t="str">
        <f>'вед.прил 7'!E638</f>
        <v>69 0 01 77660</v>
      </c>
      <c r="F303" s="24" t="s">
        <v>163</v>
      </c>
      <c r="G303" s="24"/>
      <c r="H303" s="180">
        <f t="shared" si="63"/>
        <v>185</v>
      </c>
      <c r="I303" s="180">
        <f t="shared" si="63"/>
        <v>0</v>
      </c>
      <c r="J303" s="180">
        <f t="shared" si="63"/>
        <v>185</v>
      </c>
    </row>
    <row r="304" spans="2:10" ht="15">
      <c r="B304" s="28" t="str">
        <f>'вед.прил 7'!A639</f>
        <v>Городские средства</v>
      </c>
      <c r="C304" s="26" t="s">
        <v>196</v>
      </c>
      <c r="D304" s="26" t="s">
        <v>197</v>
      </c>
      <c r="E304" s="26" t="str">
        <f>'вед.прил 7'!E639</f>
        <v>69 0 01 77660</v>
      </c>
      <c r="F304" s="26" t="s">
        <v>163</v>
      </c>
      <c r="G304" s="26" t="s">
        <v>224</v>
      </c>
      <c r="H304" s="140">
        <f>'вед.прил 7'!I639</f>
        <v>185</v>
      </c>
      <c r="I304" s="158">
        <f>'вед.прил 7'!N639</f>
        <v>0</v>
      </c>
      <c r="J304" s="158">
        <f>'вед.прил 7'!O639</f>
        <v>185</v>
      </c>
    </row>
    <row r="305" spans="2:10" ht="60">
      <c r="B305" s="22" t="str">
        <f>'вед.прил 7'!A337</f>
        <v>Основное мероприятие "Техническое диагностирование и экспертиза промышленной безопасности газопроводов и технических устройств"</v>
      </c>
      <c r="C305" s="24" t="s">
        <v>196</v>
      </c>
      <c r="D305" s="24" t="s">
        <v>197</v>
      </c>
      <c r="E305" s="101" t="s">
        <v>366</v>
      </c>
      <c r="F305" s="24"/>
      <c r="G305" s="24"/>
      <c r="H305" s="180">
        <f aca="true" t="shared" si="64" ref="H305:J308">H306</f>
        <v>200</v>
      </c>
      <c r="I305" s="180">
        <f t="shared" si="64"/>
        <v>0</v>
      </c>
      <c r="J305" s="180">
        <f t="shared" si="64"/>
        <v>200</v>
      </c>
    </row>
    <row r="306" spans="2:10" ht="15">
      <c r="B306" s="22" t="s">
        <v>300</v>
      </c>
      <c r="C306" s="24" t="s">
        <v>196</v>
      </c>
      <c r="D306" s="24" t="s">
        <v>197</v>
      </c>
      <c r="E306" s="24" t="str">
        <f>'вед.прил 7'!E338</f>
        <v>69 0 05 77660</v>
      </c>
      <c r="F306" s="24"/>
      <c r="G306" s="24"/>
      <c r="H306" s="180">
        <f t="shared" si="64"/>
        <v>200</v>
      </c>
      <c r="I306" s="180">
        <f t="shared" si="64"/>
        <v>0</v>
      </c>
      <c r="J306" s="180">
        <f t="shared" si="64"/>
        <v>200</v>
      </c>
    </row>
    <row r="307" spans="2:10" ht="45">
      <c r="B307" s="22" t="s">
        <v>329</v>
      </c>
      <c r="C307" s="24" t="s">
        <v>196</v>
      </c>
      <c r="D307" s="24" t="s">
        <v>197</v>
      </c>
      <c r="E307" s="24" t="str">
        <f>'вед.прил 7'!E339</f>
        <v>69 0 05 77660</v>
      </c>
      <c r="F307" s="24" t="s">
        <v>246</v>
      </c>
      <c r="G307" s="24"/>
      <c r="H307" s="180">
        <f t="shared" si="64"/>
        <v>200</v>
      </c>
      <c r="I307" s="180">
        <f t="shared" si="64"/>
        <v>0</v>
      </c>
      <c r="J307" s="180">
        <f t="shared" si="64"/>
        <v>200</v>
      </c>
    </row>
    <row r="308" spans="2:10" ht="45">
      <c r="B308" s="22" t="s">
        <v>317</v>
      </c>
      <c r="C308" s="24" t="s">
        <v>196</v>
      </c>
      <c r="D308" s="24" t="s">
        <v>197</v>
      </c>
      <c r="E308" s="24" t="str">
        <f>'вед.прил 7'!E340</f>
        <v>69 0 05 77660</v>
      </c>
      <c r="F308" s="24" t="s">
        <v>247</v>
      </c>
      <c r="G308" s="24"/>
      <c r="H308" s="180">
        <f t="shared" si="64"/>
        <v>200</v>
      </c>
      <c r="I308" s="180">
        <f t="shared" si="64"/>
        <v>0</v>
      </c>
      <c r="J308" s="180">
        <f t="shared" si="64"/>
        <v>200</v>
      </c>
    </row>
    <row r="309" spans="2:10" ht="15">
      <c r="B309" s="28" t="s">
        <v>236</v>
      </c>
      <c r="C309" s="26" t="s">
        <v>196</v>
      </c>
      <c r="D309" s="26" t="s">
        <v>197</v>
      </c>
      <c r="E309" s="26" t="str">
        <f>'вед.прил 7'!E341</f>
        <v>69 0 05 77660</v>
      </c>
      <c r="F309" s="26" t="s">
        <v>247</v>
      </c>
      <c r="G309" s="26" t="s">
        <v>224</v>
      </c>
      <c r="H309" s="140">
        <f>'вед.прил 7'!I341</f>
        <v>200</v>
      </c>
      <c r="I309" s="158">
        <f>'вед.прил 7'!N341</f>
        <v>0</v>
      </c>
      <c r="J309" s="158">
        <f>'вед.прил 7'!O341</f>
        <v>200</v>
      </c>
    </row>
    <row r="310" spans="2:10" ht="60">
      <c r="B310" s="27" t="s">
        <v>502</v>
      </c>
      <c r="C310" s="24" t="s">
        <v>196</v>
      </c>
      <c r="D310" s="24" t="s">
        <v>197</v>
      </c>
      <c r="E310" s="24" t="s">
        <v>506</v>
      </c>
      <c r="F310" s="24"/>
      <c r="G310" s="24"/>
      <c r="H310" s="180">
        <f aca="true" t="shared" si="65" ref="H310:J314">H311</f>
        <v>150</v>
      </c>
      <c r="I310" s="180">
        <f t="shared" si="65"/>
        <v>0</v>
      </c>
      <c r="J310" s="180">
        <f t="shared" si="65"/>
        <v>150</v>
      </c>
    </row>
    <row r="311" spans="2:10" ht="45">
      <c r="B311" s="27" t="s">
        <v>503</v>
      </c>
      <c r="C311" s="24" t="s">
        <v>196</v>
      </c>
      <c r="D311" s="24" t="s">
        <v>197</v>
      </c>
      <c r="E311" s="24" t="s">
        <v>505</v>
      </c>
      <c r="F311" s="24"/>
      <c r="G311" s="24"/>
      <c r="H311" s="180">
        <f t="shared" si="65"/>
        <v>150</v>
      </c>
      <c r="I311" s="180">
        <f t="shared" si="65"/>
        <v>0</v>
      </c>
      <c r="J311" s="180">
        <f t="shared" si="65"/>
        <v>150</v>
      </c>
    </row>
    <row r="312" spans="2:10" ht="15">
      <c r="B312" s="22" t="s">
        <v>300</v>
      </c>
      <c r="C312" s="24" t="s">
        <v>196</v>
      </c>
      <c r="D312" s="24" t="s">
        <v>197</v>
      </c>
      <c r="E312" s="24" t="s">
        <v>504</v>
      </c>
      <c r="F312" s="24"/>
      <c r="G312" s="24"/>
      <c r="H312" s="180">
        <f t="shared" si="65"/>
        <v>150</v>
      </c>
      <c r="I312" s="180">
        <f t="shared" si="65"/>
        <v>0</v>
      </c>
      <c r="J312" s="180">
        <f t="shared" si="65"/>
        <v>150</v>
      </c>
    </row>
    <row r="313" spans="2:10" ht="45">
      <c r="B313" s="22" t="s">
        <v>329</v>
      </c>
      <c r="C313" s="24" t="s">
        <v>196</v>
      </c>
      <c r="D313" s="24" t="s">
        <v>197</v>
      </c>
      <c r="E313" s="24" t="s">
        <v>504</v>
      </c>
      <c r="F313" s="24" t="s">
        <v>246</v>
      </c>
      <c r="G313" s="24"/>
      <c r="H313" s="180">
        <f t="shared" si="65"/>
        <v>150</v>
      </c>
      <c r="I313" s="180">
        <f t="shared" si="65"/>
        <v>0</v>
      </c>
      <c r="J313" s="180">
        <f t="shared" si="65"/>
        <v>150</v>
      </c>
    </row>
    <row r="314" spans="2:10" ht="45">
      <c r="B314" s="22" t="s">
        <v>317</v>
      </c>
      <c r="C314" s="24" t="s">
        <v>196</v>
      </c>
      <c r="D314" s="24" t="s">
        <v>197</v>
      </c>
      <c r="E314" s="24" t="s">
        <v>504</v>
      </c>
      <c r="F314" s="24" t="s">
        <v>247</v>
      </c>
      <c r="G314" s="24"/>
      <c r="H314" s="180">
        <f t="shared" si="65"/>
        <v>150</v>
      </c>
      <c r="I314" s="180">
        <f t="shared" si="65"/>
        <v>0</v>
      </c>
      <c r="J314" s="180">
        <f t="shared" si="65"/>
        <v>150</v>
      </c>
    </row>
    <row r="315" spans="2:10" ht="15">
      <c r="B315" s="28" t="s">
        <v>236</v>
      </c>
      <c r="C315" s="26" t="s">
        <v>196</v>
      </c>
      <c r="D315" s="26" t="s">
        <v>197</v>
      </c>
      <c r="E315" s="26" t="s">
        <v>504</v>
      </c>
      <c r="F315" s="26" t="s">
        <v>247</v>
      </c>
      <c r="G315" s="26" t="s">
        <v>224</v>
      </c>
      <c r="H315" s="140">
        <f>'вед.прил 7'!I645</f>
        <v>150</v>
      </c>
      <c r="I315" s="158">
        <f>'вед.прил 7'!N645</f>
        <v>0</v>
      </c>
      <c r="J315" s="158">
        <f>'вед.прил 7'!O645</f>
        <v>150</v>
      </c>
    </row>
    <row r="316" spans="2:10" ht="15">
      <c r="B316" s="22" t="s">
        <v>166</v>
      </c>
      <c r="C316" s="24" t="s">
        <v>196</v>
      </c>
      <c r="D316" s="24" t="s">
        <v>197</v>
      </c>
      <c r="E316" s="24" t="s">
        <v>361</v>
      </c>
      <c r="F316" s="24"/>
      <c r="G316" s="24"/>
      <c r="H316" s="180">
        <f aca="true" t="shared" si="66" ref="H316:J319">H317</f>
        <v>850</v>
      </c>
      <c r="I316" s="180">
        <f t="shared" si="66"/>
        <v>0</v>
      </c>
      <c r="J316" s="180">
        <f t="shared" si="66"/>
        <v>850</v>
      </c>
    </row>
    <row r="317" spans="2:10" ht="60">
      <c r="B317" s="22" t="str">
        <f>'вед.прил 7'!A954</f>
        <v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v>
      </c>
      <c r="C317" s="24" t="s">
        <v>196</v>
      </c>
      <c r="D317" s="24" t="s">
        <v>197</v>
      </c>
      <c r="E317" s="24" t="s">
        <v>36</v>
      </c>
      <c r="F317" s="24"/>
      <c r="G317" s="24"/>
      <c r="H317" s="180">
        <f t="shared" si="66"/>
        <v>850</v>
      </c>
      <c r="I317" s="180">
        <f t="shared" si="66"/>
        <v>0</v>
      </c>
      <c r="J317" s="180">
        <f t="shared" si="66"/>
        <v>850</v>
      </c>
    </row>
    <row r="318" spans="2:10" ht="15">
      <c r="B318" s="22" t="s">
        <v>255</v>
      </c>
      <c r="C318" s="24" t="s">
        <v>196</v>
      </c>
      <c r="D318" s="24" t="s">
        <v>197</v>
      </c>
      <c r="E318" s="24" t="s">
        <v>36</v>
      </c>
      <c r="F318" s="24" t="s">
        <v>254</v>
      </c>
      <c r="G318" s="24"/>
      <c r="H318" s="180">
        <f t="shared" si="66"/>
        <v>850</v>
      </c>
      <c r="I318" s="180">
        <f t="shared" si="66"/>
        <v>0</v>
      </c>
      <c r="J318" s="180">
        <f t="shared" si="66"/>
        <v>850</v>
      </c>
    </row>
    <row r="319" spans="2:10" ht="75">
      <c r="B319" s="22" t="s">
        <v>432</v>
      </c>
      <c r="C319" s="24" t="s">
        <v>196</v>
      </c>
      <c r="D319" s="24" t="s">
        <v>197</v>
      </c>
      <c r="E319" s="24" t="s">
        <v>36</v>
      </c>
      <c r="F319" s="24" t="s">
        <v>274</v>
      </c>
      <c r="G319" s="24"/>
      <c r="H319" s="180">
        <f t="shared" si="66"/>
        <v>850</v>
      </c>
      <c r="I319" s="180">
        <f t="shared" si="66"/>
        <v>0</v>
      </c>
      <c r="J319" s="180">
        <f t="shared" si="66"/>
        <v>850</v>
      </c>
    </row>
    <row r="320" spans="2:10" ht="15">
      <c r="B320" s="25" t="s">
        <v>236</v>
      </c>
      <c r="C320" s="26" t="s">
        <v>196</v>
      </c>
      <c r="D320" s="26" t="s">
        <v>197</v>
      </c>
      <c r="E320" s="26" t="s">
        <v>36</v>
      </c>
      <c r="F320" s="26" t="s">
        <v>274</v>
      </c>
      <c r="G320" s="26" t="s">
        <v>224</v>
      </c>
      <c r="H320" s="140">
        <f>'вед.прил 7'!I957</f>
        <v>850</v>
      </c>
      <c r="I320" s="158">
        <f>'вед.прил 7'!N957</f>
        <v>0</v>
      </c>
      <c r="J320" s="158">
        <f>'вед.прил 7'!O957</f>
        <v>850</v>
      </c>
    </row>
    <row r="321" spans="2:10" ht="14.25">
      <c r="B321" s="51" t="s">
        <v>292</v>
      </c>
      <c r="C321" s="46" t="s">
        <v>196</v>
      </c>
      <c r="D321" s="46" t="s">
        <v>192</v>
      </c>
      <c r="E321" s="46"/>
      <c r="F321" s="46"/>
      <c r="G321" s="46"/>
      <c r="H321" s="134">
        <f>H322+H377+H398+H410</f>
        <v>45075.6</v>
      </c>
      <c r="I321" s="134">
        <f>I322+I377+I398+I410</f>
        <v>1040.4</v>
      </c>
      <c r="J321" s="134">
        <f>J322+J377+J398+J410</f>
        <v>46116</v>
      </c>
    </row>
    <row r="322" spans="2:10" ht="30">
      <c r="B322" s="23" t="str">
        <f>'вед.прил 7'!A647</f>
        <v>Муниципальная программа "Благоустройство города Ливны Орловской области"</v>
      </c>
      <c r="C322" s="24" t="s">
        <v>196</v>
      </c>
      <c r="D322" s="24" t="s">
        <v>192</v>
      </c>
      <c r="E322" s="24" t="str">
        <f>'вед.прил 7'!E647</f>
        <v>56 0 00 00000</v>
      </c>
      <c r="F322" s="24"/>
      <c r="G322" s="24"/>
      <c r="H322" s="180">
        <f>H323+H328+H333+H337+H342+H347+H352+H357+H362+H367+H372</f>
        <v>11462</v>
      </c>
      <c r="I322" s="180">
        <f>I323+I328+I333+I337+I342+I347+I352+I357+I362+I367+I372</f>
        <v>272.9</v>
      </c>
      <c r="J322" s="180">
        <f>J323+J328+J333+J337+J342+J347+J352+J357+J362+J367+J372</f>
        <v>11734.9</v>
      </c>
    </row>
    <row r="323" spans="2:10" ht="45">
      <c r="B323" s="23" t="str">
        <f>'вед.прил 7'!A648</f>
        <v>Основное мероприятие "Благоустройство и содержание пляжа на реке Сосна в купальный период на территории города"</v>
      </c>
      <c r="C323" s="24" t="s">
        <v>196</v>
      </c>
      <c r="D323" s="24" t="s">
        <v>192</v>
      </c>
      <c r="E323" s="24" t="str">
        <f>'вед.прил 7'!E648</f>
        <v>56 0 02 00000</v>
      </c>
      <c r="F323" s="24"/>
      <c r="G323" s="24"/>
      <c r="H323" s="180">
        <f aca="true" t="shared" si="67" ref="H323:J326">H324</f>
        <v>550</v>
      </c>
      <c r="I323" s="180">
        <f t="shared" si="67"/>
        <v>0</v>
      </c>
      <c r="J323" s="180">
        <f t="shared" si="67"/>
        <v>550</v>
      </c>
    </row>
    <row r="324" spans="2:10" ht="15">
      <c r="B324" s="22" t="s">
        <v>300</v>
      </c>
      <c r="C324" s="24" t="s">
        <v>196</v>
      </c>
      <c r="D324" s="24" t="s">
        <v>192</v>
      </c>
      <c r="E324" s="24" t="str">
        <f>'вед.прил 7'!E649</f>
        <v>56 0 02 77640</v>
      </c>
      <c r="F324" s="24"/>
      <c r="G324" s="24"/>
      <c r="H324" s="180">
        <f t="shared" si="67"/>
        <v>550</v>
      </c>
      <c r="I324" s="180">
        <f t="shared" si="67"/>
        <v>0</v>
      </c>
      <c r="J324" s="180">
        <f t="shared" si="67"/>
        <v>550</v>
      </c>
    </row>
    <row r="325" spans="2:10" ht="45">
      <c r="B325" s="22" t="s">
        <v>329</v>
      </c>
      <c r="C325" s="24" t="s">
        <v>196</v>
      </c>
      <c r="D325" s="24" t="s">
        <v>192</v>
      </c>
      <c r="E325" s="24" t="str">
        <f>'вед.прил 7'!E650</f>
        <v>56 0 02 77640</v>
      </c>
      <c r="F325" s="24" t="s">
        <v>246</v>
      </c>
      <c r="G325" s="24"/>
      <c r="H325" s="180">
        <f t="shared" si="67"/>
        <v>550</v>
      </c>
      <c r="I325" s="180">
        <f t="shared" si="67"/>
        <v>0</v>
      </c>
      <c r="J325" s="180">
        <f t="shared" si="67"/>
        <v>550</v>
      </c>
    </row>
    <row r="326" spans="2:10" ht="45">
      <c r="B326" s="22" t="s">
        <v>317</v>
      </c>
      <c r="C326" s="24" t="s">
        <v>196</v>
      </c>
      <c r="D326" s="24" t="s">
        <v>192</v>
      </c>
      <c r="E326" s="24" t="str">
        <f>'вед.прил 7'!E651</f>
        <v>56 0 02 77640</v>
      </c>
      <c r="F326" s="24" t="s">
        <v>247</v>
      </c>
      <c r="G326" s="24"/>
      <c r="H326" s="180">
        <f t="shared" si="67"/>
        <v>550</v>
      </c>
      <c r="I326" s="180">
        <f t="shared" si="67"/>
        <v>0</v>
      </c>
      <c r="J326" s="180">
        <f t="shared" si="67"/>
        <v>550</v>
      </c>
    </row>
    <row r="327" spans="2:10" ht="15">
      <c r="B327" s="28" t="s">
        <v>236</v>
      </c>
      <c r="C327" s="26" t="s">
        <v>196</v>
      </c>
      <c r="D327" s="26" t="s">
        <v>192</v>
      </c>
      <c r="E327" s="26" t="str">
        <f>'вед.прил 7'!E652</f>
        <v>56 0 02 77640</v>
      </c>
      <c r="F327" s="26" t="s">
        <v>247</v>
      </c>
      <c r="G327" s="26" t="s">
        <v>224</v>
      </c>
      <c r="H327" s="140">
        <f>'вед.прил 7'!I652</f>
        <v>550</v>
      </c>
      <c r="I327" s="158">
        <f>'вед.прил 7'!N652</f>
        <v>0</v>
      </c>
      <c r="J327" s="158">
        <f>'вед.прил 7'!O652</f>
        <v>550</v>
      </c>
    </row>
    <row r="328" spans="2:10" ht="60">
      <c r="B328" s="23" t="str">
        <f>'вед.прил 7'!A653</f>
        <v>Основное мероприятие "Создание площадок накопления твердых коммунальных отходов и уборка несанкционированных свалок на территории города"</v>
      </c>
      <c r="C328" s="24" t="s">
        <v>196</v>
      </c>
      <c r="D328" s="24" t="s">
        <v>192</v>
      </c>
      <c r="E328" s="24" t="str">
        <f>'вед.прил 7'!E653</f>
        <v>56 0 03 00000</v>
      </c>
      <c r="F328" s="24"/>
      <c r="G328" s="24"/>
      <c r="H328" s="180">
        <f aca="true" t="shared" si="68" ref="H328:J331">H329</f>
        <v>750</v>
      </c>
      <c r="I328" s="180">
        <f t="shared" si="68"/>
        <v>0</v>
      </c>
      <c r="J328" s="180">
        <f t="shared" si="68"/>
        <v>750</v>
      </c>
    </row>
    <row r="329" spans="2:10" ht="15">
      <c r="B329" s="22" t="s">
        <v>300</v>
      </c>
      <c r="C329" s="24" t="s">
        <v>196</v>
      </c>
      <c r="D329" s="24" t="s">
        <v>192</v>
      </c>
      <c r="E329" s="24" t="str">
        <f>'вед.прил 7'!E654</f>
        <v>56 0 03 77640</v>
      </c>
      <c r="F329" s="24"/>
      <c r="G329" s="24"/>
      <c r="H329" s="180">
        <f t="shared" si="68"/>
        <v>750</v>
      </c>
      <c r="I329" s="180">
        <f t="shared" si="68"/>
        <v>0</v>
      </c>
      <c r="J329" s="180">
        <f t="shared" si="68"/>
        <v>750</v>
      </c>
    </row>
    <row r="330" spans="2:10" ht="45">
      <c r="B330" s="22" t="s">
        <v>329</v>
      </c>
      <c r="C330" s="24" t="s">
        <v>196</v>
      </c>
      <c r="D330" s="24" t="s">
        <v>192</v>
      </c>
      <c r="E330" s="24" t="str">
        <f>'вед.прил 7'!E655</f>
        <v>56 0 03 77640</v>
      </c>
      <c r="F330" s="24" t="s">
        <v>246</v>
      </c>
      <c r="G330" s="24"/>
      <c r="H330" s="180">
        <f t="shared" si="68"/>
        <v>750</v>
      </c>
      <c r="I330" s="180">
        <f t="shared" si="68"/>
        <v>0</v>
      </c>
      <c r="J330" s="180">
        <f t="shared" si="68"/>
        <v>750</v>
      </c>
    </row>
    <row r="331" spans="2:10" ht="45">
      <c r="B331" s="22" t="s">
        <v>317</v>
      </c>
      <c r="C331" s="24" t="s">
        <v>196</v>
      </c>
      <c r="D331" s="24" t="s">
        <v>192</v>
      </c>
      <c r="E331" s="24" t="str">
        <f>'вед.прил 7'!E656</f>
        <v>56 0 03 77640</v>
      </c>
      <c r="F331" s="24" t="s">
        <v>247</v>
      </c>
      <c r="G331" s="24"/>
      <c r="H331" s="180">
        <f t="shared" si="68"/>
        <v>750</v>
      </c>
      <c r="I331" s="180">
        <f t="shared" si="68"/>
        <v>0</v>
      </c>
      <c r="J331" s="180">
        <f t="shared" si="68"/>
        <v>750</v>
      </c>
    </row>
    <row r="332" spans="2:10" ht="15">
      <c r="B332" s="28" t="s">
        <v>236</v>
      </c>
      <c r="C332" s="26" t="s">
        <v>196</v>
      </c>
      <c r="D332" s="26" t="s">
        <v>192</v>
      </c>
      <c r="E332" s="26" t="str">
        <f>'вед.прил 7'!E657</f>
        <v>56 0 03 77640</v>
      </c>
      <c r="F332" s="26" t="s">
        <v>247</v>
      </c>
      <c r="G332" s="26" t="s">
        <v>224</v>
      </c>
      <c r="H332" s="140">
        <f>'вед.прил 7'!I657</f>
        <v>750</v>
      </c>
      <c r="I332" s="158">
        <f>'вед.прил 7'!N657</f>
        <v>0</v>
      </c>
      <c r="J332" s="158">
        <f>'вед.прил 7'!O657</f>
        <v>750</v>
      </c>
    </row>
    <row r="333" spans="2:10" ht="30">
      <c r="B333" s="23" t="str">
        <f>'вед.прил 7'!A658</f>
        <v>Основное мероприятие "Проведение смотра-конкурса по благоустройству"</v>
      </c>
      <c r="C333" s="24" t="s">
        <v>196</v>
      </c>
      <c r="D333" s="24" t="s">
        <v>192</v>
      </c>
      <c r="E333" s="24" t="str">
        <f>'вед.прил 7'!E658</f>
        <v>56 0 04 77640</v>
      </c>
      <c r="F333" s="24"/>
      <c r="G333" s="24"/>
      <c r="H333" s="180">
        <f aca="true" t="shared" si="69" ref="H333:J335">H334</f>
        <v>172</v>
      </c>
      <c r="I333" s="180">
        <f t="shared" si="69"/>
        <v>0</v>
      </c>
      <c r="J333" s="180">
        <f t="shared" si="69"/>
        <v>172</v>
      </c>
    </row>
    <row r="334" spans="2:10" ht="30">
      <c r="B334" s="23" t="s">
        <v>259</v>
      </c>
      <c r="C334" s="24" t="s">
        <v>196</v>
      </c>
      <c r="D334" s="24" t="s">
        <v>192</v>
      </c>
      <c r="E334" s="24" t="str">
        <f>'вед.прил 7'!E659</f>
        <v>56 0 04 77640</v>
      </c>
      <c r="F334" s="24" t="s">
        <v>258</v>
      </c>
      <c r="G334" s="24"/>
      <c r="H334" s="180">
        <f t="shared" si="69"/>
        <v>172</v>
      </c>
      <c r="I334" s="180">
        <f t="shared" si="69"/>
        <v>0</v>
      </c>
      <c r="J334" s="180">
        <f t="shared" si="69"/>
        <v>172</v>
      </c>
    </row>
    <row r="335" spans="2:10" ht="15">
      <c r="B335" s="23" t="s">
        <v>160</v>
      </c>
      <c r="C335" s="24" t="s">
        <v>196</v>
      </c>
      <c r="D335" s="24" t="s">
        <v>192</v>
      </c>
      <c r="E335" s="24" t="str">
        <f>'вед.прил 7'!E660</f>
        <v>56 0 04 77640</v>
      </c>
      <c r="F335" s="24" t="s">
        <v>159</v>
      </c>
      <c r="G335" s="24"/>
      <c r="H335" s="180">
        <f t="shared" si="69"/>
        <v>172</v>
      </c>
      <c r="I335" s="180">
        <f t="shared" si="69"/>
        <v>0</v>
      </c>
      <c r="J335" s="180">
        <f t="shared" si="69"/>
        <v>172</v>
      </c>
    </row>
    <row r="336" spans="2:10" ht="15">
      <c r="B336" s="28" t="s">
        <v>236</v>
      </c>
      <c r="C336" s="26" t="s">
        <v>196</v>
      </c>
      <c r="D336" s="26" t="s">
        <v>192</v>
      </c>
      <c r="E336" s="26" t="str">
        <f>'вед.прил 7'!E661</f>
        <v>56 0 04 77640</v>
      </c>
      <c r="F336" s="26" t="s">
        <v>159</v>
      </c>
      <c r="G336" s="26" t="s">
        <v>224</v>
      </c>
      <c r="H336" s="140">
        <f>'вед.прил 7'!I661</f>
        <v>172</v>
      </c>
      <c r="I336" s="158">
        <f>'вед.прил 7'!N661</f>
        <v>0</v>
      </c>
      <c r="J336" s="158">
        <f>'вед.прил 7'!O661</f>
        <v>172</v>
      </c>
    </row>
    <row r="337" spans="2:10" ht="67.5" customHeight="1">
      <c r="B337" s="23" t="str">
        <f>'вед.прил 7'!A662</f>
        <v>Основное мероприятие "Текущее содержание мест захоронений: Черкасское кладбище, Заливенское кладбище, Беломестненское кладбище, кладбище в районе п.Георгиевский"</v>
      </c>
      <c r="C337" s="24" t="s">
        <v>196</v>
      </c>
      <c r="D337" s="24" t="s">
        <v>192</v>
      </c>
      <c r="E337" s="24" t="str">
        <f>'вед.прил 7'!E662</f>
        <v>56 0 05 00000</v>
      </c>
      <c r="F337" s="26"/>
      <c r="G337" s="26"/>
      <c r="H337" s="180">
        <f aca="true" t="shared" si="70" ref="H337:J340">H338</f>
        <v>1150</v>
      </c>
      <c r="I337" s="180">
        <f t="shared" si="70"/>
        <v>2.5</v>
      </c>
      <c r="J337" s="180">
        <f t="shared" si="70"/>
        <v>1152.5</v>
      </c>
    </row>
    <row r="338" spans="2:10" ht="15">
      <c r="B338" s="22" t="s">
        <v>300</v>
      </c>
      <c r="C338" s="24" t="s">
        <v>196</v>
      </c>
      <c r="D338" s="24" t="s">
        <v>192</v>
      </c>
      <c r="E338" s="24" t="str">
        <f>'вед.прил 7'!E663</f>
        <v>56 0 05 77640</v>
      </c>
      <c r="F338" s="26"/>
      <c r="G338" s="26"/>
      <c r="H338" s="180">
        <f t="shared" si="70"/>
        <v>1150</v>
      </c>
      <c r="I338" s="180">
        <f t="shared" si="70"/>
        <v>2.5</v>
      </c>
      <c r="J338" s="180">
        <f t="shared" si="70"/>
        <v>1152.5</v>
      </c>
    </row>
    <row r="339" spans="2:10" ht="45">
      <c r="B339" s="22" t="s">
        <v>329</v>
      </c>
      <c r="C339" s="24" t="s">
        <v>196</v>
      </c>
      <c r="D339" s="24" t="s">
        <v>192</v>
      </c>
      <c r="E339" s="24" t="str">
        <f>'вед.прил 7'!E664</f>
        <v>56 0 05 77640</v>
      </c>
      <c r="F339" s="24" t="s">
        <v>246</v>
      </c>
      <c r="G339" s="26"/>
      <c r="H339" s="180">
        <f t="shared" si="70"/>
        <v>1150</v>
      </c>
      <c r="I339" s="180">
        <f t="shared" si="70"/>
        <v>2.5</v>
      </c>
      <c r="J339" s="180">
        <f t="shared" si="70"/>
        <v>1152.5</v>
      </c>
    </row>
    <row r="340" spans="2:10" ht="45">
      <c r="B340" s="22" t="s">
        <v>317</v>
      </c>
      <c r="C340" s="24" t="s">
        <v>196</v>
      </c>
      <c r="D340" s="24" t="s">
        <v>192</v>
      </c>
      <c r="E340" s="24" t="str">
        <f>'вед.прил 7'!E665</f>
        <v>56 0 05 77640</v>
      </c>
      <c r="F340" s="24" t="s">
        <v>247</v>
      </c>
      <c r="G340" s="26"/>
      <c r="H340" s="180">
        <f t="shared" si="70"/>
        <v>1150</v>
      </c>
      <c r="I340" s="180">
        <f t="shared" si="70"/>
        <v>2.5</v>
      </c>
      <c r="J340" s="180">
        <f t="shared" si="70"/>
        <v>1152.5</v>
      </c>
    </row>
    <row r="341" spans="2:10" ht="15">
      <c r="B341" s="28" t="s">
        <v>236</v>
      </c>
      <c r="C341" s="26" t="s">
        <v>196</v>
      </c>
      <c r="D341" s="26" t="s">
        <v>192</v>
      </c>
      <c r="E341" s="26" t="str">
        <f>'вед.прил 7'!E666</f>
        <v>56 0 05 77640</v>
      </c>
      <c r="F341" s="26" t="s">
        <v>247</v>
      </c>
      <c r="G341" s="26" t="s">
        <v>224</v>
      </c>
      <c r="H341" s="140">
        <f>'вед.прил 7'!I666</f>
        <v>1150</v>
      </c>
      <c r="I341" s="158">
        <f>'вед.прил 7'!N666</f>
        <v>2.5</v>
      </c>
      <c r="J341" s="158">
        <f>'вед.прил 7'!O666</f>
        <v>1152.5</v>
      </c>
    </row>
    <row r="342" spans="2:10" ht="41.25" customHeight="1">
      <c r="B342" s="23" t="str">
        <f>'вед.прил 7'!A667</f>
        <v>Основное мероприятие "Отлов животных без владельцев, обитающих на территории города"</v>
      </c>
      <c r="C342" s="24" t="s">
        <v>196</v>
      </c>
      <c r="D342" s="24" t="s">
        <v>192</v>
      </c>
      <c r="E342" s="24" t="str">
        <f>'вед.прил 7'!E667</f>
        <v>56 0 06 00000</v>
      </c>
      <c r="F342" s="26"/>
      <c r="G342" s="26"/>
      <c r="H342" s="180">
        <f aca="true" t="shared" si="71" ref="H342:J345">H343</f>
        <v>200</v>
      </c>
      <c r="I342" s="180">
        <f t="shared" si="71"/>
        <v>0</v>
      </c>
      <c r="J342" s="180">
        <f t="shared" si="71"/>
        <v>200</v>
      </c>
    </row>
    <row r="343" spans="2:10" ht="15">
      <c r="B343" s="22" t="s">
        <v>300</v>
      </c>
      <c r="C343" s="24" t="s">
        <v>196</v>
      </c>
      <c r="D343" s="24" t="s">
        <v>192</v>
      </c>
      <c r="E343" s="24" t="str">
        <f>'вед.прил 7'!E668</f>
        <v>56 0 06 77640</v>
      </c>
      <c r="F343" s="26"/>
      <c r="G343" s="26"/>
      <c r="H343" s="180">
        <f t="shared" si="71"/>
        <v>200</v>
      </c>
      <c r="I343" s="180">
        <f t="shared" si="71"/>
        <v>0</v>
      </c>
      <c r="J343" s="180">
        <f t="shared" si="71"/>
        <v>200</v>
      </c>
    </row>
    <row r="344" spans="2:10" ht="45">
      <c r="B344" s="22" t="s">
        <v>329</v>
      </c>
      <c r="C344" s="24" t="s">
        <v>196</v>
      </c>
      <c r="D344" s="24" t="s">
        <v>192</v>
      </c>
      <c r="E344" s="24" t="str">
        <f>'вед.прил 7'!E669</f>
        <v>56 0 06 77640</v>
      </c>
      <c r="F344" s="24" t="s">
        <v>246</v>
      </c>
      <c r="G344" s="26"/>
      <c r="H344" s="180">
        <f t="shared" si="71"/>
        <v>200</v>
      </c>
      <c r="I344" s="180">
        <f t="shared" si="71"/>
        <v>0</v>
      </c>
      <c r="J344" s="180">
        <f t="shared" si="71"/>
        <v>200</v>
      </c>
    </row>
    <row r="345" spans="2:10" ht="45">
      <c r="B345" s="22" t="s">
        <v>317</v>
      </c>
      <c r="C345" s="24" t="s">
        <v>196</v>
      </c>
      <c r="D345" s="24" t="s">
        <v>192</v>
      </c>
      <c r="E345" s="24" t="str">
        <f>'вед.прил 7'!E670</f>
        <v>56 0 06 77640</v>
      </c>
      <c r="F345" s="24" t="s">
        <v>247</v>
      </c>
      <c r="G345" s="26"/>
      <c r="H345" s="180">
        <f t="shared" si="71"/>
        <v>200</v>
      </c>
      <c r="I345" s="180">
        <f t="shared" si="71"/>
        <v>0</v>
      </c>
      <c r="J345" s="180">
        <f t="shared" si="71"/>
        <v>200</v>
      </c>
    </row>
    <row r="346" spans="2:10" ht="15">
      <c r="B346" s="28" t="s">
        <v>236</v>
      </c>
      <c r="C346" s="26" t="s">
        <v>196</v>
      </c>
      <c r="D346" s="26" t="s">
        <v>192</v>
      </c>
      <c r="E346" s="26" t="str">
        <f>'вед.прил 7'!E671</f>
        <v>56 0 06 77640</v>
      </c>
      <c r="F346" s="26" t="s">
        <v>247</v>
      </c>
      <c r="G346" s="26" t="s">
        <v>224</v>
      </c>
      <c r="H346" s="140">
        <f>'вед.прил 7'!I671</f>
        <v>200</v>
      </c>
      <c r="I346" s="158">
        <f>'вед.прил 7'!N671</f>
        <v>0</v>
      </c>
      <c r="J346" s="158">
        <f>'вед.прил 7'!O671</f>
        <v>200</v>
      </c>
    </row>
    <row r="347" spans="2:10" ht="30">
      <c r="B347" s="23" t="str">
        <f>'вед.прил 7'!A672</f>
        <v>Основное мероприятие "Праздничное оформление территории города"</v>
      </c>
      <c r="C347" s="24" t="s">
        <v>196</v>
      </c>
      <c r="D347" s="24" t="s">
        <v>192</v>
      </c>
      <c r="E347" s="24" t="str">
        <f>'вед.прил 7'!E672</f>
        <v>56 0 08 00000</v>
      </c>
      <c r="F347" s="26"/>
      <c r="G347" s="26"/>
      <c r="H347" s="180">
        <f aca="true" t="shared" si="72" ref="H347:J350">H348</f>
        <v>220</v>
      </c>
      <c r="I347" s="180">
        <f t="shared" si="72"/>
        <v>23.3</v>
      </c>
      <c r="J347" s="180">
        <f t="shared" si="72"/>
        <v>243.3</v>
      </c>
    </row>
    <row r="348" spans="2:10" ht="15">
      <c r="B348" s="22" t="s">
        <v>300</v>
      </c>
      <c r="C348" s="24" t="s">
        <v>196</v>
      </c>
      <c r="D348" s="24" t="s">
        <v>192</v>
      </c>
      <c r="E348" s="24" t="str">
        <f>'вед.прил 7'!E673</f>
        <v>56 0 08 77640</v>
      </c>
      <c r="F348" s="26"/>
      <c r="G348" s="26"/>
      <c r="H348" s="180">
        <f t="shared" si="72"/>
        <v>220</v>
      </c>
      <c r="I348" s="180">
        <f t="shared" si="72"/>
        <v>23.3</v>
      </c>
      <c r="J348" s="180">
        <f t="shared" si="72"/>
        <v>243.3</v>
      </c>
    </row>
    <row r="349" spans="2:10" ht="45">
      <c r="B349" s="22" t="s">
        <v>329</v>
      </c>
      <c r="C349" s="24" t="s">
        <v>196</v>
      </c>
      <c r="D349" s="24" t="s">
        <v>192</v>
      </c>
      <c r="E349" s="24" t="str">
        <f>'вед.прил 7'!E674</f>
        <v>56 0 08 77640</v>
      </c>
      <c r="F349" s="24" t="s">
        <v>246</v>
      </c>
      <c r="G349" s="26"/>
      <c r="H349" s="180">
        <f t="shared" si="72"/>
        <v>220</v>
      </c>
      <c r="I349" s="180">
        <f t="shared" si="72"/>
        <v>23.3</v>
      </c>
      <c r="J349" s="180">
        <f t="shared" si="72"/>
        <v>243.3</v>
      </c>
    </row>
    <row r="350" spans="2:10" ht="45">
      <c r="B350" s="22" t="s">
        <v>317</v>
      </c>
      <c r="C350" s="24" t="s">
        <v>196</v>
      </c>
      <c r="D350" s="24" t="s">
        <v>192</v>
      </c>
      <c r="E350" s="24" t="str">
        <f>'вед.прил 7'!E675</f>
        <v>56 0 08 77640</v>
      </c>
      <c r="F350" s="24" t="s">
        <v>247</v>
      </c>
      <c r="G350" s="26"/>
      <c r="H350" s="180">
        <f t="shared" si="72"/>
        <v>220</v>
      </c>
      <c r="I350" s="180">
        <f t="shared" si="72"/>
        <v>23.3</v>
      </c>
      <c r="J350" s="180">
        <f t="shared" si="72"/>
        <v>243.3</v>
      </c>
    </row>
    <row r="351" spans="2:10" ht="15">
      <c r="B351" s="28" t="s">
        <v>236</v>
      </c>
      <c r="C351" s="26" t="s">
        <v>196</v>
      </c>
      <c r="D351" s="26" t="s">
        <v>192</v>
      </c>
      <c r="E351" s="26" t="str">
        <f>'вед.прил 7'!E676</f>
        <v>56 0 08 77640</v>
      </c>
      <c r="F351" s="26" t="s">
        <v>247</v>
      </c>
      <c r="G351" s="26" t="s">
        <v>224</v>
      </c>
      <c r="H351" s="140">
        <f>'вед.прил 7'!I676</f>
        <v>220</v>
      </c>
      <c r="I351" s="158">
        <f>'вед.прил 7'!N676</f>
        <v>23.3</v>
      </c>
      <c r="J351" s="158">
        <f>'вед.прил 7'!O676</f>
        <v>243.3</v>
      </c>
    </row>
    <row r="352" spans="2:10" ht="45">
      <c r="B352" s="23" t="str">
        <f>'вед.прил 7'!A677</f>
        <v>Основное мероприятие "Озеленение, санитарная обрезка и валка аварийных деревьев на территории города"</v>
      </c>
      <c r="C352" s="24" t="s">
        <v>196</v>
      </c>
      <c r="D352" s="24" t="s">
        <v>192</v>
      </c>
      <c r="E352" s="24" t="str">
        <f>'вед.прил 7'!E677</f>
        <v>56 0 09 00000</v>
      </c>
      <c r="F352" s="26"/>
      <c r="G352" s="26"/>
      <c r="H352" s="180">
        <f aca="true" t="shared" si="73" ref="H352:J355">H353</f>
        <v>5550</v>
      </c>
      <c r="I352" s="180">
        <f t="shared" si="73"/>
        <v>0</v>
      </c>
      <c r="J352" s="180">
        <f t="shared" si="73"/>
        <v>5550</v>
      </c>
    </row>
    <row r="353" spans="2:10" ht="15">
      <c r="B353" s="22" t="s">
        <v>300</v>
      </c>
      <c r="C353" s="24" t="s">
        <v>196</v>
      </c>
      <c r="D353" s="24" t="s">
        <v>192</v>
      </c>
      <c r="E353" s="24" t="str">
        <f>'вед.прил 7'!E678</f>
        <v>56 0 09 77640</v>
      </c>
      <c r="F353" s="26"/>
      <c r="G353" s="26"/>
      <c r="H353" s="180">
        <f t="shared" si="73"/>
        <v>5550</v>
      </c>
      <c r="I353" s="180">
        <f t="shared" si="73"/>
        <v>0</v>
      </c>
      <c r="J353" s="180">
        <f t="shared" si="73"/>
        <v>5550</v>
      </c>
    </row>
    <row r="354" spans="2:10" ht="45">
      <c r="B354" s="22" t="s">
        <v>329</v>
      </c>
      <c r="C354" s="24" t="s">
        <v>196</v>
      </c>
      <c r="D354" s="24" t="s">
        <v>192</v>
      </c>
      <c r="E354" s="24" t="str">
        <f>'вед.прил 7'!E679</f>
        <v>56 0 09 77640</v>
      </c>
      <c r="F354" s="24" t="s">
        <v>246</v>
      </c>
      <c r="G354" s="26"/>
      <c r="H354" s="180">
        <f t="shared" si="73"/>
        <v>5550</v>
      </c>
      <c r="I354" s="180">
        <f t="shared" si="73"/>
        <v>0</v>
      </c>
      <c r="J354" s="180">
        <f t="shared" si="73"/>
        <v>5550</v>
      </c>
    </row>
    <row r="355" spans="2:10" ht="45">
      <c r="B355" s="22" t="s">
        <v>317</v>
      </c>
      <c r="C355" s="24" t="s">
        <v>196</v>
      </c>
      <c r="D355" s="24" t="s">
        <v>192</v>
      </c>
      <c r="E355" s="24" t="str">
        <f>'вед.прил 7'!E680</f>
        <v>56 0 09 77640</v>
      </c>
      <c r="F355" s="24" t="s">
        <v>247</v>
      </c>
      <c r="G355" s="26"/>
      <c r="H355" s="180">
        <f t="shared" si="73"/>
        <v>5550</v>
      </c>
      <c r="I355" s="180">
        <f t="shared" si="73"/>
        <v>0</v>
      </c>
      <c r="J355" s="180">
        <f t="shared" si="73"/>
        <v>5550</v>
      </c>
    </row>
    <row r="356" spans="2:10" ht="15">
      <c r="B356" s="28" t="s">
        <v>236</v>
      </c>
      <c r="C356" s="26" t="s">
        <v>196</v>
      </c>
      <c r="D356" s="26" t="s">
        <v>192</v>
      </c>
      <c r="E356" s="26" t="str">
        <f>'вед.прил 7'!E681</f>
        <v>56 0 09 77640</v>
      </c>
      <c r="F356" s="26" t="s">
        <v>247</v>
      </c>
      <c r="G356" s="26" t="s">
        <v>224</v>
      </c>
      <c r="H356" s="140">
        <f>'вед.прил 7'!I681</f>
        <v>5550</v>
      </c>
      <c r="I356" s="158">
        <f>'вед.прил 7'!N681</f>
        <v>0</v>
      </c>
      <c r="J356" s="158">
        <f>'вед.прил 7'!O681</f>
        <v>5550</v>
      </c>
    </row>
    <row r="357" spans="2:10" ht="45">
      <c r="B357" s="23" t="str">
        <f>'вед.прил 7'!A682</f>
        <v>Основное мероприятие "Содержание территории городского парка культуры и отдыха"</v>
      </c>
      <c r="C357" s="24" t="s">
        <v>196</v>
      </c>
      <c r="D357" s="24" t="s">
        <v>192</v>
      </c>
      <c r="E357" s="24" t="str">
        <f>'вед.прил 7'!E682</f>
        <v>56 0 10 00000</v>
      </c>
      <c r="F357" s="26"/>
      <c r="G357" s="26"/>
      <c r="H357" s="180">
        <f aca="true" t="shared" si="74" ref="H357:J360">H358</f>
        <v>600</v>
      </c>
      <c r="I357" s="180">
        <f t="shared" si="74"/>
        <v>0</v>
      </c>
      <c r="J357" s="180">
        <f t="shared" si="74"/>
        <v>600</v>
      </c>
    </row>
    <row r="358" spans="2:10" ht="15">
      <c r="B358" s="22" t="s">
        <v>300</v>
      </c>
      <c r="C358" s="24" t="s">
        <v>196</v>
      </c>
      <c r="D358" s="24" t="s">
        <v>192</v>
      </c>
      <c r="E358" s="24" t="str">
        <f>'вед.прил 7'!E683</f>
        <v>56 0 10 77640</v>
      </c>
      <c r="F358" s="26"/>
      <c r="G358" s="26"/>
      <c r="H358" s="180">
        <f t="shared" si="74"/>
        <v>600</v>
      </c>
      <c r="I358" s="180">
        <f t="shared" si="74"/>
        <v>0</v>
      </c>
      <c r="J358" s="180">
        <f t="shared" si="74"/>
        <v>600</v>
      </c>
    </row>
    <row r="359" spans="2:10" ht="45">
      <c r="B359" s="22" t="s">
        <v>329</v>
      </c>
      <c r="C359" s="24" t="s">
        <v>196</v>
      </c>
      <c r="D359" s="24" t="s">
        <v>192</v>
      </c>
      <c r="E359" s="24" t="str">
        <f>'вед.прил 7'!E684</f>
        <v>56 0 10 77640</v>
      </c>
      <c r="F359" s="24" t="s">
        <v>246</v>
      </c>
      <c r="G359" s="26"/>
      <c r="H359" s="180">
        <f t="shared" si="74"/>
        <v>600</v>
      </c>
      <c r="I359" s="180">
        <f t="shared" si="74"/>
        <v>0</v>
      </c>
      <c r="J359" s="180">
        <f t="shared" si="74"/>
        <v>600</v>
      </c>
    </row>
    <row r="360" spans="2:10" ht="45">
      <c r="B360" s="22" t="s">
        <v>317</v>
      </c>
      <c r="C360" s="24" t="s">
        <v>196</v>
      </c>
      <c r="D360" s="24" t="s">
        <v>192</v>
      </c>
      <c r="E360" s="24" t="str">
        <f>'вед.прил 7'!E685</f>
        <v>56 0 10 77640</v>
      </c>
      <c r="F360" s="24" t="s">
        <v>247</v>
      </c>
      <c r="G360" s="26"/>
      <c r="H360" s="180">
        <f t="shared" si="74"/>
        <v>600</v>
      </c>
      <c r="I360" s="180">
        <f t="shared" si="74"/>
        <v>0</v>
      </c>
      <c r="J360" s="180">
        <f t="shared" si="74"/>
        <v>600</v>
      </c>
    </row>
    <row r="361" spans="2:10" ht="15">
      <c r="B361" s="28" t="s">
        <v>236</v>
      </c>
      <c r="C361" s="26" t="s">
        <v>196</v>
      </c>
      <c r="D361" s="26" t="s">
        <v>192</v>
      </c>
      <c r="E361" s="26" t="str">
        <f>'вед.прил 7'!E686</f>
        <v>56 0 10 77640</v>
      </c>
      <c r="F361" s="26" t="s">
        <v>247</v>
      </c>
      <c r="G361" s="26" t="s">
        <v>224</v>
      </c>
      <c r="H361" s="140">
        <f>'вед.прил 7'!I686</f>
        <v>600</v>
      </c>
      <c r="I361" s="158">
        <f>'вед.прил 7'!N686</f>
        <v>0</v>
      </c>
      <c r="J361" s="158">
        <f>'вед.прил 7'!O686</f>
        <v>600</v>
      </c>
    </row>
    <row r="362" spans="2:10" ht="45">
      <c r="B362" s="23" t="str">
        <f>'вед.прил 7'!A687</f>
        <v>Основное мероприятие "Акарицидная обработка мест с массовым пребыванием людей"</v>
      </c>
      <c r="C362" s="24" t="s">
        <v>196</v>
      </c>
      <c r="D362" s="24" t="s">
        <v>192</v>
      </c>
      <c r="E362" s="24" t="str">
        <f>'вед.прил 7'!E687</f>
        <v>56 0 12 00000</v>
      </c>
      <c r="F362" s="26"/>
      <c r="G362" s="26"/>
      <c r="H362" s="180">
        <f aca="true" t="shared" si="75" ref="H362:J365">H363</f>
        <v>90</v>
      </c>
      <c r="I362" s="180">
        <f t="shared" si="75"/>
        <v>0</v>
      </c>
      <c r="J362" s="180">
        <f t="shared" si="75"/>
        <v>90</v>
      </c>
    </row>
    <row r="363" spans="2:10" ht="15">
      <c r="B363" s="22" t="s">
        <v>300</v>
      </c>
      <c r="C363" s="24" t="s">
        <v>196</v>
      </c>
      <c r="D363" s="24" t="s">
        <v>192</v>
      </c>
      <c r="E363" s="24" t="str">
        <f>'вед.прил 7'!E688</f>
        <v>56 0 12 77640</v>
      </c>
      <c r="F363" s="26"/>
      <c r="G363" s="26"/>
      <c r="H363" s="180">
        <f t="shared" si="75"/>
        <v>90</v>
      </c>
      <c r="I363" s="180">
        <f t="shared" si="75"/>
        <v>0</v>
      </c>
      <c r="J363" s="180">
        <f t="shared" si="75"/>
        <v>90</v>
      </c>
    </row>
    <row r="364" spans="2:10" ht="45">
      <c r="B364" s="22" t="s">
        <v>329</v>
      </c>
      <c r="C364" s="24" t="s">
        <v>196</v>
      </c>
      <c r="D364" s="24" t="s">
        <v>192</v>
      </c>
      <c r="E364" s="24" t="str">
        <f>'вед.прил 7'!E689</f>
        <v>56 0 12 77640</v>
      </c>
      <c r="F364" s="24" t="s">
        <v>246</v>
      </c>
      <c r="G364" s="26"/>
      <c r="H364" s="180">
        <f t="shared" si="75"/>
        <v>90</v>
      </c>
      <c r="I364" s="180">
        <f t="shared" si="75"/>
        <v>0</v>
      </c>
      <c r="J364" s="180">
        <f t="shared" si="75"/>
        <v>90</v>
      </c>
    </row>
    <row r="365" spans="2:10" ht="45">
      <c r="B365" s="22" t="s">
        <v>317</v>
      </c>
      <c r="C365" s="24" t="s">
        <v>196</v>
      </c>
      <c r="D365" s="24" t="s">
        <v>192</v>
      </c>
      <c r="E365" s="24" t="str">
        <f>'вед.прил 7'!E690</f>
        <v>56 0 12 77640</v>
      </c>
      <c r="F365" s="24" t="s">
        <v>247</v>
      </c>
      <c r="G365" s="26"/>
      <c r="H365" s="180">
        <f t="shared" si="75"/>
        <v>90</v>
      </c>
      <c r="I365" s="180">
        <f t="shared" si="75"/>
        <v>0</v>
      </c>
      <c r="J365" s="180">
        <f t="shared" si="75"/>
        <v>90</v>
      </c>
    </row>
    <row r="366" spans="2:10" ht="15">
      <c r="B366" s="28" t="s">
        <v>236</v>
      </c>
      <c r="C366" s="26" t="s">
        <v>196</v>
      </c>
      <c r="D366" s="26" t="s">
        <v>192</v>
      </c>
      <c r="E366" s="26" t="str">
        <f>'вед.прил 7'!E691</f>
        <v>56 0 12 77640</v>
      </c>
      <c r="F366" s="26" t="s">
        <v>247</v>
      </c>
      <c r="G366" s="26" t="s">
        <v>224</v>
      </c>
      <c r="H366" s="140">
        <f>'вед.прил 7'!I691</f>
        <v>90</v>
      </c>
      <c r="I366" s="158">
        <f>'вед.прил 7'!N691</f>
        <v>0</v>
      </c>
      <c r="J366" s="158">
        <f>'вед.прил 7'!O691</f>
        <v>90</v>
      </c>
    </row>
    <row r="367" spans="2:10" ht="30">
      <c r="B367" s="23" t="str">
        <f>'вед.прил 7'!A692</f>
        <v>Основное мероприятие "Мероприятия по содержанию общественных территорий"</v>
      </c>
      <c r="C367" s="24" t="s">
        <v>196</v>
      </c>
      <c r="D367" s="24" t="s">
        <v>192</v>
      </c>
      <c r="E367" s="24" t="s">
        <v>426</v>
      </c>
      <c r="F367" s="26"/>
      <c r="G367" s="26"/>
      <c r="H367" s="180">
        <f aca="true" t="shared" si="76" ref="H367:J370">H368</f>
        <v>400</v>
      </c>
      <c r="I367" s="180">
        <f t="shared" si="76"/>
        <v>0</v>
      </c>
      <c r="J367" s="180">
        <f t="shared" si="76"/>
        <v>400</v>
      </c>
    </row>
    <row r="368" spans="2:10" ht="15">
      <c r="B368" s="22" t="s">
        <v>300</v>
      </c>
      <c r="C368" s="24" t="s">
        <v>196</v>
      </c>
      <c r="D368" s="24" t="s">
        <v>192</v>
      </c>
      <c r="E368" s="24" t="s">
        <v>427</v>
      </c>
      <c r="F368" s="26"/>
      <c r="G368" s="26"/>
      <c r="H368" s="180">
        <f t="shared" si="76"/>
        <v>400</v>
      </c>
      <c r="I368" s="180">
        <f t="shared" si="76"/>
        <v>0</v>
      </c>
      <c r="J368" s="180">
        <f t="shared" si="76"/>
        <v>400</v>
      </c>
    </row>
    <row r="369" spans="2:10" ht="45">
      <c r="B369" s="22" t="s">
        <v>329</v>
      </c>
      <c r="C369" s="24" t="s">
        <v>196</v>
      </c>
      <c r="D369" s="24" t="s">
        <v>192</v>
      </c>
      <c r="E369" s="24" t="s">
        <v>427</v>
      </c>
      <c r="F369" s="24" t="s">
        <v>246</v>
      </c>
      <c r="G369" s="26"/>
      <c r="H369" s="180">
        <f t="shared" si="76"/>
        <v>400</v>
      </c>
      <c r="I369" s="180">
        <f t="shared" si="76"/>
        <v>0</v>
      </c>
      <c r="J369" s="180">
        <f t="shared" si="76"/>
        <v>400</v>
      </c>
    </row>
    <row r="370" spans="2:10" ht="45">
      <c r="B370" s="22" t="s">
        <v>317</v>
      </c>
      <c r="C370" s="24" t="s">
        <v>196</v>
      </c>
      <c r="D370" s="24" t="s">
        <v>192</v>
      </c>
      <c r="E370" s="24" t="s">
        <v>427</v>
      </c>
      <c r="F370" s="24" t="s">
        <v>247</v>
      </c>
      <c r="G370" s="26"/>
      <c r="H370" s="180">
        <f t="shared" si="76"/>
        <v>400</v>
      </c>
      <c r="I370" s="180">
        <f t="shared" si="76"/>
        <v>0</v>
      </c>
      <c r="J370" s="180">
        <f t="shared" si="76"/>
        <v>400</v>
      </c>
    </row>
    <row r="371" spans="2:10" ht="15">
      <c r="B371" s="28" t="s">
        <v>236</v>
      </c>
      <c r="C371" s="26" t="s">
        <v>196</v>
      </c>
      <c r="D371" s="26" t="s">
        <v>192</v>
      </c>
      <c r="E371" s="26" t="s">
        <v>427</v>
      </c>
      <c r="F371" s="26" t="s">
        <v>247</v>
      </c>
      <c r="G371" s="26" t="s">
        <v>224</v>
      </c>
      <c r="H371" s="140">
        <f>'вед.прил 7'!I696</f>
        <v>400</v>
      </c>
      <c r="I371" s="158">
        <f>'вед.прил 7'!N696</f>
        <v>0</v>
      </c>
      <c r="J371" s="158">
        <f>'вед.прил 7'!O696</f>
        <v>400</v>
      </c>
    </row>
    <row r="372" spans="2:10" ht="30">
      <c r="B372" s="112" t="str">
        <f>'вед.прил 7'!A697</f>
        <v>Основное мероприятие "Содержание "Парка Машиностроителей"</v>
      </c>
      <c r="C372" s="24" t="s">
        <v>196</v>
      </c>
      <c r="D372" s="24" t="s">
        <v>192</v>
      </c>
      <c r="E372" s="24" t="str">
        <f>'вед.прил 7'!E697</f>
        <v>56 0 19 00000</v>
      </c>
      <c r="F372" s="102"/>
      <c r="G372" s="102"/>
      <c r="H372" s="180">
        <f aca="true" t="shared" si="77" ref="H372:J375">H373</f>
        <v>1780</v>
      </c>
      <c r="I372" s="180">
        <f t="shared" si="77"/>
        <v>247.1</v>
      </c>
      <c r="J372" s="180">
        <f t="shared" si="77"/>
        <v>2027.1</v>
      </c>
    </row>
    <row r="373" spans="2:10" ht="15">
      <c r="B373" s="112" t="str">
        <f>'вед.прил 7'!A698</f>
        <v>Реализация основного мероприятия</v>
      </c>
      <c r="C373" s="24" t="s">
        <v>196</v>
      </c>
      <c r="D373" s="24" t="s">
        <v>192</v>
      </c>
      <c r="E373" s="24" t="str">
        <f>'вед.прил 7'!E698</f>
        <v>56 0 19 77640</v>
      </c>
      <c r="F373" s="102"/>
      <c r="G373" s="102"/>
      <c r="H373" s="180">
        <f t="shared" si="77"/>
        <v>1780</v>
      </c>
      <c r="I373" s="180">
        <f t="shared" si="77"/>
        <v>247.1</v>
      </c>
      <c r="J373" s="180">
        <f t="shared" si="77"/>
        <v>2027.1</v>
      </c>
    </row>
    <row r="374" spans="2:10" ht="45">
      <c r="B374" s="112" t="str">
        <f>'вед.прил 7'!A699</f>
        <v>Закупка товаров, работ и услуг для обеспечения государственных (муниципальных) нужд</v>
      </c>
      <c r="C374" s="24" t="s">
        <v>196</v>
      </c>
      <c r="D374" s="24" t="s">
        <v>192</v>
      </c>
      <c r="E374" s="24" t="str">
        <f>'вед.прил 7'!E699</f>
        <v>56 0 19 77640</v>
      </c>
      <c r="F374" s="101" t="s">
        <v>246</v>
      </c>
      <c r="G374" s="102"/>
      <c r="H374" s="180">
        <f t="shared" si="77"/>
        <v>1780</v>
      </c>
      <c r="I374" s="180">
        <f t="shared" si="77"/>
        <v>247.1</v>
      </c>
      <c r="J374" s="180">
        <f t="shared" si="77"/>
        <v>2027.1</v>
      </c>
    </row>
    <row r="375" spans="2:10" ht="45">
      <c r="B375" s="112" t="str">
        <f>'вед.прил 7'!A700</f>
        <v>Иные закупки товаров, работ и услуг для обеспечения государственных (муниципальных) нужд</v>
      </c>
      <c r="C375" s="24" t="s">
        <v>196</v>
      </c>
      <c r="D375" s="24" t="s">
        <v>192</v>
      </c>
      <c r="E375" s="24" t="str">
        <f>'вед.прил 7'!E700</f>
        <v>56 0 19 77640</v>
      </c>
      <c r="F375" s="101" t="s">
        <v>247</v>
      </c>
      <c r="G375" s="102"/>
      <c r="H375" s="180">
        <f t="shared" si="77"/>
        <v>1780</v>
      </c>
      <c r="I375" s="180">
        <f t="shared" si="77"/>
        <v>247.1</v>
      </c>
      <c r="J375" s="180">
        <f t="shared" si="77"/>
        <v>2027.1</v>
      </c>
    </row>
    <row r="376" spans="2:10" ht="15">
      <c r="B376" s="114" t="str">
        <f>'вед.прил 7'!A701</f>
        <v>Городские средства</v>
      </c>
      <c r="C376" s="26" t="s">
        <v>196</v>
      </c>
      <c r="D376" s="26" t="s">
        <v>192</v>
      </c>
      <c r="E376" s="26" t="str">
        <f>'вед.прил 7'!E701</f>
        <v>56 0 19 77640</v>
      </c>
      <c r="F376" s="102" t="s">
        <v>247</v>
      </c>
      <c r="G376" s="102" t="s">
        <v>224</v>
      </c>
      <c r="H376" s="140">
        <f>'вед.прил 7'!I701</f>
        <v>1780</v>
      </c>
      <c r="I376" s="158">
        <f>'вед.прил 7'!N701</f>
        <v>247.1</v>
      </c>
      <c r="J376" s="158">
        <f>'вед.прил 7'!O701</f>
        <v>2027.1</v>
      </c>
    </row>
    <row r="377" spans="2:10" ht="45">
      <c r="B377" s="22" t="str">
        <f>'вед.прил 7'!A702</f>
        <v>Муниципальная программа "Обеспечение безопасности дорожного движения на территории города Ливны Орловской области"</v>
      </c>
      <c r="C377" s="24" t="s">
        <v>196</v>
      </c>
      <c r="D377" s="24" t="s">
        <v>192</v>
      </c>
      <c r="E377" s="24" t="str">
        <f>'вед.прил 7'!E702</f>
        <v>57 0 00 00000</v>
      </c>
      <c r="F377" s="24"/>
      <c r="G377" s="24"/>
      <c r="H377" s="180">
        <f>H378+H383+H388+H393</f>
        <v>16400</v>
      </c>
      <c r="I377" s="183">
        <f>I378+I383+I388+I393</f>
        <v>757.6</v>
      </c>
      <c r="J377" s="183">
        <f>J378+J383+J388+J393</f>
        <v>17157.6</v>
      </c>
    </row>
    <row r="378" spans="2:10" ht="45">
      <c r="B378" s="22" t="s">
        <v>507</v>
      </c>
      <c r="C378" s="24" t="s">
        <v>196</v>
      </c>
      <c r="D378" s="24" t="s">
        <v>192</v>
      </c>
      <c r="E378" s="24" t="s">
        <v>508</v>
      </c>
      <c r="F378" s="24"/>
      <c r="G378" s="24"/>
      <c r="H378" s="180">
        <f aca="true" t="shared" si="78" ref="H378:J381">H379</f>
        <v>300</v>
      </c>
      <c r="I378" s="180">
        <f t="shared" si="78"/>
        <v>-300</v>
      </c>
      <c r="J378" s="180">
        <f t="shared" si="78"/>
        <v>0</v>
      </c>
    </row>
    <row r="379" spans="2:10" ht="15">
      <c r="B379" s="22" t="s">
        <v>300</v>
      </c>
      <c r="C379" s="24" t="s">
        <v>196</v>
      </c>
      <c r="D379" s="24" t="s">
        <v>192</v>
      </c>
      <c r="E379" s="24" t="s">
        <v>509</v>
      </c>
      <c r="F379" s="24"/>
      <c r="G379" s="24"/>
      <c r="H379" s="180">
        <f t="shared" si="78"/>
        <v>300</v>
      </c>
      <c r="I379" s="180">
        <f t="shared" si="78"/>
        <v>-300</v>
      </c>
      <c r="J379" s="180">
        <f t="shared" si="78"/>
        <v>0</v>
      </c>
    </row>
    <row r="380" spans="2:10" ht="45">
      <c r="B380" s="22" t="s">
        <v>329</v>
      </c>
      <c r="C380" s="24" t="s">
        <v>196</v>
      </c>
      <c r="D380" s="24" t="s">
        <v>192</v>
      </c>
      <c r="E380" s="24" t="s">
        <v>509</v>
      </c>
      <c r="F380" s="24" t="s">
        <v>246</v>
      </c>
      <c r="G380" s="24"/>
      <c r="H380" s="180">
        <f t="shared" si="78"/>
        <v>300</v>
      </c>
      <c r="I380" s="180">
        <f t="shared" si="78"/>
        <v>-300</v>
      </c>
      <c r="J380" s="180">
        <f t="shared" si="78"/>
        <v>0</v>
      </c>
    </row>
    <row r="381" spans="2:10" ht="45">
      <c r="B381" s="22" t="s">
        <v>317</v>
      </c>
      <c r="C381" s="24" t="s">
        <v>196</v>
      </c>
      <c r="D381" s="24" t="s">
        <v>192</v>
      </c>
      <c r="E381" s="24" t="s">
        <v>509</v>
      </c>
      <c r="F381" s="24" t="s">
        <v>247</v>
      </c>
      <c r="G381" s="24"/>
      <c r="H381" s="180">
        <f t="shared" si="78"/>
        <v>300</v>
      </c>
      <c r="I381" s="180">
        <f t="shared" si="78"/>
        <v>-300</v>
      </c>
      <c r="J381" s="180">
        <f t="shared" si="78"/>
        <v>0</v>
      </c>
    </row>
    <row r="382" spans="2:10" ht="15">
      <c r="B382" s="28" t="s">
        <v>236</v>
      </c>
      <c r="C382" s="26" t="s">
        <v>196</v>
      </c>
      <c r="D382" s="26" t="s">
        <v>192</v>
      </c>
      <c r="E382" s="26" t="s">
        <v>509</v>
      </c>
      <c r="F382" s="26" t="s">
        <v>247</v>
      </c>
      <c r="G382" s="26" t="s">
        <v>224</v>
      </c>
      <c r="H382" s="140">
        <f>'вед.прил 7'!I707</f>
        <v>300</v>
      </c>
      <c r="I382" s="158">
        <f>'вед.прил 7'!N707</f>
        <v>-300</v>
      </c>
      <c r="J382" s="158">
        <f>'вед.прил 7'!O707</f>
        <v>0</v>
      </c>
    </row>
    <row r="383" spans="2:10" ht="45">
      <c r="B383" s="22" t="s">
        <v>154</v>
      </c>
      <c r="C383" s="24" t="s">
        <v>196</v>
      </c>
      <c r="D383" s="24" t="s">
        <v>192</v>
      </c>
      <c r="E383" s="24" t="s">
        <v>70</v>
      </c>
      <c r="F383" s="24"/>
      <c r="G383" s="24"/>
      <c r="H383" s="180">
        <f aca="true" t="shared" si="79" ref="H383:J386">H384</f>
        <v>100</v>
      </c>
      <c r="I383" s="180">
        <f t="shared" si="79"/>
        <v>0</v>
      </c>
      <c r="J383" s="180">
        <f t="shared" si="79"/>
        <v>100</v>
      </c>
    </row>
    <row r="384" spans="2:10" ht="15">
      <c r="B384" s="22" t="s">
        <v>300</v>
      </c>
      <c r="C384" s="24" t="s">
        <v>196</v>
      </c>
      <c r="D384" s="24" t="s">
        <v>192</v>
      </c>
      <c r="E384" s="24" t="s">
        <v>71</v>
      </c>
      <c r="F384" s="24"/>
      <c r="G384" s="24"/>
      <c r="H384" s="180">
        <f t="shared" si="79"/>
        <v>100</v>
      </c>
      <c r="I384" s="180">
        <f t="shared" si="79"/>
        <v>0</v>
      </c>
      <c r="J384" s="180">
        <f t="shared" si="79"/>
        <v>100</v>
      </c>
    </row>
    <row r="385" spans="2:10" ht="45">
      <c r="B385" s="22" t="s">
        <v>329</v>
      </c>
      <c r="C385" s="24" t="s">
        <v>196</v>
      </c>
      <c r="D385" s="24" t="s">
        <v>192</v>
      </c>
      <c r="E385" s="24" t="str">
        <f>'вед.прил 7'!E709</f>
        <v>57 0 02 77470</v>
      </c>
      <c r="F385" s="24" t="s">
        <v>246</v>
      </c>
      <c r="G385" s="24"/>
      <c r="H385" s="180">
        <f t="shared" si="79"/>
        <v>100</v>
      </c>
      <c r="I385" s="180">
        <f t="shared" si="79"/>
        <v>0</v>
      </c>
      <c r="J385" s="180">
        <f t="shared" si="79"/>
        <v>100</v>
      </c>
    </row>
    <row r="386" spans="2:10" ht="45">
      <c r="B386" s="22" t="s">
        <v>317</v>
      </c>
      <c r="C386" s="24" t="s">
        <v>196</v>
      </c>
      <c r="D386" s="24" t="s">
        <v>192</v>
      </c>
      <c r="E386" s="24" t="str">
        <f>'вед.прил 7'!E710</f>
        <v>57 0 02 77470</v>
      </c>
      <c r="F386" s="24" t="s">
        <v>247</v>
      </c>
      <c r="G386" s="24"/>
      <c r="H386" s="180">
        <f t="shared" si="79"/>
        <v>100</v>
      </c>
      <c r="I386" s="180">
        <f t="shared" si="79"/>
        <v>0</v>
      </c>
      <c r="J386" s="180">
        <f t="shared" si="79"/>
        <v>100</v>
      </c>
    </row>
    <row r="387" spans="2:10" ht="15">
      <c r="B387" s="28" t="s">
        <v>236</v>
      </c>
      <c r="C387" s="26" t="s">
        <v>196</v>
      </c>
      <c r="D387" s="26" t="s">
        <v>192</v>
      </c>
      <c r="E387" s="26" t="str">
        <f>'вед.прил 7'!E711</f>
        <v>57 0 02 77470</v>
      </c>
      <c r="F387" s="26" t="s">
        <v>247</v>
      </c>
      <c r="G387" s="26" t="s">
        <v>224</v>
      </c>
      <c r="H387" s="140">
        <f>'вед.прил 7'!I712</f>
        <v>100</v>
      </c>
      <c r="I387" s="158">
        <f>'вед.прил 7'!N712</f>
        <v>0</v>
      </c>
      <c r="J387" s="158">
        <f>'вед.прил 7'!O712</f>
        <v>100</v>
      </c>
    </row>
    <row r="388" spans="2:10" ht="68.25" customHeight="1">
      <c r="B388" s="22" t="str">
        <f>'вед.прил 7'!A713</f>
        <v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v>
      </c>
      <c r="C388" s="24" t="s">
        <v>196</v>
      </c>
      <c r="D388" s="24" t="s">
        <v>192</v>
      </c>
      <c r="E388" s="24" t="str">
        <f>'вед.прил 7'!E713</f>
        <v>57 0 03 00000</v>
      </c>
      <c r="F388" s="24"/>
      <c r="G388" s="24"/>
      <c r="H388" s="180">
        <f aca="true" t="shared" si="80" ref="H388:J391">H389</f>
        <v>16000</v>
      </c>
      <c r="I388" s="180">
        <f t="shared" si="80"/>
        <v>757.6</v>
      </c>
      <c r="J388" s="180">
        <f t="shared" si="80"/>
        <v>16757.6</v>
      </c>
    </row>
    <row r="389" spans="2:10" ht="15">
      <c r="B389" s="22" t="str">
        <f>'вед.прил 7'!A714</f>
        <v>Реализация основного мероприятия</v>
      </c>
      <c r="C389" s="24" t="s">
        <v>196</v>
      </c>
      <c r="D389" s="24" t="s">
        <v>192</v>
      </c>
      <c r="E389" s="24" t="str">
        <f>'вед.прил 7'!E714</f>
        <v>57 0 03 77470</v>
      </c>
      <c r="F389" s="24"/>
      <c r="G389" s="24"/>
      <c r="H389" s="180">
        <f t="shared" si="80"/>
        <v>16000</v>
      </c>
      <c r="I389" s="180">
        <f t="shared" si="80"/>
        <v>757.6</v>
      </c>
      <c r="J389" s="180">
        <f t="shared" si="80"/>
        <v>16757.6</v>
      </c>
    </row>
    <row r="390" spans="2:10" ht="45">
      <c r="B390" s="22" t="s">
        <v>329</v>
      </c>
      <c r="C390" s="24" t="s">
        <v>196</v>
      </c>
      <c r="D390" s="24" t="s">
        <v>192</v>
      </c>
      <c r="E390" s="24" t="str">
        <f>'вед.прил 7'!E715</f>
        <v>57 0 03 77470</v>
      </c>
      <c r="F390" s="24" t="s">
        <v>246</v>
      </c>
      <c r="G390" s="24"/>
      <c r="H390" s="180">
        <f t="shared" si="80"/>
        <v>16000</v>
      </c>
      <c r="I390" s="180">
        <f t="shared" si="80"/>
        <v>757.6</v>
      </c>
      <c r="J390" s="180">
        <f t="shared" si="80"/>
        <v>16757.6</v>
      </c>
    </row>
    <row r="391" spans="2:10" ht="45">
      <c r="B391" s="22" t="s">
        <v>317</v>
      </c>
      <c r="C391" s="24" t="s">
        <v>196</v>
      </c>
      <c r="D391" s="24" t="s">
        <v>192</v>
      </c>
      <c r="E391" s="24" t="str">
        <f>'вед.прил 7'!E716</f>
        <v>57 0 03 77470</v>
      </c>
      <c r="F391" s="24" t="s">
        <v>247</v>
      </c>
      <c r="G391" s="24"/>
      <c r="H391" s="180">
        <f t="shared" si="80"/>
        <v>16000</v>
      </c>
      <c r="I391" s="180">
        <f t="shared" si="80"/>
        <v>757.6</v>
      </c>
      <c r="J391" s="180">
        <f t="shared" si="80"/>
        <v>16757.6</v>
      </c>
    </row>
    <row r="392" spans="2:10" ht="15">
      <c r="B392" s="28" t="s">
        <v>236</v>
      </c>
      <c r="C392" s="26" t="s">
        <v>196</v>
      </c>
      <c r="D392" s="26" t="s">
        <v>192</v>
      </c>
      <c r="E392" s="26" t="str">
        <f>'вед.прил 7'!E717</f>
        <v>57 0 03 77470</v>
      </c>
      <c r="F392" s="26" t="s">
        <v>247</v>
      </c>
      <c r="G392" s="26" t="s">
        <v>224</v>
      </c>
      <c r="H392" s="140">
        <f>'вед.прил 7'!I717</f>
        <v>16000</v>
      </c>
      <c r="I392" s="158">
        <f>'вед.прил 7'!N717</f>
        <v>757.6</v>
      </c>
      <c r="J392" s="158">
        <f>'вед.прил 7'!O717</f>
        <v>16757.6</v>
      </c>
    </row>
    <row r="393" spans="2:10" ht="45">
      <c r="B393" s="23" t="s">
        <v>555</v>
      </c>
      <c r="C393" s="24" t="s">
        <v>196</v>
      </c>
      <c r="D393" s="24" t="s">
        <v>192</v>
      </c>
      <c r="E393" s="24" t="s">
        <v>554</v>
      </c>
      <c r="F393" s="26"/>
      <c r="G393" s="26"/>
      <c r="H393" s="183">
        <f aca="true" t="shared" si="81" ref="H393:J396">H394</f>
        <v>0</v>
      </c>
      <c r="I393" s="183">
        <f t="shared" si="81"/>
        <v>300</v>
      </c>
      <c r="J393" s="183">
        <f t="shared" si="81"/>
        <v>300</v>
      </c>
    </row>
    <row r="394" spans="2:10" ht="15">
      <c r="B394" s="22" t="s">
        <v>300</v>
      </c>
      <c r="C394" s="24" t="s">
        <v>196</v>
      </c>
      <c r="D394" s="24" t="s">
        <v>192</v>
      </c>
      <c r="E394" s="24" t="s">
        <v>553</v>
      </c>
      <c r="F394" s="24"/>
      <c r="G394" s="24"/>
      <c r="H394" s="183">
        <f t="shared" si="81"/>
        <v>0</v>
      </c>
      <c r="I394" s="183">
        <f t="shared" si="81"/>
        <v>300</v>
      </c>
      <c r="J394" s="183">
        <f t="shared" si="81"/>
        <v>300</v>
      </c>
    </row>
    <row r="395" spans="2:10" ht="45">
      <c r="B395" s="22" t="s">
        <v>329</v>
      </c>
      <c r="C395" s="24" t="s">
        <v>196</v>
      </c>
      <c r="D395" s="24" t="s">
        <v>192</v>
      </c>
      <c r="E395" s="24" t="s">
        <v>553</v>
      </c>
      <c r="F395" s="24" t="s">
        <v>246</v>
      </c>
      <c r="G395" s="24"/>
      <c r="H395" s="183">
        <f t="shared" si="81"/>
        <v>0</v>
      </c>
      <c r="I395" s="183">
        <f t="shared" si="81"/>
        <v>300</v>
      </c>
      <c r="J395" s="183">
        <f t="shared" si="81"/>
        <v>300</v>
      </c>
    </row>
    <row r="396" spans="2:10" ht="45">
      <c r="B396" s="22" t="s">
        <v>317</v>
      </c>
      <c r="C396" s="24" t="s">
        <v>196</v>
      </c>
      <c r="D396" s="24" t="s">
        <v>192</v>
      </c>
      <c r="E396" s="24" t="s">
        <v>553</v>
      </c>
      <c r="F396" s="24" t="s">
        <v>247</v>
      </c>
      <c r="G396" s="24"/>
      <c r="H396" s="183">
        <f t="shared" si="81"/>
        <v>0</v>
      </c>
      <c r="I396" s="183">
        <f t="shared" si="81"/>
        <v>300</v>
      </c>
      <c r="J396" s="183">
        <f t="shared" si="81"/>
        <v>300</v>
      </c>
    </row>
    <row r="397" spans="2:10" ht="15">
      <c r="B397" s="28" t="s">
        <v>236</v>
      </c>
      <c r="C397" s="26" t="s">
        <v>196</v>
      </c>
      <c r="D397" s="26" t="s">
        <v>192</v>
      </c>
      <c r="E397" s="26" t="s">
        <v>553</v>
      </c>
      <c r="F397" s="26" t="s">
        <v>247</v>
      </c>
      <c r="G397" s="26" t="s">
        <v>224</v>
      </c>
      <c r="H397" s="140">
        <f>'вед.прил 7'!I722</f>
        <v>0</v>
      </c>
      <c r="I397" s="158">
        <f>'вед.прил 7'!N722</f>
        <v>300</v>
      </c>
      <c r="J397" s="158">
        <f>'вед.прил 7'!O722</f>
        <v>300</v>
      </c>
    </row>
    <row r="398" spans="2:10" ht="45">
      <c r="B398" s="22" t="str">
        <f>'вед.прил 7'!A723</f>
        <v>Муниципальная программа "Формирование современной городской среды на территории города Ливны на 2018-2024 годы"</v>
      </c>
      <c r="C398" s="24" t="s">
        <v>196</v>
      </c>
      <c r="D398" s="24" t="s">
        <v>192</v>
      </c>
      <c r="E398" s="24" t="str">
        <f>'вед.прил 7'!E723</f>
        <v>61 0 00 00000</v>
      </c>
      <c r="F398" s="24"/>
      <c r="G398" s="24"/>
      <c r="H398" s="180">
        <f>H399+H404</f>
        <v>17018.6</v>
      </c>
      <c r="I398" s="180">
        <f>I399+I404</f>
        <v>-0.1</v>
      </c>
      <c r="J398" s="180">
        <f>J399+J404</f>
        <v>17018.5</v>
      </c>
    </row>
    <row r="399" spans="2:10" ht="30">
      <c r="B399" s="22" t="str">
        <f>'вед.прил 7'!A724</f>
        <v>Основное мероприятие "Благоустройство общественных территорий"</v>
      </c>
      <c r="C399" s="24" t="s">
        <v>196</v>
      </c>
      <c r="D399" s="24" t="s">
        <v>192</v>
      </c>
      <c r="E399" s="24" t="str">
        <f>'вед.прил 7'!E724</f>
        <v>61 0 02 00000</v>
      </c>
      <c r="F399" s="24"/>
      <c r="G399" s="24"/>
      <c r="H399" s="180">
        <f aca="true" t="shared" si="82" ref="H399:J402">H400</f>
        <v>100.6</v>
      </c>
      <c r="I399" s="180">
        <f t="shared" si="82"/>
        <v>0</v>
      </c>
      <c r="J399" s="180">
        <f t="shared" si="82"/>
        <v>100.6</v>
      </c>
    </row>
    <row r="400" spans="2:10" ht="15">
      <c r="B400" s="22" t="str">
        <f>'вед.прил 7'!A725</f>
        <v>Реализация основного мероприятия</v>
      </c>
      <c r="C400" s="24" t="s">
        <v>196</v>
      </c>
      <c r="D400" s="24" t="s">
        <v>192</v>
      </c>
      <c r="E400" s="24" t="str">
        <f>'вед.прил 7'!E725</f>
        <v>61 0 02 77720</v>
      </c>
      <c r="F400" s="24"/>
      <c r="G400" s="24"/>
      <c r="H400" s="180">
        <f t="shared" si="82"/>
        <v>100.6</v>
      </c>
      <c r="I400" s="180">
        <f t="shared" si="82"/>
        <v>0</v>
      </c>
      <c r="J400" s="180">
        <f t="shared" si="82"/>
        <v>100.6</v>
      </c>
    </row>
    <row r="401" spans="2:10" ht="30">
      <c r="B401" s="22" t="str">
        <f>'вед.прил 7'!A726</f>
        <v>Закупка товаров, работ и услуг для государственных (муниципальных) нужд</v>
      </c>
      <c r="C401" s="24" t="s">
        <v>196</v>
      </c>
      <c r="D401" s="24" t="s">
        <v>192</v>
      </c>
      <c r="E401" s="24" t="str">
        <f>'вед.прил 7'!E726</f>
        <v>61 0 02 77720</v>
      </c>
      <c r="F401" s="24" t="s">
        <v>246</v>
      </c>
      <c r="G401" s="24"/>
      <c r="H401" s="180">
        <f t="shared" si="82"/>
        <v>100.6</v>
      </c>
      <c r="I401" s="180">
        <f t="shared" si="82"/>
        <v>0</v>
      </c>
      <c r="J401" s="180">
        <f t="shared" si="82"/>
        <v>100.6</v>
      </c>
    </row>
    <row r="402" spans="2:10" ht="45">
      <c r="B402" s="22" t="str">
        <f>'вед.прил 7'!A727</f>
        <v>Иные закупки товаров, работ и услуг для обеспечения государственных (муниципальных) нужд</v>
      </c>
      <c r="C402" s="24" t="s">
        <v>196</v>
      </c>
      <c r="D402" s="24" t="s">
        <v>192</v>
      </c>
      <c r="E402" s="24" t="str">
        <f>'вед.прил 7'!E727</f>
        <v>61 0 02 77720</v>
      </c>
      <c r="F402" s="24" t="s">
        <v>247</v>
      </c>
      <c r="G402" s="24"/>
      <c r="H402" s="180">
        <f t="shared" si="82"/>
        <v>100.6</v>
      </c>
      <c r="I402" s="180">
        <f t="shared" si="82"/>
        <v>0</v>
      </c>
      <c r="J402" s="180">
        <f t="shared" si="82"/>
        <v>100.6</v>
      </c>
    </row>
    <row r="403" spans="2:10" ht="15">
      <c r="B403" s="25" t="str">
        <f>'вед.прил 7'!A728</f>
        <v>Городские средства</v>
      </c>
      <c r="C403" s="26" t="s">
        <v>196</v>
      </c>
      <c r="D403" s="26" t="s">
        <v>192</v>
      </c>
      <c r="E403" s="26" t="str">
        <f>'вед.прил 7'!E728</f>
        <v>61 0 02 77720</v>
      </c>
      <c r="F403" s="26" t="s">
        <v>247</v>
      </c>
      <c r="G403" s="24" t="s">
        <v>224</v>
      </c>
      <c r="H403" s="140">
        <f>'вед.прил 7'!I728</f>
        <v>100.6</v>
      </c>
      <c r="I403" s="158">
        <f>'вед.прил 7'!N728</f>
        <v>0</v>
      </c>
      <c r="J403" s="158">
        <f>'вед.прил 7'!O728</f>
        <v>100.6</v>
      </c>
    </row>
    <row r="404" spans="2:10" ht="90">
      <c r="B404" s="22" t="str">
        <f>'вед.прил 7'!A729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404" s="24" t="s">
        <v>196</v>
      </c>
      <c r="D404" s="24" t="s">
        <v>192</v>
      </c>
      <c r="E404" s="24" t="str">
        <f>'вед.прил 7'!E729</f>
        <v>61 0 F2 00000</v>
      </c>
      <c r="F404" s="24"/>
      <c r="G404" s="24"/>
      <c r="H404" s="180">
        <f aca="true" t="shared" si="83" ref="H404:J406">H405</f>
        <v>16918</v>
      </c>
      <c r="I404" s="180">
        <f t="shared" si="83"/>
        <v>-0.1</v>
      </c>
      <c r="J404" s="180">
        <f t="shared" si="83"/>
        <v>16917.9</v>
      </c>
    </row>
    <row r="405" spans="2:10" ht="30">
      <c r="B405" s="22" t="str">
        <f>'вед.прил 7'!A730</f>
        <v>Реализация программ формирования современной городской среды</v>
      </c>
      <c r="C405" s="24" t="s">
        <v>196</v>
      </c>
      <c r="D405" s="24" t="s">
        <v>192</v>
      </c>
      <c r="E405" s="24" t="str">
        <f>'вед.прил 7'!E730</f>
        <v>61 0 F2 55550</v>
      </c>
      <c r="F405" s="24"/>
      <c r="G405" s="24"/>
      <c r="H405" s="180">
        <f t="shared" si="83"/>
        <v>16918</v>
      </c>
      <c r="I405" s="180">
        <f t="shared" si="83"/>
        <v>-0.1</v>
      </c>
      <c r="J405" s="180">
        <f t="shared" si="83"/>
        <v>16917.9</v>
      </c>
    </row>
    <row r="406" spans="2:10" ht="30">
      <c r="B406" s="22" t="str">
        <f>'вед.прил 7'!A731</f>
        <v>Закупка товаров, работ и услуг для государственных (муниципальных) нужд</v>
      </c>
      <c r="C406" s="24" t="s">
        <v>196</v>
      </c>
      <c r="D406" s="24" t="s">
        <v>192</v>
      </c>
      <c r="E406" s="24" t="str">
        <f>'вед.прил 7'!E731</f>
        <v>61 0 F2 55550</v>
      </c>
      <c r="F406" s="24" t="s">
        <v>246</v>
      </c>
      <c r="G406" s="24"/>
      <c r="H406" s="180">
        <f t="shared" si="83"/>
        <v>16918</v>
      </c>
      <c r="I406" s="180">
        <f t="shared" si="83"/>
        <v>-0.1</v>
      </c>
      <c r="J406" s="180">
        <f t="shared" si="83"/>
        <v>16917.9</v>
      </c>
    </row>
    <row r="407" spans="2:10" ht="45">
      <c r="B407" s="22" t="str">
        <f>'вед.прил 7'!A732</f>
        <v>Иные закупки товаров, работ и услуг для обеспечения государственных (муниципальных) нужд</v>
      </c>
      <c r="C407" s="26" t="s">
        <v>196</v>
      </c>
      <c r="D407" s="26" t="s">
        <v>192</v>
      </c>
      <c r="E407" s="24" t="str">
        <f>'вед.прил 7'!E732</f>
        <v>61 0 F2 55550</v>
      </c>
      <c r="F407" s="26" t="s">
        <v>247</v>
      </c>
      <c r="G407" s="24"/>
      <c r="H407" s="180">
        <f>H408+H409</f>
        <v>16918</v>
      </c>
      <c r="I407" s="180">
        <f>I408+I409</f>
        <v>-0.1</v>
      </c>
      <c r="J407" s="180">
        <f>J408+J409</f>
        <v>16917.9</v>
      </c>
    </row>
    <row r="408" spans="2:10" ht="15">
      <c r="B408" s="25" t="str">
        <f>'вед.прил 7'!A733</f>
        <v>Городские средства</v>
      </c>
      <c r="C408" s="26" t="s">
        <v>196</v>
      </c>
      <c r="D408" s="26" t="s">
        <v>192</v>
      </c>
      <c r="E408" s="26" t="str">
        <f>'вед.прил 7'!E733</f>
        <v>61 0 F2 55550</v>
      </c>
      <c r="F408" s="26" t="s">
        <v>247</v>
      </c>
      <c r="G408" s="26" t="s">
        <v>224</v>
      </c>
      <c r="H408" s="140">
        <f>'вед.прил 7'!I733</f>
        <v>170.3</v>
      </c>
      <c r="I408" s="158">
        <f>'вед.прил 7'!N733</f>
        <v>-0.1</v>
      </c>
      <c r="J408" s="158">
        <f>'вед.прил 7'!O733</f>
        <v>170.20000000000002</v>
      </c>
    </row>
    <row r="409" spans="2:10" ht="15">
      <c r="B409" s="25" t="str">
        <f>'вед.прил 7'!A734</f>
        <v>Областные средства</v>
      </c>
      <c r="C409" s="26" t="s">
        <v>196</v>
      </c>
      <c r="D409" s="26" t="s">
        <v>192</v>
      </c>
      <c r="E409" s="26" t="str">
        <f>'вед.прил 7'!E734</f>
        <v>61 0 F2 55550</v>
      </c>
      <c r="F409" s="26" t="s">
        <v>247</v>
      </c>
      <c r="G409" s="24" t="s">
        <v>225</v>
      </c>
      <c r="H409" s="140">
        <f>'вед.прил 7'!I734</f>
        <v>16747.7</v>
      </c>
      <c r="I409" s="158">
        <f>'вед.прил 7'!N734</f>
        <v>0</v>
      </c>
      <c r="J409" s="158">
        <f>'вед.прил 7'!O734</f>
        <v>16747.7</v>
      </c>
    </row>
    <row r="410" spans="2:10" ht="15">
      <c r="B410" s="112" t="s">
        <v>166</v>
      </c>
      <c r="C410" s="24" t="s">
        <v>196</v>
      </c>
      <c r="D410" s="24" t="s">
        <v>192</v>
      </c>
      <c r="E410" s="24" t="s">
        <v>361</v>
      </c>
      <c r="F410" s="26"/>
      <c r="G410" s="26"/>
      <c r="H410" s="180">
        <f aca="true" t="shared" si="84" ref="H410:J413">H411</f>
        <v>195</v>
      </c>
      <c r="I410" s="180">
        <f t="shared" si="84"/>
        <v>10</v>
      </c>
      <c r="J410" s="180">
        <f t="shared" si="84"/>
        <v>205</v>
      </c>
    </row>
    <row r="411" spans="2:10" ht="60">
      <c r="B411" s="112" t="s">
        <v>295</v>
      </c>
      <c r="C411" s="24" t="s">
        <v>196</v>
      </c>
      <c r="D411" s="24" t="s">
        <v>192</v>
      </c>
      <c r="E411" s="24" t="s">
        <v>11</v>
      </c>
      <c r="F411" s="24"/>
      <c r="G411" s="24"/>
      <c r="H411" s="180">
        <f t="shared" si="84"/>
        <v>195</v>
      </c>
      <c r="I411" s="180">
        <f t="shared" si="84"/>
        <v>10</v>
      </c>
      <c r="J411" s="180">
        <f t="shared" si="84"/>
        <v>205</v>
      </c>
    </row>
    <row r="412" spans="2:10" ht="45">
      <c r="B412" s="111" t="s">
        <v>329</v>
      </c>
      <c r="C412" s="24" t="s">
        <v>196</v>
      </c>
      <c r="D412" s="24" t="s">
        <v>192</v>
      </c>
      <c r="E412" s="24" t="s">
        <v>11</v>
      </c>
      <c r="F412" s="24" t="s">
        <v>246</v>
      </c>
      <c r="G412" s="24"/>
      <c r="H412" s="180">
        <f t="shared" si="84"/>
        <v>195</v>
      </c>
      <c r="I412" s="180">
        <f t="shared" si="84"/>
        <v>10</v>
      </c>
      <c r="J412" s="180">
        <f t="shared" si="84"/>
        <v>205</v>
      </c>
    </row>
    <row r="413" spans="2:10" ht="45">
      <c r="B413" s="111" t="s">
        <v>317</v>
      </c>
      <c r="C413" s="24" t="s">
        <v>196</v>
      </c>
      <c r="D413" s="24" t="s">
        <v>192</v>
      </c>
      <c r="E413" s="24" t="s">
        <v>11</v>
      </c>
      <c r="F413" s="24" t="s">
        <v>247</v>
      </c>
      <c r="G413" s="24"/>
      <c r="H413" s="180">
        <f t="shared" si="84"/>
        <v>195</v>
      </c>
      <c r="I413" s="180">
        <f t="shared" si="84"/>
        <v>10</v>
      </c>
      <c r="J413" s="180">
        <f t="shared" si="84"/>
        <v>205</v>
      </c>
    </row>
    <row r="414" spans="2:10" ht="15">
      <c r="B414" s="114" t="s">
        <v>236</v>
      </c>
      <c r="C414" s="26" t="s">
        <v>196</v>
      </c>
      <c r="D414" s="26" t="s">
        <v>192</v>
      </c>
      <c r="E414" s="26" t="s">
        <v>11</v>
      </c>
      <c r="F414" s="26" t="s">
        <v>247</v>
      </c>
      <c r="G414" s="26" t="s">
        <v>224</v>
      </c>
      <c r="H414" s="140">
        <f>'вед.прил 7'!I739</f>
        <v>195</v>
      </c>
      <c r="I414" s="158">
        <f>'вед.прил 7'!N739</f>
        <v>10</v>
      </c>
      <c r="J414" s="158">
        <f>'вед.прил 7'!O739</f>
        <v>205</v>
      </c>
    </row>
    <row r="415" spans="2:10" ht="28.5">
      <c r="B415" s="45" t="s">
        <v>296</v>
      </c>
      <c r="C415" s="46" t="s">
        <v>196</v>
      </c>
      <c r="D415" s="46" t="s">
        <v>196</v>
      </c>
      <c r="E415" s="103"/>
      <c r="F415" s="46"/>
      <c r="G415" s="46"/>
      <c r="H415" s="134">
        <f aca="true" t="shared" si="85" ref="H415:J416">H416</f>
        <v>6216.5</v>
      </c>
      <c r="I415" s="134">
        <f t="shared" si="85"/>
        <v>0</v>
      </c>
      <c r="J415" s="134">
        <f t="shared" si="85"/>
        <v>6216.5</v>
      </c>
    </row>
    <row r="416" spans="2:10" ht="15">
      <c r="B416" s="23" t="s">
        <v>166</v>
      </c>
      <c r="C416" s="24" t="s">
        <v>196</v>
      </c>
      <c r="D416" s="24" t="s">
        <v>196</v>
      </c>
      <c r="E416" s="101" t="s">
        <v>361</v>
      </c>
      <c r="F416" s="24"/>
      <c r="G416" s="24"/>
      <c r="H416" s="180">
        <f t="shared" si="85"/>
        <v>6216.5</v>
      </c>
      <c r="I416" s="180">
        <f t="shared" si="85"/>
        <v>0</v>
      </c>
      <c r="J416" s="180">
        <f t="shared" si="85"/>
        <v>6216.5</v>
      </c>
    </row>
    <row r="417" spans="2:10" ht="30">
      <c r="B417" s="27" t="s">
        <v>243</v>
      </c>
      <c r="C417" s="24" t="s">
        <v>196</v>
      </c>
      <c r="D417" s="24" t="s">
        <v>196</v>
      </c>
      <c r="E417" s="101" t="s">
        <v>360</v>
      </c>
      <c r="F417" s="24"/>
      <c r="G417" s="24"/>
      <c r="H417" s="180">
        <f>H418+H421</f>
        <v>6216.5</v>
      </c>
      <c r="I417" s="180">
        <f>I418+I421</f>
        <v>0</v>
      </c>
      <c r="J417" s="180">
        <f>J418+J421</f>
        <v>6216.5</v>
      </c>
    </row>
    <row r="418" spans="2:10" ht="90">
      <c r="B418" s="23" t="s">
        <v>315</v>
      </c>
      <c r="C418" s="24" t="s">
        <v>196</v>
      </c>
      <c r="D418" s="24" t="s">
        <v>196</v>
      </c>
      <c r="E418" s="101" t="s">
        <v>360</v>
      </c>
      <c r="F418" s="24" t="s">
        <v>244</v>
      </c>
      <c r="G418" s="24"/>
      <c r="H418" s="180">
        <f aca="true" t="shared" si="86" ref="H418:J419">H419</f>
        <v>5932.3</v>
      </c>
      <c r="I418" s="180">
        <f t="shared" si="86"/>
        <v>0</v>
      </c>
      <c r="J418" s="180">
        <f t="shared" si="86"/>
        <v>5932.3</v>
      </c>
    </row>
    <row r="419" spans="2:10" ht="30">
      <c r="B419" s="23" t="s">
        <v>314</v>
      </c>
      <c r="C419" s="24" t="s">
        <v>196</v>
      </c>
      <c r="D419" s="24" t="s">
        <v>196</v>
      </c>
      <c r="E419" s="101" t="s">
        <v>360</v>
      </c>
      <c r="F419" s="24" t="s">
        <v>245</v>
      </c>
      <c r="G419" s="24"/>
      <c r="H419" s="180">
        <f t="shared" si="86"/>
        <v>5932.3</v>
      </c>
      <c r="I419" s="180">
        <f t="shared" si="86"/>
        <v>0</v>
      </c>
      <c r="J419" s="180">
        <f t="shared" si="86"/>
        <v>5932.3</v>
      </c>
    </row>
    <row r="420" spans="2:10" ht="15">
      <c r="B420" s="25" t="s">
        <v>236</v>
      </c>
      <c r="C420" s="24" t="s">
        <v>196</v>
      </c>
      <c r="D420" s="24" t="s">
        <v>196</v>
      </c>
      <c r="E420" s="102" t="s">
        <v>360</v>
      </c>
      <c r="F420" s="26" t="s">
        <v>245</v>
      </c>
      <c r="G420" s="26" t="s">
        <v>224</v>
      </c>
      <c r="H420" s="140">
        <f>'вед.прил 7'!I745</f>
        <v>5932.3</v>
      </c>
      <c r="I420" s="158">
        <f>'вед.прил 7'!N745</f>
        <v>0</v>
      </c>
      <c r="J420" s="158">
        <f>'вед.прил 7'!O745</f>
        <v>5932.3</v>
      </c>
    </row>
    <row r="421" spans="2:10" ht="45">
      <c r="B421" s="22" t="s">
        <v>329</v>
      </c>
      <c r="C421" s="24" t="s">
        <v>196</v>
      </c>
      <c r="D421" s="24" t="s">
        <v>196</v>
      </c>
      <c r="E421" s="101" t="s">
        <v>360</v>
      </c>
      <c r="F421" s="24" t="s">
        <v>246</v>
      </c>
      <c r="G421" s="24"/>
      <c r="H421" s="180">
        <f aca="true" t="shared" si="87" ref="H421:J422">H422</f>
        <v>284.2</v>
      </c>
      <c r="I421" s="180">
        <f t="shared" si="87"/>
        <v>0</v>
      </c>
      <c r="J421" s="180">
        <f t="shared" si="87"/>
        <v>284.2</v>
      </c>
    </row>
    <row r="422" spans="2:10" ht="45">
      <c r="B422" s="22" t="s">
        <v>317</v>
      </c>
      <c r="C422" s="24" t="s">
        <v>196</v>
      </c>
      <c r="D422" s="24" t="s">
        <v>196</v>
      </c>
      <c r="E422" s="101" t="s">
        <v>360</v>
      </c>
      <c r="F422" s="24" t="s">
        <v>247</v>
      </c>
      <c r="G422" s="24"/>
      <c r="H422" s="180">
        <f t="shared" si="87"/>
        <v>284.2</v>
      </c>
      <c r="I422" s="180">
        <f t="shared" si="87"/>
        <v>0</v>
      </c>
      <c r="J422" s="180">
        <f t="shared" si="87"/>
        <v>284.2</v>
      </c>
    </row>
    <row r="423" spans="2:10" ht="15">
      <c r="B423" s="25" t="s">
        <v>236</v>
      </c>
      <c r="C423" s="24" t="s">
        <v>196</v>
      </c>
      <c r="D423" s="24" t="s">
        <v>196</v>
      </c>
      <c r="E423" s="102" t="s">
        <v>360</v>
      </c>
      <c r="F423" s="26" t="s">
        <v>247</v>
      </c>
      <c r="G423" s="26" t="s">
        <v>224</v>
      </c>
      <c r="H423" s="140">
        <f>'вед.прил 7'!I748</f>
        <v>284.2</v>
      </c>
      <c r="I423" s="158">
        <f>'вед.прил 7'!N748</f>
        <v>0</v>
      </c>
      <c r="J423" s="158">
        <f>'вед.прил 7'!O748</f>
        <v>284.2</v>
      </c>
    </row>
    <row r="424" spans="2:10" ht="14.25">
      <c r="B424" s="62" t="s">
        <v>183</v>
      </c>
      <c r="C424" s="46" t="s">
        <v>198</v>
      </c>
      <c r="D424" s="46"/>
      <c r="E424" s="46"/>
      <c r="F424" s="46"/>
      <c r="G424" s="46"/>
      <c r="H424" s="135">
        <f>H427+H461+H549+H588+H615</f>
        <v>775942.2999999999</v>
      </c>
      <c r="I424" s="135">
        <f>I427+I461+I549+I588+I615</f>
        <v>63.20000000000013</v>
      </c>
      <c r="J424" s="135">
        <f>J427+J461+J549+J588+J615</f>
        <v>776005.5</v>
      </c>
    </row>
    <row r="425" spans="2:10" ht="14.25">
      <c r="B425" s="62" t="s">
        <v>236</v>
      </c>
      <c r="C425" s="46" t="s">
        <v>198</v>
      </c>
      <c r="D425" s="46"/>
      <c r="E425" s="46"/>
      <c r="F425" s="46"/>
      <c r="G425" s="46" t="s">
        <v>224</v>
      </c>
      <c r="H425" s="135">
        <f>H438+H472+H477+H486+H491+H507+H582+H595+H602+H608+H614+H622+H625+H631+H636+H639+H645+H656+H659+H662+H496+H444+H449+H455+H513+H530+H535+H563+H501+H523+H556+H460+H548+H651+H518+H587+H568+H570+H572+H575</f>
        <v>245050</v>
      </c>
      <c r="I425" s="135">
        <f>I438+I472+I477+I486+I491+I507+I582+I595+I602+I608+I614+I622+I625+I631+I636+I639+I645+I656+I659+I662+I496+I444+I449+I455+I513+I530+I535+I563+I501+I523+I556+I460+I548+I651+I518+I587+I568+I570+I572+I575</f>
        <v>140.1999999999999</v>
      </c>
      <c r="J425" s="135">
        <f>J438+J472+J477+J486+J491+J507+J582+J595+J602+J608+J614+J622+J625+J631+J636+J639+J645+J656+J659+J662+J496+J444+J449+J455+J513+J530+J535+J563+J501+J523+J556+J460+J548+J651+J518+J587+J568+J570+J572+J575</f>
        <v>245190.20000000007</v>
      </c>
    </row>
    <row r="426" spans="2:10" ht="14.25">
      <c r="B426" s="62" t="s">
        <v>237</v>
      </c>
      <c r="C426" s="46" t="s">
        <v>198</v>
      </c>
      <c r="D426" s="46"/>
      <c r="E426" s="46"/>
      <c r="F426" s="46"/>
      <c r="G426" s="46" t="s">
        <v>225</v>
      </c>
      <c r="H426" s="135">
        <f>H434+H468+H482+H540+H544+H497+H524+H557</f>
        <v>530892.2999999999</v>
      </c>
      <c r="I426" s="135">
        <f>I434+I468+I482+I540+I544+I497+I524+I557</f>
        <v>-77</v>
      </c>
      <c r="J426" s="135">
        <f>J434+J468+J482+J540+J544+J497+J524+J557</f>
        <v>530815.2999999999</v>
      </c>
    </row>
    <row r="427" spans="2:10" ht="14.25">
      <c r="B427" s="45" t="s">
        <v>184</v>
      </c>
      <c r="C427" s="46" t="s">
        <v>198</v>
      </c>
      <c r="D427" s="46" t="s">
        <v>191</v>
      </c>
      <c r="E427" s="46"/>
      <c r="F427" s="46"/>
      <c r="G427" s="46"/>
      <c r="H427" s="134">
        <f>H428+H450+H456</f>
        <v>302143.3</v>
      </c>
      <c r="I427" s="134">
        <f>I428+I450+I456</f>
        <v>-402.9</v>
      </c>
      <c r="J427" s="134">
        <f>J428+J450+J456</f>
        <v>301740.4</v>
      </c>
    </row>
    <row r="428" spans="2:10" ht="30">
      <c r="B428" s="23" t="str">
        <f>'вед.прил 7'!A62</f>
        <v>Муниципальная программа "Образование в городе Ливны Орловской области"</v>
      </c>
      <c r="C428" s="24" t="s">
        <v>198</v>
      </c>
      <c r="D428" s="24" t="s">
        <v>191</v>
      </c>
      <c r="E428" s="24" t="s">
        <v>337</v>
      </c>
      <c r="F428" s="24"/>
      <c r="G428" s="24"/>
      <c r="H428" s="180">
        <f>H429+H439</f>
        <v>300933.3</v>
      </c>
      <c r="I428" s="180">
        <f>I429+I439</f>
        <v>-402.9</v>
      </c>
      <c r="J428" s="180">
        <f>J429+J439</f>
        <v>300530.4</v>
      </c>
    </row>
    <row r="429" spans="2:10" ht="60">
      <c r="B429" s="23" t="str">
        <f>'вед.прил 7'!A63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29" s="24" t="s">
        <v>198</v>
      </c>
      <c r="D429" s="24" t="s">
        <v>191</v>
      </c>
      <c r="E429" s="24" t="s">
        <v>339</v>
      </c>
      <c r="F429" s="24"/>
      <c r="G429" s="24"/>
      <c r="H429" s="180">
        <f>H430</f>
        <v>298116</v>
      </c>
      <c r="I429" s="180">
        <f>I430</f>
        <v>0</v>
      </c>
      <c r="J429" s="180">
        <f>J430</f>
        <v>298116</v>
      </c>
    </row>
    <row r="430" spans="2:10" ht="60">
      <c r="B430" s="23" t="str">
        <f>'вед.прил 7'!A64</f>
        <v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v>
      </c>
      <c r="C430" s="24" t="s">
        <v>198</v>
      </c>
      <c r="D430" s="24" t="s">
        <v>191</v>
      </c>
      <c r="E430" s="24" t="s">
        <v>338</v>
      </c>
      <c r="F430" s="24"/>
      <c r="G430" s="24"/>
      <c r="H430" s="180">
        <f>H431+H435</f>
        <v>298116</v>
      </c>
      <c r="I430" s="180">
        <f>I431+I435</f>
        <v>0</v>
      </c>
      <c r="J430" s="180">
        <f>J431+J435</f>
        <v>298116</v>
      </c>
    </row>
    <row r="431" spans="2:10" ht="180">
      <c r="B431" s="23" t="str">
        <f>'вед.прил 7'!A65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v>
      </c>
      <c r="C431" s="24" t="s">
        <v>198</v>
      </c>
      <c r="D431" s="24" t="s">
        <v>191</v>
      </c>
      <c r="E431" s="24" t="s">
        <v>342</v>
      </c>
      <c r="F431" s="24"/>
      <c r="G431" s="24"/>
      <c r="H431" s="180">
        <f aca="true" t="shared" si="88" ref="H431:J433">H432</f>
        <v>200961.3</v>
      </c>
      <c r="I431" s="180">
        <f t="shared" si="88"/>
        <v>0</v>
      </c>
      <c r="J431" s="180">
        <f t="shared" si="88"/>
        <v>200961.3</v>
      </c>
    </row>
    <row r="432" spans="2:10" ht="45">
      <c r="B432" s="23" t="str">
        <f>'вед.прил 7'!A66</f>
        <v>Предоставление субсидий бюджетным, автономным учреждениям и иным некоммерческим организациям</v>
      </c>
      <c r="C432" s="24" t="s">
        <v>198</v>
      </c>
      <c r="D432" s="24" t="s">
        <v>191</v>
      </c>
      <c r="E432" s="24" t="s">
        <v>342</v>
      </c>
      <c r="F432" s="24" t="s">
        <v>248</v>
      </c>
      <c r="G432" s="24"/>
      <c r="H432" s="180">
        <f t="shared" si="88"/>
        <v>200961.3</v>
      </c>
      <c r="I432" s="180">
        <f t="shared" si="88"/>
        <v>0</v>
      </c>
      <c r="J432" s="180">
        <f t="shared" si="88"/>
        <v>200961.3</v>
      </c>
    </row>
    <row r="433" spans="2:10" ht="15">
      <c r="B433" s="23" t="str">
        <f>'вед.прил 7'!A67</f>
        <v>Субсидии бюджетным учреждениям</v>
      </c>
      <c r="C433" s="24" t="s">
        <v>198</v>
      </c>
      <c r="D433" s="24" t="s">
        <v>191</v>
      </c>
      <c r="E433" s="24" t="s">
        <v>342</v>
      </c>
      <c r="F433" s="24" t="s">
        <v>250</v>
      </c>
      <c r="G433" s="24"/>
      <c r="H433" s="180">
        <f t="shared" si="88"/>
        <v>200961.3</v>
      </c>
      <c r="I433" s="180">
        <f t="shared" si="88"/>
        <v>0</v>
      </c>
      <c r="J433" s="180">
        <f t="shared" si="88"/>
        <v>200961.3</v>
      </c>
    </row>
    <row r="434" spans="2:10" ht="15">
      <c r="B434" s="28" t="str">
        <f>'вед.прил 7'!A68</f>
        <v>Областные средства</v>
      </c>
      <c r="C434" s="26" t="s">
        <v>198</v>
      </c>
      <c r="D434" s="26" t="s">
        <v>191</v>
      </c>
      <c r="E434" s="26" t="s">
        <v>342</v>
      </c>
      <c r="F434" s="26" t="s">
        <v>250</v>
      </c>
      <c r="G434" s="26" t="s">
        <v>225</v>
      </c>
      <c r="H434" s="140">
        <f>'вед.прил 7'!I68</f>
        <v>200961.3</v>
      </c>
      <c r="I434" s="158">
        <f>'вед.прил 7'!N68</f>
        <v>0</v>
      </c>
      <c r="J434" s="158">
        <f>'вед.прил 7'!O68</f>
        <v>200961.3</v>
      </c>
    </row>
    <row r="435" spans="2:10" ht="15">
      <c r="B435" s="23" t="str">
        <f>'вед.прил 7'!A69</f>
        <v>Реализация основного мероприятия</v>
      </c>
      <c r="C435" s="24" t="s">
        <v>198</v>
      </c>
      <c r="D435" s="24" t="s">
        <v>191</v>
      </c>
      <c r="E435" s="24" t="s">
        <v>343</v>
      </c>
      <c r="F435" s="24"/>
      <c r="G435" s="24"/>
      <c r="H435" s="180">
        <f aca="true" t="shared" si="89" ref="H435:J437">H436</f>
        <v>97154.7</v>
      </c>
      <c r="I435" s="180">
        <f t="shared" si="89"/>
        <v>0</v>
      </c>
      <c r="J435" s="180">
        <f t="shared" si="89"/>
        <v>97154.7</v>
      </c>
    </row>
    <row r="436" spans="2:10" ht="45">
      <c r="B436" s="27" t="s">
        <v>249</v>
      </c>
      <c r="C436" s="24" t="s">
        <v>198</v>
      </c>
      <c r="D436" s="24" t="s">
        <v>191</v>
      </c>
      <c r="E436" s="24" t="s">
        <v>343</v>
      </c>
      <c r="F436" s="24" t="s">
        <v>248</v>
      </c>
      <c r="G436" s="24"/>
      <c r="H436" s="180">
        <f t="shared" si="89"/>
        <v>97154.7</v>
      </c>
      <c r="I436" s="180">
        <f t="shared" si="89"/>
        <v>0</v>
      </c>
      <c r="J436" s="180">
        <f t="shared" si="89"/>
        <v>97154.7</v>
      </c>
    </row>
    <row r="437" spans="2:10" ht="15">
      <c r="B437" s="23" t="str">
        <f>'вед.прил 7'!A71</f>
        <v>Субсидии бюджетным учреждениям</v>
      </c>
      <c r="C437" s="24" t="s">
        <v>198</v>
      </c>
      <c r="D437" s="24" t="s">
        <v>191</v>
      </c>
      <c r="E437" s="24" t="s">
        <v>343</v>
      </c>
      <c r="F437" s="24" t="s">
        <v>250</v>
      </c>
      <c r="G437" s="24"/>
      <c r="H437" s="180">
        <f t="shared" si="89"/>
        <v>97154.7</v>
      </c>
      <c r="I437" s="180">
        <f t="shared" si="89"/>
        <v>0</v>
      </c>
      <c r="J437" s="180">
        <f t="shared" si="89"/>
        <v>97154.7</v>
      </c>
    </row>
    <row r="438" spans="2:10" ht="15">
      <c r="B438" s="28" t="str">
        <f>'вед.прил 7'!A72</f>
        <v>Городские средства</v>
      </c>
      <c r="C438" s="26" t="s">
        <v>198</v>
      </c>
      <c r="D438" s="26" t="s">
        <v>191</v>
      </c>
      <c r="E438" s="26" t="s">
        <v>343</v>
      </c>
      <c r="F438" s="26" t="s">
        <v>250</v>
      </c>
      <c r="G438" s="26" t="s">
        <v>224</v>
      </c>
      <c r="H438" s="140">
        <f>'вед.прил 7'!I72</f>
        <v>97154.7</v>
      </c>
      <c r="I438" s="158">
        <f>'вед.прил 7'!N72</f>
        <v>0</v>
      </c>
      <c r="J438" s="158">
        <f>'вед.прил 7'!O72</f>
        <v>97154.7</v>
      </c>
    </row>
    <row r="439" spans="2:10" ht="45">
      <c r="B439" s="23" t="s">
        <v>1</v>
      </c>
      <c r="C439" s="24" t="s">
        <v>198</v>
      </c>
      <c r="D439" s="24" t="s">
        <v>191</v>
      </c>
      <c r="E439" s="24" t="s">
        <v>2</v>
      </c>
      <c r="F439" s="24"/>
      <c r="G439" s="24"/>
      <c r="H439" s="180">
        <f>H440+H445</f>
        <v>2817.3</v>
      </c>
      <c r="I439" s="180">
        <f>I440+I445</f>
        <v>-402.9</v>
      </c>
      <c r="J439" s="180">
        <f>J440+J445</f>
        <v>2414.4</v>
      </c>
    </row>
    <row r="440" spans="2:10" ht="45">
      <c r="B440" s="23" t="s">
        <v>3</v>
      </c>
      <c r="C440" s="24" t="s">
        <v>198</v>
      </c>
      <c r="D440" s="24" t="s">
        <v>191</v>
      </c>
      <c r="E440" s="24" t="s">
        <v>4</v>
      </c>
      <c r="F440" s="26"/>
      <c r="G440" s="26"/>
      <c r="H440" s="180">
        <f aca="true" t="shared" si="90" ref="H440:J443">H441</f>
        <v>2600</v>
      </c>
      <c r="I440" s="180">
        <f t="shared" si="90"/>
        <v>-402.9</v>
      </c>
      <c r="J440" s="180">
        <f t="shared" si="90"/>
        <v>2197.1</v>
      </c>
    </row>
    <row r="441" spans="2:10" ht="15">
      <c r="B441" s="22" t="s">
        <v>300</v>
      </c>
      <c r="C441" s="24" t="s">
        <v>198</v>
      </c>
      <c r="D441" s="24" t="s">
        <v>191</v>
      </c>
      <c r="E441" s="24" t="s">
        <v>5</v>
      </c>
      <c r="F441" s="26"/>
      <c r="G441" s="26"/>
      <c r="H441" s="180">
        <f t="shared" si="90"/>
        <v>2600</v>
      </c>
      <c r="I441" s="180">
        <f t="shared" si="90"/>
        <v>-402.9</v>
      </c>
      <c r="J441" s="180">
        <f t="shared" si="90"/>
        <v>2197.1</v>
      </c>
    </row>
    <row r="442" spans="2:10" ht="45">
      <c r="B442" s="27" t="s">
        <v>249</v>
      </c>
      <c r="C442" s="24" t="s">
        <v>198</v>
      </c>
      <c r="D442" s="24" t="s">
        <v>191</v>
      </c>
      <c r="E442" s="24" t="s">
        <v>5</v>
      </c>
      <c r="F442" s="24" t="s">
        <v>248</v>
      </c>
      <c r="G442" s="24"/>
      <c r="H442" s="180">
        <f t="shared" si="90"/>
        <v>2600</v>
      </c>
      <c r="I442" s="180">
        <f t="shared" si="90"/>
        <v>-402.9</v>
      </c>
      <c r="J442" s="180">
        <f t="shared" si="90"/>
        <v>2197.1</v>
      </c>
    </row>
    <row r="443" spans="2:10" ht="15">
      <c r="B443" s="23" t="s">
        <v>251</v>
      </c>
      <c r="C443" s="24" t="s">
        <v>198</v>
      </c>
      <c r="D443" s="24" t="s">
        <v>191</v>
      </c>
      <c r="E443" s="24" t="s">
        <v>5</v>
      </c>
      <c r="F443" s="24" t="s">
        <v>250</v>
      </c>
      <c r="G443" s="24"/>
      <c r="H443" s="180">
        <f t="shared" si="90"/>
        <v>2600</v>
      </c>
      <c r="I443" s="180">
        <f t="shared" si="90"/>
        <v>-402.9</v>
      </c>
      <c r="J443" s="180">
        <f t="shared" si="90"/>
        <v>2197.1</v>
      </c>
    </row>
    <row r="444" spans="2:10" ht="15">
      <c r="B444" s="28" t="s">
        <v>236</v>
      </c>
      <c r="C444" s="26" t="s">
        <v>198</v>
      </c>
      <c r="D444" s="26" t="s">
        <v>191</v>
      </c>
      <c r="E444" s="26" t="s">
        <v>5</v>
      </c>
      <c r="F444" s="26" t="s">
        <v>250</v>
      </c>
      <c r="G444" s="26" t="s">
        <v>224</v>
      </c>
      <c r="H444" s="140">
        <f>'вед.прил 7'!I78</f>
        <v>2600</v>
      </c>
      <c r="I444" s="158">
        <f>'вед.прил 7'!N78</f>
        <v>-402.9</v>
      </c>
      <c r="J444" s="158">
        <f>'вед.прил 7'!O78</f>
        <v>2197.1</v>
      </c>
    </row>
    <row r="445" spans="2:10" ht="60">
      <c r="B445" s="23" t="s">
        <v>423</v>
      </c>
      <c r="C445" s="24" t="s">
        <v>198</v>
      </c>
      <c r="D445" s="24" t="s">
        <v>191</v>
      </c>
      <c r="E445" s="24" t="s">
        <v>421</v>
      </c>
      <c r="F445" s="26"/>
      <c r="G445" s="26"/>
      <c r="H445" s="180">
        <f aca="true" t="shared" si="91" ref="H445:J448">H446</f>
        <v>217.3</v>
      </c>
      <c r="I445" s="180">
        <f t="shared" si="91"/>
        <v>0</v>
      </c>
      <c r="J445" s="180">
        <f t="shared" si="91"/>
        <v>217.3</v>
      </c>
    </row>
    <row r="446" spans="2:10" ht="15">
      <c r="B446" s="22" t="s">
        <v>300</v>
      </c>
      <c r="C446" s="24" t="s">
        <v>198</v>
      </c>
      <c r="D446" s="24" t="s">
        <v>191</v>
      </c>
      <c r="E446" s="24" t="s">
        <v>422</v>
      </c>
      <c r="F446" s="26"/>
      <c r="G446" s="26"/>
      <c r="H446" s="180">
        <f t="shared" si="91"/>
        <v>217.3</v>
      </c>
      <c r="I446" s="180">
        <f t="shared" si="91"/>
        <v>0</v>
      </c>
      <c r="J446" s="180">
        <f t="shared" si="91"/>
        <v>217.3</v>
      </c>
    </row>
    <row r="447" spans="2:10" ht="45">
      <c r="B447" s="27" t="s">
        <v>249</v>
      </c>
      <c r="C447" s="24" t="s">
        <v>198</v>
      </c>
      <c r="D447" s="24" t="s">
        <v>191</v>
      </c>
      <c r="E447" s="24" t="s">
        <v>422</v>
      </c>
      <c r="F447" s="24" t="s">
        <v>248</v>
      </c>
      <c r="G447" s="24"/>
      <c r="H447" s="180">
        <f t="shared" si="91"/>
        <v>217.3</v>
      </c>
      <c r="I447" s="180">
        <f t="shared" si="91"/>
        <v>0</v>
      </c>
      <c r="J447" s="180">
        <f t="shared" si="91"/>
        <v>217.3</v>
      </c>
    </row>
    <row r="448" spans="2:10" ht="15">
      <c r="B448" s="23" t="s">
        <v>251</v>
      </c>
      <c r="C448" s="24" t="s">
        <v>198</v>
      </c>
      <c r="D448" s="24" t="s">
        <v>191</v>
      </c>
      <c r="E448" s="24" t="s">
        <v>422</v>
      </c>
      <c r="F448" s="24" t="s">
        <v>250</v>
      </c>
      <c r="G448" s="24"/>
      <c r="H448" s="180">
        <f t="shared" si="91"/>
        <v>217.3</v>
      </c>
      <c r="I448" s="180">
        <f t="shared" si="91"/>
        <v>0</v>
      </c>
      <c r="J448" s="180">
        <f t="shared" si="91"/>
        <v>217.3</v>
      </c>
    </row>
    <row r="449" spans="2:10" ht="15">
      <c r="B449" s="28" t="s">
        <v>236</v>
      </c>
      <c r="C449" s="26" t="s">
        <v>198</v>
      </c>
      <c r="D449" s="26" t="s">
        <v>191</v>
      </c>
      <c r="E449" s="26" t="s">
        <v>424</v>
      </c>
      <c r="F449" s="26" t="s">
        <v>250</v>
      </c>
      <c r="G449" s="26" t="s">
        <v>224</v>
      </c>
      <c r="H449" s="140">
        <f>'вед.прил 7'!I83</f>
        <v>217.3</v>
      </c>
      <c r="I449" s="158">
        <f>'вед.прил 7'!N83</f>
        <v>0</v>
      </c>
      <c r="J449" s="158">
        <f>'вед.прил 7'!O83</f>
        <v>217.3</v>
      </c>
    </row>
    <row r="450" spans="2:10" ht="45">
      <c r="B450" s="22" t="str">
        <f>'вед.прил 7'!A84</f>
        <v>Муниципальная программа "Доступная среда  города Ливны Орловской области на 2020-2026 годы"</v>
      </c>
      <c r="C450" s="24" t="s">
        <v>198</v>
      </c>
      <c r="D450" s="24" t="s">
        <v>191</v>
      </c>
      <c r="E450" s="24" t="str">
        <f>'вед.прил 7'!E84</f>
        <v>62 0 00 00000</v>
      </c>
      <c r="F450" s="24"/>
      <c r="G450" s="24"/>
      <c r="H450" s="180">
        <f aca="true" t="shared" si="92" ref="H450:J454">H451</f>
        <v>120</v>
      </c>
      <c r="I450" s="180">
        <f t="shared" si="92"/>
        <v>0</v>
      </c>
      <c r="J450" s="180">
        <f t="shared" si="92"/>
        <v>120</v>
      </c>
    </row>
    <row r="451" spans="2:10" ht="60">
      <c r="B451" s="22" t="str">
        <f>'вед.прил 7'!A85</f>
        <v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v>
      </c>
      <c r="C451" s="24" t="s">
        <v>198</v>
      </c>
      <c r="D451" s="24" t="s">
        <v>191</v>
      </c>
      <c r="E451" s="24" t="str">
        <f>'вед.прил 7'!E85</f>
        <v>62 0 02 00000</v>
      </c>
      <c r="F451" s="24"/>
      <c r="G451" s="24"/>
      <c r="H451" s="180">
        <f t="shared" si="92"/>
        <v>120</v>
      </c>
      <c r="I451" s="180">
        <f t="shared" si="92"/>
        <v>0</v>
      </c>
      <c r="J451" s="180">
        <f t="shared" si="92"/>
        <v>120</v>
      </c>
    </row>
    <row r="452" spans="2:10" ht="15">
      <c r="B452" s="22" t="str">
        <f>'вед.прил 7'!A86</f>
        <v>Реализация основного мероприятия</v>
      </c>
      <c r="C452" s="24" t="s">
        <v>198</v>
      </c>
      <c r="D452" s="24" t="s">
        <v>191</v>
      </c>
      <c r="E452" s="24" t="str">
        <f>'вед.прил 7'!E86</f>
        <v>62 0 02 77710</v>
      </c>
      <c r="F452" s="24"/>
      <c r="G452" s="24"/>
      <c r="H452" s="180">
        <f t="shared" si="92"/>
        <v>120</v>
      </c>
      <c r="I452" s="180">
        <f t="shared" si="92"/>
        <v>0</v>
      </c>
      <c r="J452" s="180">
        <f t="shared" si="92"/>
        <v>120</v>
      </c>
    </row>
    <row r="453" spans="2:10" ht="45">
      <c r="B453" s="22" t="str">
        <f>'вед.прил 7'!A87</f>
        <v>Предоставление субсидий бюджетным, автономным учреждениям и иным некоммерческим организациям</v>
      </c>
      <c r="C453" s="24" t="s">
        <v>198</v>
      </c>
      <c r="D453" s="24" t="s">
        <v>191</v>
      </c>
      <c r="E453" s="24" t="str">
        <f>'вед.прил 7'!E87</f>
        <v>62 0 02 77710</v>
      </c>
      <c r="F453" s="24" t="s">
        <v>248</v>
      </c>
      <c r="G453" s="24"/>
      <c r="H453" s="180">
        <f t="shared" si="92"/>
        <v>120</v>
      </c>
      <c r="I453" s="180">
        <f t="shared" si="92"/>
        <v>0</v>
      </c>
      <c r="J453" s="180">
        <f t="shared" si="92"/>
        <v>120</v>
      </c>
    </row>
    <row r="454" spans="2:10" ht="15">
      <c r="B454" s="22" t="str">
        <f>'вед.прил 7'!A88</f>
        <v>Субсидии бюджетным учреждениям</v>
      </c>
      <c r="C454" s="24" t="s">
        <v>198</v>
      </c>
      <c r="D454" s="24" t="s">
        <v>191</v>
      </c>
      <c r="E454" s="24" t="str">
        <f>'вед.прил 7'!E88</f>
        <v>62 0 02 77710</v>
      </c>
      <c r="F454" s="24" t="s">
        <v>250</v>
      </c>
      <c r="G454" s="24"/>
      <c r="H454" s="180">
        <f t="shared" si="92"/>
        <v>120</v>
      </c>
      <c r="I454" s="180">
        <f t="shared" si="92"/>
        <v>0</v>
      </c>
      <c r="J454" s="180">
        <f t="shared" si="92"/>
        <v>120</v>
      </c>
    </row>
    <row r="455" spans="2:10" ht="15">
      <c r="B455" s="25" t="str">
        <f>'вед.прил 7'!A89</f>
        <v>Городские средства</v>
      </c>
      <c r="C455" s="26" t="s">
        <v>198</v>
      </c>
      <c r="D455" s="26" t="s">
        <v>191</v>
      </c>
      <c r="E455" s="26" t="str">
        <f>'вед.прил 7'!E89</f>
        <v>62 0 02 77710</v>
      </c>
      <c r="F455" s="26" t="s">
        <v>250</v>
      </c>
      <c r="G455" s="26" t="s">
        <v>224</v>
      </c>
      <c r="H455" s="140">
        <f>'вед.прил 7'!I89</f>
        <v>120</v>
      </c>
      <c r="I455" s="158">
        <f>'вед.прил 7'!N89</f>
        <v>0</v>
      </c>
      <c r="J455" s="158">
        <f>'вед.прил 7'!O89</f>
        <v>120</v>
      </c>
    </row>
    <row r="456" spans="2:10" ht="15">
      <c r="B456" s="112" t="s">
        <v>166</v>
      </c>
      <c r="C456" s="24" t="s">
        <v>198</v>
      </c>
      <c r="D456" s="24" t="s">
        <v>191</v>
      </c>
      <c r="E456" s="123" t="s">
        <v>361</v>
      </c>
      <c r="F456" s="26"/>
      <c r="G456" s="26"/>
      <c r="H456" s="180">
        <f aca="true" t="shared" si="93" ref="H456:J459">H457</f>
        <v>1090</v>
      </c>
      <c r="I456" s="180">
        <f t="shared" si="93"/>
        <v>0</v>
      </c>
      <c r="J456" s="180">
        <f t="shared" si="93"/>
        <v>1090</v>
      </c>
    </row>
    <row r="457" spans="2:10" ht="60">
      <c r="B457" s="112" t="s">
        <v>295</v>
      </c>
      <c r="C457" s="24" t="s">
        <v>198</v>
      </c>
      <c r="D457" s="24" t="s">
        <v>191</v>
      </c>
      <c r="E457" s="24" t="s">
        <v>11</v>
      </c>
      <c r="F457" s="24"/>
      <c r="G457" s="26"/>
      <c r="H457" s="180">
        <f t="shared" si="93"/>
        <v>1090</v>
      </c>
      <c r="I457" s="180">
        <f t="shared" si="93"/>
        <v>0</v>
      </c>
      <c r="J457" s="180">
        <f t="shared" si="93"/>
        <v>1090</v>
      </c>
    </row>
    <row r="458" spans="2:10" ht="45">
      <c r="B458" s="112" t="s">
        <v>249</v>
      </c>
      <c r="C458" s="24" t="s">
        <v>198</v>
      </c>
      <c r="D458" s="24" t="s">
        <v>191</v>
      </c>
      <c r="E458" s="24" t="s">
        <v>11</v>
      </c>
      <c r="F458" s="24" t="s">
        <v>248</v>
      </c>
      <c r="G458" s="26"/>
      <c r="H458" s="180">
        <f t="shared" si="93"/>
        <v>1090</v>
      </c>
      <c r="I458" s="180">
        <f t="shared" si="93"/>
        <v>0</v>
      </c>
      <c r="J458" s="180">
        <f t="shared" si="93"/>
        <v>1090</v>
      </c>
    </row>
    <row r="459" spans="2:10" ht="15">
      <c r="B459" s="112" t="s">
        <v>251</v>
      </c>
      <c r="C459" s="24" t="s">
        <v>198</v>
      </c>
      <c r="D459" s="24" t="s">
        <v>191</v>
      </c>
      <c r="E459" s="24" t="s">
        <v>11</v>
      </c>
      <c r="F459" s="24" t="s">
        <v>250</v>
      </c>
      <c r="G459" s="26"/>
      <c r="H459" s="180">
        <f t="shared" si="93"/>
        <v>1090</v>
      </c>
      <c r="I459" s="180">
        <f t="shared" si="93"/>
        <v>0</v>
      </c>
      <c r="J459" s="180">
        <f t="shared" si="93"/>
        <v>1090</v>
      </c>
    </row>
    <row r="460" spans="2:10" ht="15">
      <c r="B460" s="114" t="s">
        <v>236</v>
      </c>
      <c r="C460" s="26" t="s">
        <v>198</v>
      </c>
      <c r="D460" s="26" t="s">
        <v>191</v>
      </c>
      <c r="E460" s="26" t="s">
        <v>11</v>
      </c>
      <c r="F460" s="26" t="s">
        <v>250</v>
      </c>
      <c r="G460" s="26" t="s">
        <v>224</v>
      </c>
      <c r="H460" s="140">
        <f>'вед.прил 7'!I94</f>
        <v>1090</v>
      </c>
      <c r="I460" s="158">
        <f>'вед.прил 7'!N94</f>
        <v>0</v>
      </c>
      <c r="J460" s="158">
        <f>'вед.прил 7'!O94</f>
        <v>1090</v>
      </c>
    </row>
    <row r="461" spans="2:10" ht="14.25">
      <c r="B461" s="45" t="s">
        <v>185</v>
      </c>
      <c r="C461" s="46" t="s">
        <v>198</v>
      </c>
      <c r="D461" s="46" t="s">
        <v>197</v>
      </c>
      <c r="E461" s="46"/>
      <c r="F461" s="46"/>
      <c r="G461" s="46"/>
      <c r="H461" s="134">
        <f>H462+H536+H525</f>
        <v>413672.1</v>
      </c>
      <c r="I461" s="134">
        <f>I462+I536+I525</f>
        <v>541.6</v>
      </c>
      <c r="J461" s="134">
        <f>J462+J536+J525</f>
        <v>414213.7</v>
      </c>
    </row>
    <row r="462" spans="2:10" ht="30">
      <c r="B462" s="23" t="str">
        <f>'вед.прил 7'!A96</f>
        <v>Муниципальная программа "Образование в городе Ливны Орловской области"</v>
      </c>
      <c r="C462" s="24" t="s">
        <v>198</v>
      </c>
      <c r="D462" s="24" t="s">
        <v>197</v>
      </c>
      <c r="E462" s="24" t="str">
        <f>'вед.прил 7'!E96</f>
        <v>51 0 00 00000</v>
      </c>
      <c r="F462" s="24"/>
      <c r="G462" s="24"/>
      <c r="H462" s="180">
        <f>H463+H502+H508</f>
        <v>386401.8</v>
      </c>
      <c r="I462" s="180">
        <f>I463+I502+I508</f>
        <v>501.6</v>
      </c>
      <c r="J462" s="180">
        <f>J463+J502+J508</f>
        <v>386903.4</v>
      </c>
    </row>
    <row r="463" spans="2:10" ht="60">
      <c r="B463" s="23" t="str">
        <f>'вед.прил 7'!A97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63" s="24" t="s">
        <v>198</v>
      </c>
      <c r="D463" s="24" t="s">
        <v>197</v>
      </c>
      <c r="E463" s="24" t="str">
        <f>'вед.прил 7'!E97</f>
        <v>51 1 00 00000</v>
      </c>
      <c r="F463" s="24"/>
      <c r="G463" s="24"/>
      <c r="H463" s="180">
        <f>H464+H473+H487+H478+H492</f>
        <v>315373</v>
      </c>
      <c r="I463" s="180">
        <f>I464+I473+I487+I478+I492</f>
        <v>697</v>
      </c>
      <c r="J463" s="180">
        <f>J464+J473+J487+J478+J492</f>
        <v>316070</v>
      </c>
    </row>
    <row r="464" spans="2:10" ht="90">
      <c r="B464" s="23" t="str">
        <f>'вед.прил 7'!A98</f>
        <v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v>
      </c>
      <c r="C464" s="24" t="s">
        <v>198</v>
      </c>
      <c r="D464" s="24" t="s">
        <v>197</v>
      </c>
      <c r="E464" s="24" t="str">
        <f>'вед.прил 7'!E98</f>
        <v>51 1 02 00000</v>
      </c>
      <c r="F464" s="24"/>
      <c r="G464" s="24"/>
      <c r="H464" s="180">
        <f>H465+H469</f>
        <v>278592.9</v>
      </c>
      <c r="I464" s="180">
        <f>I465+I469</f>
        <v>77.4</v>
      </c>
      <c r="J464" s="180">
        <f>J465+J469</f>
        <v>278670.3</v>
      </c>
    </row>
    <row r="465" spans="2:10" ht="180">
      <c r="B465" s="23" t="str">
        <f>'вед.прил 7'!A99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v>
      </c>
      <c r="C465" s="24" t="s">
        <v>198</v>
      </c>
      <c r="D465" s="24" t="s">
        <v>197</v>
      </c>
      <c r="E465" s="24" t="str">
        <f>'вед.прил 7'!E99</f>
        <v>51 1 02 71570</v>
      </c>
      <c r="F465" s="24"/>
      <c r="G465" s="24"/>
      <c r="H465" s="180">
        <f aca="true" t="shared" si="94" ref="H465:J467">H466</f>
        <v>207865.2</v>
      </c>
      <c r="I465" s="180">
        <f t="shared" si="94"/>
        <v>0</v>
      </c>
      <c r="J465" s="180">
        <f t="shared" si="94"/>
        <v>207865.2</v>
      </c>
    </row>
    <row r="466" spans="2:10" ht="45">
      <c r="B466" s="27" t="s">
        <v>249</v>
      </c>
      <c r="C466" s="24" t="s">
        <v>198</v>
      </c>
      <c r="D466" s="24" t="s">
        <v>197</v>
      </c>
      <c r="E466" s="24" t="str">
        <f>'вед.прил 7'!E100</f>
        <v>51 1 02 71570</v>
      </c>
      <c r="F466" s="24" t="s">
        <v>248</v>
      </c>
      <c r="G466" s="24"/>
      <c r="H466" s="180">
        <f t="shared" si="94"/>
        <v>207865.2</v>
      </c>
      <c r="I466" s="180">
        <f t="shared" si="94"/>
        <v>0</v>
      </c>
      <c r="J466" s="180">
        <f t="shared" si="94"/>
        <v>207865.2</v>
      </c>
    </row>
    <row r="467" spans="2:10" ht="15">
      <c r="B467" s="23" t="str">
        <f>'вед.прил 7'!A101</f>
        <v>Субсидии бюджетным учреждениям</v>
      </c>
      <c r="C467" s="24" t="s">
        <v>198</v>
      </c>
      <c r="D467" s="24" t="s">
        <v>197</v>
      </c>
      <c r="E467" s="24" t="str">
        <f>'вед.прил 7'!E101</f>
        <v>51 1 02 71570</v>
      </c>
      <c r="F467" s="24" t="s">
        <v>250</v>
      </c>
      <c r="G467" s="24"/>
      <c r="H467" s="180">
        <f t="shared" si="94"/>
        <v>207865.2</v>
      </c>
      <c r="I467" s="180">
        <f t="shared" si="94"/>
        <v>0</v>
      </c>
      <c r="J467" s="180">
        <f t="shared" si="94"/>
        <v>207865.2</v>
      </c>
    </row>
    <row r="468" spans="2:10" ht="15">
      <c r="B468" s="28" t="str">
        <f>'вед.прил 7'!A102</f>
        <v>Областные средства</v>
      </c>
      <c r="C468" s="26" t="s">
        <v>198</v>
      </c>
      <c r="D468" s="26" t="s">
        <v>197</v>
      </c>
      <c r="E468" s="26" t="str">
        <f>'вед.прил 7'!E102</f>
        <v>51 1 02 71570</v>
      </c>
      <c r="F468" s="26" t="s">
        <v>250</v>
      </c>
      <c r="G468" s="26" t="s">
        <v>225</v>
      </c>
      <c r="H468" s="140">
        <f>'вед.прил 7'!I102</f>
        <v>207865.2</v>
      </c>
      <c r="I468" s="158">
        <f>'вед.прил 7'!N102</f>
        <v>0</v>
      </c>
      <c r="J468" s="158">
        <f>'вед.прил 7'!O102</f>
        <v>207865.2</v>
      </c>
    </row>
    <row r="469" spans="2:10" ht="15">
      <c r="B469" s="23" t="str">
        <f>'вед.прил 7'!A103</f>
        <v>Реализация основного мероприятия</v>
      </c>
      <c r="C469" s="24" t="s">
        <v>198</v>
      </c>
      <c r="D469" s="24" t="s">
        <v>197</v>
      </c>
      <c r="E469" s="24" t="str">
        <f>'вед.прил 7'!E103</f>
        <v>51 1 02 77210</v>
      </c>
      <c r="F469" s="24"/>
      <c r="G469" s="24"/>
      <c r="H469" s="180">
        <f aca="true" t="shared" si="95" ref="H469:J471">H470</f>
        <v>70727.7</v>
      </c>
      <c r="I469" s="180">
        <f t="shared" si="95"/>
        <v>77.4</v>
      </c>
      <c r="J469" s="180">
        <f t="shared" si="95"/>
        <v>70805.09999999999</v>
      </c>
    </row>
    <row r="470" spans="2:10" ht="45">
      <c r="B470" s="27" t="s">
        <v>249</v>
      </c>
      <c r="C470" s="24" t="s">
        <v>198</v>
      </c>
      <c r="D470" s="24" t="s">
        <v>197</v>
      </c>
      <c r="E470" s="24" t="str">
        <f>'вед.прил 7'!E104</f>
        <v>51 1 02 77210</v>
      </c>
      <c r="F470" s="24" t="s">
        <v>248</v>
      </c>
      <c r="G470" s="24"/>
      <c r="H470" s="180">
        <f t="shared" si="95"/>
        <v>70727.7</v>
      </c>
      <c r="I470" s="180">
        <f t="shared" si="95"/>
        <v>77.4</v>
      </c>
      <c r="J470" s="180">
        <f t="shared" si="95"/>
        <v>70805.09999999999</v>
      </c>
    </row>
    <row r="471" spans="2:10" ht="15">
      <c r="B471" s="23" t="str">
        <f>'вед.прил 7'!A105</f>
        <v>Субсидии бюджетным учреждениям</v>
      </c>
      <c r="C471" s="24" t="s">
        <v>198</v>
      </c>
      <c r="D471" s="24" t="s">
        <v>197</v>
      </c>
      <c r="E471" s="24" t="str">
        <f>'вед.прил 7'!E105</f>
        <v>51 1 02 77210</v>
      </c>
      <c r="F471" s="24" t="s">
        <v>250</v>
      </c>
      <c r="G471" s="24"/>
      <c r="H471" s="180">
        <f t="shared" si="95"/>
        <v>70727.7</v>
      </c>
      <c r="I471" s="180">
        <f t="shared" si="95"/>
        <v>77.4</v>
      </c>
      <c r="J471" s="180">
        <f t="shared" si="95"/>
        <v>70805.09999999999</v>
      </c>
    </row>
    <row r="472" spans="2:10" ht="15">
      <c r="B472" s="28" t="str">
        <f>'вед.прил 7'!A106</f>
        <v>Городские средства</v>
      </c>
      <c r="C472" s="26" t="s">
        <v>198</v>
      </c>
      <c r="D472" s="26" t="s">
        <v>197</v>
      </c>
      <c r="E472" s="26" t="str">
        <f>'вед.прил 7'!E106</f>
        <v>51 1 02 77210</v>
      </c>
      <c r="F472" s="26" t="s">
        <v>250</v>
      </c>
      <c r="G472" s="26" t="s">
        <v>224</v>
      </c>
      <c r="H472" s="140">
        <f>'вед.прил 7'!I106</f>
        <v>70727.7</v>
      </c>
      <c r="I472" s="158">
        <f>'вед.прил 7'!N106</f>
        <v>77.4</v>
      </c>
      <c r="J472" s="158">
        <f>'вед.прил 7'!O106</f>
        <v>70805.09999999999</v>
      </c>
    </row>
    <row r="473" spans="2:10" ht="75">
      <c r="B473" s="23" t="str">
        <f>'вед.прил 7'!A107</f>
        <v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v>
      </c>
      <c r="C473" s="24" t="s">
        <v>351</v>
      </c>
      <c r="D473" s="24" t="s">
        <v>197</v>
      </c>
      <c r="E473" s="24" t="str">
        <f>'вед.прил 7'!E107</f>
        <v>51 1 03 00000</v>
      </c>
      <c r="F473" s="24"/>
      <c r="G473" s="24"/>
      <c r="H473" s="180">
        <f aca="true" t="shared" si="96" ref="H473:J476">H474</f>
        <v>130</v>
      </c>
      <c r="I473" s="180">
        <f t="shared" si="96"/>
        <v>118</v>
      </c>
      <c r="J473" s="180">
        <f t="shared" si="96"/>
        <v>248</v>
      </c>
    </row>
    <row r="474" spans="2:10" ht="15">
      <c r="B474" s="23" t="str">
        <f>'вед.прил 7'!A108</f>
        <v>Реализация основного мероприятия</v>
      </c>
      <c r="C474" s="24" t="s">
        <v>351</v>
      </c>
      <c r="D474" s="24" t="s">
        <v>197</v>
      </c>
      <c r="E474" s="24" t="str">
        <f>'вед.прил 7'!E108</f>
        <v>51 1 03 77210</v>
      </c>
      <c r="F474" s="24"/>
      <c r="G474" s="24"/>
      <c r="H474" s="180">
        <f t="shared" si="96"/>
        <v>130</v>
      </c>
      <c r="I474" s="180">
        <f t="shared" si="96"/>
        <v>118</v>
      </c>
      <c r="J474" s="180">
        <f t="shared" si="96"/>
        <v>248</v>
      </c>
    </row>
    <row r="475" spans="2:10" ht="45">
      <c r="B475" s="23" t="str">
        <f>'вед.прил 7'!A109</f>
        <v>Предоставление субсидий бюджетным, автономным учреждениям и иным некоммерческим организациям</v>
      </c>
      <c r="C475" s="24" t="s">
        <v>351</v>
      </c>
      <c r="D475" s="24" t="s">
        <v>197</v>
      </c>
      <c r="E475" s="24" t="str">
        <f>'вед.прил 7'!E109</f>
        <v>51 1 03 77210</v>
      </c>
      <c r="F475" s="24" t="s">
        <v>248</v>
      </c>
      <c r="G475" s="24"/>
      <c r="H475" s="180">
        <f t="shared" si="96"/>
        <v>130</v>
      </c>
      <c r="I475" s="180">
        <f t="shared" si="96"/>
        <v>118</v>
      </c>
      <c r="J475" s="180">
        <f t="shared" si="96"/>
        <v>248</v>
      </c>
    </row>
    <row r="476" spans="2:10" ht="15">
      <c r="B476" s="23" t="str">
        <f>'вед.прил 7'!A110</f>
        <v>Субсидии бюджетным учреждениям</v>
      </c>
      <c r="C476" s="24" t="s">
        <v>351</v>
      </c>
      <c r="D476" s="24" t="s">
        <v>197</v>
      </c>
      <c r="E476" s="24" t="str">
        <f>'вед.прил 7'!E110</f>
        <v>51 1 03 77210</v>
      </c>
      <c r="F476" s="24" t="s">
        <v>250</v>
      </c>
      <c r="G476" s="24"/>
      <c r="H476" s="180">
        <f t="shared" si="96"/>
        <v>130</v>
      </c>
      <c r="I476" s="180">
        <f t="shared" si="96"/>
        <v>118</v>
      </c>
      <c r="J476" s="180">
        <f t="shared" si="96"/>
        <v>248</v>
      </c>
    </row>
    <row r="477" spans="2:10" ht="15">
      <c r="B477" s="28" t="str">
        <f>'вед.прил 7'!A111</f>
        <v>Городские средства</v>
      </c>
      <c r="C477" s="26" t="s">
        <v>351</v>
      </c>
      <c r="D477" s="26" t="s">
        <v>197</v>
      </c>
      <c r="E477" s="26" t="str">
        <f>'вед.прил 7'!E111</f>
        <v>51 1 03 77210</v>
      </c>
      <c r="F477" s="26" t="s">
        <v>250</v>
      </c>
      <c r="G477" s="26" t="s">
        <v>224</v>
      </c>
      <c r="H477" s="140">
        <f>'вед.прил 7'!I111</f>
        <v>130</v>
      </c>
      <c r="I477" s="158">
        <f>'вед.прил 7'!N111</f>
        <v>118</v>
      </c>
      <c r="J477" s="158">
        <f>'вед.прил 7'!O111</f>
        <v>248</v>
      </c>
    </row>
    <row r="478" spans="2:10" ht="45">
      <c r="B478" s="23" t="str">
        <f>'вед.прил 7'!A112</f>
        <v>Основное мероприятие "Организация питания обучающихся муниципальных общеобразовательных организаций"</v>
      </c>
      <c r="C478" s="24" t="s">
        <v>198</v>
      </c>
      <c r="D478" s="24" t="s">
        <v>197</v>
      </c>
      <c r="E478" s="24" t="str">
        <f>'вед.прил 7'!E112</f>
        <v>51 1 05 00000</v>
      </c>
      <c r="F478" s="24"/>
      <c r="G478" s="24"/>
      <c r="H478" s="180">
        <f>H483+H479</f>
        <v>8002</v>
      </c>
      <c r="I478" s="180">
        <f>I483+I479</f>
        <v>-154</v>
      </c>
      <c r="J478" s="180">
        <f>J483+J479</f>
        <v>7848</v>
      </c>
    </row>
    <row r="479" spans="2:10" ht="15">
      <c r="B479" s="48" t="s">
        <v>300</v>
      </c>
      <c r="C479" s="24" t="s">
        <v>198</v>
      </c>
      <c r="D479" s="24" t="s">
        <v>197</v>
      </c>
      <c r="E479" s="24" t="s">
        <v>407</v>
      </c>
      <c r="F479" s="24"/>
      <c r="G479" s="24"/>
      <c r="H479" s="180">
        <f aca="true" t="shared" si="97" ref="H479:J481">H480</f>
        <v>4001</v>
      </c>
      <c r="I479" s="180">
        <f t="shared" si="97"/>
        <v>-77</v>
      </c>
      <c r="J479" s="180">
        <f t="shared" si="97"/>
        <v>3924</v>
      </c>
    </row>
    <row r="480" spans="2:10" ht="45">
      <c r="B480" s="27" t="s">
        <v>249</v>
      </c>
      <c r="C480" s="24" t="s">
        <v>198</v>
      </c>
      <c r="D480" s="24" t="s">
        <v>197</v>
      </c>
      <c r="E480" s="24" t="s">
        <v>407</v>
      </c>
      <c r="F480" s="24" t="s">
        <v>248</v>
      </c>
      <c r="G480" s="24"/>
      <c r="H480" s="180">
        <f t="shared" si="97"/>
        <v>4001</v>
      </c>
      <c r="I480" s="180">
        <f t="shared" si="97"/>
        <v>-77</v>
      </c>
      <c r="J480" s="180">
        <f t="shared" si="97"/>
        <v>3924</v>
      </c>
    </row>
    <row r="481" spans="2:10" ht="15">
      <c r="B481" s="23" t="s">
        <v>251</v>
      </c>
      <c r="C481" s="24" t="s">
        <v>198</v>
      </c>
      <c r="D481" s="24" t="s">
        <v>197</v>
      </c>
      <c r="E481" s="24" t="s">
        <v>407</v>
      </c>
      <c r="F481" s="24" t="s">
        <v>250</v>
      </c>
      <c r="G481" s="24"/>
      <c r="H481" s="180">
        <f t="shared" si="97"/>
        <v>4001</v>
      </c>
      <c r="I481" s="180">
        <f t="shared" si="97"/>
        <v>-77</v>
      </c>
      <c r="J481" s="180">
        <f t="shared" si="97"/>
        <v>3924</v>
      </c>
    </row>
    <row r="482" spans="2:10" ht="15">
      <c r="B482" s="25" t="s">
        <v>237</v>
      </c>
      <c r="C482" s="26" t="s">
        <v>198</v>
      </c>
      <c r="D482" s="26" t="s">
        <v>197</v>
      </c>
      <c r="E482" s="26" t="s">
        <v>407</v>
      </c>
      <c r="F482" s="26" t="s">
        <v>250</v>
      </c>
      <c r="G482" s="26" t="s">
        <v>225</v>
      </c>
      <c r="H482" s="140">
        <f>'вед.прил 7'!I116</f>
        <v>4001</v>
      </c>
      <c r="I482" s="158">
        <f>'вед.прил 7'!N116</f>
        <v>-77</v>
      </c>
      <c r="J482" s="158">
        <f>'вед.прил 7'!O116</f>
        <v>3924</v>
      </c>
    </row>
    <row r="483" spans="2:10" ht="15">
      <c r="B483" s="48" t="str">
        <f>'вед.прил 7'!A117</f>
        <v>Реализация основного мероприятия</v>
      </c>
      <c r="C483" s="24" t="s">
        <v>198</v>
      </c>
      <c r="D483" s="24" t="s">
        <v>197</v>
      </c>
      <c r="E483" s="24" t="str">
        <f>'вед.прил 7'!E117</f>
        <v>51 1 05 77210</v>
      </c>
      <c r="F483" s="24"/>
      <c r="G483" s="24"/>
      <c r="H483" s="180">
        <f aca="true" t="shared" si="98" ref="H483:J485">H484</f>
        <v>4001</v>
      </c>
      <c r="I483" s="180">
        <f t="shared" si="98"/>
        <v>-77</v>
      </c>
      <c r="J483" s="180">
        <f t="shared" si="98"/>
        <v>3924</v>
      </c>
    </row>
    <row r="484" spans="2:10" ht="45">
      <c r="B484" s="23" t="str">
        <f>'вед.прил 7'!A118</f>
        <v>Предоставление субсидий бюджетным, автономным учреждениям и иным некоммерческим организациям</v>
      </c>
      <c r="C484" s="24" t="s">
        <v>198</v>
      </c>
      <c r="D484" s="24" t="s">
        <v>197</v>
      </c>
      <c r="E484" s="24" t="str">
        <f>'вед.прил 7'!E118</f>
        <v>51 1 05 77210</v>
      </c>
      <c r="F484" s="24" t="s">
        <v>248</v>
      </c>
      <c r="G484" s="24"/>
      <c r="H484" s="180">
        <f t="shared" si="98"/>
        <v>4001</v>
      </c>
      <c r="I484" s="180">
        <f t="shared" si="98"/>
        <v>-77</v>
      </c>
      <c r="J484" s="180">
        <f t="shared" si="98"/>
        <v>3924</v>
      </c>
    </row>
    <row r="485" spans="2:10" ht="15">
      <c r="B485" s="23" t="str">
        <f>'вед.прил 7'!A119</f>
        <v>Субсидии бюджетным учреждениям</v>
      </c>
      <c r="C485" s="24" t="s">
        <v>198</v>
      </c>
      <c r="D485" s="24" t="s">
        <v>197</v>
      </c>
      <c r="E485" s="24" t="str">
        <f>'вед.прил 7'!E119</f>
        <v>51 1 05 77210</v>
      </c>
      <c r="F485" s="24" t="s">
        <v>250</v>
      </c>
      <c r="G485" s="24"/>
      <c r="H485" s="180">
        <f t="shared" si="98"/>
        <v>4001</v>
      </c>
      <c r="I485" s="180">
        <f t="shared" si="98"/>
        <v>-77</v>
      </c>
      <c r="J485" s="180">
        <f t="shared" si="98"/>
        <v>3924</v>
      </c>
    </row>
    <row r="486" spans="2:10" ht="15">
      <c r="B486" s="25" t="str">
        <f>'вед.прил 7'!A120</f>
        <v>Городские средства</v>
      </c>
      <c r="C486" s="26" t="s">
        <v>198</v>
      </c>
      <c r="D486" s="26" t="s">
        <v>197</v>
      </c>
      <c r="E486" s="26" t="str">
        <f>'вед.прил 7'!E120</f>
        <v>51 1 05 77210</v>
      </c>
      <c r="F486" s="26" t="s">
        <v>250</v>
      </c>
      <c r="G486" s="26" t="s">
        <v>224</v>
      </c>
      <c r="H486" s="140">
        <f>'вед.прил 7'!I120</f>
        <v>4001</v>
      </c>
      <c r="I486" s="158">
        <f>'вед.прил 7'!N120</f>
        <v>-77</v>
      </c>
      <c r="J486" s="158">
        <f>'вед.прил 7'!O120</f>
        <v>3924</v>
      </c>
    </row>
    <row r="487" spans="2:10" ht="30">
      <c r="B487" s="22" t="str">
        <f>'вед.прил 7'!A121</f>
        <v>Основное мероприятие "Развитие системы отдыха детей и подростков"</v>
      </c>
      <c r="C487" s="24" t="s">
        <v>198</v>
      </c>
      <c r="D487" s="24" t="s">
        <v>197</v>
      </c>
      <c r="E487" s="24" t="str">
        <f>'вед.прил 7'!E121</f>
        <v>51 1 06 00000</v>
      </c>
      <c r="F487" s="24"/>
      <c r="G487" s="24"/>
      <c r="H487" s="180">
        <f aca="true" t="shared" si="99" ref="H487:J490">H488</f>
        <v>3124.8</v>
      </c>
      <c r="I487" s="180">
        <f t="shared" si="99"/>
        <v>625</v>
      </c>
      <c r="J487" s="180">
        <f t="shared" si="99"/>
        <v>3749.8</v>
      </c>
    </row>
    <row r="488" spans="2:10" ht="15">
      <c r="B488" s="22" t="str">
        <f>'вед.прил 7'!A122</f>
        <v>Реализация основного мероприятия</v>
      </c>
      <c r="C488" s="24" t="s">
        <v>198</v>
      </c>
      <c r="D488" s="24" t="s">
        <v>197</v>
      </c>
      <c r="E488" s="24" t="str">
        <f>'вед.прил 7'!E122</f>
        <v>51 1 06 77210</v>
      </c>
      <c r="F488" s="24"/>
      <c r="G488" s="24"/>
      <c r="H488" s="180">
        <f t="shared" si="99"/>
        <v>3124.8</v>
      </c>
      <c r="I488" s="180">
        <f t="shared" si="99"/>
        <v>625</v>
      </c>
      <c r="J488" s="180">
        <f t="shared" si="99"/>
        <v>3749.8</v>
      </c>
    </row>
    <row r="489" spans="2:10" ht="45">
      <c r="B489" s="23" t="str">
        <f>'вед.прил 7'!A123</f>
        <v>Предоставление субсидий бюджетным, автономным учреждениям и иным некоммерческим организациям</v>
      </c>
      <c r="C489" s="24" t="s">
        <v>198</v>
      </c>
      <c r="D489" s="24" t="s">
        <v>197</v>
      </c>
      <c r="E489" s="24" t="str">
        <f>'вед.прил 7'!E123</f>
        <v>51 1 06 77210</v>
      </c>
      <c r="F489" s="24" t="s">
        <v>248</v>
      </c>
      <c r="G489" s="24"/>
      <c r="H489" s="180">
        <f t="shared" si="99"/>
        <v>3124.8</v>
      </c>
      <c r="I489" s="180">
        <f t="shared" si="99"/>
        <v>625</v>
      </c>
      <c r="J489" s="180">
        <f t="shared" si="99"/>
        <v>3749.8</v>
      </c>
    </row>
    <row r="490" spans="2:10" ht="15">
      <c r="B490" s="22" t="str">
        <f>'вед.прил 7'!A124</f>
        <v>Субсидии бюджетным учреждениям</v>
      </c>
      <c r="C490" s="24" t="s">
        <v>198</v>
      </c>
      <c r="D490" s="24" t="s">
        <v>197</v>
      </c>
      <c r="E490" s="24" t="str">
        <f>'вед.прил 7'!E124</f>
        <v>51 1 06 77210</v>
      </c>
      <c r="F490" s="24" t="s">
        <v>250</v>
      </c>
      <c r="G490" s="24"/>
      <c r="H490" s="180">
        <f t="shared" si="99"/>
        <v>3124.8</v>
      </c>
      <c r="I490" s="180">
        <f t="shared" si="99"/>
        <v>625</v>
      </c>
      <c r="J490" s="180">
        <f t="shared" si="99"/>
        <v>3749.8</v>
      </c>
    </row>
    <row r="491" spans="2:10" ht="15">
      <c r="B491" s="25" t="str">
        <f>'вед.прил 7'!A125</f>
        <v>Городские средства</v>
      </c>
      <c r="C491" s="26" t="s">
        <v>198</v>
      </c>
      <c r="D491" s="26" t="s">
        <v>197</v>
      </c>
      <c r="E491" s="26" t="str">
        <f>'вед.прил 7'!E125</f>
        <v>51 1 06 77210</v>
      </c>
      <c r="F491" s="26" t="s">
        <v>250</v>
      </c>
      <c r="G491" s="26" t="s">
        <v>224</v>
      </c>
      <c r="H491" s="140">
        <f>'вед.прил 7'!I125</f>
        <v>3124.8</v>
      </c>
      <c r="I491" s="158">
        <f>'вед.прил 7'!N125</f>
        <v>625</v>
      </c>
      <c r="J491" s="158">
        <f>'вед.прил 7'!O125</f>
        <v>3749.8</v>
      </c>
    </row>
    <row r="492" spans="2:10" ht="75">
      <c r="B492" s="23" t="s">
        <v>418</v>
      </c>
      <c r="C492" s="24" t="s">
        <v>198</v>
      </c>
      <c r="D492" s="24" t="s">
        <v>197</v>
      </c>
      <c r="E492" s="24" t="s">
        <v>419</v>
      </c>
      <c r="F492" s="26"/>
      <c r="G492" s="26"/>
      <c r="H492" s="180">
        <f>H493+H498</f>
        <v>25523.299999999996</v>
      </c>
      <c r="I492" s="180">
        <f>I493+I498</f>
        <v>30.6</v>
      </c>
      <c r="J492" s="180">
        <f>J493+J498</f>
        <v>25553.899999999998</v>
      </c>
    </row>
    <row r="493" spans="2:10" ht="15">
      <c r="B493" s="48" t="s">
        <v>300</v>
      </c>
      <c r="C493" s="24" t="s">
        <v>198</v>
      </c>
      <c r="D493" s="24" t="s">
        <v>197</v>
      </c>
      <c r="E493" s="24" t="s">
        <v>420</v>
      </c>
      <c r="F493" s="24"/>
      <c r="G493" s="24"/>
      <c r="H493" s="180">
        <f aca="true" t="shared" si="100" ref="H493:J494">H494</f>
        <v>25464.699999999997</v>
      </c>
      <c r="I493" s="180">
        <f t="shared" si="100"/>
        <v>0.1</v>
      </c>
      <c r="J493" s="180">
        <f t="shared" si="100"/>
        <v>25464.8</v>
      </c>
    </row>
    <row r="494" spans="2:10" ht="45">
      <c r="B494" s="27" t="s">
        <v>249</v>
      </c>
      <c r="C494" s="24" t="s">
        <v>198</v>
      </c>
      <c r="D494" s="24" t="s">
        <v>197</v>
      </c>
      <c r="E494" s="24" t="s">
        <v>420</v>
      </c>
      <c r="F494" s="24" t="s">
        <v>248</v>
      </c>
      <c r="G494" s="24"/>
      <c r="H494" s="180">
        <f t="shared" si="100"/>
        <v>25464.699999999997</v>
      </c>
      <c r="I494" s="180">
        <f t="shared" si="100"/>
        <v>0.1</v>
      </c>
      <c r="J494" s="180">
        <f t="shared" si="100"/>
        <v>25464.8</v>
      </c>
    </row>
    <row r="495" spans="2:10" ht="15">
      <c r="B495" s="23" t="s">
        <v>251</v>
      </c>
      <c r="C495" s="24" t="s">
        <v>198</v>
      </c>
      <c r="D495" s="24" t="s">
        <v>197</v>
      </c>
      <c r="E495" s="24" t="s">
        <v>420</v>
      </c>
      <c r="F495" s="24" t="s">
        <v>250</v>
      </c>
      <c r="G495" s="24"/>
      <c r="H495" s="180">
        <f>H496+H497</f>
        <v>25464.699999999997</v>
      </c>
      <c r="I495" s="180">
        <f>I496+I497</f>
        <v>0.1</v>
      </c>
      <c r="J495" s="180">
        <f>J496+J497</f>
        <v>25464.8</v>
      </c>
    </row>
    <row r="496" spans="2:10" ht="15">
      <c r="B496" s="25" t="s">
        <v>236</v>
      </c>
      <c r="C496" s="26" t="s">
        <v>198</v>
      </c>
      <c r="D496" s="26" t="s">
        <v>197</v>
      </c>
      <c r="E496" s="26" t="s">
        <v>420</v>
      </c>
      <c r="F496" s="26" t="s">
        <v>250</v>
      </c>
      <c r="G496" s="26" t="s">
        <v>224</v>
      </c>
      <c r="H496" s="140">
        <f>'вед.прил 7'!I130</f>
        <v>254.6</v>
      </c>
      <c r="I496" s="158">
        <f>'вед.прил 7'!N130</f>
        <v>0.1</v>
      </c>
      <c r="J496" s="158">
        <f>'вед.прил 7'!O130</f>
        <v>254.7</v>
      </c>
    </row>
    <row r="497" spans="2:10" ht="15">
      <c r="B497" s="25" t="s">
        <v>237</v>
      </c>
      <c r="C497" s="26" t="s">
        <v>198</v>
      </c>
      <c r="D497" s="26" t="s">
        <v>197</v>
      </c>
      <c r="E497" s="26" t="s">
        <v>420</v>
      </c>
      <c r="F497" s="26" t="s">
        <v>250</v>
      </c>
      <c r="G497" s="26" t="s">
        <v>225</v>
      </c>
      <c r="H497" s="140">
        <f>'вед.прил 7'!I131</f>
        <v>25210.1</v>
      </c>
      <c r="I497" s="158">
        <f>'вед.прил 7'!N131</f>
        <v>0</v>
      </c>
      <c r="J497" s="158">
        <f>'вед.прил 7'!O131</f>
        <v>25210.1</v>
      </c>
    </row>
    <row r="498" spans="2:10" ht="15">
      <c r="B498" s="119" t="s">
        <v>300</v>
      </c>
      <c r="C498" s="24" t="s">
        <v>198</v>
      </c>
      <c r="D498" s="24" t="s">
        <v>197</v>
      </c>
      <c r="E498" s="24" t="s">
        <v>491</v>
      </c>
      <c r="F498" s="26"/>
      <c r="G498" s="26"/>
      <c r="H498" s="180">
        <f aca="true" t="shared" si="101" ref="H498:J500">H499</f>
        <v>58.6</v>
      </c>
      <c r="I498" s="180">
        <f t="shared" si="101"/>
        <v>30.5</v>
      </c>
      <c r="J498" s="180">
        <f t="shared" si="101"/>
        <v>89.1</v>
      </c>
    </row>
    <row r="499" spans="2:10" ht="45">
      <c r="B499" s="111" t="s">
        <v>249</v>
      </c>
      <c r="C499" s="24" t="s">
        <v>198</v>
      </c>
      <c r="D499" s="24" t="s">
        <v>197</v>
      </c>
      <c r="E499" s="24" t="s">
        <v>491</v>
      </c>
      <c r="F499" s="24" t="s">
        <v>248</v>
      </c>
      <c r="G499" s="24"/>
      <c r="H499" s="180">
        <f t="shared" si="101"/>
        <v>58.6</v>
      </c>
      <c r="I499" s="180">
        <f t="shared" si="101"/>
        <v>30.5</v>
      </c>
      <c r="J499" s="180">
        <f t="shared" si="101"/>
        <v>89.1</v>
      </c>
    </row>
    <row r="500" spans="2:10" ht="15">
      <c r="B500" s="112" t="s">
        <v>251</v>
      </c>
      <c r="C500" s="24" t="s">
        <v>198</v>
      </c>
      <c r="D500" s="24" t="s">
        <v>197</v>
      </c>
      <c r="E500" s="24" t="s">
        <v>491</v>
      </c>
      <c r="F500" s="24" t="s">
        <v>250</v>
      </c>
      <c r="G500" s="24"/>
      <c r="H500" s="180">
        <f t="shared" si="101"/>
        <v>58.6</v>
      </c>
      <c r="I500" s="180">
        <f t="shared" si="101"/>
        <v>30.5</v>
      </c>
      <c r="J500" s="180">
        <f t="shared" si="101"/>
        <v>89.1</v>
      </c>
    </row>
    <row r="501" spans="2:10" ht="15">
      <c r="B501" s="113" t="s">
        <v>236</v>
      </c>
      <c r="C501" s="24" t="s">
        <v>198</v>
      </c>
      <c r="D501" s="24" t="s">
        <v>197</v>
      </c>
      <c r="E501" s="24" t="s">
        <v>491</v>
      </c>
      <c r="F501" s="26" t="s">
        <v>250</v>
      </c>
      <c r="G501" s="26" t="s">
        <v>224</v>
      </c>
      <c r="H501" s="140">
        <f>'вед.прил 7'!I135</f>
        <v>58.6</v>
      </c>
      <c r="I501" s="158">
        <f>'вед.прил 7'!N135</f>
        <v>30.5</v>
      </c>
      <c r="J501" s="158">
        <f>'вед.прил 7'!O135</f>
        <v>89.1</v>
      </c>
    </row>
    <row r="502" spans="2:10" ht="60">
      <c r="B502" s="23" t="s">
        <v>387</v>
      </c>
      <c r="C502" s="24" t="s">
        <v>198</v>
      </c>
      <c r="D502" s="24" t="s">
        <v>197</v>
      </c>
      <c r="E502" s="24" t="s">
        <v>385</v>
      </c>
      <c r="F502" s="24"/>
      <c r="G502" s="24"/>
      <c r="H502" s="180">
        <f>H507</f>
        <v>461.7</v>
      </c>
      <c r="I502" s="180">
        <f>I507</f>
        <v>0</v>
      </c>
      <c r="J502" s="180">
        <f>J507</f>
        <v>461.7</v>
      </c>
    </row>
    <row r="503" spans="2:10" ht="30">
      <c r="B503" s="23" t="s">
        <v>388</v>
      </c>
      <c r="C503" s="24" t="s">
        <v>198</v>
      </c>
      <c r="D503" s="24" t="s">
        <v>197</v>
      </c>
      <c r="E503" s="24" t="s">
        <v>386</v>
      </c>
      <c r="F503" s="24"/>
      <c r="G503" s="24"/>
      <c r="H503" s="180">
        <f aca="true" t="shared" si="102" ref="H503:J506">H504</f>
        <v>461.7</v>
      </c>
      <c r="I503" s="180">
        <f t="shared" si="102"/>
        <v>0</v>
      </c>
      <c r="J503" s="180">
        <f t="shared" si="102"/>
        <v>461.7</v>
      </c>
    </row>
    <row r="504" spans="2:10" ht="15">
      <c r="B504" s="23" t="s">
        <v>300</v>
      </c>
      <c r="C504" s="24" t="s">
        <v>198</v>
      </c>
      <c r="D504" s="24" t="s">
        <v>197</v>
      </c>
      <c r="E504" s="24" t="s">
        <v>391</v>
      </c>
      <c r="F504" s="24"/>
      <c r="G504" s="24"/>
      <c r="H504" s="180">
        <f t="shared" si="102"/>
        <v>461.7</v>
      </c>
      <c r="I504" s="180">
        <f t="shared" si="102"/>
        <v>0</v>
      </c>
      <c r="J504" s="180">
        <f t="shared" si="102"/>
        <v>461.7</v>
      </c>
    </row>
    <row r="505" spans="2:10" ht="45">
      <c r="B505" s="27" t="s">
        <v>249</v>
      </c>
      <c r="C505" s="24" t="s">
        <v>198</v>
      </c>
      <c r="D505" s="24" t="s">
        <v>197</v>
      </c>
      <c r="E505" s="24" t="s">
        <v>391</v>
      </c>
      <c r="F505" s="24" t="s">
        <v>248</v>
      </c>
      <c r="G505" s="24"/>
      <c r="H505" s="180">
        <f t="shared" si="102"/>
        <v>461.7</v>
      </c>
      <c r="I505" s="180">
        <f t="shared" si="102"/>
        <v>0</v>
      </c>
      <c r="J505" s="180">
        <f t="shared" si="102"/>
        <v>461.7</v>
      </c>
    </row>
    <row r="506" spans="2:10" ht="15">
      <c r="B506" s="23" t="s">
        <v>251</v>
      </c>
      <c r="C506" s="24" t="s">
        <v>198</v>
      </c>
      <c r="D506" s="24" t="s">
        <v>197</v>
      </c>
      <c r="E506" s="24" t="s">
        <v>391</v>
      </c>
      <c r="F506" s="24" t="s">
        <v>250</v>
      </c>
      <c r="G506" s="24"/>
      <c r="H506" s="180">
        <f t="shared" si="102"/>
        <v>461.7</v>
      </c>
      <c r="I506" s="180">
        <f t="shared" si="102"/>
        <v>0</v>
      </c>
      <c r="J506" s="180">
        <f t="shared" si="102"/>
        <v>461.7</v>
      </c>
    </row>
    <row r="507" spans="2:10" ht="15">
      <c r="B507" s="25" t="s">
        <v>236</v>
      </c>
      <c r="C507" s="26" t="s">
        <v>198</v>
      </c>
      <c r="D507" s="26" t="s">
        <v>197</v>
      </c>
      <c r="E507" s="26" t="s">
        <v>391</v>
      </c>
      <c r="F507" s="26" t="s">
        <v>250</v>
      </c>
      <c r="G507" s="26" t="s">
        <v>224</v>
      </c>
      <c r="H507" s="140">
        <f>'вед.прил 7'!I141</f>
        <v>461.7</v>
      </c>
      <c r="I507" s="158">
        <f>'вед.прил 7'!N141</f>
        <v>0</v>
      </c>
      <c r="J507" s="158">
        <f>'вед.прил 7'!O141</f>
        <v>461.7</v>
      </c>
    </row>
    <row r="508" spans="2:10" ht="45">
      <c r="B508" s="23" t="s">
        <v>1</v>
      </c>
      <c r="C508" s="24" t="s">
        <v>198</v>
      </c>
      <c r="D508" s="24" t="s">
        <v>197</v>
      </c>
      <c r="E508" s="24" t="s">
        <v>2</v>
      </c>
      <c r="F508" s="24"/>
      <c r="G508" s="24"/>
      <c r="H508" s="180">
        <f>H509+H519+H514</f>
        <v>70567.09999999999</v>
      </c>
      <c r="I508" s="180">
        <f>I509+I519+I514</f>
        <v>-195.4</v>
      </c>
      <c r="J508" s="180">
        <f>J509+J519+J514</f>
        <v>70371.7</v>
      </c>
    </row>
    <row r="509" spans="2:10" ht="45">
      <c r="B509" s="23" t="s">
        <v>3</v>
      </c>
      <c r="C509" s="24" t="s">
        <v>198</v>
      </c>
      <c r="D509" s="24" t="s">
        <v>197</v>
      </c>
      <c r="E509" s="24" t="s">
        <v>4</v>
      </c>
      <c r="F509" s="26"/>
      <c r="G509" s="26"/>
      <c r="H509" s="180">
        <f aca="true" t="shared" si="103" ref="H509:J512">H510</f>
        <v>2110</v>
      </c>
      <c r="I509" s="180">
        <f t="shared" si="103"/>
        <v>-195.5</v>
      </c>
      <c r="J509" s="180">
        <f t="shared" si="103"/>
        <v>1914.5</v>
      </c>
    </row>
    <row r="510" spans="2:10" ht="15">
      <c r="B510" s="22" t="s">
        <v>300</v>
      </c>
      <c r="C510" s="24" t="s">
        <v>198</v>
      </c>
      <c r="D510" s="24" t="s">
        <v>197</v>
      </c>
      <c r="E510" s="24" t="s">
        <v>5</v>
      </c>
      <c r="F510" s="26"/>
      <c r="G510" s="26"/>
      <c r="H510" s="180">
        <f t="shared" si="103"/>
        <v>2110</v>
      </c>
      <c r="I510" s="180">
        <f t="shared" si="103"/>
        <v>-195.5</v>
      </c>
      <c r="J510" s="180">
        <f t="shared" si="103"/>
        <v>1914.5</v>
      </c>
    </row>
    <row r="511" spans="2:10" ht="45">
      <c r="B511" s="27" t="str">
        <f>'вед.прил 7'!A145</f>
        <v>Предоставление субсидий бюджетным, автономным учреждениям и иным некоммерческим организациям</v>
      </c>
      <c r="C511" s="24" t="s">
        <v>198</v>
      </c>
      <c r="D511" s="24" t="s">
        <v>197</v>
      </c>
      <c r="E511" s="24" t="s">
        <v>5</v>
      </c>
      <c r="F511" s="24" t="s">
        <v>273</v>
      </c>
      <c r="G511" s="24"/>
      <c r="H511" s="180">
        <f t="shared" si="103"/>
        <v>2110</v>
      </c>
      <c r="I511" s="180">
        <f t="shared" si="103"/>
        <v>-195.5</v>
      </c>
      <c r="J511" s="180">
        <f t="shared" si="103"/>
        <v>1914.5</v>
      </c>
    </row>
    <row r="512" spans="2:10" ht="15">
      <c r="B512" s="27" t="str">
        <f>'вед.прил 7'!A146</f>
        <v>Субсидии бюджетным учреждениям</v>
      </c>
      <c r="C512" s="24" t="s">
        <v>198</v>
      </c>
      <c r="D512" s="24" t="s">
        <v>197</v>
      </c>
      <c r="E512" s="24" t="s">
        <v>5</v>
      </c>
      <c r="F512" s="24" t="s">
        <v>487</v>
      </c>
      <c r="G512" s="24"/>
      <c r="H512" s="180">
        <f t="shared" si="103"/>
        <v>2110</v>
      </c>
      <c r="I512" s="180">
        <f t="shared" si="103"/>
        <v>-195.5</v>
      </c>
      <c r="J512" s="180">
        <f t="shared" si="103"/>
        <v>1914.5</v>
      </c>
    </row>
    <row r="513" spans="2:10" ht="15">
      <c r="B513" s="28" t="s">
        <v>236</v>
      </c>
      <c r="C513" s="26" t="s">
        <v>198</v>
      </c>
      <c r="D513" s="26" t="s">
        <v>197</v>
      </c>
      <c r="E513" s="26" t="s">
        <v>5</v>
      </c>
      <c r="F513" s="26" t="s">
        <v>487</v>
      </c>
      <c r="G513" s="26" t="s">
        <v>224</v>
      </c>
      <c r="H513" s="140">
        <f>'вед.прил 7'!I147</f>
        <v>2110</v>
      </c>
      <c r="I513" s="158">
        <f>'вед.прил 7'!N147</f>
        <v>-195.5</v>
      </c>
      <c r="J513" s="158">
        <f>'вед.прил 7'!O147</f>
        <v>1914.5</v>
      </c>
    </row>
    <row r="514" spans="2:10" ht="60">
      <c r="B514" s="23" t="s">
        <v>423</v>
      </c>
      <c r="C514" s="24" t="s">
        <v>198</v>
      </c>
      <c r="D514" s="24" t="s">
        <v>197</v>
      </c>
      <c r="E514" s="24" t="s">
        <v>421</v>
      </c>
      <c r="F514" s="26"/>
      <c r="G514" s="26"/>
      <c r="H514" s="180">
        <f aca="true" t="shared" si="104" ref="H514:J517">H515</f>
        <v>385.9</v>
      </c>
      <c r="I514" s="180">
        <f t="shared" si="104"/>
        <v>0</v>
      </c>
      <c r="J514" s="180">
        <f t="shared" si="104"/>
        <v>385.9</v>
      </c>
    </row>
    <row r="515" spans="2:10" ht="15">
      <c r="B515" s="22" t="s">
        <v>300</v>
      </c>
      <c r="C515" s="24" t="s">
        <v>198</v>
      </c>
      <c r="D515" s="24" t="s">
        <v>197</v>
      </c>
      <c r="E515" s="24" t="s">
        <v>422</v>
      </c>
      <c r="F515" s="26"/>
      <c r="G515" s="26"/>
      <c r="H515" s="180">
        <f t="shared" si="104"/>
        <v>385.9</v>
      </c>
      <c r="I515" s="180">
        <f t="shared" si="104"/>
        <v>0</v>
      </c>
      <c r="J515" s="180">
        <f t="shared" si="104"/>
        <v>385.9</v>
      </c>
    </row>
    <row r="516" spans="2:10" ht="45">
      <c r="B516" s="27" t="s">
        <v>249</v>
      </c>
      <c r="C516" s="24" t="s">
        <v>198</v>
      </c>
      <c r="D516" s="24" t="s">
        <v>197</v>
      </c>
      <c r="E516" s="24" t="s">
        <v>422</v>
      </c>
      <c r="F516" s="24" t="s">
        <v>248</v>
      </c>
      <c r="G516" s="24"/>
      <c r="H516" s="180">
        <f t="shared" si="104"/>
        <v>385.9</v>
      </c>
      <c r="I516" s="180">
        <f t="shared" si="104"/>
        <v>0</v>
      </c>
      <c r="J516" s="180">
        <f t="shared" si="104"/>
        <v>385.9</v>
      </c>
    </row>
    <row r="517" spans="2:10" ht="15">
      <c r="B517" s="23" t="s">
        <v>251</v>
      </c>
      <c r="C517" s="24" t="s">
        <v>198</v>
      </c>
      <c r="D517" s="24" t="s">
        <v>197</v>
      </c>
      <c r="E517" s="24" t="s">
        <v>422</v>
      </c>
      <c r="F517" s="24" t="s">
        <v>250</v>
      </c>
      <c r="G517" s="24"/>
      <c r="H517" s="180">
        <f t="shared" si="104"/>
        <v>385.9</v>
      </c>
      <c r="I517" s="180">
        <f t="shared" si="104"/>
        <v>0</v>
      </c>
      <c r="J517" s="180">
        <f t="shared" si="104"/>
        <v>385.9</v>
      </c>
    </row>
    <row r="518" spans="2:10" ht="15">
      <c r="B518" s="28" t="s">
        <v>236</v>
      </c>
      <c r="C518" s="26" t="s">
        <v>198</v>
      </c>
      <c r="D518" s="26" t="s">
        <v>197</v>
      </c>
      <c r="E518" s="26" t="s">
        <v>422</v>
      </c>
      <c r="F518" s="26" t="s">
        <v>250</v>
      </c>
      <c r="G518" s="26" t="s">
        <v>224</v>
      </c>
      <c r="H518" s="140">
        <f>'вед.прил 7'!I152</f>
        <v>385.9</v>
      </c>
      <c r="I518" s="158">
        <f>'вед.прил 7'!N152</f>
        <v>0</v>
      </c>
      <c r="J518" s="158">
        <f>'вед.прил 7'!O152</f>
        <v>385.9</v>
      </c>
    </row>
    <row r="519" spans="2:10" ht="60">
      <c r="B519" s="181" t="s">
        <v>496</v>
      </c>
      <c r="C519" s="24" t="s">
        <v>198</v>
      </c>
      <c r="D519" s="24" t="s">
        <v>197</v>
      </c>
      <c r="E519" s="24" t="s">
        <v>499</v>
      </c>
      <c r="F519" s="24"/>
      <c r="G519" s="24"/>
      <c r="H519" s="180">
        <f aca="true" t="shared" si="105" ref="H519:J521">H520</f>
        <v>68071.2</v>
      </c>
      <c r="I519" s="180">
        <f t="shared" si="105"/>
        <v>0.1</v>
      </c>
      <c r="J519" s="180">
        <f t="shared" si="105"/>
        <v>68071.3</v>
      </c>
    </row>
    <row r="520" spans="2:10" ht="60">
      <c r="B520" s="181" t="s">
        <v>500</v>
      </c>
      <c r="C520" s="24" t="s">
        <v>198</v>
      </c>
      <c r="D520" s="24" t="s">
        <v>197</v>
      </c>
      <c r="E520" s="24" t="s">
        <v>501</v>
      </c>
      <c r="F520" s="24"/>
      <c r="G520" s="24"/>
      <c r="H520" s="180">
        <f t="shared" si="105"/>
        <v>68071.2</v>
      </c>
      <c r="I520" s="180">
        <f t="shared" si="105"/>
        <v>0.1</v>
      </c>
      <c r="J520" s="180">
        <f t="shared" si="105"/>
        <v>68071.3</v>
      </c>
    </row>
    <row r="521" spans="2:10" ht="45">
      <c r="B521" s="27" t="s">
        <v>488</v>
      </c>
      <c r="C521" s="24" t="s">
        <v>198</v>
      </c>
      <c r="D521" s="24" t="s">
        <v>197</v>
      </c>
      <c r="E521" s="24" t="s">
        <v>501</v>
      </c>
      <c r="F521" s="24" t="s">
        <v>273</v>
      </c>
      <c r="G521" s="26"/>
      <c r="H521" s="180">
        <f t="shared" si="105"/>
        <v>68071.2</v>
      </c>
      <c r="I521" s="180">
        <f t="shared" si="105"/>
        <v>0.1</v>
      </c>
      <c r="J521" s="180">
        <f t="shared" si="105"/>
        <v>68071.3</v>
      </c>
    </row>
    <row r="522" spans="2:10" ht="135">
      <c r="B522" s="59" t="s">
        <v>489</v>
      </c>
      <c r="C522" s="24" t="s">
        <v>198</v>
      </c>
      <c r="D522" s="24" t="s">
        <v>197</v>
      </c>
      <c r="E522" s="24" t="s">
        <v>501</v>
      </c>
      <c r="F522" s="24" t="s">
        <v>487</v>
      </c>
      <c r="G522" s="26"/>
      <c r="H522" s="180">
        <f>H523+H524</f>
        <v>68071.2</v>
      </c>
      <c r="I522" s="180">
        <f>I523+I524</f>
        <v>0.1</v>
      </c>
      <c r="J522" s="180">
        <f>J523+J524</f>
        <v>68071.3</v>
      </c>
    </row>
    <row r="523" spans="2:10" ht="15">
      <c r="B523" s="25" t="s">
        <v>236</v>
      </c>
      <c r="C523" s="26" t="s">
        <v>198</v>
      </c>
      <c r="D523" s="26" t="s">
        <v>197</v>
      </c>
      <c r="E523" s="26" t="s">
        <v>501</v>
      </c>
      <c r="F523" s="26" t="s">
        <v>487</v>
      </c>
      <c r="G523" s="26" t="s">
        <v>224</v>
      </c>
      <c r="H523" s="140">
        <f>'вед.прил 7'!I157</f>
        <v>3403.5</v>
      </c>
      <c r="I523" s="158">
        <f>'вед.прил 7'!N157</f>
        <v>0.1</v>
      </c>
      <c r="J523" s="158">
        <f>'вед.прил 7'!O157</f>
        <v>3403.6</v>
      </c>
    </row>
    <row r="524" spans="2:10" ht="15">
      <c r="B524" s="25" t="s">
        <v>237</v>
      </c>
      <c r="C524" s="26" t="s">
        <v>198</v>
      </c>
      <c r="D524" s="26" t="s">
        <v>197</v>
      </c>
      <c r="E524" s="26" t="s">
        <v>501</v>
      </c>
      <c r="F524" s="26" t="s">
        <v>487</v>
      </c>
      <c r="G524" s="26" t="s">
        <v>225</v>
      </c>
      <c r="H524" s="140">
        <f>'вед.прил 7'!I158</f>
        <v>64667.7</v>
      </c>
      <c r="I524" s="158">
        <f>'вед.прил 7'!N158</f>
        <v>0</v>
      </c>
      <c r="J524" s="158">
        <f>'вед.прил 7'!O158</f>
        <v>64667.7</v>
      </c>
    </row>
    <row r="525" spans="2:10" ht="60">
      <c r="B525" s="112" t="s">
        <v>463</v>
      </c>
      <c r="C525" s="24" t="s">
        <v>198</v>
      </c>
      <c r="D525" s="24" t="s">
        <v>197</v>
      </c>
      <c r="E525" s="24" t="s">
        <v>464</v>
      </c>
      <c r="F525" s="26"/>
      <c r="G525" s="26"/>
      <c r="H525" s="180">
        <f>H526+H531</f>
        <v>40</v>
      </c>
      <c r="I525" s="180">
        <f>I526+I531</f>
        <v>0</v>
      </c>
      <c r="J525" s="180">
        <f>J526+J531</f>
        <v>40</v>
      </c>
    </row>
    <row r="526" spans="2:10" ht="45">
      <c r="B526" s="112" t="s">
        <v>479</v>
      </c>
      <c r="C526" s="24" t="s">
        <v>198</v>
      </c>
      <c r="D526" s="24" t="s">
        <v>197</v>
      </c>
      <c r="E526" s="24" t="s">
        <v>465</v>
      </c>
      <c r="F526" s="26"/>
      <c r="G526" s="26"/>
      <c r="H526" s="180">
        <f aca="true" t="shared" si="106" ref="H526:J529">H527</f>
        <v>20</v>
      </c>
      <c r="I526" s="180">
        <f t="shared" si="106"/>
        <v>0</v>
      </c>
      <c r="J526" s="180">
        <f t="shared" si="106"/>
        <v>20</v>
      </c>
    </row>
    <row r="527" spans="2:10" ht="15">
      <c r="B527" s="112" t="s">
        <v>300</v>
      </c>
      <c r="C527" s="24" t="s">
        <v>198</v>
      </c>
      <c r="D527" s="24" t="s">
        <v>197</v>
      </c>
      <c r="E527" s="24" t="s">
        <v>466</v>
      </c>
      <c r="F527" s="26"/>
      <c r="G527" s="26"/>
      <c r="H527" s="180">
        <f t="shared" si="106"/>
        <v>20</v>
      </c>
      <c r="I527" s="180">
        <f t="shared" si="106"/>
        <v>0</v>
      </c>
      <c r="J527" s="180">
        <f t="shared" si="106"/>
        <v>20</v>
      </c>
    </row>
    <row r="528" spans="2:10" ht="45">
      <c r="B528" s="111" t="s">
        <v>249</v>
      </c>
      <c r="C528" s="24" t="s">
        <v>198</v>
      </c>
      <c r="D528" s="24" t="s">
        <v>197</v>
      </c>
      <c r="E528" s="24" t="s">
        <v>466</v>
      </c>
      <c r="F528" s="24" t="s">
        <v>248</v>
      </c>
      <c r="G528" s="24"/>
      <c r="H528" s="180">
        <f t="shared" si="106"/>
        <v>20</v>
      </c>
      <c r="I528" s="180">
        <f t="shared" si="106"/>
        <v>0</v>
      </c>
      <c r="J528" s="180">
        <f t="shared" si="106"/>
        <v>20</v>
      </c>
    </row>
    <row r="529" spans="2:10" ht="15">
      <c r="B529" s="112" t="s">
        <v>251</v>
      </c>
      <c r="C529" s="24" t="s">
        <v>198</v>
      </c>
      <c r="D529" s="24" t="s">
        <v>197</v>
      </c>
      <c r="E529" s="24" t="s">
        <v>466</v>
      </c>
      <c r="F529" s="24" t="s">
        <v>250</v>
      </c>
      <c r="G529" s="24"/>
      <c r="H529" s="180">
        <f t="shared" si="106"/>
        <v>20</v>
      </c>
      <c r="I529" s="180">
        <f t="shared" si="106"/>
        <v>0</v>
      </c>
      <c r="J529" s="180">
        <f t="shared" si="106"/>
        <v>20</v>
      </c>
    </row>
    <row r="530" spans="2:10" ht="15">
      <c r="B530" s="114" t="s">
        <v>236</v>
      </c>
      <c r="C530" s="24" t="s">
        <v>198</v>
      </c>
      <c r="D530" s="24" t="s">
        <v>197</v>
      </c>
      <c r="E530" s="26" t="s">
        <v>466</v>
      </c>
      <c r="F530" s="26" t="s">
        <v>250</v>
      </c>
      <c r="G530" s="26" t="s">
        <v>224</v>
      </c>
      <c r="H530" s="140">
        <f>'вед.прил 7'!I164</f>
        <v>20</v>
      </c>
      <c r="I530" s="158">
        <f>'вед.прил 7'!N164</f>
        <v>0</v>
      </c>
      <c r="J530" s="158">
        <f>'вед.прил 7'!O164</f>
        <v>20</v>
      </c>
    </row>
    <row r="531" spans="2:10" ht="45">
      <c r="B531" s="112" t="s">
        <v>480</v>
      </c>
      <c r="C531" s="24" t="s">
        <v>198</v>
      </c>
      <c r="D531" s="24" t="s">
        <v>197</v>
      </c>
      <c r="E531" s="24" t="s">
        <v>467</v>
      </c>
      <c r="F531" s="24"/>
      <c r="G531" s="24"/>
      <c r="H531" s="180">
        <f aca="true" t="shared" si="107" ref="H531:J534">H532</f>
        <v>20</v>
      </c>
      <c r="I531" s="180">
        <f t="shared" si="107"/>
        <v>0</v>
      </c>
      <c r="J531" s="180">
        <f t="shared" si="107"/>
        <v>20</v>
      </c>
    </row>
    <row r="532" spans="2:10" ht="15">
      <c r="B532" s="112" t="s">
        <v>300</v>
      </c>
      <c r="C532" s="24" t="s">
        <v>198</v>
      </c>
      <c r="D532" s="24" t="s">
        <v>197</v>
      </c>
      <c r="E532" s="24" t="s">
        <v>467</v>
      </c>
      <c r="F532" s="26"/>
      <c r="G532" s="26"/>
      <c r="H532" s="180">
        <f t="shared" si="107"/>
        <v>20</v>
      </c>
      <c r="I532" s="180">
        <f t="shared" si="107"/>
        <v>0</v>
      </c>
      <c r="J532" s="180">
        <f t="shared" si="107"/>
        <v>20</v>
      </c>
    </row>
    <row r="533" spans="2:10" ht="45">
      <c r="B533" s="111" t="s">
        <v>249</v>
      </c>
      <c r="C533" s="24" t="s">
        <v>198</v>
      </c>
      <c r="D533" s="24" t="s">
        <v>197</v>
      </c>
      <c r="E533" s="24" t="s">
        <v>467</v>
      </c>
      <c r="F533" s="24" t="s">
        <v>248</v>
      </c>
      <c r="G533" s="24"/>
      <c r="H533" s="180">
        <f t="shared" si="107"/>
        <v>20</v>
      </c>
      <c r="I533" s="180">
        <f t="shared" si="107"/>
        <v>0</v>
      </c>
      <c r="J533" s="180">
        <f t="shared" si="107"/>
        <v>20</v>
      </c>
    </row>
    <row r="534" spans="2:10" ht="15">
      <c r="B534" s="112" t="s">
        <v>251</v>
      </c>
      <c r="C534" s="24" t="s">
        <v>198</v>
      </c>
      <c r="D534" s="24" t="s">
        <v>197</v>
      </c>
      <c r="E534" s="24" t="s">
        <v>467</v>
      </c>
      <c r="F534" s="24" t="s">
        <v>250</v>
      </c>
      <c r="G534" s="24"/>
      <c r="H534" s="180">
        <f t="shared" si="107"/>
        <v>20</v>
      </c>
      <c r="I534" s="180">
        <f t="shared" si="107"/>
        <v>0</v>
      </c>
      <c r="J534" s="180">
        <f t="shared" si="107"/>
        <v>20</v>
      </c>
    </row>
    <row r="535" spans="2:10" ht="15">
      <c r="B535" s="114" t="s">
        <v>236</v>
      </c>
      <c r="C535" s="24" t="s">
        <v>198</v>
      </c>
      <c r="D535" s="24" t="s">
        <v>197</v>
      </c>
      <c r="E535" s="26" t="s">
        <v>467</v>
      </c>
      <c r="F535" s="26" t="s">
        <v>250</v>
      </c>
      <c r="G535" s="26" t="s">
        <v>224</v>
      </c>
      <c r="H535" s="140">
        <f>'вед.прил 7'!I169</f>
        <v>20</v>
      </c>
      <c r="I535" s="158">
        <f>'вед.прил 7'!N169</f>
        <v>0</v>
      </c>
      <c r="J535" s="158">
        <f>'вед.прил 7'!O169</f>
        <v>20</v>
      </c>
    </row>
    <row r="536" spans="2:10" ht="15">
      <c r="B536" s="23" t="s">
        <v>166</v>
      </c>
      <c r="C536" s="24" t="s">
        <v>198</v>
      </c>
      <c r="D536" s="24" t="s">
        <v>197</v>
      </c>
      <c r="E536" s="123" t="s">
        <v>361</v>
      </c>
      <c r="F536" s="46"/>
      <c r="G536" s="46"/>
      <c r="H536" s="180">
        <f>H537+H541+H545</f>
        <v>27230.300000000003</v>
      </c>
      <c r="I536" s="180">
        <f>I537+I541+I545</f>
        <v>40</v>
      </c>
      <c r="J536" s="180">
        <f>J537+J541+J545</f>
        <v>27270.300000000003</v>
      </c>
    </row>
    <row r="537" spans="2:10" ht="45">
      <c r="B537" s="22" t="s">
        <v>299</v>
      </c>
      <c r="C537" s="24" t="s">
        <v>198</v>
      </c>
      <c r="D537" s="24" t="s">
        <v>197</v>
      </c>
      <c r="E537" s="123" t="s">
        <v>344</v>
      </c>
      <c r="F537" s="46"/>
      <c r="G537" s="46"/>
      <c r="H537" s="180">
        <f aca="true" t="shared" si="108" ref="H537:J539">H538</f>
        <v>7081.4</v>
      </c>
      <c r="I537" s="180">
        <f t="shared" si="108"/>
        <v>0</v>
      </c>
      <c r="J537" s="180">
        <f t="shared" si="108"/>
        <v>7081.4</v>
      </c>
    </row>
    <row r="538" spans="2:10" ht="45">
      <c r="B538" s="27" t="s">
        <v>249</v>
      </c>
      <c r="C538" s="24" t="s">
        <v>198</v>
      </c>
      <c r="D538" s="24" t="s">
        <v>197</v>
      </c>
      <c r="E538" s="123" t="s">
        <v>344</v>
      </c>
      <c r="F538" s="24" t="s">
        <v>248</v>
      </c>
      <c r="G538" s="46"/>
      <c r="H538" s="180">
        <f t="shared" si="108"/>
        <v>7081.4</v>
      </c>
      <c r="I538" s="180">
        <f t="shared" si="108"/>
        <v>0</v>
      </c>
      <c r="J538" s="180">
        <f t="shared" si="108"/>
        <v>7081.4</v>
      </c>
    </row>
    <row r="539" spans="2:10" ht="15">
      <c r="B539" s="23" t="s">
        <v>251</v>
      </c>
      <c r="C539" s="24" t="s">
        <v>198</v>
      </c>
      <c r="D539" s="24" t="s">
        <v>197</v>
      </c>
      <c r="E539" s="123" t="s">
        <v>344</v>
      </c>
      <c r="F539" s="24" t="s">
        <v>250</v>
      </c>
      <c r="G539" s="46"/>
      <c r="H539" s="180">
        <f t="shared" si="108"/>
        <v>7081.4</v>
      </c>
      <c r="I539" s="180">
        <f t="shared" si="108"/>
        <v>0</v>
      </c>
      <c r="J539" s="180">
        <f t="shared" si="108"/>
        <v>7081.4</v>
      </c>
    </row>
    <row r="540" spans="2:10" ht="15">
      <c r="B540" s="28" t="s">
        <v>237</v>
      </c>
      <c r="C540" s="26" t="s">
        <v>198</v>
      </c>
      <c r="D540" s="26" t="s">
        <v>197</v>
      </c>
      <c r="E540" s="58" t="s">
        <v>344</v>
      </c>
      <c r="F540" s="26" t="s">
        <v>250</v>
      </c>
      <c r="G540" s="26" t="s">
        <v>225</v>
      </c>
      <c r="H540" s="140">
        <f>'вед.прил 7'!I174</f>
        <v>7081.4</v>
      </c>
      <c r="I540" s="158">
        <f>'вед.прил 7'!N174</f>
        <v>0</v>
      </c>
      <c r="J540" s="158">
        <f>'вед.прил 7'!O174</f>
        <v>7081.4</v>
      </c>
    </row>
    <row r="541" spans="2:10" ht="90">
      <c r="B541" s="23" t="s">
        <v>417</v>
      </c>
      <c r="C541" s="24" t="s">
        <v>198</v>
      </c>
      <c r="D541" s="24" t="s">
        <v>197</v>
      </c>
      <c r="E541" s="123" t="s">
        <v>529</v>
      </c>
      <c r="F541" s="26"/>
      <c r="G541" s="26"/>
      <c r="H541" s="180">
        <f aca="true" t="shared" si="109" ref="H541:J543">H542</f>
        <v>19353.9</v>
      </c>
      <c r="I541" s="180">
        <f t="shared" si="109"/>
        <v>0</v>
      </c>
      <c r="J541" s="180">
        <f t="shared" si="109"/>
        <v>19353.9</v>
      </c>
    </row>
    <row r="542" spans="2:10" ht="45">
      <c r="B542" s="27" t="s">
        <v>249</v>
      </c>
      <c r="C542" s="24" t="s">
        <v>198</v>
      </c>
      <c r="D542" s="24" t="s">
        <v>197</v>
      </c>
      <c r="E542" s="123" t="s">
        <v>529</v>
      </c>
      <c r="F542" s="24" t="s">
        <v>248</v>
      </c>
      <c r="G542" s="46"/>
      <c r="H542" s="180">
        <f t="shared" si="109"/>
        <v>19353.9</v>
      </c>
      <c r="I542" s="180">
        <f t="shared" si="109"/>
        <v>0</v>
      </c>
      <c r="J542" s="180">
        <f t="shared" si="109"/>
        <v>19353.9</v>
      </c>
    </row>
    <row r="543" spans="2:10" ht="15">
      <c r="B543" s="23" t="s">
        <v>251</v>
      </c>
      <c r="C543" s="24" t="s">
        <v>198</v>
      </c>
      <c r="D543" s="24" t="s">
        <v>197</v>
      </c>
      <c r="E543" s="123" t="s">
        <v>529</v>
      </c>
      <c r="F543" s="24" t="s">
        <v>250</v>
      </c>
      <c r="G543" s="46"/>
      <c r="H543" s="180">
        <f t="shared" si="109"/>
        <v>19353.9</v>
      </c>
      <c r="I543" s="180">
        <f t="shared" si="109"/>
        <v>0</v>
      </c>
      <c r="J543" s="180">
        <f t="shared" si="109"/>
        <v>19353.9</v>
      </c>
    </row>
    <row r="544" spans="2:10" ht="15">
      <c r="B544" s="28" t="s">
        <v>237</v>
      </c>
      <c r="C544" s="26" t="s">
        <v>198</v>
      </c>
      <c r="D544" s="26" t="s">
        <v>197</v>
      </c>
      <c r="E544" s="58" t="s">
        <v>529</v>
      </c>
      <c r="F544" s="26" t="s">
        <v>250</v>
      </c>
      <c r="G544" s="26" t="s">
        <v>225</v>
      </c>
      <c r="H544" s="140">
        <f>'вед.прил 7'!I178</f>
        <v>19353.9</v>
      </c>
      <c r="I544" s="158">
        <f>'вед.прил 7'!N178</f>
        <v>0</v>
      </c>
      <c r="J544" s="158">
        <f>'вед.прил 7'!O178</f>
        <v>19353.9</v>
      </c>
    </row>
    <row r="545" spans="2:10" ht="60">
      <c r="B545" s="112" t="s">
        <v>295</v>
      </c>
      <c r="C545" s="24" t="s">
        <v>198</v>
      </c>
      <c r="D545" s="24" t="s">
        <v>197</v>
      </c>
      <c r="E545" s="24" t="s">
        <v>11</v>
      </c>
      <c r="F545" s="24"/>
      <c r="G545" s="26"/>
      <c r="H545" s="180">
        <f aca="true" t="shared" si="110" ref="H545:J547">H546</f>
        <v>795</v>
      </c>
      <c r="I545" s="180">
        <f t="shared" si="110"/>
        <v>40</v>
      </c>
      <c r="J545" s="180">
        <f t="shared" si="110"/>
        <v>835</v>
      </c>
    </row>
    <row r="546" spans="2:10" ht="45">
      <c r="B546" s="112" t="s">
        <v>249</v>
      </c>
      <c r="C546" s="24" t="s">
        <v>198</v>
      </c>
      <c r="D546" s="24" t="s">
        <v>197</v>
      </c>
      <c r="E546" s="24" t="s">
        <v>11</v>
      </c>
      <c r="F546" s="24" t="s">
        <v>248</v>
      </c>
      <c r="G546" s="26"/>
      <c r="H546" s="180">
        <f t="shared" si="110"/>
        <v>795</v>
      </c>
      <c r="I546" s="180">
        <f t="shared" si="110"/>
        <v>40</v>
      </c>
      <c r="J546" s="180">
        <f t="shared" si="110"/>
        <v>835</v>
      </c>
    </row>
    <row r="547" spans="2:10" ht="15">
      <c r="B547" s="112" t="s">
        <v>251</v>
      </c>
      <c r="C547" s="24" t="s">
        <v>198</v>
      </c>
      <c r="D547" s="24" t="s">
        <v>197</v>
      </c>
      <c r="E547" s="24" t="s">
        <v>11</v>
      </c>
      <c r="F547" s="24" t="s">
        <v>250</v>
      </c>
      <c r="G547" s="26"/>
      <c r="H547" s="180">
        <f t="shared" si="110"/>
        <v>795</v>
      </c>
      <c r="I547" s="180">
        <f t="shared" si="110"/>
        <v>40</v>
      </c>
      <c r="J547" s="180">
        <f t="shared" si="110"/>
        <v>835</v>
      </c>
    </row>
    <row r="548" spans="2:10" ht="15">
      <c r="B548" s="114" t="s">
        <v>236</v>
      </c>
      <c r="C548" s="26" t="s">
        <v>198</v>
      </c>
      <c r="D548" s="26" t="s">
        <v>197</v>
      </c>
      <c r="E548" s="26" t="s">
        <v>11</v>
      </c>
      <c r="F548" s="26" t="s">
        <v>250</v>
      </c>
      <c r="G548" s="26" t="s">
        <v>224</v>
      </c>
      <c r="H548" s="140">
        <f>'вед.прил 7'!I182</f>
        <v>795</v>
      </c>
      <c r="I548" s="158">
        <f>'вед.прил 7'!N182</f>
        <v>40</v>
      </c>
      <c r="J548" s="158">
        <f>'вед.прил 7'!O182</f>
        <v>835</v>
      </c>
    </row>
    <row r="549" spans="2:10" ht="14.25">
      <c r="B549" s="45" t="s">
        <v>307</v>
      </c>
      <c r="C549" s="46" t="s">
        <v>198</v>
      </c>
      <c r="D549" s="46" t="s">
        <v>192</v>
      </c>
      <c r="E549" s="46"/>
      <c r="F549" s="46"/>
      <c r="G549" s="46"/>
      <c r="H549" s="134">
        <f>H576+H550+H583</f>
        <v>44944.799999999996</v>
      </c>
      <c r="I549" s="134">
        <f>I576+I550+I583</f>
        <v>99.90000000000009</v>
      </c>
      <c r="J549" s="134">
        <f>J576+J550+J583</f>
        <v>45044.7</v>
      </c>
    </row>
    <row r="550" spans="2:10" ht="30">
      <c r="B550" s="23" t="s">
        <v>458</v>
      </c>
      <c r="C550" s="24" t="s">
        <v>198</v>
      </c>
      <c r="D550" s="24" t="s">
        <v>192</v>
      </c>
      <c r="E550" s="24" t="s">
        <v>337</v>
      </c>
      <c r="F550" s="24"/>
      <c r="G550" s="24"/>
      <c r="H550" s="180">
        <f>H558+H551</f>
        <v>11453.1</v>
      </c>
      <c r="I550" s="180">
        <f>I558+I551</f>
        <v>-0.09999999999990905</v>
      </c>
      <c r="J550" s="180">
        <f>J558+J551</f>
        <v>11453</v>
      </c>
    </row>
    <row r="551" spans="2:10" ht="60">
      <c r="B551" s="23" t="str">
        <f>'вед.прил 7'!A185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551" s="24" t="s">
        <v>198</v>
      </c>
      <c r="D551" s="24" t="s">
        <v>192</v>
      </c>
      <c r="E551" s="24" t="str">
        <f>'вед.прил 7'!E185</f>
        <v>51 1 00 00000</v>
      </c>
      <c r="F551" s="24"/>
      <c r="G551" s="24"/>
      <c r="H551" s="180">
        <f aca="true" t="shared" si="111" ref="H551:J554">H552</f>
        <v>1769.4</v>
      </c>
      <c r="I551" s="180">
        <f t="shared" si="111"/>
        <v>0</v>
      </c>
      <c r="J551" s="180">
        <f t="shared" si="111"/>
        <v>1769.4</v>
      </c>
    </row>
    <row r="552" spans="2:10" ht="60">
      <c r="B552" s="120" t="s">
        <v>494</v>
      </c>
      <c r="C552" s="24" t="s">
        <v>198</v>
      </c>
      <c r="D552" s="24" t="s">
        <v>192</v>
      </c>
      <c r="E552" s="24" t="s">
        <v>493</v>
      </c>
      <c r="F552" s="26"/>
      <c r="G552" s="26"/>
      <c r="H552" s="180">
        <f t="shared" si="111"/>
        <v>1769.4</v>
      </c>
      <c r="I552" s="180">
        <f t="shared" si="111"/>
        <v>0</v>
      </c>
      <c r="J552" s="180">
        <f t="shared" si="111"/>
        <v>1769.4</v>
      </c>
    </row>
    <row r="553" spans="2:10" ht="60">
      <c r="B553" s="181" t="s">
        <v>495</v>
      </c>
      <c r="C553" s="24" t="s">
        <v>198</v>
      </c>
      <c r="D553" s="24" t="s">
        <v>192</v>
      </c>
      <c r="E553" s="24" t="s">
        <v>492</v>
      </c>
      <c r="F553" s="26"/>
      <c r="G553" s="26"/>
      <c r="H553" s="180">
        <f t="shared" si="111"/>
        <v>1769.4</v>
      </c>
      <c r="I553" s="180">
        <f t="shared" si="111"/>
        <v>0</v>
      </c>
      <c r="J553" s="180">
        <f t="shared" si="111"/>
        <v>1769.4</v>
      </c>
    </row>
    <row r="554" spans="2:10" ht="45">
      <c r="B554" s="27" t="s">
        <v>249</v>
      </c>
      <c r="C554" s="24" t="s">
        <v>198</v>
      </c>
      <c r="D554" s="24" t="s">
        <v>192</v>
      </c>
      <c r="E554" s="24" t="s">
        <v>492</v>
      </c>
      <c r="F554" s="24" t="s">
        <v>248</v>
      </c>
      <c r="G554" s="24"/>
      <c r="H554" s="180">
        <f t="shared" si="111"/>
        <v>1769.4</v>
      </c>
      <c r="I554" s="180">
        <f t="shared" si="111"/>
        <v>0</v>
      </c>
      <c r="J554" s="180">
        <f t="shared" si="111"/>
        <v>1769.4</v>
      </c>
    </row>
    <row r="555" spans="2:10" ht="15">
      <c r="B555" s="23" t="s">
        <v>251</v>
      </c>
      <c r="C555" s="24" t="s">
        <v>198</v>
      </c>
      <c r="D555" s="24" t="s">
        <v>192</v>
      </c>
      <c r="E555" s="24" t="s">
        <v>492</v>
      </c>
      <c r="F555" s="24" t="s">
        <v>250</v>
      </c>
      <c r="G555" s="24"/>
      <c r="H555" s="180">
        <f>H556+H557</f>
        <v>1769.4</v>
      </c>
      <c r="I555" s="180">
        <f>I556+I557</f>
        <v>0</v>
      </c>
      <c r="J555" s="180">
        <f>J556+J557</f>
        <v>1769.4</v>
      </c>
    </row>
    <row r="556" spans="2:10" ht="15">
      <c r="B556" s="25" t="s">
        <v>236</v>
      </c>
      <c r="C556" s="26" t="s">
        <v>198</v>
      </c>
      <c r="D556" s="26" t="s">
        <v>192</v>
      </c>
      <c r="E556" s="26" t="s">
        <v>492</v>
      </c>
      <c r="F556" s="26" t="s">
        <v>250</v>
      </c>
      <c r="G556" s="26" t="s">
        <v>224</v>
      </c>
      <c r="H556" s="140">
        <f>'вед.прил 7'!I190</f>
        <v>17.7</v>
      </c>
      <c r="I556" s="158">
        <f>'вед.прил 7'!N190</f>
        <v>0</v>
      </c>
      <c r="J556" s="158">
        <f>'вед.прил 7'!O190</f>
        <v>17.7</v>
      </c>
    </row>
    <row r="557" spans="2:10" ht="15">
      <c r="B557" s="25" t="s">
        <v>237</v>
      </c>
      <c r="C557" s="26" t="s">
        <v>198</v>
      </c>
      <c r="D557" s="26" t="s">
        <v>192</v>
      </c>
      <c r="E557" s="26" t="s">
        <v>492</v>
      </c>
      <c r="F557" s="26" t="s">
        <v>250</v>
      </c>
      <c r="G557" s="26" t="s">
        <v>225</v>
      </c>
      <c r="H557" s="140">
        <f>'вед.прил 7'!I191</f>
        <v>1751.7</v>
      </c>
      <c r="I557" s="158">
        <f>'вед.прил 7'!N191</f>
        <v>0</v>
      </c>
      <c r="J557" s="158">
        <f>'вед.прил 7'!O191</f>
        <v>1751.7</v>
      </c>
    </row>
    <row r="558" spans="2:10" ht="30">
      <c r="B558" s="111" t="s">
        <v>459</v>
      </c>
      <c r="C558" s="24" t="s">
        <v>198</v>
      </c>
      <c r="D558" s="24" t="s">
        <v>192</v>
      </c>
      <c r="E558" s="24" t="s">
        <v>460</v>
      </c>
      <c r="F558" s="26"/>
      <c r="G558" s="26"/>
      <c r="H558" s="180">
        <f>H559+H564</f>
        <v>9683.7</v>
      </c>
      <c r="I558" s="182">
        <f>I559+I564</f>
        <v>-0.09999999999990905</v>
      </c>
      <c r="J558" s="182">
        <f>J559+J564</f>
        <v>9683.6</v>
      </c>
    </row>
    <row r="559" spans="2:10" ht="45">
      <c r="B559" s="111" t="s">
        <v>149</v>
      </c>
      <c r="C559" s="24" t="s">
        <v>198</v>
      </c>
      <c r="D559" s="24" t="s">
        <v>192</v>
      </c>
      <c r="E559" s="24" t="s">
        <v>461</v>
      </c>
      <c r="F559" s="26"/>
      <c r="G559" s="26"/>
      <c r="H559" s="180">
        <f aca="true" t="shared" si="112" ref="H559:J562">H560</f>
        <v>9683.7</v>
      </c>
      <c r="I559" s="180">
        <f t="shared" si="112"/>
        <v>-1922.5</v>
      </c>
      <c r="J559" s="180">
        <f t="shared" si="112"/>
        <v>7761.200000000001</v>
      </c>
    </row>
    <row r="560" spans="2:10" ht="15">
      <c r="B560" s="111" t="s">
        <v>300</v>
      </c>
      <c r="C560" s="24" t="s">
        <v>198</v>
      </c>
      <c r="D560" s="24" t="s">
        <v>192</v>
      </c>
      <c r="E560" s="24" t="s">
        <v>462</v>
      </c>
      <c r="F560" s="26"/>
      <c r="G560" s="26"/>
      <c r="H560" s="180">
        <f t="shared" si="112"/>
        <v>9683.7</v>
      </c>
      <c r="I560" s="180">
        <f t="shared" si="112"/>
        <v>-1922.5</v>
      </c>
      <c r="J560" s="180">
        <f t="shared" si="112"/>
        <v>7761.200000000001</v>
      </c>
    </row>
    <row r="561" spans="2:10" ht="45">
      <c r="B561" s="111" t="s">
        <v>249</v>
      </c>
      <c r="C561" s="24" t="s">
        <v>198</v>
      </c>
      <c r="D561" s="24" t="s">
        <v>192</v>
      </c>
      <c r="E561" s="24" t="s">
        <v>462</v>
      </c>
      <c r="F561" s="24" t="s">
        <v>248</v>
      </c>
      <c r="G561" s="24"/>
      <c r="H561" s="180">
        <f t="shared" si="112"/>
        <v>9683.7</v>
      </c>
      <c r="I561" s="180">
        <f t="shared" si="112"/>
        <v>-1922.5</v>
      </c>
      <c r="J561" s="180">
        <f t="shared" si="112"/>
        <v>7761.200000000001</v>
      </c>
    </row>
    <row r="562" spans="2:10" ht="15">
      <c r="B562" s="112" t="s">
        <v>251</v>
      </c>
      <c r="C562" s="24" t="s">
        <v>198</v>
      </c>
      <c r="D562" s="24" t="s">
        <v>192</v>
      </c>
      <c r="E562" s="24" t="s">
        <v>462</v>
      </c>
      <c r="F562" s="24" t="s">
        <v>250</v>
      </c>
      <c r="G562" s="24"/>
      <c r="H562" s="180">
        <f t="shared" si="112"/>
        <v>9683.7</v>
      </c>
      <c r="I562" s="180">
        <f t="shared" si="112"/>
        <v>-1922.5</v>
      </c>
      <c r="J562" s="180">
        <f t="shared" si="112"/>
        <v>7761.200000000001</v>
      </c>
    </row>
    <row r="563" spans="2:10" ht="15">
      <c r="B563" s="113" t="s">
        <v>236</v>
      </c>
      <c r="C563" s="26" t="s">
        <v>198</v>
      </c>
      <c r="D563" s="26" t="s">
        <v>192</v>
      </c>
      <c r="E563" s="26" t="s">
        <v>462</v>
      </c>
      <c r="F563" s="26" t="s">
        <v>250</v>
      </c>
      <c r="G563" s="26" t="s">
        <v>224</v>
      </c>
      <c r="H563" s="140">
        <f>'вед.прил 7'!I197</f>
        <v>9683.7</v>
      </c>
      <c r="I563" s="158">
        <f>'вед.прил 7'!N197</f>
        <v>-1922.5</v>
      </c>
      <c r="J563" s="158">
        <f>'вед.прил 7'!O197</f>
        <v>7761.200000000001</v>
      </c>
    </row>
    <row r="564" spans="2:10" ht="60">
      <c r="B564" s="111" t="s">
        <v>546</v>
      </c>
      <c r="C564" s="24" t="s">
        <v>198</v>
      </c>
      <c r="D564" s="24" t="s">
        <v>192</v>
      </c>
      <c r="E564" s="24" t="s">
        <v>547</v>
      </c>
      <c r="F564" s="26"/>
      <c r="G564" s="26"/>
      <c r="H564" s="182">
        <f>H565</f>
        <v>0</v>
      </c>
      <c r="I564" s="182">
        <f>I565</f>
        <v>1922.4</v>
      </c>
      <c r="J564" s="182">
        <f>J565</f>
        <v>1922.4</v>
      </c>
    </row>
    <row r="565" spans="2:10" ht="15">
      <c r="B565" s="111" t="s">
        <v>300</v>
      </c>
      <c r="C565" s="24" t="s">
        <v>198</v>
      </c>
      <c r="D565" s="24" t="s">
        <v>192</v>
      </c>
      <c r="E565" s="24" t="s">
        <v>548</v>
      </c>
      <c r="F565" s="26"/>
      <c r="G565" s="26"/>
      <c r="H565" s="182">
        <f>H566+H573</f>
        <v>0</v>
      </c>
      <c r="I565" s="182">
        <f>I566+I573</f>
        <v>1922.4</v>
      </c>
      <c r="J565" s="182">
        <f>J566+J573</f>
        <v>1922.4</v>
      </c>
    </row>
    <row r="566" spans="2:10" ht="45">
      <c r="B566" s="111" t="s">
        <v>249</v>
      </c>
      <c r="C566" s="24" t="s">
        <v>198</v>
      </c>
      <c r="D566" s="24" t="s">
        <v>192</v>
      </c>
      <c r="E566" s="24" t="s">
        <v>548</v>
      </c>
      <c r="F566" s="24" t="s">
        <v>248</v>
      </c>
      <c r="G566" s="24"/>
      <c r="H566" s="182">
        <f>H567+H569+H571</f>
        <v>0</v>
      </c>
      <c r="I566" s="182">
        <f>I567+I569+I571</f>
        <v>1911.2</v>
      </c>
      <c r="J566" s="182">
        <f>J567+J569+J571</f>
        <v>1911.2</v>
      </c>
    </row>
    <row r="567" spans="2:10" ht="15">
      <c r="B567" s="112" t="s">
        <v>251</v>
      </c>
      <c r="C567" s="24" t="s">
        <v>198</v>
      </c>
      <c r="D567" s="24" t="s">
        <v>192</v>
      </c>
      <c r="E567" s="24" t="s">
        <v>548</v>
      </c>
      <c r="F567" s="24" t="s">
        <v>250</v>
      </c>
      <c r="G567" s="24"/>
      <c r="H567" s="182">
        <f>H568</f>
        <v>0</v>
      </c>
      <c r="I567" s="182">
        <f>I568</f>
        <v>1888.8</v>
      </c>
      <c r="J567" s="182">
        <f>J568</f>
        <v>1888.8</v>
      </c>
    </row>
    <row r="568" spans="2:10" ht="15">
      <c r="B568" s="113" t="s">
        <v>236</v>
      </c>
      <c r="C568" s="26" t="s">
        <v>198</v>
      </c>
      <c r="D568" s="26" t="s">
        <v>192</v>
      </c>
      <c r="E568" s="26" t="s">
        <v>548</v>
      </c>
      <c r="F568" s="26" t="s">
        <v>250</v>
      </c>
      <c r="G568" s="26" t="s">
        <v>224</v>
      </c>
      <c r="H568" s="140">
        <f>'вед.прил 7'!I202</f>
        <v>0</v>
      </c>
      <c r="I568" s="158">
        <f>'вед.прил 7'!N202</f>
        <v>1888.8</v>
      </c>
      <c r="J568" s="158">
        <f>'вед.прил 7'!O202</f>
        <v>1888.8</v>
      </c>
    </row>
    <row r="569" spans="2:10" ht="15">
      <c r="B569" s="23" t="s">
        <v>272</v>
      </c>
      <c r="C569" s="24" t="s">
        <v>198</v>
      </c>
      <c r="D569" s="24" t="s">
        <v>192</v>
      </c>
      <c r="E569" s="24" t="s">
        <v>548</v>
      </c>
      <c r="F569" s="24" t="s">
        <v>271</v>
      </c>
      <c r="G569" s="24"/>
      <c r="H569" s="182">
        <f>H570</f>
        <v>0</v>
      </c>
      <c r="I569" s="182">
        <f>I570</f>
        <v>11.2</v>
      </c>
      <c r="J569" s="182">
        <f>J570</f>
        <v>11.2</v>
      </c>
    </row>
    <row r="570" spans="2:10" ht="15">
      <c r="B570" s="25" t="s">
        <v>236</v>
      </c>
      <c r="C570" s="26" t="s">
        <v>198</v>
      </c>
      <c r="D570" s="26" t="s">
        <v>192</v>
      </c>
      <c r="E570" s="26" t="s">
        <v>548</v>
      </c>
      <c r="F570" s="26" t="s">
        <v>271</v>
      </c>
      <c r="G570" s="26" t="s">
        <v>224</v>
      </c>
      <c r="H570" s="140">
        <f>'вед.прил 7'!I204</f>
        <v>0</v>
      </c>
      <c r="I570" s="158">
        <f>'вед.прил 7'!N204</f>
        <v>11.2</v>
      </c>
      <c r="J570" s="158">
        <f>'вед.прил 7'!O204</f>
        <v>11.2</v>
      </c>
    </row>
    <row r="571" spans="2:10" ht="75">
      <c r="B571" s="111" t="s">
        <v>42</v>
      </c>
      <c r="C571" s="24" t="s">
        <v>198</v>
      </c>
      <c r="D571" s="24" t="s">
        <v>192</v>
      </c>
      <c r="E571" s="24" t="s">
        <v>548</v>
      </c>
      <c r="F571" s="24" t="s">
        <v>41</v>
      </c>
      <c r="G571" s="24"/>
      <c r="H571" s="182">
        <f>H572</f>
        <v>0</v>
      </c>
      <c r="I571" s="182">
        <f>I572</f>
        <v>11.2</v>
      </c>
      <c r="J571" s="182">
        <f>J572</f>
        <v>11.2</v>
      </c>
    </row>
    <row r="572" spans="2:10" ht="15">
      <c r="B572" s="25" t="s">
        <v>236</v>
      </c>
      <c r="C572" s="26" t="s">
        <v>198</v>
      </c>
      <c r="D572" s="26" t="s">
        <v>192</v>
      </c>
      <c r="E572" s="26" t="s">
        <v>548</v>
      </c>
      <c r="F572" s="26" t="s">
        <v>41</v>
      </c>
      <c r="G572" s="26" t="s">
        <v>224</v>
      </c>
      <c r="H572" s="140">
        <f>'вед.прил 7'!I206</f>
        <v>0</v>
      </c>
      <c r="I572" s="158">
        <f>'вед.прил 7'!N206</f>
        <v>11.2</v>
      </c>
      <c r="J572" s="158">
        <f>'вед.прил 7'!O206</f>
        <v>11.2</v>
      </c>
    </row>
    <row r="573" spans="2:10" ht="15">
      <c r="B573" s="22" t="s">
        <v>255</v>
      </c>
      <c r="C573" s="24" t="s">
        <v>198</v>
      </c>
      <c r="D573" s="24" t="s">
        <v>192</v>
      </c>
      <c r="E573" s="24" t="s">
        <v>548</v>
      </c>
      <c r="F573" s="24" t="s">
        <v>254</v>
      </c>
      <c r="G573" s="26"/>
      <c r="H573" s="182">
        <f aca="true" t="shared" si="113" ref="H573:J574">H574</f>
        <v>0</v>
      </c>
      <c r="I573" s="182">
        <f t="shared" si="113"/>
        <v>11.2</v>
      </c>
      <c r="J573" s="182">
        <f t="shared" si="113"/>
        <v>11.2</v>
      </c>
    </row>
    <row r="574" spans="2:10" ht="75">
      <c r="B574" s="111" t="s">
        <v>374</v>
      </c>
      <c r="C574" s="24" t="s">
        <v>198</v>
      </c>
      <c r="D574" s="24" t="s">
        <v>192</v>
      </c>
      <c r="E574" s="24" t="s">
        <v>548</v>
      </c>
      <c r="F574" s="24" t="s">
        <v>274</v>
      </c>
      <c r="G574" s="24"/>
      <c r="H574" s="182">
        <f t="shared" si="113"/>
        <v>0</v>
      </c>
      <c r="I574" s="182">
        <f t="shared" si="113"/>
        <v>11.2</v>
      </c>
      <c r="J574" s="182">
        <f t="shared" si="113"/>
        <v>11.2</v>
      </c>
    </row>
    <row r="575" spans="2:10" ht="15">
      <c r="B575" s="25" t="s">
        <v>236</v>
      </c>
      <c r="C575" s="26" t="s">
        <v>198</v>
      </c>
      <c r="D575" s="26" t="s">
        <v>192</v>
      </c>
      <c r="E575" s="26" t="s">
        <v>548</v>
      </c>
      <c r="F575" s="26" t="s">
        <v>274</v>
      </c>
      <c r="G575" s="26" t="s">
        <v>224</v>
      </c>
      <c r="H575" s="140">
        <f>'вед.прил 7'!I209</f>
        <v>0</v>
      </c>
      <c r="I575" s="158">
        <f>'вед.прил 7'!N209</f>
        <v>11.2</v>
      </c>
      <c r="J575" s="158">
        <f>'вед.прил 7'!O209</f>
        <v>11.2</v>
      </c>
    </row>
    <row r="576" spans="2:10" ht="45">
      <c r="B576" s="23" t="str">
        <f>'вед.прил 7'!A770</f>
        <v>Муниципальная программа "Культура и искусство города Ливны Орловской области на 2020-2024 годы"</v>
      </c>
      <c r="C576" s="24" t="s">
        <v>198</v>
      </c>
      <c r="D576" s="24" t="s">
        <v>192</v>
      </c>
      <c r="E576" s="24" t="str">
        <f>'вед.прил 7'!E770</f>
        <v>53 0 00 00000 </v>
      </c>
      <c r="F576" s="24"/>
      <c r="G576" s="24"/>
      <c r="H576" s="180">
        <f aca="true" t="shared" si="114" ref="H576:J581">H577</f>
        <v>33491.7</v>
      </c>
      <c r="I576" s="180">
        <f t="shared" si="114"/>
        <v>0</v>
      </c>
      <c r="J576" s="180">
        <f t="shared" si="114"/>
        <v>33491.7</v>
      </c>
    </row>
    <row r="577" spans="2:10" ht="45">
      <c r="B577" s="23" t="str">
        <f>'вед.прил 7'!A771</f>
        <v>Подпрограмма "Развитие дополнительного образования в сфере культуры и искусства  города Ливны " </v>
      </c>
      <c r="C577" s="24" t="s">
        <v>198</v>
      </c>
      <c r="D577" s="24" t="s">
        <v>192</v>
      </c>
      <c r="E577" s="24" t="str">
        <f>'вед.прил 7'!E771</f>
        <v>53 1 00 00000</v>
      </c>
      <c r="F577" s="24"/>
      <c r="G577" s="24"/>
      <c r="H577" s="180">
        <f t="shared" si="114"/>
        <v>33491.7</v>
      </c>
      <c r="I577" s="180">
        <f t="shared" si="114"/>
        <v>0</v>
      </c>
      <c r="J577" s="180">
        <f t="shared" si="114"/>
        <v>33491.7</v>
      </c>
    </row>
    <row r="578" spans="2:10" ht="45">
      <c r="B578" s="23" t="str">
        <f>'вед.прил 7'!A772</f>
        <v>Основное мероприятие "Обеспечение деятельности учреждений дополнительного образования"</v>
      </c>
      <c r="C578" s="24" t="s">
        <v>198</v>
      </c>
      <c r="D578" s="24" t="s">
        <v>192</v>
      </c>
      <c r="E578" s="24" t="str">
        <f>'вед.прил 7'!E772</f>
        <v>53 1 01 00000</v>
      </c>
      <c r="F578" s="24"/>
      <c r="G578" s="24"/>
      <c r="H578" s="180">
        <f>H579</f>
        <v>33491.7</v>
      </c>
      <c r="I578" s="180">
        <f>I579</f>
        <v>0</v>
      </c>
      <c r="J578" s="180">
        <f>J579</f>
        <v>33491.7</v>
      </c>
    </row>
    <row r="579" spans="2:10" ht="15">
      <c r="B579" s="22" t="s">
        <v>300</v>
      </c>
      <c r="C579" s="24" t="s">
        <v>198</v>
      </c>
      <c r="D579" s="24" t="s">
        <v>192</v>
      </c>
      <c r="E579" s="24" t="str">
        <f>'вед.прил 7'!E773</f>
        <v>53 1 01 77280</v>
      </c>
      <c r="F579" s="24"/>
      <c r="G579" s="24"/>
      <c r="H579" s="180">
        <f t="shared" si="114"/>
        <v>33491.7</v>
      </c>
      <c r="I579" s="180">
        <f t="shared" si="114"/>
        <v>0</v>
      </c>
      <c r="J579" s="180">
        <f t="shared" si="114"/>
        <v>33491.7</v>
      </c>
    </row>
    <row r="580" spans="2:10" ht="45">
      <c r="B580" s="27" t="s">
        <v>249</v>
      </c>
      <c r="C580" s="24" t="s">
        <v>198</v>
      </c>
      <c r="D580" s="24" t="s">
        <v>192</v>
      </c>
      <c r="E580" s="24" t="str">
        <f>'вед.прил 7'!E774</f>
        <v>53 1 01 77280</v>
      </c>
      <c r="F580" s="24" t="s">
        <v>248</v>
      </c>
      <c r="G580" s="24"/>
      <c r="H580" s="180">
        <f t="shared" si="114"/>
        <v>33491.7</v>
      </c>
      <c r="I580" s="180">
        <f t="shared" si="114"/>
        <v>0</v>
      </c>
      <c r="J580" s="180">
        <f t="shared" si="114"/>
        <v>33491.7</v>
      </c>
    </row>
    <row r="581" spans="2:10" ht="15">
      <c r="B581" s="23" t="s">
        <v>251</v>
      </c>
      <c r="C581" s="24" t="s">
        <v>198</v>
      </c>
      <c r="D581" s="24" t="s">
        <v>192</v>
      </c>
      <c r="E581" s="24" t="str">
        <f>'вед.прил 7'!E775</f>
        <v>53 1 01 77280</v>
      </c>
      <c r="F581" s="24" t="s">
        <v>250</v>
      </c>
      <c r="G581" s="24"/>
      <c r="H581" s="180">
        <f t="shared" si="114"/>
        <v>33491.7</v>
      </c>
      <c r="I581" s="180">
        <f t="shared" si="114"/>
        <v>0</v>
      </c>
      <c r="J581" s="180">
        <f t="shared" si="114"/>
        <v>33491.7</v>
      </c>
    </row>
    <row r="582" spans="2:10" ht="15">
      <c r="B582" s="25" t="s">
        <v>236</v>
      </c>
      <c r="C582" s="26" t="s">
        <v>198</v>
      </c>
      <c r="D582" s="26" t="s">
        <v>192</v>
      </c>
      <c r="E582" s="26" t="str">
        <f>'вед.прил 7'!E776</f>
        <v>53 1 01 77280</v>
      </c>
      <c r="F582" s="26" t="s">
        <v>250</v>
      </c>
      <c r="G582" s="26" t="s">
        <v>224</v>
      </c>
      <c r="H582" s="140">
        <f>'вед.прил 7'!I776</f>
        <v>33491.7</v>
      </c>
      <c r="I582" s="158">
        <f>'вед.прил 7'!N776</f>
        <v>0</v>
      </c>
      <c r="J582" s="158">
        <f>'вед.прил 7'!O776</f>
        <v>33491.7</v>
      </c>
    </row>
    <row r="583" spans="2:10" ht="15">
      <c r="B583" s="23" t="s">
        <v>166</v>
      </c>
      <c r="C583" s="24" t="s">
        <v>198</v>
      </c>
      <c r="D583" s="24" t="s">
        <v>192</v>
      </c>
      <c r="E583" s="123" t="s">
        <v>361</v>
      </c>
      <c r="F583" s="24"/>
      <c r="G583" s="24"/>
      <c r="H583" s="182">
        <f aca="true" t="shared" si="115" ref="H583:J586">H584</f>
        <v>0</v>
      </c>
      <c r="I583" s="182">
        <f t="shared" si="115"/>
        <v>100</v>
      </c>
      <c r="J583" s="182">
        <f t="shared" si="115"/>
        <v>100</v>
      </c>
    </row>
    <row r="584" spans="2:10" ht="60">
      <c r="B584" s="112" t="s">
        <v>295</v>
      </c>
      <c r="C584" s="24" t="s">
        <v>198</v>
      </c>
      <c r="D584" s="24" t="s">
        <v>192</v>
      </c>
      <c r="E584" s="24" t="s">
        <v>11</v>
      </c>
      <c r="F584" s="24"/>
      <c r="G584" s="26"/>
      <c r="H584" s="182">
        <f t="shared" si="115"/>
        <v>0</v>
      </c>
      <c r="I584" s="182">
        <f t="shared" si="115"/>
        <v>100</v>
      </c>
      <c r="J584" s="182">
        <f t="shared" si="115"/>
        <v>100</v>
      </c>
    </row>
    <row r="585" spans="2:10" ht="45">
      <c r="B585" s="112" t="s">
        <v>249</v>
      </c>
      <c r="C585" s="24" t="s">
        <v>198</v>
      </c>
      <c r="D585" s="24" t="s">
        <v>192</v>
      </c>
      <c r="E585" s="24" t="s">
        <v>11</v>
      </c>
      <c r="F585" s="24" t="s">
        <v>248</v>
      </c>
      <c r="G585" s="26"/>
      <c r="H585" s="182">
        <f t="shared" si="115"/>
        <v>0</v>
      </c>
      <c r="I585" s="182">
        <f t="shared" si="115"/>
        <v>100</v>
      </c>
      <c r="J585" s="182">
        <f t="shared" si="115"/>
        <v>100</v>
      </c>
    </row>
    <row r="586" spans="2:10" ht="15">
      <c r="B586" s="112" t="s">
        <v>251</v>
      </c>
      <c r="C586" s="24" t="s">
        <v>198</v>
      </c>
      <c r="D586" s="24" t="s">
        <v>192</v>
      </c>
      <c r="E586" s="24" t="s">
        <v>11</v>
      </c>
      <c r="F586" s="24" t="s">
        <v>250</v>
      </c>
      <c r="G586" s="26"/>
      <c r="H586" s="182">
        <f t="shared" si="115"/>
        <v>0</v>
      </c>
      <c r="I586" s="182">
        <f t="shared" si="115"/>
        <v>100</v>
      </c>
      <c r="J586" s="182">
        <f t="shared" si="115"/>
        <v>100</v>
      </c>
    </row>
    <row r="587" spans="2:10" ht="15">
      <c r="B587" s="114" t="s">
        <v>236</v>
      </c>
      <c r="C587" s="26" t="s">
        <v>198</v>
      </c>
      <c r="D587" s="26" t="s">
        <v>192</v>
      </c>
      <c r="E587" s="26" t="s">
        <v>11</v>
      </c>
      <c r="F587" s="26" t="s">
        <v>250</v>
      </c>
      <c r="G587" s="26" t="s">
        <v>224</v>
      </c>
      <c r="H587" s="140">
        <f>'вед.прил 7'!I214</f>
        <v>0</v>
      </c>
      <c r="I587" s="158">
        <f>'вед.прил 7'!N214</f>
        <v>100</v>
      </c>
      <c r="J587" s="158">
        <f>'вед.прил 7'!O214</f>
        <v>100</v>
      </c>
    </row>
    <row r="588" spans="2:10" ht="14.25">
      <c r="B588" s="45" t="s">
        <v>313</v>
      </c>
      <c r="C588" s="46" t="s">
        <v>198</v>
      </c>
      <c r="D588" s="46" t="s">
        <v>198</v>
      </c>
      <c r="E588" s="46"/>
      <c r="F588" s="46"/>
      <c r="G588" s="46"/>
      <c r="H588" s="134">
        <f>H589+H596</f>
        <v>1560</v>
      </c>
      <c r="I588" s="134">
        <f>I589+I596</f>
        <v>0</v>
      </c>
      <c r="J588" s="134">
        <f>J589+J596</f>
        <v>1560</v>
      </c>
    </row>
    <row r="589" spans="2:10" ht="30">
      <c r="B589" s="23" t="str">
        <f>'вед.прил 7'!A216</f>
        <v>Муниципальная программа "Образование в городе Ливны Орловской области"</v>
      </c>
      <c r="C589" s="24" t="s">
        <v>198</v>
      </c>
      <c r="D589" s="24" t="s">
        <v>198</v>
      </c>
      <c r="E589" s="24" t="str">
        <f>'вед.прил 7'!E216</f>
        <v>51 0 00 00000</v>
      </c>
      <c r="F589" s="24"/>
      <c r="G589" s="24"/>
      <c r="H589" s="180">
        <f aca="true" t="shared" si="116" ref="H589:J594">H590</f>
        <v>1250</v>
      </c>
      <c r="I589" s="180">
        <f t="shared" si="116"/>
        <v>0</v>
      </c>
      <c r="J589" s="180">
        <f t="shared" si="116"/>
        <v>1250</v>
      </c>
    </row>
    <row r="590" spans="2:10" ht="60">
      <c r="B590" s="22" t="str">
        <f>'вед.прил 7'!A217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590" s="24" t="s">
        <v>198</v>
      </c>
      <c r="D590" s="24" t="s">
        <v>198</v>
      </c>
      <c r="E590" s="24" t="str">
        <f>'вед.прил 7'!E217</f>
        <v>51 1 00 00000</v>
      </c>
      <c r="F590" s="24"/>
      <c r="G590" s="24"/>
      <c r="H590" s="180">
        <f t="shared" si="116"/>
        <v>1250</v>
      </c>
      <c r="I590" s="180">
        <f t="shared" si="116"/>
        <v>0</v>
      </c>
      <c r="J590" s="180">
        <f t="shared" si="116"/>
        <v>1250</v>
      </c>
    </row>
    <row r="591" spans="2:10" ht="30">
      <c r="B591" s="104" t="str">
        <f>'вед.прил 7'!A218</f>
        <v>Основное мероприятие "Развитие системы отдыха детей и подростков"</v>
      </c>
      <c r="C591" s="24" t="s">
        <v>198</v>
      </c>
      <c r="D591" s="24" t="s">
        <v>198</v>
      </c>
      <c r="E591" s="24" t="str">
        <f>'вед.прил 7'!E218</f>
        <v>51 1 06 00000</v>
      </c>
      <c r="F591" s="24"/>
      <c r="G591" s="24"/>
      <c r="H591" s="180">
        <f t="shared" si="116"/>
        <v>1250</v>
      </c>
      <c r="I591" s="180">
        <f t="shared" si="116"/>
        <v>0</v>
      </c>
      <c r="J591" s="180">
        <f t="shared" si="116"/>
        <v>1250</v>
      </c>
    </row>
    <row r="592" spans="2:10" ht="15">
      <c r="B592" s="22" t="s">
        <v>300</v>
      </c>
      <c r="C592" s="24" t="s">
        <v>198</v>
      </c>
      <c r="D592" s="24" t="s">
        <v>198</v>
      </c>
      <c r="E592" s="24" t="str">
        <f>'вед.прил 7'!E219</f>
        <v>51 1 06 77210</v>
      </c>
      <c r="F592" s="24"/>
      <c r="G592" s="24"/>
      <c r="H592" s="180">
        <f t="shared" si="116"/>
        <v>1250</v>
      </c>
      <c r="I592" s="180">
        <f t="shared" si="116"/>
        <v>0</v>
      </c>
      <c r="J592" s="180">
        <f t="shared" si="116"/>
        <v>1250</v>
      </c>
    </row>
    <row r="593" spans="2:10" ht="30">
      <c r="B593" s="23" t="s">
        <v>259</v>
      </c>
      <c r="C593" s="24" t="s">
        <v>198</v>
      </c>
      <c r="D593" s="24" t="s">
        <v>198</v>
      </c>
      <c r="E593" s="24" t="str">
        <f>'вед.прил 7'!E220</f>
        <v>51 1 06 77210</v>
      </c>
      <c r="F593" s="24" t="s">
        <v>258</v>
      </c>
      <c r="G593" s="24"/>
      <c r="H593" s="180">
        <f t="shared" si="116"/>
        <v>1250</v>
      </c>
      <c r="I593" s="180">
        <f t="shared" si="116"/>
        <v>0</v>
      </c>
      <c r="J593" s="180">
        <f t="shared" si="116"/>
        <v>1250</v>
      </c>
    </row>
    <row r="594" spans="2:10" ht="30">
      <c r="B594" s="23" t="s">
        <v>270</v>
      </c>
      <c r="C594" s="24" t="s">
        <v>198</v>
      </c>
      <c r="D594" s="24" t="s">
        <v>198</v>
      </c>
      <c r="E594" s="24" t="str">
        <f>'вед.прил 7'!E221</f>
        <v>51 1 06 77210</v>
      </c>
      <c r="F594" s="24" t="s">
        <v>262</v>
      </c>
      <c r="G594" s="24"/>
      <c r="H594" s="180">
        <f t="shared" si="116"/>
        <v>1250</v>
      </c>
      <c r="I594" s="180">
        <f t="shared" si="116"/>
        <v>0</v>
      </c>
      <c r="J594" s="180">
        <f t="shared" si="116"/>
        <v>1250</v>
      </c>
    </row>
    <row r="595" spans="2:10" ht="15">
      <c r="B595" s="25" t="s">
        <v>236</v>
      </c>
      <c r="C595" s="26" t="s">
        <v>198</v>
      </c>
      <c r="D595" s="26" t="s">
        <v>198</v>
      </c>
      <c r="E595" s="26" t="str">
        <f>'вед.прил 7'!E222</f>
        <v>51 1 06 77210</v>
      </c>
      <c r="F595" s="26" t="s">
        <v>262</v>
      </c>
      <c r="G595" s="26" t="s">
        <v>224</v>
      </c>
      <c r="H595" s="140">
        <f>'вед.прил 7'!I222</f>
        <v>1250</v>
      </c>
      <c r="I595" s="158">
        <f>'вед.прил 7'!N222</f>
        <v>0</v>
      </c>
      <c r="J595" s="158">
        <f>'вед.прил 7'!O222</f>
        <v>1250</v>
      </c>
    </row>
    <row r="596" spans="2:10" ht="30">
      <c r="B596" s="22" t="str">
        <f>'вед.прил 7'!A778</f>
        <v>Муниципальная программа "Молодежь города Ливны Орловской области"</v>
      </c>
      <c r="C596" s="24" t="s">
        <v>198</v>
      </c>
      <c r="D596" s="24" t="s">
        <v>198</v>
      </c>
      <c r="E596" s="24" t="str">
        <f>'вед.прил 7'!E778</f>
        <v>58 0 00 00000</v>
      </c>
      <c r="F596" s="24"/>
      <c r="G596" s="24"/>
      <c r="H596" s="180">
        <f>H597+H603+H609</f>
        <v>310</v>
      </c>
      <c r="I596" s="180">
        <f>I597+I603+I609</f>
        <v>0</v>
      </c>
      <c r="J596" s="180">
        <f>J597+J603+J609</f>
        <v>310</v>
      </c>
    </row>
    <row r="597" spans="2:10" ht="15">
      <c r="B597" s="22" t="str">
        <f>'вед.прил 7'!A779</f>
        <v>Подпрограмма "Ливны молодые" </v>
      </c>
      <c r="C597" s="24" t="s">
        <v>198</v>
      </c>
      <c r="D597" s="24" t="s">
        <v>198</v>
      </c>
      <c r="E597" s="24" t="str">
        <f>'вед.прил 7'!E779</f>
        <v>58 1 00 00000</v>
      </c>
      <c r="F597" s="24"/>
      <c r="G597" s="24"/>
      <c r="H597" s="180">
        <f>H600</f>
        <v>105</v>
      </c>
      <c r="I597" s="180">
        <f>I600</f>
        <v>0</v>
      </c>
      <c r="J597" s="180">
        <f>J600</f>
        <v>105</v>
      </c>
    </row>
    <row r="598" spans="2:10" ht="60">
      <c r="B598" s="22" t="str">
        <f>'вед.прил 7'!A780</f>
        <v>Основное мероприятие "Организация и проведение мероприятий в сфере молодежной политики на территории города Ливны Орловской области"</v>
      </c>
      <c r="C598" s="24" t="s">
        <v>198</v>
      </c>
      <c r="D598" s="24" t="s">
        <v>198</v>
      </c>
      <c r="E598" s="24" t="str">
        <f>'вед.прил 7'!E780</f>
        <v>58 1 01 00000</v>
      </c>
      <c r="F598" s="24"/>
      <c r="G598" s="24"/>
      <c r="H598" s="180">
        <f aca="true" t="shared" si="117" ref="H598:J601">H599</f>
        <v>105</v>
      </c>
      <c r="I598" s="180">
        <f t="shared" si="117"/>
        <v>0</v>
      </c>
      <c r="J598" s="180">
        <f t="shared" si="117"/>
        <v>105</v>
      </c>
    </row>
    <row r="599" spans="2:10" ht="15">
      <c r="B599" s="22" t="str">
        <f>'вед.прил 7'!A781</f>
        <v>Реализация основного мероприятия</v>
      </c>
      <c r="C599" s="24" t="s">
        <v>198</v>
      </c>
      <c r="D599" s="24" t="s">
        <v>198</v>
      </c>
      <c r="E599" s="24" t="str">
        <f>'вед.прил 7'!E781</f>
        <v>58 1 01 77520</v>
      </c>
      <c r="F599" s="24"/>
      <c r="G599" s="24"/>
      <c r="H599" s="180">
        <f t="shared" si="117"/>
        <v>105</v>
      </c>
      <c r="I599" s="180">
        <f t="shared" si="117"/>
        <v>0</v>
      </c>
      <c r="J599" s="180">
        <f t="shared" si="117"/>
        <v>105</v>
      </c>
    </row>
    <row r="600" spans="2:10" ht="45">
      <c r="B600" s="22" t="s">
        <v>329</v>
      </c>
      <c r="C600" s="24" t="s">
        <v>198</v>
      </c>
      <c r="D600" s="24" t="s">
        <v>198</v>
      </c>
      <c r="E600" s="24" t="str">
        <f>'вед.прил 7'!E782</f>
        <v>58 1 01 77520</v>
      </c>
      <c r="F600" s="24" t="s">
        <v>246</v>
      </c>
      <c r="G600" s="24"/>
      <c r="H600" s="180">
        <f t="shared" si="117"/>
        <v>105</v>
      </c>
      <c r="I600" s="180">
        <f t="shared" si="117"/>
        <v>0</v>
      </c>
      <c r="J600" s="180">
        <f t="shared" si="117"/>
        <v>105</v>
      </c>
    </row>
    <row r="601" spans="2:10" ht="45">
      <c r="B601" s="22" t="s">
        <v>317</v>
      </c>
      <c r="C601" s="24" t="s">
        <v>198</v>
      </c>
      <c r="D601" s="24" t="s">
        <v>198</v>
      </c>
      <c r="E601" s="24" t="str">
        <f>'вед.прил 7'!E783</f>
        <v>58 1 01 77520</v>
      </c>
      <c r="F601" s="24" t="s">
        <v>247</v>
      </c>
      <c r="G601" s="24"/>
      <c r="H601" s="180">
        <f t="shared" si="117"/>
        <v>105</v>
      </c>
      <c r="I601" s="180">
        <f t="shared" si="117"/>
        <v>0</v>
      </c>
      <c r="J601" s="180">
        <f t="shared" si="117"/>
        <v>105</v>
      </c>
    </row>
    <row r="602" spans="2:10" ht="15">
      <c r="B602" s="28" t="s">
        <v>236</v>
      </c>
      <c r="C602" s="26" t="s">
        <v>198</v>
      </c>
      <c r="D602" s="26" t="s">
        <v>198</v>
      </c>
      <c r="E602" s="26" t="str">
        <f>'вед.прил 7'!E784</f>
        <v>58 1 01 77520</v>
      </c>
      <c r="F602" s="26" t="s">
        <v>247</v>
      </c>
      <c r="G602" s="26" t="s">
        <v>224</v>
      </c>
      <c r="H602" s="140">
        <f>'вед.прил 7'!I784</f>
        <v>105</v>
      </c>
      <c r="I602" s="158">
        <f>'вед.прил 7'!N784</f>
        <v>0</v>
      </c>
      <c r="J602" s="158">
        <f>'вед.прил 7'!O784</f>
        <v>105</v>
      </c>
    </row>
    <row r="603" spans="2:10" ht="30">
      <c r="B603" s="22" t="str">
        <f>'вед.прил 7'!A785</f>
        <v>Подпрограмма "Нравственное и патриотическое воспитание граждан"</v>
      </c>
      <c r="C603" s="24" t="s">
        <v>198</v>
      </c>
      <c r="D603" s="24" t="s">
        <v>198</v>
      </c>
      <c r="E603" s="24" t="str">
        <f>'вед.прил 7'!E785</f>
        <v>58 2 00 00000</v>
      </c>
      <c r="F603" s="24"/>
      <c r="G603" s="24"/>
      <c r="H603" s="180">
        <f>H606</f>
        <v>155</v>
      </c>
      <c r="I603" s="180">
        <f>I606</f>
        <v>0</v>
      </c>
      <c r="J603" s="180">
        <f>J606</f>
        <v>155</v>
      </c>
    </row>
    <row r="604" spans="2:10" ht="45">
      <c r="B604" s="105" t="str">
        <f>'вед.прил 7'!A786</f>
        <v>Основное мероприятие "Организация и проведение мероприятий гражданско-патриотической направленности"</v>
      </c>
      <c r="C604" s="24" t="s">
        <v>198</v>
      </c>
      <c r="D604" s="24" t="s">
        <v>198</v>
      </c>
      <c r="E604" s="24" t="str">
        <f>'вед.прил 7'!E786</f>
        <v>58 2 01 00000</v>
      </c>
      <c r="F604" s="24"/>
      <c r="G604" s="24"/>
      <c r="H604" s="180">
        <f aca="true" t="shared" si="118" ref="H604:J607">H605</f>
        <v>155</v>
      </c>
      <c r="I604" s="180">
        <f t="shared" si="118"/>
        <v>0</v>
      </c>
      <c r="J604" s="180">
        <f t="shared" si="118"/>
        <v>155</v>
      </c>
    </row>
    <row r="605" spans="2:10" ht="15">
      <c r="B605" s="22" t="str">
        <f>'вед.прил 7'!A787</f>
        <v>Реализация основного мероприятия</v>
      </c>
      <c r="C605" s="24" t="s">
        <v>198</v>
      </c>
      <c r="D605" s="24" t="s">
        <v>198</v>
      </c>
      <c r="E605" s="24" t="str">
        <f>'вед.прил 7'!E787</f>
        <v>58 2 01 77530</v>
      </c>
      <c r="F605" s="24"/>
      <c r="G605" s="24"/>
      <c r="H605" s="180">
        <f t="shared" si="118"/>
        <v>155</v>
      </c>
      <c r="I605" s="180">
        <f t="shared" si="118"/>
        <v>0</v>
      </c>
      <c r="J605" s="180">
        <f t="shared" si="118"/>
        <v>155</v>
      </c>
    </row>
    <row r="606" spans="2:10" ht="42" customHeight="1">
      <c r="B606" s="22" t="s">
        <v>329</v>
      </c>
      <c r="C606" s="24" t="s">
        <v>198</v>
      </c>
      <c r="D606" s="24" t="s">
        <v>198</v>
      </c>
      <c r="E606" s="24" t="str">
        <f>'вед.прил 7'!E788</f>
        <v>58 2 01 77530</v>
      </c>
      <c r="F606" s="24" t="s">
        <v>246</v>
      </c>
      <c r="G606" s="24"/>
      <c r="H606" s="180">
        <f t="shared" si="118"/>
        <v>155</v>
      </c>
      <c r="I606" s="180">
        <f t="shared" si="118"/>
        <v>0</v>
      </c>
      <c r="J606" s="180">
        <f t="shared" si="118"/>
        <v>155</v>
      </c>
    </row>
    <row r="607" spans="2:10" ht="45">
      <c r="B607" s="22" t="s">
        <v>317</v>
      </c>
      <c r="C607" s="24" t="s">
        <v>198</v>
      </c>
      <c r="D607" s="24" t="s">
        <v>198</v>
      </c>
      <c r="E607" s="24" t="str">
        <f>'вед.прил 7'!E789</f>
        <v>58 2 01 77530</v>
      </c>
      <c r="F607" s="24" t="s">
        <v>247</v>
      </c>
      <c r="G607" s="24"/>
      <c r="H607" s="180">
        <f t="shared" si="118"/>
        <v>155</v>
      </c>
      <c r="I607" s="180">
        <f t="shared" si="118"/>
        <v>0</v>
      </c>
      <c r="J607" s="180">
        <f t="shared" si="118"/>
        <v>155</v>
      </c>
    </row>
    <row r="608" spans="2:10" ht="15">
      <c r="B608" s="28" t="s">
        <v>236</v>
      </c>
      <c r="C608" s="26" t="s">
        <v>198</v>
      </c>
      <c r="D608" s="26" t="s">
        <v>198</v>
      </c>
      <c r="E608" s="26" t="str">
        <f>'вед.прил 7'!E790</f>
        <v>58 2 01 77530</v>
      </c>
      <c r="F608" s="26" t="s">
        <v>247</v>
      </c>
      <c r="G608" s="26" t="s">
        <v>224</v>
      </c>
      <c r="H608" s="140">
        <f>'вед.прил 7'!I790</f>
        <v>155</v>
      </c>
      <c r="I608" s="158">
        <f>'вед.прил 7'!N790</f>
        <v>0</v>
      </c>
      <c r="J608" s="158">
        <f>'вед.прил 7'!O790</f>
        <v>155</v>
      </c>
    </row>
    <row r="609" spans="2:10" ht="30">
      <c r="B609" s="22" t="s">
        <v>438</v>
      </c>
      <c r="C609" s="24" t="s">
        <v>198</v>
      </c>
      <c r="D609" s="24" t="s">
        <v>198</v>
      </c>
      <c r="E609" s="24" t="str">
        <f>'вед.прил 7'!E791</f>
        <v>58 3 00 00000</v>
      </c>
      <c r="F609" s="24"/>
      <c r="G609" s="24"/>
      <c r="H609" s="180">
        <f>H612</f>
        <v>50</v>
      </c>
      <c r="I609" s="180">
        <f>I612</f>
        <v>0</v>
      </c>
      <c r="J609" s="180">
        <f>J612</f>
        <v>50</v>
      </c>
    </row>
    <row r="610" spans="2:10" ht="90">
      <c r="B610" s="22" t="str">
        <f>'вед.прил 7'!A792</f>
        <v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v>
      </c>
      <c r="C610" s="24" t="s">
        <v>198</v>
      </c>
      <c r="D610" s="24" t="s">
        <v>198</v>
      </c>
      <c r="E610" s="24" t="str">
        <f>'вед.прил 7'!E792</f>
        <v>58 3 01 00000</v>
      </c>
      <c r="F610" s="24"/>
      <c r="G610" s="24"/>
      <c r="H610" s="180">
        <f aca="true" t="shared" si="119" ref="H610:J613">H611</f>
        <v>50</v>
      </c>
      <c r="I610" s="180">
        <f t="shared" si="119"/>
        <v>0</v>
      </c>
      <c r="J610" s="180">
        <f t="shared" si="119"/>
        <v>50</v>
      </c>
    </row>
    <row r="611" spans="2:10" ht="15">
      <c r="B611" s="22" t="str">
        <f>'вед.прил 7'!A793</f>
        <v>Реализация основного мероприятия</v>
      </c>
      <c r="C611" s="24" t="s">
        <v>198</v>
      </c>
      <c r="D611" s="24" t="s">
        <v>198</v>
      </c>
      <c r="E611" s="24" t="str">
        <f>'вед.прил 7'!E793</f>
        <v>58 3 01 77540</v>
      </c>
      <c r="F611" s="24"/>
      <c r="G611" s="24"/>
      <c r="H611" s="180">
        <f t="shared" si="119"/>
        <v>50</v>
      </c>
      <c r="I611" s="180">
        <f t="shared" si="119"/>
        <v>0</v>
      </c>
      <c r="J611" s="180">
        <f t="shared" si="119"/>
        <v>50</v>
      </c>
    </row>
    <row r="612" spans="2:10" ht="45">
      <c r="B612" s="22" t="s">
        <v>329</v>
      </c>
      <c r="C612" s="24" t="s">
        <v>198</v>
      </c>
      <c r="D612" s="24" t="s">
        <v>198</v>
      </c>
      <c r="E612" s="24" t="str">
        <f>'вед.прил 7'!E794</f>
        <v>58 3 01 77540</v>
      </c>
      <c r="F612" s="24" t="s">
        <v>246</v>
      </c>
      <c r="G612" s="24"/>
      <c r="H612" s="180">
        <f t="shared" si="119"/>
        <v>50</v>
      </c>
      <c r="I612" s="180">
        <f t="shared" si="119"/>
        <v>0</v>
      </c>
      <c r="J612" s="180">
        <f t="shared" si="119"/>
        <v>50</v>
      </c>
    </row>
    <row r="613" spans="2:10" ht="45">
      <c r="B613" s="22" t="s">
        <v>317</v>
      </c>
      <c r="C613" s="24" t="s">
        <v>198</v>
      </c>
      <c r="D613" s="24" t="s">
        <v>198</v>
      </c>
      <c r="E613" s="24" t="str">
        <f>'вед.прил 7'!E795</f>
        <v>58 3 01 77540</v>
      </c>
      <c r="F613" s="24" t="s">
        <v>247</v>
      </c>
      <c r="G613" s="24"/>
      <c r="H613" s="180">
        <f t="shared" si="119"/>
        <v>50</v>
      </c>
      <c r="I613" s="180">
        <f t="shared" si="119"/>
        <v>0</v>
      </c>
      <c r="J613" s="180">
        <f t="shared" si="119"/>
        <v>50</v>
      </c>
    </row>
    <row r="614" spans="2:10" ht="15">
      <c r="B614" s="28" t="s">
        <v>236</v>
      </c>
      <c r="C614" s="26" t="s">
        <v>198</v>
      </c>
      <c r="D614" s="26" t="s">
        <v>198</v>
      </c>
      <c r="E614" s="26" t="str">
        <f>'вед.прил 7'!E796</f>
        <v>58 3 01 77540</v>
      </c>
      <c r="F614" s="26" t="s">
        <v>247</v>
      </c>
      <c r="G614" s="26" t="s">
        <v>224</v>
      </c>
      <c r="H614" s="140">
        <f>'вед.прил 7'!I796</f>
        <v>50</v>
      </c>
      <c r="I614" s="158">
        <f>'вед.прил 7'!N796</f>
        <v>0</v>
      </c>
      <c r="J614" s="158">
        <f>'вед.прил 7'!O796</f>
        <v>50</v>
      </c>
    </row>
    <row r="615" spans="2:10" ht="14.25">
      <c r="B615" s="45" t="s">
        <v>186</v>
      </c>
      <c r="C615" s="46" t="s">
        <v>198</v>
      </c>
      <c r="D615" s="46" t="s">
        <v>193</v>
      </c>
      <c r="E615" s="46"/>
      <c r="F615" s="46"/>
      <c r="G615" s="46"/>
      <c r="H615" s="134">
        <f>H616+H652+H646</f>
        <v>13622.1</v>
      </c>
      <c r="I615" s="134">
        <f>I616+I652+I646</f>
        <v>-175.4</v>
      </c>
      <c r="J615" s="134">
        <f>J616+J652+J646</f>
        <v>13446.699999999999</v>
      </c>
    </row>
    <row r="616" spans="2:10" ht="30">
      <c r="B616" s="23" t="str">
        <f>'вед.прил 7'!A224</f>
        <v>Муниципальная программа "Образование в городе Ливны Орловской области"</v>
      </c>
      <c r="C616" s="24" t="s">
        <v>198</v>
      </c>
      <c r="D616" s="24" t="s">
        <v>193</v>
      </c>
      <c r="E616" s="24" t="str">
        <f>'вед.прил 7'!E224</f>
        <v>51 0 00 00000</v>
      </c>
      <c r="F616" s="24"/>
      <c r="G616" s="24"/>
      <c r="H616" s="180">
        <f>H617+H640+H626</f>
        <v>6384.9</v>
      </c>
      <c r="I616" s="180">
        <f>I617+I640+I626</f>
        <v>-175.4</v>
      </c>
      <c r="J616" s="180">
        <f>J617+J640+J626</f>
        <v>6209.5</v>
      </c>
    </row>
    <row r="617" spans="2:10" ht="60">
      <c r="B617" s="23" t="str">
        <f>'вед.прил 7'!A225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617" s="24" t="s">
        <v>198</v>
      </c>
      <c r="D617" s="24" t="s">
        <v>193</v>
      </c>
      <c r="E617" s="24" t="str">
        <f>'вед.прил 7'!E225</f>
        <v>51 1 00 00000</v>
      </c>
      <c r="F617" s="24"/>
      <c r="G617" s="24"/>
      <c r="H617" s="180">
        <f aca="true" t="shared" si="120" ref="H617:J618">H618</f>
        <v>4344.9</v>
      </c>
      <c r="I617" s="180">
        <f t="shared" si="120"/>
        <v>0</v>
      </c>
      <c r="J617" s="180">
        <f t="shared" si="120"/>
        <v>4344.9</v>
      </c>
    </row>
    <row r="618" spans="2:10" ht="45">
      <c r="B618" s="23" t="str">
        <f>'вед.прил 7'!A226</f>
        <v>Основное мероприятие "Организация психолого-медико-социального сопровождения детей"</v>
      </c>
      <c r="C618" s="24" t="s">
        <v>198</v>
      </c>
      <c r="D618" s="24" t="s">
        <v>193</v>
      </c>
      <c r="E618" s="24" t="str">
        <f>'вед.прил 7'!E226</f>
        <v>51 1 04 00000</v>
      </c>
      <c r="F618" s="24"/>
      <c r="G618" s="24"/>
      <c r="H618" s="180">
        <f t="shared" si="120"/>
        <v>4344.9</v>
      </c>
      <c r="I618" s="180">
        <f t="shared" si="120"/>
        <v>0</v>
      </c>
      <c r="J618" s="180">
        <f t="shared" si="120"/>
        <v>4344.9</v>
      </c>
    </row>
    <row r="619" spans="2:10" ht="15">
      <c r="B619" s="22" t="s">
        <v>300</v>
      </c>
      <c r="C619" s="24" t="s">
        <v>198</v>
      </c>
      <c r="D619" s="24" t="s">
        <v>193</v>
      </c>
      <c r="E619" s="24" t="str">
        <f>'вед.прил 7'!E227</f>
        <v>51 1 04 77210</v>
      </c>
      <c r="F619" s="24"/>
      <c r="G619" s="24"/>
      <c r="H619" s="180">
        <f>H620+H623</f>
        <v>4344.9</v>
      </c>
      <c r="I619" s="180">
        <f>I620+I623</f>
        <v>0</v>
      </c>
      <c r="J619" s="180">
        <f>J620+J623</f>
        <v>4344.9</v>
      </c>
    </row>
    <row r="620" spans="2:10" ht="90">
      <c r="B620" s="23" t="s">
        <v>315</v>
      </c>
      <c r="C620" s="24" t="s">
        <v>198</v>
      </c>
      <c r="D620" s="24" t="s">
        <v>193</v>
      </c>
      <c r="E620" s="24" t="str">
        <f>'вед.прил 7'!E228</f>
        <v>51 1 04 77210</v>
      </c>
      <c r="F620" s="24" t="s">
        <v>244</v>
      </c>
      <c r="G620" s="24"/>
      <c r="H620" s="180">
        <f aca="true" t="shared" si="121" ref="H620:J621">H621</f>
        <v>4153.7</v>
      </c>
      <c r="I620" s="180">
        <f t="shared" si="121"/>
        <v>0</v>
      </c>
      <c r="J620" s="180">
        <f t="shared" si="121"/>
        <v>4153.7</v>
      </c>
    </row>
    <row r="621" spans="2:10" ht="30">
      <c r="B621" s="23" t="s">
        <v>253</v>
      </c>
      <c r="C621" s="24" t="s">
        <v>198</v>
      </c>
      <c r="D621" s="24" t="s">
        <v>193</v>
      </c>
      <c r="E621" s="24" t="str">
        <f>'вед.прил 7'!E229</f>
        <v>51 1 04 77210</v>
      </c>
      <c r="F621" s="24" t="s">
        <v>252</v>
      </c>
      <c r="G621" s="24"/>
      <c r="H621" s="180">
        <f t="shared" si="121"/>
        <v>4153.7</v>
      </c>
      <c r="I621" s="180">
        <f t="shared" si="121"/>
        <v>0</v>
      </c>
      <c r="J621" s="180">
        <f t="shared" si="121"/>
        <v>4153.7</v>
      </c>
    </row>
    <row r="622" spans="2:10" ht="15">
      <c r="B622" s="25" t="s">
        <v>236</v>
      </c>
      <c r="C622" s="26" t="s">
        <v>198</v>
      </c>
      <c r="D622" s="26" t="s">
        <v>193</v>
      </c>
      <c r="E622" s="26" t="str">
        <f>'вед.прил 7'!E230</f>
        <v>51 1 04 77210</v>
      </c>
      <c r="F622" s="26" t="s">
        <v>252</v>
      </c>
      <c r="G622" s="26" t="s">
        <v>224</v>
      </c>
      <c r="H622" s="140">
        <f>'вед.прил 7'!I230</f>
        <v>4153.7</v>
      </c>
      <c r="I622" s="158">
        <f>'вед.прил 7'!N230</f>
        <v>0</v>
      </c>
      <c r="J622" s="158">
        <f>'вед.прил 7'!O230</f>
        <v>4153.7</v>
      </c>
    </row>
    <row r="623" spans="2:10" ht="45">
      <c r="B623" s="22" t="s">
        <v>329</v>
      </c>
      <c r="C623" s="24" t="s">
        <v>198</v>
      </c>
      <c r="D623" s="24" t="s">
        <v>193</v>
      </c>
      <c r="E623" s="24" t="str">
        <f>'вед.прил 7'!E231</f>
        <v>51 1 04 77210</v>
      </c>
      <c r="F623" s="24" t="s">
        <v>246</v>
      </c>
      <c r="G623" s="24"/>
      <c r="H623" s="180">
        <f aca="true" t="shared" si="122" ref="H623:J624">H624</f>
        <v>191.2</v>
      </c>
      <c r="I623" s="180">
        <f t="shared" si="122"/>
        <v>0</v>
      </c>
      <c r="J623" s="180">
        <f t="shared" si="122"/>
        <v>191.2</v>
      </c>
    </row>
    <row r="624" spans="2:10" ht="45">
      <c r="B624" s="22" t="s">
        <v>317</v>
      </c>
      <c r="C624" s="24" t="s">
        <v>198</v>
      </c>
      <c r="D624" s="24" t="s">
        <v>193</v>
      </c>
      <c r="E624" s="24" t="str">
        <f>'вед.прил 7'!E232</f>
        <v>51 1 04 77210</v>
      </c>
      <c r="F624" s="24" t="s">
        <v>247</v>
      </c>
      <c r="G624" s="24"/>
      <c r="H624" s="180">
        <f t="shared" si="122"/>
        <v>191.2</v>
      </c>
      <c r="I624" s="180">
        <f t="shared" si="122"/>
        <v>0</v>
      </c>
      <c r="J624" s="180">
        <f t="shared" si="122"/>
        <v>191.2</v>
      </c>
    </row>
    <row r="625" spans="2:10" ht="15">
      <c r="B625" s="25" t="s">
        <v>236</v>
      </c>
      <c r="C625" s="26" t="s">
        <v>198</v>
      </c>
      <c r="D625" s="26" t="s">
        <v>193</v>
      </c>
      <c r="E625" s="26" t="str">
        <f>'вед.прил 7'!E233</f>
        <v>51 1 04 77210</v>
      </c>
      <c r="F625" s="26" t="s">
        <v>247</v>
      </c>
      <c r="G625" s="26" t="s">
        <v>224</v>
      </c>
      <c r="H625" s="140">
        <f>'вед.прил 7'!I233</f>
        <v>191.2</v>
      </c>
      <c r="I625" s="158">
        <f>'вед.прил 7'!N233</f>
        <v>0</v>
      </c>
      <c r="J625" s="158">
        <f>'вед.прил 7'!O233</f>
        <v>191.2</v>
      </c>
    </row>
    <row r="626" spans="2:10" ht="60">
      <c r="B626" s="23" t="s">
        <v>387</v>
      </c>
      <c r="C626" s="24" t="s">
        <v>198</v>
      </c>
      <c r="D626" s="24" t="s">
        <v>193</v>
      </c>
      <c r="E626" s="24" t="s">
        <v>385</v>
      </c>
      <c r="F626" s="24"/>
      <c r="G626" s="24"/>
      <c r="H626" s="180">
        <f>H632+H627</f>
        <v>40</v>
      </c>
      <c r="I626" s="180">
        <f>I632+I627</f>
        <v>0</v>
      </c>
      <c r="J626" s="180">
        <f>J632+J627</f>
        <v>40</v>
      </c>
    </row>
    <row r="627" spans="2:10" ht="45">
      <c r="B627" s="23" t="s">
        <v>403</v>
      </c>
      <c r="C627" s="24" t="s">
        <v>198</v>
      </c>
      <c r="D627" s="24" t="s">
        <v>193</v>
      </c>
      <c r="E627" s="24" t="s">
        <v>404</v>
      </c>
      <c r="F627" s="24"/>
      <c r="G627" s="24"/>
      <c r="H627" s="180">
        <f aca="true" t="shared" si="123" ref="H627:J630">H628</f>
        <v>10</v>
      </c>
      <c r="I627" s="180">
        <f t="shared" si="123"/>
        <v>0</v>
      </c>
      <c r="J627" s="180">
        <f t="shared" si="123"/>
        <v>10</v>
      </c>
    </row>
    <row r="628" spans="2:10" ht="15">
      <c r="B628" s="23" t="s">
        <v>300</v>
      </c>
      <c r="C628" s="24" t="s">
        <v>198</v>
      </c>
      <c r="D628" s="24" t="s">
        <v>193</v>
      </c>
      <c r="E628" s="24" t="s">
        <v>405</v>
      </c>
      <c r="F628" s="24"/>
      <c r="G628" s="24"/>
      <c r="H628" s="180">
        <f t="shared" si="123"/>
        <v>10</v>
      </c>
      <c r="I628" s="180">
        <f t="shared" si="123"/>
        <v>0</v>
      </c>
      <c r="J628" s="180">
        <f t="shared" si="123"/>
        <v>10</v>
      </c>
    </row>
    <row r="629" spans="2:10" ht="45">
      <c r="B629" s="22" t="s">
        <v>329</v>
      </c>
      <c r="C629" s="24" t="s">
        <v>198</v>
      </c>
      <c r="D629" s="24" t="s">
        <v>193</v>
      </c>
      <c r="E629" s="24" t="s">
        <v>405</v>
      </c>
      <c r="F629" s="24" t="s">
        <v>246</v>
      </c>
      <c r="G629" s="24"/>
      <c r="H629" s="180">
        <f t="shared" si="123"/>
        <v>10</v>
      </c>
      <c r="I629" s="180">
        <f t="shared" si="123"/>
        <v>0</v>
      </c>
      <c r="J629" s="180">
        <f t="shared" si="123"/>
        <v>10</v>
      </c>
    </row>
    <row r="630" spans="2:10" ht="45">
      <c r="B630" s="22" t="s">
        <v>317</v>
      </c>
      <c r="C630" s="24" t="s">
        <v>198</v>
      </c>
      <c r="D630" s="24" t="s">
        <v>193</v>
      </c>
      <c r="E630" s="24" t="s">
        <v>405</v>
      </c>
      <c r="F630" s="24" t="s">
        <v>247</v>
      </c>
      <c r="G630" s="24"/>
      <c r="H630" s="180">
        <f t="shared" si="123"/>
        <v>10</v>
      </c>
      <c r="I630" s="180">
        <f t="shared" si="123"/>
        <v>0</v>
      </c>
      <c r="J630" s="180">
        <f t="shared" si="123"/>
        <v>10</v>
      </c>
    </row>
    <row r="631" spans="2:10" ht="15">
      <c r="B631" s="25" t="s">
        <v>236</v>
      </c>
      <c r="C631" s="26" t="s">
        <v>198</v>
      </c>
      <c r="D631" s="26" t="s">
        <v>193</v>
      </c>
      <c r="E631" s="26" t="s">
        <v>405</v>
      </c>
      <c r="F631" s="26" t="s">
        <v>247</v>
      </c>
      <c r="G631" s="26" t="s">
        <v>224</v>
      </c>
      <c r="H631" s="140">
        <f>'вед.прил 7'!I239</f>
        <v>10</v>
      </c>
      <c r="I631" s="158">
        <f>'вед.прил 7'!N239</f>
        <v>0</v>
      </c>
      <c r="J631" s="158">
        <f>'вед.прил 7'!O239</f>
        <v>10</v>
      </c>
    </row>
    <row r="632" spans="2:10" ht="30">
      <c r="B632" s="23" t="s">
        <v>388</v>
      </c>
      <c r="C632" s="24" t="s">
        <v>198</v>
      </c>
      <c r="D632" s="24" t="s">
        <v>193</v>
      </c>
      <c r="E632" s="24" t="s">
        <v>386</v>
      </c>
      <c r="F632" s="24"/>
      <c r="G632" s="24"/>
      <c r="H632" s="180">
        <f>H633</f>
        <v>30</v>
      </c>
      <c r="I632" s="180">
        <f>I633</f>
        <v>0</v>
      </c>
      <c r="J632" s="180">
        <f>J633</f>
        <v>30</v>
      </c>
    </row>
    <row r="633" spans="2:10" ht="15">
      <c r="B633" s="23" t="s">
        <v>300</v>
      </c>
      <c r="C633" s="24" t="s">
        <v>198</v>
      </c>
      <c r="D633" s="24" t="s">
        <v>193</v>
      </c>
      <c r="E633" s="24" t="s">
        <v>391</v>
      </c>
      <c r="F633" s="24"/>
      <c r="G633" s="24"/>
      <c r="H633" s="180">
        <f>H637+H634</f>
        <v>30</v>
      </c>
      <c r="I633" s="180">
        <f>I637+I634</f>
        <v>0</v>
      </c>
      <c r="J633" s="180">
        <f>J637+J634</f>
        <v>30</v>
      </c>
    </row>
    <row r="634" spans="2:10" ht="45">
      <c r="B634" s="22" t="s">
        <v>329</v>
      </c>
      <c r="C634" s="24" t="s">
        <v>198</v>
      </c>
      <c r="D634" s="24" t="s">
        <v>193</v>
      </c>
      <c r="E634" s="24" t="s">
        <v>391</v>
      </c>
      <c r="F634" s="24" t="s">
        <v>246</v>
      </c>
      <c r="G634" s="24"/>
      <c r="H634" s="180">
        <f aca="true" t="shared" si="124" ref="H634:J635">H635</f>
        <v>3</v>
      </c>
      <c r="I634" s="180">
        <f t="shared" si="124"/>
        <v>0</v>
      </c>
      <c r="J634" s="180">
        <f t="shared" si="124"/>
        <v>3</v>
      </c>
    </row>
    <row r="635" spans="2:10" ht="45">
      <c r="B635" s="22" t="s">
        <v>317</v>
      </c>
      <c r="C635" s="24" t="s">
        <v>198</v>
      </c>
      <c r="D635" s="24" t="s">
        <v>193</v>
      </c>
      <c r="E635" s="24" t="s">
        <v>391</v>
      </c>
      <c r="F635" s="24" t="s">
        <v>247</v>
      </c>
      <c r="G635" s="24"/>
      <c r="H635" s="180">
        <f t="shared" si="124"/>
        <v>3</v>
      </c>
      <c r="I635" s="180">
        <f t="shared" si="124"/>
        <v>0</v>
      </c>
      <c r="J635" s="180">
        <f t="shared" si="124"/>
        <v>3</v>
      </c>
    </row>
    <row r="636" spans="2:10" ht="15">
      <c r="B636" s="28" t="s">
        <v>236</v>
      </c>
      <c r="C636" s="26" t="s">
        <v>198</v>
      </c>
      <c r="D636" s="26" t="s">
        <v>193</v>
      </c>
      <c r="E636" s="26" t="s">
        <v>391</v>
      </c>
      <c r="F636" s="26" t="s">
        <v>247</v>
      </c>
      <c r="G636" s="26" t="s">
        <v>224</v>
      </c>
      <c r="H636" s="140">
        <f>'вед.прил 7'!I244</f>
        <v>3</v>
      </c>
      <c r="I636" s="158">
        <f>'вед.прил 7'!N244</f>
        <v>0</v>
      </c>
      <c r="J636" s="158">
        <f>'вед.прил 7'!O244</f>
        <v>3</v>
      </c>
    </row>
    <row r="637" spans="2:10" ht="30">
      <c r="B637" s="23" t="s">
        <v>259</v>
      </c>
      <c r="C637" s="24" t="s">
        <v>198</v>
      </c>
      <c r="D637" s="24" t="s">
        <v>193</v>
      </c>
      <c r="E637" s="24" t="s">
        <v>391</v>
      </c>
      <c r="F637" s="24" t="s">
        <v>258</v>
      </c>
      <c r="G637" s="24"/>
      <c r="H637" s="180">
        <f aca="true" t="shared" si="125" ref="H637:J638">H638</f>
        <v>27</v>
      </c>
      <c r="I637" s="180">
        <f t="shared" si="125"/>
        <v>0</v>
      </c>
      <c r="J637" s="180">
        <f t="shared" si="125"/>
        <v>27</v>
      </c>
    </row>
    <row r="638" spans="2:10" ht="15">
      <c r="B638" s="23" t="s">
        <v>390</v>
      </c>
      <c r="C638" s="24" t="s">
        <v>198</v>
      </c>
      <c r="D638" s="24" t="s">
        <v>193</v>
      </c>
      <c r="E638" s="24" t="s">
        <v>391</v>
      </c>
      <c r="F638" s="24" t="s">
        <v>392</v>
      </c>
      <c r="G638" s="24"/>
      <c r="H638" s="180">
        <f t="shared" si="125"/>
        <v>27</v>
      </c>
      <c r="I638" s="180">
        <f t="shared" si="125"/>
        <v>0</v>
      </c>
      <c r="J638" s="180">
        <f t="shared" si="125"/>
        <v>27</v>
      </c>
    </row>
    <row r="639" spans="2:10" ht="15">
      <c r="B639" s="28" t="s">
        <v>236</v>
      </c>
      <c r="C639" s="26" t="s">
        <v>198</v>
      </c>
      <c r="D639" s="26" t="s">
        <v>193</v>
      </c>
      <c r="E639" s="26" t="s">
        <v>391</v>
      </c>
      <c r="F639" s="26" t="s">
        <v>392</v>
      </c>
      <c r="G639" s="26" t="s">
        <v>224</v>
      </c>
      <c r="H639" s="140">
        <f>'вед.прил 7'!I247</f>
        <v>27</v>
      </c>
      <c r="I639" s="158">
        <f>'вед.прил 7'!N247</f>
        <v>0</v>
      </c>
      <c r="J639" s="158">
        <f>'вед.прил 7'!O247</f>
        <v>27</v>
      </c>
    </row>
    <row r="640" spans="2:10" ht="45">
      <c r="B640" s="22" t="str">
        <f>'вед.прил 7'!A515</f>
        <v>Подпрограмма "Функционирование и развитие сети образовательных организаций города Ливны"</v>
      </c>
      <c r="C640" s="24" t="s">
        <v>198</v>
      </c>
      <c r="D640" s="24" t="s">
        <v>193</v>
      </c>
      <c r="E640" s="24" t="str">
        <f>'вед.прил 7'!E515</f>
        <v>51 3 00 00000</v>
      </c>
      <c r="F640" s="24"/>
      <c r="G640" s="24"/>
      <c r="H640" s="180">
        <f aca="true" t="shared" si="126" ref="H640:J644">H641</f>
        <v>2000</v>
      </c>
      <c r="I640" s="180">
        <f t="shared" si="126"/>
        <v>-175.4</v>
      </c>
      <c r="J640" s="180">
        <f t="shared" si="126"/>
        <v>1824.6</v>
      </c>
    </row>
    <row r="641" spans="2:10" ht="45">
      <c r="B641" s="22" t="str">
        <f>'вед.прил 7'!A516</f>
        <v>Основное мероприятие "Строительство, реконструкция, капитальный и текущий ремонт образовательных организаций"</v>
      </c>
      <c r="C641" s="24" t="s">
        <v>198</v>
      </c>
      <c r="D641" s="24" t="s">
        <v>193</v>
      </c>
      <c r="E641" s="24" t="str">
        <f>'вед.прил 7'!E516</f>
        <v>51 3 01 00000</v>
      </c>
      <c r="F641" s="26"/>
      <c r="G641" s="26"/>
      <c r="H641" s="180">
        <f t="shared" si="126"/>
        <v>2000</v>
      </c>
      <c r="I641" s="180">
        <f t="shared" si="126"/>
        <v>-175.4</v>
      </c>
      <c r="J641" s="180">
        <f t="shared" si="126"/>
        <v>1824.6</v>
      </c>
    </row>
    <row r="642" spans="2:10" ht="15">
      <c r="B642" s="22" t="str">
        <f>'вед.прил 7'!A517</f>
        <v>Реализация основного мероприятия</v>
      </c>
      <c r="C642" s="24" t="s">
        <v>198</v>
      </c>
      <c r="D642" s="24" t="s">
        <v>193</v>
      </c>
      <c r="E642" s="24" t="str">
        <f>'вед.прил 7'!E517</f>
        <v>51 3 01 77590</v>
      </c>
      <c r="F642" s="26"/>
      <c r="G642" s="26"/>
      <c r="H642" s="180">
        <f t="shared" si="126"/>
        <v>2000</v>
      </c>
      <c r="I642" s="180">
        <f t="shared" si="126"/>
        <v>-175.4</v>
      </c>
      <c r="J642" s="180">
        <f t="shared" si="126"/>
        <v>1824.6</v>
      </c>
    </row>
    <row r="643" spans="2:10" ht="45">
      <c r="B643" s="22" t="s">
        <v>329</v>
      </c>
      <c r="C643" s="24" t="s">
        <v>198</v>
      </c>
      <c r="D643" s="24" t="s">
        <v>193</v>
      </c>
      <c r="E643" s="24" t="str">
        <f>'вед.прил 7'!E518</f>
        <v>51 3 01 77590</v>
      </c>
      <c r="F643" s="24" t="s">
        <v>246</v>
      </c>
      <c r="G643" s="26"/>
      <c r="H643" s="180">
        <f t="shared" si="126"/>
        <v>2000</v>
      </c>
      <c r="I643" s="180">
        <f t="shared" si="126"/>
        <v>-175.4</v>
      </c>
      <c r="J643" s="180">
        <f t="shared" si="126"/>
        <v>1824.6</v>
      </c>
    </row>
    <row r="644" spans="2:10" ht="45">
      <c r="B644" s="22" t="s">
        <v>317</v>
      </c>
      <c r="C644" s="24" t="s">
        <v>198</v>
      </c>
      <c r="D644" s="24" t="s">
        <v>193</v>
      </c>
      <c r="E644" s="24" t="str">
        <f>'вед.прил 7'!E519</f>
        <v>51 3 01 77590</v>
      </c>
      <c r="F644" s="24" t="s">
        <v>247</v>
      </c>
      <c r="G644" s="26"/>
      <c r="H644" s="180">
        <f t="shared" si="126"/>
        <v>2000</v>
      </c>
      <c r="I644" s="180">
        <f t="shared" si="126"/>
        <v>-175.4</v>
      </c>
      <c r="J644" s="180">
        <f t="shared" si="126"/>
        <v>1824.6</v>
      </c>
    </row>
    <row r="645" spans="2:10" ht="15">
      <c r="B645" s="25" t="str">
        <f>'вед.прил 7'!A520</f>
        <v>Городские средства</v>
      </c>
      <c r="C645" s="26" t="s">
        <v>198</v>
      </c>
      <c r="D645" s="26" t="s">
        <v>193</v>
      </c>
      <c r="E645" s="26" t="str">
        <f>'вед.прил 7'!E520</f>
        <v>51 3 01 77590</v>
      </c>
      <c r="F645" s="26" t="s">
        <v>247</v>
      </c>
      <c r="G645" s="26" t="s">
        <v>224</v>
      </c>
      <c r="H645" s="140">
        <f>'вед.прил 7'!I520</f>
        <v>2000</v>
      </c>
      <c r="I645" s="158">
        <f>'вед.прил 7'!N520</f>
        <v>-175.4</v>
      </c>
      <c r="J645" s="158">
        <f>'вед.прил 7'!O520</f>
        <v>1824.6</v>
      </c>
    </row>
    <row r="646" spans="2:10" ht="45">
      <c r="B646" s="22" t="s">
        <v>330</v>
      </c>
      <c r="C646" s="24" t="s">
        <v>198</v>
      </c>
      <c r="D646" s="24" t="s">
        <v>193</v>
      </c>
      <c r="E646" s="24" t="s">
        <v>72</v>
      </c>
      <c r="F646" s="24"/>
      <c r="G646" s="24"/>
      <c r="H646" s="180">
        <f aca="true" t="shared" si="127" ref="H646:J650">H647</f>
        <v>12.9</v>
      </c>
      <c r="I646" s="180">
        <f t="shared" si="127"/>
        <v>0</v>
      </c>
      <c r="J646" s="180">
        <f t="shared" si="127"/>
        <v>12.9</v>
      </c>
    </row>
    <row r="647" spans="2:10" ht="45">
      <c r="B647" s="22" t="s">
        <v>383</v>
      </c>
      <c r="C647" s="24" t="s">
        <v>198</v>
      </c>
      <c r="D647" s="24" t="s">
        <v>193</v>
      </c>
      <c r="E647" s="24" t="s">
        <v>381</v>
      </c>
      <c r="F647" s="24"/>
      <c r="G647" s="24"/>
      <c r="H647" s="180">
        <f t="shared" si="127"/>
        <v>12.9</v>
      </c>
      <c r="I647" s="180">
        <f t="shared" si="127"/>
        <v>0</v>
      </c>
      <c r="J647" s="180">
        <f t="shared" si="127"/>
        <v>12.9</v>
      </c>
    </row>
    <row r="648" spans="2:10" ht="15">
      <c r="B648" s="22" t="s">
        <v>300</v>
      </c>
      <c r="C648" s="24" t="s">
        <v>198</v>
      </c>
      <c r="D648" s="24" t="s">
        <v>193</v>
      </c>
      <c r="E648" s="24" t="s">
        <v>382</v>
      </c>
      <c r="F648" s="24"/>
      <c r="G648" s="24"/>
      <c r="H648" s="180">
        <f t="shared" si="127"/>
        <v>12.9</v>
      </c>
      <c r="I648" s="180">
        <f t="shared" si="127"/>
        <v>0</v>
      </c>
      <c r="J648" s="180">
        <f t="shared" si="127"/>
        <v>12.9</v>
      </c>
    </row>
    <row r="649" spans="2:10" ht="45">
      <c r="B649" s="22" t="s">
        <v>329</v>
      </c>
      <c r="C649" s="24" t="s">
        <v>198</v>
      </c>
      <c r="D649" s="24" t="s">
        <v>193</v>
      </c>
      <c r="E649" s="24" t="s">
        <v>382</v>
      </c>
      <c r="F649" s="26" t="s">
        <v>246</v>
      </c>
      <c r="G649" s="26"/>
      <c r="H649" s="180">
        <f t="shared" si="127"/>
        <v>12.9</v>
      </c>
      <c r="I649" s="180">
        <f t="shared" si="127"/>
        <v>0</v>
      </c>
      <c r="J649" s="180">
        <f t="shared" si="127"/>
        <v>12.9</v>
      </c>
    </row>
    <row r="650" spans="2:10" ht="45">
      <c r="B650" s="22" t="s">
        <v>317</v>
      </c>
      <c r="C650" s="24" t="s">
        <v>198</v>
      </c>
      <c r="D650" s="24" t="s">
        <v>193</v>
      </c>
      <c r="E650" s="24" t="s">
        <v>381</v>
      </c>
      <c r="F650" s="26" t="s">
        <v>247</v>
      </c>
      <c r="G650" s="26"/>
      <c r="H650" s="180">
        <f t="shared" si="127"/>
        <v>12.9</v>
      </c>
      <c r="I650" s="180">
        <f t="shared" si="127"/>
        <v>0</v>
      </c>
      <c r="J650" s="180">
        <f t="shared" si="127"/>
        <v>12.9</v>
      </c>
    </row>
    <row r="651" spans="2:10" ht="15">
      <c r="B651" s="28" t="s">
        <v>236</v>
      </c>
      <c r="C651" s="26" t="s">
        <v>198</v>
      </c>
      <c r="D651" s="26" t="s">
        <v>193</v>
      </c>
      <c r="E651" s="26" t="s">
        <v>382</v>
      </c>
      <c r="F651" s="26" t="s">
        <v>247</v>
      </c>
      <c r="G651" s="26" t="s">
        <v>224</v>
      </c>
      <c r="H651" s="140">
        <f>'вед.прил 7'!I253</f>
        <v>12.9</v>
      </c>
      <c r="I651" s="158">
        <f>'вед.прил 7'!N253</f>
        <v>0</v>
      </c>
      <c r="J651" s="158">
        <f>'вед.прил 7'!O253</f>
        <v>12.9</v>
      </c>
    </row>
    <row r="652" spans="2:10" ht="15">
      <c r="B652" s="23" t="s">
        <v>166</v>
      </c>
      <c r="C652" s="24" t="s">
        <v>198</v>
      </c>
      <c r="D652" s="24" t="s">
        <v>193</v>
      </c>
      <c r="E652" s="24" t="s">
        <v>361</v>
      </c>
      <c r="F652" s="24"/>
      <c r="G652" s="24"/>
      <c r="H652" s="180">
        <f>H653</f>
        <v>7224.3</v>
      </c>
      <c r="I652" s="180">
        <f>I653</f>
        <v>0</v>
      </c>
      <c r="J652" s="180">
        <f>J653</f>
        <v>7224.3</v>
      </c>
    </row>
    <row r="653" spans="2:10" ht="30">
      <c r="B653" s="23" t="s">
        <v>243</v>
      </c>
      <c r="C653" s="24" t="s">
        <v>198</v>
      </c>
      <c r="D653" s="24" t="s">
        <v>193</v>
      </c>
      <c r="E653" s="123" t="s">
        <v>360</v>
      </c>
      <c r="F653" s="24"/>
      <c r="G653" s="24"/>
      <c r="H653" s="180">
        <f>H654+H657+H660</f>
        <v>7224.3</v>
      </c>
      <c r="I653" s="180">
        <f>I654+I657+I660</f>
        <v>0</v>
      </c>
      <c r="J653" s="180">
        <f>J654+J657+J660</f>
        <v>7224.3</v>
      </c>
    </row>
    <row r="654" spans="2:10" ht="90">
      <c r="B654" s="23" t="s">
        <v>315</v>
      </c>
      <c r="C654" s="24" t="s">
        <v>198</v>
      </c>
      <c r="D654" s="24" t="s">
        <v>193</v>
      </c>
      <c r="E654" s="123" t="s">
        <v>360</v>
      </c>
      <c r="F654" s="24" t="s">
        <v>244</v>
      </c>
      <c r="G654" s="24"/>
      <c r="H654" s="180">
        <f aca="true" t="shared" si="128" ref="H654:J655">H655</f>
        <v>6843.3</v>
      </c>
      <c r="I654" s="180">
        <f t="shared" si="128"/>
        <v>0</v>
      </c>
      <c r="J654" s="180">
        <f t="shared" si="128"/>
        <v>6843.3</v>
      </c>
    </row>
    <row r="655" spans="2:10" ht="30">
      <c r="B655" s="23" t="s">
        <v>314</v>
      </c>
      <c r="C655" s="24" t="s">
        <v>198</v>
      </c>
      <c r="D655" s="24" t="s">
        <v>193</v>
      </c>
      <c r="E655" s="123" t="s">
        <v>360</v>
      </c>
      <c r="F655" s="24" t="s">
        <v>245</v>
      </c>
      <c r="G655" s="24"/>
      <c r="H655" s="180">
        <f t="shared" si="128"/>
        <v>6843.3</v>
      </c>
      <c r="I655" s="180">
        <f t="shared" si="128"/>
        <v>0</v>
      </c>
      <c r="J655" s="180">
        <f t="shared" si="128"/>
        <v>6843.3</v>
      </c>
    </row>
    <row r="656" spans="2:10" ht="15">
      <c r="B656" s="25" t="s">
        <v>236</v>
      </c>
      <c r="C656" s="26" t="s">
        <v>198</v>
      </c>
      <c r="D656" s="26" t="s">
        <v>193</v>
      </c>
      <c r="E656" s="58" t="s">
        <v>360</v>
      </c>
      <c r="F656" s="26" t="s">
        <v>245</v>
      </c>
      <c r="G656" s="26" t="s">
        <v>224</v>
      </c>
      <c r="H656" s="140">
        <f>'вед.прил 7'!I258</f>
        <v>6843.3</v>
      </c>
      <c r="I656" s="158">
        <f>'вед.прил 7'!N258</f>
        <v>0</v>
      </c>
      <c r="J656" s="158">
        <f>'вед.прил 7'!O258</f>
        <v>6843.3</v>
      </c>
    </row>
    <row r="657" spans="2:10" ht="45">
      <c r="B657" s="22" t="s">
        <v>329</v>
      </c>
      <c r="C657" s="24" t="s">
        <v>198</v>
      </c>
      <c r="D657" s="24" t="s">
        <v>193</v>
      </c>
      <c r="E657" s="123" t="s">
        <v>360</v>
      </c>
      <c r="F657" s="24" t="s">
        <v>246</v>
      </c>
      <c r="G657" s="24"/>
      <c r="H657" s="180">
        <f aca="true" t="shared" si="129" ref="H657:J658">H658</f>
        <v>370.2</v>
      </c>
      <c r="I657" s="180">
        <f t="shared" si="129"/>
        <v>0</v>
      </c>
      <c r="J657" s="180">
        <f t="shared" si="129"/>
        <v>370.2</v>
      </c>
    </row>
    <row r="658" spans="2:10" ht="45">
      <c r="B658" s="22" t="s">
        <v>317</v>
      </c>
      <c r="C658" s="24" t="s">
        <v>198</v>
      </c>
      <c r="D658" s="24" t="s">
        <v>193</v>
      </c>
      <c r="E658" s="123" t="s">
        <v>360</v>
      </c>
      <c r="F658" s="24" t="s">
        <v>247</v>
      </c>
      <c r="G658" s="24"/>
      <c r="H658" s="180">
        <f t="shared" si="129"/>
        <v>370.2</v>
      </c>
      <c r="I658" s="180">
        <f t="shared" si="129"/>
        <v>0</v>
      </c>
      <c r="J658" s="180">
        <f t="shared" si="129"/>
        <v>370.2</v>
      </c>
    </row>
    <row r="659" spans="2:10" ht="15">
      <c r="B659" s="25" t="s">
        <v>236</v>
      </c>
      <c r="C659" s="26" t="s">
        <v>198</v>
      </c>
      <c r="D659" s="26" t="s">
        <v>193</v>
      </c>
      <c r="E659" s="58" t="s">
        <v>360</v>
      </c>
      <c r="F659" s="26" t="s">
        <v>247</v>
      </c>
      <c r="G659" s="26" t="s">
        <v>224</v>
      </c>
      <c r="H659" s="140">
        <f>'вед.прил 7'!I261</f>
        <v>370.2</v>
      </c>
      <c r="I659" s="158">
        <f>'вед.прил 7'!N261</f>
        <v>0</v>
      </c>
      <c r="J659" s="158">
        <f>'вед.прил 7'!O261</f>
        <v>370.2</v>
      </c>
    </row>
    <row r="660" spans="2:10" ht="15">
      <c r="B660" s="22" t="s">
        <v>255</v>
      </c>
      <c r="C660" s="24" t="s">
        <v>198</v>
      </c>
      <c r="D660" s="24" t="s">
        <v>193</v>
      </c>
      <c r="E660" s="123" t="s">
        <v>360</v>
      </c>
      <c r="F660" s="24" t="s">
        <v>254</v>
      </c>
      <c r="G660" s="24"/>
      <c r="H660" s="180">
        <f aca="true" t="shared" si="130" ref="H660:J661">H661</f>
        <v>10.8</v>
      </c>
      <c r="I660" s="180">
        <f t="shared" si="130"/>
        <v>0</v>
      </c>
      <c r="J660" s="180">
        <f t="shared" si="130"/>
        <v>10.8</v>
      </c>
    </row>
    <row r="661" spans="2:10" ht="15">
      <c r="B661" s="22" t="s">
        <v>257</v>
      </c>
      <c r="C661" s="24" t="s">
        <v>198</v>
      </c>
      <c r="D661" s="24" t="s">
        <v>193</v>
      </c>
      <c r="E661" s="123" t="s">
        <v>360</v>
      </c>
      <c r="F661" s="24" t="s">
        <v>256</v>
      </c>
      <c r="G661" s="24"/>
      <c r="H661" s="180">
        <f t="shared" si="130"/>
        <v>10.8</v>
      </c>
      <c r="I661" s="180">
        <f t="shared" si="130"/>
        <v>0</v>
      </c>
      <c r="J661" s="180">
        <f t="shared" si="130"/>
        <v>10.8</v>
      </c>
    </row>
    <row r="662" spans="2:10" ht="18.75" customHeight="1">
      <c r="B662" s="25" t="s">
        <v>236</v>
      </c>
      <c r="C662" s="26" t="s">
        <v>198</v>
      </c>
      <c r="D662" s="26" t="s">
        <v>193</v>
      </c>
      <c r="E662" s="58" t="s">
        <v>360</v>
      </c>
      <c r="F662" s="26" t="s">
        <v>256</v>
      </c>
      <c r="G662" s="26" t="s">
        <v>224</v>
      </c>
      <c r="H662" s="140">
        <f>'вед.прил 7'!I264</f>
        <v>10.8</v>
      </c>
      <c r="I662" s="158">
        <f>'вед.прил 7'!N264</f>
        <v>0</v>
      </c>
      <c r="J662" s="158">
        <f>'вед.прил 7'!O264</f>
        <v>10.8</v>
      </c>
    </row>
    <row r="663" spans="2:10" ht="18" customHeight="1">
      <c r="B663" s="45" t="s">
        <v>393</v>
      </c>
      <c r="C663" s="46" t="s">
        <v>195</v>
      </c>
      <c r="D663" s="24"/>
      <c r="E663" s="101"/>
      <c r="F663" s="24"/>
      <c r="G663" s="24"/>
      <c r="H663" s="134">
        <f>H666+H725</f>
        <v>41563.9</v>
      </c>
      <c r="I663" s="134">
        <f>I666+I725</f>
        <v>20</v>
      </c>
      <c r="J663" s="134">
        <f>J666+J725</f>
        <v>41583.9</v>
      </c>
    </row>
    <row r="664" spans="2:10" ht="18.75" customHeight="1">
      <c r="B664" s="62" t="s">
        <v>236</v>
      </c>
      <c r="C664" s="46" t="s">
        <v>195</v>
      </c>
      <c r="D664" s="24"/>
      <c r="E664" s="101"/>
      <c r="F664" s="24"/>
      <c r="G664" s="46" t="s">
        <v>224</v>
      </c>
      <c r="H664" s="134">
        <f>H673+H679+H696+H699+H702+H708+H714+H730+H733+H737+H740+H684+H718+H689+H724</f>
        <v>35113.399999999994</v>
      </c>
      <c r="I664" s="134">
        <f>I673+I679+I696+I699+I702+I708+I714+I730+I733+I737+I740+I684+I718+I689+I724</f>
        <v>20</v>
      </c>
      <c r="J664" s="134">
        <f>J673+J679+J696+J699+J702+J708+J714+J730+J733+J737+J740+J684+J718+J689+J724</f>
        <v>35133.399999999994</v>
      </c>
    </row>
    <row r="665" spans="2:10" ht="18" customHeight="1">
      <c r="B665" s="62" t="s">
        <v>237</v>
      </c>
      <c r="C665" s="46" t="s">
        <v>195</v>
      </c>
      <c r="D665" s="24"/>
      <c r="E665" s="101"/>
      <c r="F665" s="24"/>
      <c r="G665" s="46" t="s">
        <v>225</v>
      </c>
      <c r="H665" s="134">
        <f>H685+H719+H690</f>
        <v>6450.5</v>
      </c>
      <c r="I665" s="134">
        <f>I685+I719+I690</f>
        <v>0</v>
      </c>
      <c r="J665" s="134">
        <f>J685+J719+J690</f>
        <v>6450.5</v>
      </c>
    </row>
    <row r="666" spans="2:10" ht="16.5" customHeight="1">
      <c r="B666" s="45" t="s">
        <v>187</v>
      </c>
      <c r="C666" s="46" t="s">
        <v>195</v>
      </c>
      <c r="D666" s="46" t="s">
        <v>191</v>
      </c>
      <c r="E666" s="103"/>
      <c r="F666" s="46"/>
      <c r="G666" s="46"/>
      <c r="H666" s="134">
        <f>H667+H720</f>
        <v>33681.8</v>
      </c>
      <c r="I666" s="134">
        <f>I667+I720</f>
        <v>20</v>
      </c>
      <c r="J666" s="134">
        <f>J667+J720</f>
        <v>33701.8</v>
      </c>
    </row>
    <row r="667" spans="2:10" ht="45">
      <c r="B667" s="22" t="str">
        <f>'вед.прил 7'!A799</f>
        <v>Муниципальная программа "Культура и искусство города Ливны Орловской области на 2020-2024 годы"</v>
      </c>
      <c r="C667" s="24" t="s">
        <v>195</v>
      </c>
      <c r="D667" s="24" t="s">
        <v>191</v>
      </c>
      <c r="E667" s="24" t="str">
        <f>'вед.прил 7'!E799</f>
        <v>53 0 00 00000 </v>
      </c>
      <c r="F667" s="24"/>
      <c r="G667" s="24"/>
      <c r="H667" s="180">
        <f>H668+H674+H691+H703+H709</f>
        <v>33541.8</v>
      </c>
      <c r="I667" s="180">
        <f>I668+I674+I691+I703+I709</f>
        <v>0</v>
      </c>
      <c r="J667" s="180">
        <f>J668+J674+J691+J703+J709</f>
        <v>33541.8</v>
      </c>
    </row>
    <row r="668" spans="2:10" ht="30">
      <c r="B668" s="23" t="str">
        <f>'вед.прил 7'!A800</f>
        <v>Подпрограмма "Развитие учреждений культурно-досугового типа города Ливны" </v>
      </c>
      <c r="C668" s="24" t="s">
        <v>195</v>
      </c>
      <c r="D668" s="24" t="s">
        <v>191</v>
      </c>
      <c r="E668" s="24" t="str">
        <f>'вед.прил 7'!E800</f>
        <v>53 2 00 00000 </v>
      </c>
      <c r="F668" s="24"/>
      <c r="G668" s="24"/>
      <c r="H668" s="180">
        <f aca="true" t="shared" si="131" ref="H668:J672">H669</f>
        <v>18966.8</v>
      </c>
      <c r="I668" s="180">
        <f t="shared" si="131"/>
        <v>0</v>
      </c>
      <c r="J668" s="180">
        <f t="shared" si="131"/>
        <v>18966.8</v>
      </c>
    </row>
    <row r="669" spans="2:10" ht="60">
      <c r="B669" s="22" t="str">
        <f>'вед.прил 7'!A801</f>
        <v>Основное мероприятие "Обеспечение условий для художественного и народного творчества, совершенствование культурно-досуговой деятельности"</v>
      </c>
      <c r="C669" s="24" t="s">
        <v>195</v>
      </c>
      <c r="D669" s="24" t="s">
        <v>191</v>
      </c>
      <c r="E669" s="24" t="str">
        <f>'вед.прил 7'!E801</f>
        <v>53 2 01 00000</v>
      </c>
      <c r="F669" s="24"/>
      <c r="G669" s="24"/>
      <c r="H669" s="180">
        <f t="shared" si="131"/>
        <v>18966.8</v>
      </c>
      <c r="I669" s="180">
        <f t="shared" si="131"/>
        <v>0</v>
      </c>
      <c r="J669" s="180">
        <f t="shared" si="131"/>
        <v>18966.8</v>
      </c>
    </row>
    <row r="670" spans="2:10" ht="15">
      <c r="B670" s="22" t="s">
        <v>300</v>
      </c>
      <c r="C670" s="24" t="s">
        <v>195</v>
      </c>
      <c r="D670" s="24" t="s">
        <v>191</v>
      </c>
      <c r="E670" s="24" t="str">
        <f>'вед.прил 7'!E802</f>
        <v>53 2 01 77290</v>
      </c>
      <c r="F670" s="24"/>
      <c r="G670" s="24"/>
      <c r="H670" s="180">
        <f t="shared" si="131"/>
        <v>18966.8</v>
      </c>
      <c r="I670" s="180">
        <f t="shared" si="131"/>
        <v>0</v>
      </c>
      <c r="J670" s="180">
        <f t="shared" si="131"/>
        <v>18966.8</v>
      </c>
    </row>
    <row r="671" spans="2:10" ht="45">
      <c r="B671" s="27" t="s">
        <v>249</v>
      </c>
      <c r="C671" s="24" t="s">
        <v>195</v>
      </c>
      <c r="D671" s="24" t="s">
        <v>191</v>
      </c>
      <c r="E671" s="24" t="str">
        <f>'вед.прил 7'!E803</f>
        <v>53 2 01 77290</v>
      </c>
      <c r="F671" s="24" t="s">
        <v>248</v>
      </c>
      <c r="G671" s="24"/>
      <c r="H671" s="180">
        <f t="shared" si="131"/>
        <v>18966.8</v>
      </c>
      <c r="I671" s="180">
        <f t="shared" si="131"/>
        <v>0</v>
      </c>
      <c r="J671" s="180">
        <f t="shared" si="131"/>
        <v>18966.8</v>
      </c>
    </row>
    <row r="672" spans="2:10" ht="15">
      <c r="B672" s="23" t="s">
        <v>251</v>
      </c>
      <c r="C672" s="24" t="s">
        <v>195</v>
      </c>
      <c r="D672" s="24" t="s">
        <v>191</v>
      </c>
      <c r="E672" s="24" t="str">
        <f>'вед.прил 7'!E804</f>
        <v>53 2 01 77290</v>
      </c>
      <c r="F672" s="24" t="s">
        <v>250</v>
      </c>
      <c r="G672" s="24"/>
      <c r="H672" s="180">
        <f t="shared" si="131"/>
        <v>18966.8</v>
      </c>
      <c r="I672" s="180">
        <f t="shared" si="131"/>
        <v>0</v>
      </c>
      <c r="J672" s="180">
        <f t="shared" si="131"/>
        <v>18966.8</v>
      </c>
    </row>
    <row r="673" spans="2:10" ht="15">
      <c r="B673" s="25" t="s">
        <v>236</v>
      </c>
      <c r="C673" s="26" t="s">
        <v>195</v>
      </c>
      <c r="D673" s="26" t="s">
        <v>191</v>
      </c>
      <c r="E673" s="26" t="str">
        <f>'вед.прил 7'!E805</f>
        <v>53 2 01 77290</v>
      </c>
      <c r="F673" s="26" t="s">
        <v>250</v>
      </c>
      <c r="G673" s="26" t="s">
        <v>224</v>
      </c>
      <c r="H673" s="140">
        <f>'вед.прил 7'!I805</f>
        <v>18966.8</v>
      </c>
      <c r="I673" s="158">
        <f>'вед.прил 7'!N805</f>
        <v>0</v>
      </c>
      <c r="J673" s="158">
        <f>'вед.прил 7'!O805</f>
        <v>18966.8</v>
      </c>
    </row>
    <row r="674" spans="2:10" ht="30">
      <c r="B674" s="22" t="str">
        <f>'вед.прил 7'!A806</f>
        <v>Подпрограмма "Развитие музейной деятельности в городе Ливны" </v>
      </c>
      <c r="C674" s="24" t="s">
        <v>195</v>
      </c>
      <c r="D674" s="24" t="s">
        <v>191</v>
      </c>
      <c r="E674" s="24" t="str">
        <f>'вед.прил 7'!E806</f>
        <v>53 3 00 00000</v>
      </c>
      <c r="F674" s="24"/>
      <c r="G674" s="24"/>
      <c r="H674" s="180">
        <f>H675+H680</f>
        <v>9099.5</v>
      </c>
      <c r="I674" s="180">
        <f>I675+I680</f>
        <v>0</v>
      </c>
      <c r="J674" s="180">
        <f>J675+J680</f>
        <v>9099.5</v>
      </c>
    </row>
    <row r="675" spans="2:10" ht="30">
      <c r="B675" s="22" t="str">
        <f>'вед.прил 7'!A807</f>
        <v>Основное мероприятие "Обеспечение  деятельности музея"</v>
      </c>
      <c r="C675" s="24" t="s">
        <v>195</v>
      </c>
      <c r="D675" s="24" t="s">
        <v>191</v>
      </c>
      <c r="E675" s="24" t="str">
        <f>'вед.прил 7'!E807</f>
        <v>53 3 01 00000</v>
      </c>
      <c r="F675" s="24"/>
      <c r="G675" s="24"/>
      <c r="H675" s="180">
        <f aca="true" t="shared" si="132" ref="H675:J678">H676</f>
        <v>3037.1</v>
      </c>
      <c r="I675" s="180">
        <f t="shared" si="132"/>
        <v>0</v>
      </c>
      <c r="J675" s="180">
        <f t="shared" si="132"/>
        <v>3037.1</v>
      </c>
    </row>
    <row r="676" spans="2:10" ht="15">
      <c r="B676" s="22" t="s">
        <v>300</v>
      </c>
      <c r="C676" s="24" t="s">
        <v>195</v>
      </c>
      <c r="D676" s="24" t="s">
        <v>191</v>
      </c>
      <c r="E676" s="24" t="str">
        <f>'вед.прил 7'!E808</f>
        <v>53 3 01 77300</v>
      </c>
      <c r="F676" s="24"/>
      <c r="G676" s="24"/>
      <c r="H676" s="180">
        <f t="shared" si="132"/>
        <v>3037.1</v>
      </c>
      <c r="I676" s="180">
        <f t="shared" si="132"/>
        <v>0</v>
      </c>
      <c r="J676" s="180">
        <f t="shared" si="132"/>
        <v>3037.1</v>
      </c>
    </row>
    <row r="677" spans="2:10" ht="45">
      <c r="B677" s="27" t="s">
        <v>249</v>
      </c>
      <c r="C677" s="24" t="s">
        <v>195</v>
      </c>
      <c r="D677" s="24" t="s">
        <v>191</v>
      </c>
      <c r="E677" s="24" t="str">
        <f>'вед.прил 7'!E809</f>
        <v>53 3 01 77300</v>
      </c>
      <c r="F677" s="24" t="s">
        <v>248</v>
      </c>
      <c r="G677" s="24"/>
      <c r="H677" s="180">
        <f t="shared" si="132"/>
        <v>3037.1</v>
      </c>
      <c r="I677" s="180">
        <f t="shared" si="132"/>
        <v>0</v>
      </c>
      <c r="J677" s="180">
        <f t="shared" si="132"/>
        <v>3037.1</v>
      </c>
    </row>
    <row r="678" spans="2:10" ht="15">
      <c r="B678" s="23" t="s">
        <v>251</v>
      </c>
      <c r="C678" s="24" t="s">
        <v>195</v>
      </c>
      <c r="D678" s="24" t="s">
        <v>191</v>
      </c>
      <c r="E678" s="24" t="str">
        <f>'вед.прил 7'!E810</f>
        <v>53 3 01 77300</v>
      </c>
      <c r="F678" s="24" t="s">
        <v>250</v>
      </c>
      <c r="G678" s="24"/>
      <c r="H678" s="180">
        <f t="shared" si="132"/>
        <v>3037.1</v>
      </c>
      <c r="I678" s="180">
        <f t="shared" si="132"/>
        <v>0</v>
      </c>
      <c r="J678" s="180">
        <f t="shared" si="132"/>
        <v>3037.1</v>
      </c>
    </row>
    <row r="679" spans="2:10" ht="15">
      <c r="B679" s="25" t="s">
        <v>236</v>
      </c>
      <c r="C679" s="26" t="s">
        <v>195</v>
      </c>
      <c r="D679" s="26" t="s">
        <v>191</v>
      </c>
      <c r="E679" s="26" t="str">
        <f>'вед.прил 7'!E811</f>
        <v>53 3 01 77300</v>
      </c>
      <c r="F679" s="26" t="s">
        <v>250</v>
      </c>
      <c r="G679" s="26" t="s">
        <v>224</v>
      </c>
      <c r="H679" s="140">
        <f>'вед.прил 7'!I811</f>
        <v>3037.1</v>
      </c>
      <c r="I679" s="158">
        <f>'вед.прил 7'!N811</f>
        <v>0</v>
      </c>
      <c r="J679" s="158">
        <f>'вед.прил 7'!O811</f>
        <v>3037.1</v>
      </c>
    </row>
    <row r="680" spans="2:10" ht="60">
      <c r="B680" s="181" t="s">
        <v>510</v>
      </c>
      <c r="C680" s="24" t="s">
        <v>195</v>
      </c>
      <c r="D680" s="24" t="s">
        <v>191</v>
      </c>
      <c r="E680" s="24" t="s">
        <v>511</v>
      </c>
      <c r="F680" s="24"/>
      <c r="G680" s="24"/>
      <c r="H680" s="180">
        <f>H681+H686</f>
        <v>6062.400000000001</v>
      </c>
      <c r="I680" s="180">
        <f>I681+I686</f>
        <v>0</v>
      </c>
      <c r="J680" s="180">
        <f>J681+J686</f>
        <v>6062.400000000001</v>
      </c>
    </row>
    <row r="681" spans="2:10" ht="30">
      <c r="B681" s="120" t="s">
        <v>512</v>
      </c>
      <c r="C681" s="24" t="s">
        <v>195</v>
      </c>
      <c r="D681" s="24" t="s">
        <v>191</v>
      </c>
      <c r="E681" s="24" t="s">
        <v>513</v>
      </c>
      <c r="F681" s="24"/>
      <c r="G681" s="24"/>
      <c r="H681" s="180">
        <f aca="true" t="shared" si="133" ref="H681:J682">H682</f>
        <v>0</v>
      </c>
      <c r="I681" s="180">
        <f t="shared" si="133"/>
        <v>0</v>
      </c>
      <c r="J681" s="180">
        <f t="shared" si="133"/>
        <v>0</v>
      </c>
    </row>
    <row r="682" spans="2:10" ht="45">
      <c r="B682" s="27" t="s">
        <v>249</v>
      </c>
      <c r="C682" s="24" t="s">
        <v>195</v>
      </c>
      <c r="D682" s="24" t="s">
        <v>191</v>
      </c>
      <c r="E682" s="24" t="s">
        <v>513</v>
      </c>
      <c r="F682" s="24" t="s">
        <v>248</v>
      </c>
      <c r="G682" s="24"/>
      <c r="H682" s="180">
        <f t="shared" si="133"/>
        <v>0</v>
      </c>
      <c r="I682" s="180">
        <f t="shared" si="133"/>
        <v>0</v>
      </c>
      <c r="J682" s="180">
        <f t="shared" si="133"/>
        <v>0</v>
      </c>
    </row>
    <row r="683" spans="2:10" ht="15">
      <c r="B683" s="23" t="s">
        <v>251</v>
      </c>
      <c r="C683" s="24" t="s">
        <v>195</v>
      </c>
      <c r="D683" s="24" t="s">
        <v>191</v>
      </c>
      <c r="E683" s="24" t="s">
        <v>513</v>
      </c>
      <c r="F683" s="24" t="s">
        <v>250</v>
      </c>
      <c r="G683" s="24"/>
      <c r="H683" s="180">
        <f>H684+H685</f>
        <v>0</v>
      </c>
      <c r="I683" s="180">
        <f>I684+I685</f>
        <v>0</v>
      </c>
      <c r="J683" s="180">
        <f>J684+J685</f>
        <v>0</v>
      </c>
    </row>
    <row r="684" spans="2:10" ht="15">
      <c r="B684" s="25" t="s">
        <v>236</v>
      </c>
      <c r="C684" s="26" t="s">
        <v>195</v>
      </c>
      <c r="D684" s="26" t="s">
        <v>191</v>
      </c>
      <c r="E684" s="26" t="s">
        <v>513</v>
      </c>
      <c r="F684" s="26" t="s">
        <v>250</v>
      </c>
      <c r="G684" s="26" t="s">
        <v>224</v>
      </c>
      <c r="H684" s="140">
        <f>'вед.прил 7'!I816</f>
        <v>0</v>
      </c>
      <c r="I684" s="158">
        <f>'вед.прил 7'!N816</f>
        <v>0</v>
      </c>
      <c r="J684" s="158">
        <f>'вед.прил 7'!O816</f>
        <v>0</v>
      </c>
    </row>
    <row r="685" spans="2:10" ht="15">
      <c r="B685" s="25" t="s">
        <v>237</v>
      </c>
      <c r="C685" s="26" t="s">
        <v>195</v>
      </c>
      <c r="D685" s="26" t="s">
        <v>191</v>
      </c>
      <c r="E685" s="26" t="s">
        <v>513</v>
      </c>
      <c r="F685" s="26" t="s">
        <v>250</v>
      </c>
      <c r="G685" s="26" t="s">
        <v>225</v>
      </c>
      <c r="H685" s="140">
        <f>'вед.прил 7'!I817</f>
        <v>0</v>
      </c>
      <c r="I685" s="158">
        <f>'вед.прил 7'!N817</f>
        <v>0</v>
      </c>
      <c r="J685" s="158">
        <f>'вед.прил 7'!O817</f>
        <v>0</v>
      </c>
    </row>
    <row r="686" spans="2:10" ht="30">
      <c r="B686" s="22" t="s">
        <v>543</v>
      </c>
      <c r="C686" s="24" t="s">
        <v>195</v>
      </c>
      <c r="D686" s="24" t="s">
        <v>191</v>
      </c>
      <c r="E686" s="24" t="s">
        <v>535</v>
      </c>
      <c r="F686" s="26"/>
      <c r="G686" s="26"/>
      <c r="H686" s="180">
        <f aca="true" t="shared" si="134" ref="H686:J687">H687</f>
        <v>6062.400000000001</v>
      </c>
      <c r="I686" s="180">
        <f t="shared" si="134"/>
        <v>0</v>
      </c>
      <c r="J686" s="180">
        <f t="shared" si="134"/>
        <v>6062.400000000001</v>
      </c>
    </row>
    <row r="687" spans="2:10" ht="45">
      <c r="B687" s="27" t="s">
        <v>249</v>
      </c>
      <c r="C687" s="24" t="s">
        <v>195</v>
      </c>
      <c r="D687" s="24" t="s">
        <v>191</v>
      </c>
      <c r="E687" s="24" t="s">
        <v>535</v>
      </c>
      <c r="F687" s="24" t="s">
        <v>248</v>
      </c>
      <c r="G687" s="24"/>
      <c r="H687" s="180">
        <f t="shared" si="134"/>
        <v>6062.400000000001</v>
      </c>
      <c r="I687" s="180">
        <f t="shared" si="134"/>
        <v>0</v>
      </c>
      <c r="J687" s="180">
        <f t="shared" si="134"/>
        <v>6062.400000000001</v>
      </c>
    </row>
    <row r="688" spans="2:10" ht="15">
      <c r="B688" s="23" t="s">
        <v>251</v>
      </c>
      <c r="C688" s="24" t="s">
        <v>195</v>
      </c>
      <c r="D688" s="24" t="s">
        <v>191</v>
      </c>
      <c r="E688" s="24" t="s">
        <v>535</v>
      </c>
      <c r="F688" s="24" t="s">
        <v>250</v>
      </c>
      <c r="G688" s="24"/>
      <c r="H688" s="180">
        <f>H689+H690</f>
        <v>6062.400000000001</v>
      </c>
      <c r="I688" s="180">
        <f>I689+I690</f>
        <v>0</v>
      </c>
      <c r="J688" s="180">
        <f>J689+J690</f>
        <v>6062.400000000001</v>
      </c>
    </row>
    <row r="689" spans="2:10" ht="15">
      <c r="B689" s="25" t="s">
        <v>236</v>
      </c>
      <c r="C689" s="26" t="s">
        <v>195</v>
      </c>
      <c r="D689" s="26" t="s">
        <v>191</v>
      </c>
      <c r="E689" s="26" t="s">
        <v>535</v>
      </c>
      <c r="F689" s="26" t="s">
        <v>250</v>
      </c>
      <c r="G689" s="26" t="s">
        <v>224</v>
      </c>
      <c r="H689" s="140">
        <f>'вед.прил 7'!I821</f>
        <v>303.1</v>
      </c>
      <c r="I689" s="158">
        <f>'вед.прил 7'!N821</f>
        <v>0</v>
      </c>
      <c r="J689" s="158">
        <f>'вед.прил 7'!O821</f>
        <v>303.1</v>
      </c>
    </row>
    <row r="690" spans="2:10" ht="15">
      <c r="B690" s="25" t="s">
        <v>237</v>
      </c>
      <c r="C690" s="26" t="s">
        <v>195</v>
      </c>
      <c r="D690" s="26" t="s">
        <v>191</v>
      </c>
      <c r="E690" s="26" t="s">
        <v>535</v>
      </c>
      <c r="F690" s="26" t="s">
        <v>250</v>
      </c>
      <c r="G690" s="26" t="s">
        <v>225</v>
      </c>
      <c r="H690" s="140">
        <f>'вед.прил 7'!I822</f>
        <v>5759.3</v>
      </c>
      <c r="I690" s="158">
        <f>'вед.прил 7'!N822</f>
        <v>0</v>
      </c>
      <c r="J690" s="158">
        <f>'вед.прил 7'!O822</f>
        <v>5759.3</v>
      </c>
    </row>
    <row r="691" spans="2:10" ht="30">
      <c r="B691" s="22" t="str">
        <f>'вед.прил 7'!A823</f>
        <v>Подпрограмма "Развитие библиотечной системы города Ливны" </v>
      </c>
      <c r="C691" s="24" t="s">
        <v>195</v>
      </c>
      <c r="D691" s="24" t="s">
        <v>191</v>
      </c>
      <c r="E691" s="24" t="str">
        <f>'вед.прил 7'!E823</f>
        <v>53 4 00 00000</v>
      </c>
      <c r="F691" s="24"/>
      <c r="G691" s="24"/>
      <c r="H691" s="180">
        <f aca="true" t="shared" si="135" ref="H691:J692">H692</f>
        <v>4101.6</v>
      </c>
      <c r="I691" s="180">
        <f t="shared" si="135"/>
        <v>0</v>
      </c>
      <c r="J691" s="180">
        <f t="shared" si="135"/>
        <v>4101.6</v>
      </c>
    </row>
    <row r="692" spans="2:10" ht="30">
      <c r="B692" s="22" t="str">
        <f>'вед.прил 7'!A824</f>
        <v>Основное мероприятие "Обеспечение деятельности библиотечной системы"</v>
      </c>
      <c r="C692" s="24" t="s">
        <v>195</v>
      </c>
      <c r="D692" s="24" t="s">
        <v>191</v>
      </c>
      <c r="E692" s="24" t="str">
        <f>'вед.прил 7'!E824</f>
        <v>53 4 01 00000</v>
      </c>
      <c r="F692" s="24"/>
      <c r="G692" s="24"/>
      <c r="H692" s="180">
        <f t="shared" si="135"/>
        <v>4101.6</v>
      </c>
      <c r="I692" s="180">
        <f t="shared" si="135"/>
        <v>0</v>
      </c>
      <c r="J692" s="180">
        <f t="shared" si="135"/>
        <v>4101.6</v>
      </c>
    </row>
    <row r="693" spans="2:10" ht="15">
      <c r="B693" s="22" t="s">
        <v>300</v>
      </c>
      <c r="C693" s="24" t="s">
        <v>195</v>
      </c>
      <c r="D693" s="24" t="s">
        <v>191</v>
      </c>
      <c r="E693" s="24" t="str">
        <f>'вед.прил 7'!E825</f>
        <v>53 4 01 77310</v>
      </c>
      <c r="F693" s="24"/>
      <c r="G693" s="24"/>
      <c r="H693" s="180">
        <f>H694+H697+H702</f>
        <v>4101.6</v>
      </c>
      <c r="I693" s="180">
        <f>I694+I697+I702</f>
        <v>0</v>
      </c>
      <c r="J693" s="180">
        <f>J694+J697+J702</f>
        <v>4101.6</v>
      </c>
    </row>
    <row r="694" spans="2:10" ht="90">
      <c r="B694" s="23" t="s">
        <v>315</v>
      </c>
      <c r="C694" s="24" t="s">
        <v>195</v>
      </c>
      <c r="D694" s="24" t="s">
        <v>191</v>
      </c>
      <c r="E694" s="24" t="str">
        <f>'вед.прил 7'!E826</f>
        <v>53 4 01 77310</v>
      </c>
      <c r="F694" s="24" t="s">
        <v>244</v>
      </c>
      <c r="G694" s="24"/>
      <c r="H694" s="180">
        <f aca="true" t="shared" si="136" ref="H694:J695">H695</f>
        <v>2738.6</v>
      </c>
      <c r="I694" s="180">
        <f t="shared" si="136"/>
        <v>0</v>
      </c>
      <c r="J694" s="180">
        <f t="shared" si="136"/>
        <v>2738.6</v>
      </c>
    </row>
    <row r="695" spans="2:10" ht="30">
      <c r="B695" s="23" t="s">
        <v>253</v>
      </c>
      <c r="C695" s="24" t="s">
        <v>195</v>
      </c>
      <c r="D695" s="24" t="s">
        <v>191</v>
      </c>
      <c r="E695" s="24" t="str">
        <f>'вед.прил 7'!E827</f>
        <v>53 4 01 77310</v>
      </c>
      <c r="F695" s="24" t="s">
        <v>252</v>
      </c>
      <c r="G695" s="24"/>
      <c r="H695" s="180">
        <f t="shared" si="136"/>
        <v>2738.6</v>
      </c>
      <c r="I695" s="180">
        <f t="shared" si="136"/>
        <v>0</v>
      </c>
      <c r="J695" s="180">
        <f t="shared" si="136"/>
        <v>2738.6</v>
      </c>
    </row>
    <row r="696" spans="2:10" ht="15">
      <c r="B696" s="28" t="s">
        <v>236</v>
      </c>
      <c r="C696" s="26" t="s">
        <v>195</v>
      </c>
      <c r="D696" s="26" t="s">
        <v>191</v>
      </c>
      <c r="E696" s="26" t="str">
        <f>'вед.прил 7'!E828</f>
        <v>53 4 01 77310</v>
      </c>
      <c r="F696" s="26" t="s">
        <v>252</v>
      </c>
      <c r="G696" s="26" t="s">
        <v>224</v>
      </c>
      <c r="H696" s="140">
        <f>'вед.прил 7'!I828</f>
        <v>2738.6</v>
      </c>
      <c r="I696" s="158">
        <f>'вед.прил 7'!N828</f>
        <v>0</v>
      </c>
      <c r="J696" s="158">
        <f>'вед.прил 7'!O828</f>
        <v>2738.6</v>
      </c>
    </row>
    <row r="697" spans="2:10" ht="45">
      <c r="B697" s="22" t="s">
        <v>329</v>
      </c>
      <c r="C697" s="24" t="s">
        <v>195</v>
      </c>
      <c r="D697" s="24" t="s">
        <v>191</v>
      </c>
      <c r="E697" s="24" t="str">
        <f>'вед.прил 7'!E829</f>
        <v>53 4 01 77310</v>
      </c>
      <c r="F697" s="24" t="s">
        <v>246</v>
      </c>
      <c r="G697" s="24"/>
      <c r="H697" s="180">
        <f aca="true" t="shared" si="137" ref="H697:J698">H698</f>
        <v>1294.5</v>
      </c>
      <c r="I697" s="180">
        <f t="shared" si="137"/>
        <v>0</v>
      </c>
      <c r="J697" s="180">
        <f t="shared" si="137"/>
        <v>1294.5</v>
      </c>
    </row>
    <row r="698" spans="2:10" ht="45">
      <c r="B698" s="22" t="s">
        <v>317</v>
      </c>
      <c r="C698" s="24" t="s">
        <v>195</v>
      </c>
      <c r="D698" s="24" t="s">
        <v>191</v>
      </c>
      <c r="E698" s="24" t="str">
        <f>'вед.прил 7'!E830</f>
        <v>53 4 01 77310</v>
      </c>
      <c r="F698" s="24" t="s">
        <v>247</v>
      </c>
      <c r="G698" s="24"/>
      <c r="H698" s="180">
        <f t="shared" si="137"/>
        <v>1294.5</v>
      </c>
      <c r="I698" s="180">
        <f t="shared" si="137"/>
        <v>0</v>
      </c>
      <c r="J698" s="180">
        <f t="shared" si="137"/>
        <v>1294.5</v>
      </c>
    </row>
    <row r="699" spans="2:10" ht="15">
      <c r="B699" s="25" t="s">
        <v>236</v>
      </c>
      <c r="C699" s="26" t="s">
        <v>195</v>
      </c>
      <c r="D699" s="26" t="s">
        <v>191</v>
      </c>
      <c r="E699" s="26" t="str">
        <f>'вед.прил 7'!E831</f>
        <v>53 4 01 77310</v>
      </c>
      <c r="F699" s="26" t="s">
        <v>247</v>
      </c>
      <c r="G699" s="26" t="s">
        <v>224</v>
      </c>
      <c r="H699" s="140">
        <f>'вед.прил 7'!I831</f>
        <v>1294.5</v>
      </c>
      <c r="I699" s="158">
        <f>'вед.прил 7'!N831</f>
        <v>0</v>
      </c>
      <c r="J699" s="158">
        <f>'вед.прил 7'!O831</f>
        <v>1294.5</v>
      </c>
    </row>
    <row r="700" spans="2:10" ht="19.5" customHeight="1">
      <c r="B700" s="22" t="s">
        <v>255</v>
      </c>
      <c r="C700" s="24" t="s">
        <v>195</v>
      </c>
      <c r="D700" s="24" t="s">
        <v>191</v>
      </c>
      <c r="E700" s="24" t="s">
        <v>29</v>
      </c>
      <c r="F700" s="24" t="s">
        <v>254</v>
      </c>
      <c r="G700" s="24"/>
      <c r="H700" s="180">
        <f aca="true" t="shared" si="138" ref="H700:J701">H701</f>
        <v>68.5</v>
      </c>
      <c r="I700" s="180">
        <f t="shared" si="138"/>
        <v>0</v>
      </c>
      <c r="J700" s="180">
        <f t="shared" si="138"/>
        <v>68.5</v>
      </c>
    </row>
    <row r="701" spans="2:10" ht="18.75" customHeight="1">
      <c r="B701" s="22" t="s">
        <v>257</v>
      </c>
      <c r="C701" s="24" t="s">
        <v>195</v>
      </c>
      <c r="D701" s="24" t="s">
        <v>191</v>
      </c>
      <c r="E701" s="24" t="s">
        <v>29</v>
      </c>
      <c r="F701" s="24" t="s">
        <v>256</v>
      </c>
      <c r="G701" s="24"/>
      <c r="H701" s="180">
        <f t="shared" si="138"/>
        <v>68.5</v>
      </c>
      <c r="I701" s="180">
        <f t="shared" si="138"/>
        <v>0</v>
      </c>
      <c r="J701" s="180">
        <f t="shared" si="138"/>
        <v>68.5</v>
      </c>
    </row>
    <row r="702" spans="2:10" ht="17.25" customHeight="1">
      <c r="B702" s="25" t="s">
        <v>236</v>
      </c>
      <c r="C702" s="26" t="s">
        <v>195</v>
      </c>
      <c r="D702" s="26" t="s">
        <v>191</v>
      </c>
      <c r="E702" s="26" t="s">
        <v>29</v>
      </c>
      <c r="F702" s="26" t="s">
        <v>256</v>
      </c>
      <c r="G702" s="26" t="s">
        <v>224</v>
      </c>
      <c r="H702" s="140">
        <f>'вед.прил 7'!I834</f>
        <v>68.5</v>
      </c>
      <c r="I702" s="158">
        <f>'вед.прил 7'!N834</f>
        <v>0</v>
      </c>
      <c r="J702" s="158">
        <f>'вед.прил 7'!O834</f>
        <v>68.5</v>
      </c>
    </row>
    <row r="703" spans="2:10" ht="30">
      <c r="B703" s="22" t="str">
        <f>'вед.прил 7'!A835</f>
        <v>Подпрограмма "Проведение культурно-массовых мероприятий" </v>
      </c>
      <c r="C703" s="24" t="s">
        <v>195</v>
      </c>
      <c r="D703" s="24" t="s">
        <v>191</v>
      </c>
      <c r="E703" s="24" t="str">
        <f>'вед.прил 7'!E835</f>
        <v>53 5 00 00000</v>
      </c>
      <c r="F703" s="24"/>
      <c r="G703" s="24"/>
      <c r="H703" s="180">
        <f aca="true" t="shared" si="139" ref="H703:J707">H704</f>
        <v>490</v>
      </c>
      <c r="I703" s="180">
        <f t="shared" si="139"/>
        <v>0</v>
      </c>
      <c r="J703" s="180">
        <f t="shared" si="139"/>
        <v>490</v>
      </c>
    </row>
    <row r="704" spans="2:10" ht="45">
      <c r="B704" s="22" t="str">
        <f>'вед.прил 7'!A836</f>
        <v>Основное мероприятие "Организация содержательного досуга и обеспечение условий для отдыха горожан"</v>
      </c>
      <c r="C704" s="24" t="s">
        <v>195</v>
      </c>
      <c r="D704" s="24" t="s">
        <v>191</v>
      </c>
      <c r="E704" s="24" t="str">
        <f>'вед.прил 7'!E836</f>
        <v>53 5 01 00000</v>
      </c>
      <c r="F704" s="24"/>
      <c r="G704" s="24"/>
      <c r="H704" s="180">
        <f t="shared" si="139"/>
        <v>490</v>
      </c>
      <c r="I704" s="180">
        <f t="shared" si="139"/>
        <v>0</v>
      </c>
      <c r="J704" s="180">
        <f t="shared" si="139"/>
        <v>490</v>
      </c>
    </row>
    <row r="705" spans="2:10" ht="15">
      <c r="B705" s="22" t="s">
        <v>300</v>
      </c>
      <c r="C705" s="24" t="s">
        <v>195</v>
      </c>
      <c r="D705" s="24" t="s">
        <v>191</v>
      </c>
      <c r="E705" s="24" t="str">
        <f>'вед.прил 7'!E837</f>
        <v>53 5 01 77330</v>
      </c>
      <c r="F705" s="24"/>
      <c r="G705" s="24"/>
      <c r="H705" s="180">
        <f t="shared" si="139"/>
        <v>490</v>
      </c>
      <c r="I705" s="180">
        <f t="shared" si="139"/>
        <v>0</v>
      </c>
      <c r="J705" s="180">
        <f t="shared" si="139"/>
        <v>490</v>
      </c>
    </row>
    <row r="706" spans="2:10" ht="45">
      <c r="B706" s="22" t="s">
        <v>329</v>
      </c>
      <c r="C706" s="24" t="s">
        <v>195</v>
      </c>
      <c r="D706" s="24" t="s">
        <v>191</v>
      </c>
      <c r="E706" s="24" t="str">
        <f>'вед.прил 7'!E838</f>
        <v>53 5 01 77330</v>
      </c>
      <c r="F706" s="24" t="s">
        <v>246</v>
      </c>
      <c r="G706" s="24"/>
      <c r="H706" s="180">
        <f t="shared" si="139"/>
        <v>490</v>
      </c>
      <c r="I706" s="180">
        <f t="shared" si="139"/>
        <v>0</v>
      </c>
      <c r="J706" s="180">
        <f t="shared" si="139"/>
        <v>490</v>
      </c>
    </row>
    <row r="707" spans="2:10" ht="45">
      <c r="B707" s="22" t="s">
        <v>317</v>
      </c>
      <c r="C707" s="24" t="s">
        <v>195</v>
      </c>
      <c r="D707" s="24" t="s">
        <v>191</v>
      </c>
      <c r="E707" s="24" t="str">
        <f>'вед.прил 7'!E839</f>
        <v>53 5 01 77330</v>
      </c>
      <c r="F707" s="24" t="s">
        <v>247</v>
      </c>
      <c r="G707" s="24"/>
      <c r="H707" s="180">
        <f t="shared" si="139"/>
        <v>490</v>
      </c>
      <c r="I707" s="180">
        <f t="shared" si="139"/>
        <v>0</v>
      </c>
      <c r="J707" s="180">
        <f t="shared" si="139"/>
        <v>490</v>
      </c>
    </row>
    <row r="708" spans="2:10" ht="15">
      <c r="B708" s="28" t="s">
        <v>236</v>
      </c>
      <c r="C708" s="26" t="s">
        <v>195</v>
      </c>
      <c r="D708" s="26" t="s">
        <v>191</v>
      </c>
      <c r="E708" s="26" t="str">
        <f>'вед.прил 7'!E840</f>
        <v>53 5 01 77330</v>
      </c>
      <c r="F708" s="26" t="s">
        <v>247</v>
      </c>
      <c r="G708" s="26" t="s">
        <v>224</v>
      </c>
      <c r="H708" s="140">
        <f>'вед.прил 7'!I840</f>
        <v>490</v>
      </c>
      <c r="I708" s="158">
        <f>'вед.прил 7'!N840</f>
        <v>0</v>
      </c>
      <c r="J708" s="158">
        <f>'вед.прил 7'!O840</f>
        <v>490</v>
      </c>
    </row>
    <row r="709" spans="2:10" ht="30">
      <c r="B709" s="23" t="str">
        <f>'вед.прил 7'!A841</f>
        <v>Подпрограмма "Обеспечение сохранности объектов культурного наследия"</v>
      </c>
      <c r="C709" s="24" t="s">
        <v>379</v>
      </c>
      <c r="D709" s="24" t="s">
        <v>191</v>
      </c>
      <c r="E709" s="24" t="s">
        <v>378</v>
      </c>
      <c r="F709" s="24"/>
      <c r="G709" s="24"/>
      <c r="H709" s="180">
        <f>H710+H715</f>
        <v>883.9000000000001</v>
      </c>
      <c r="I709" s="180">
        <f>I710+I715</f>
        <v>0</v>
      </c>
      <c r="J709" s="180">
        <f>J710+J715</f>
        <v>883.9000000000001</v>
      </c>
    </row>
    <row r="710" spans="2:10" ht="60">
      <c r="B710" s="22" t="str">
        <f>'вед.прил 7'!A842</f>
        <v>Основное мероприятие "Проведение ремонтных работ, содержание и паспортизация объектов культурного наследия"</v>
      </c>
      <c r="C710" s="24" t="s">
        <v>195</v>
      </c>
      <c r="D710" s="24" t="s">
        <v>191</v>
      </c>
      <c r="E710" s="24" t="s">
        <v>406</v>
      </c>
      <c r="F710" s="26"/>
      <c r="G710" s="26"/>
      <c r="H710" s="180">
        <f aca="true" t="shared" si="140" ref="H710:J713">H711</f>
        <v>192</v>
      </c>
      <c r="I710" s="180">
        <f t="shared" si="140"/>
        <v>0</v>
      </c>
      <c r="J710" s="180">
        <f t="shared" si="140"/>
        <v>192</v>
      </c>
    </row>
    <row r="711" spans="2:10" ht="15">
      <c r="B711" s="22" t="s">
        <v>300</v>
      </c>
      <c r="C711" s="24" t="s">
        <v>195</v>
      </c>
      <c r="D711" s="24" t="s">
        <v>191</v>
      </c>
      <c r="E711" s="24" t="s">
        <v>148</v>
      </c>
      <c r="F711" s="24"/>
      <c r="G711" s="24"/>
      <c r="H711" s="180">
        <f t="shared" si="140"/>
        <v>192</v>
      </c>
      <c r="I711" s="180">
        <f t="shared" si="140"/>
        <v>0</v>
      </c>
      <c r="J711" s="180">
        <f t="shared" si="140"/>
        <v>192</v>
      </c>
    </row>
    <row r="712" spans="2:10" ht="45">
      <c r="B712" s="22" t="s">
        <v>329</v>
      </c>
      <c r="C712" s="24" t="s">
        <v>195</v>
      </c>
      <c r="D712" s="24" t="s">
        <v>191</v>
      </c>
      <c r="E712" s="24" t="s">
        <v>148</v>
      </c>
      <c r="F712" s="24" t="s">
        <v>246</v>
      </c>
      <c r="G712" s="24"/>
      <c r="H712" s="180">
        <f t="shared" si="140"/>
        <v>192</v>
      </c>
      <c r="I712" s="180">
        <f t="shared" si="140"/>
        <v>0</v>
      </c>
      <c r="J712" s="180">
        <f t="shared" si="140"/>
        <v>192</v>
      </c>
    </row>
    <row r="713" spans="2:10" ht="45">
      <c r="B713" s="22" t="s">
        <v>317</v>
      </c>
      <c r="C713" s="24" t="s">
        <v>195</v>
      </c>
      <c r="D713" s="24" t="s">
        <v>191</v>
      </c>
      <c r="E713" s="24" t="s">
        <v>148</v>
      </c>
      <c r="F713" s="24" t="s">
        <v>247</v>
      </c>
      <c r="G713" s="24"/>
      <c r="H713" s="180">
        <f t="shared" si="140"/>
        <v>192</v>
      </c>
      <c r="I713" s="180">
        <f t="shared" si="140"/>
        <v>0</v>
      </c>
      <c r="J713" s="180">
        <f t="shared" si="140"/>
        <v>192</v>
      </c>
    </row>
    <row r="714" spans="2:10" ht="15">
      <c r="B714" s="28" t="s">
        <v>236</v>
      </c>
      <c r="C714" s="26" t="s">
        <v>195</v>
      </c>
      <c r="D714" s="26" t="s">
        <v>191</v>
      </c>
      <c r="E714" s="26" t="s">
        <v>148</v>
      </c>
      <c r="F714" s="26" t="s">
        <v>247</v>
      </c>
      <c r="G714" s="26" t="s">
        <v>224</v>
      </c>
      <c r="H714" s="140">
        <f>'вед.прил 7'!I846</f>
        <v>192</v>
      </c>
      <c r="I714" s="158">
        <f>'вед.прил 7'!N846</f>
        <v>0</v>
      </c>
      <c r="J714" s="158">
        <f>'вед.прил 7'!O846</f>
        <v>192</v>
      </c>
    </row>
    <row r="715" spans="2:10" ht="45">
      <c r="B715" s="181" t="s">
        <v>497</v>
      </c>
      <c r="C715" s="24" t="s">
        <v>195</v>
      </c>
      <c r="D715" s="24" t="s">
        <v>191</v>
      </c>
      <c r="E715" s="24" t="s">
        <v>498</v>
      </c>
      <c r="F715" s="26"/>
      <c r="G715" s="26"/>
      <c r="H715" s="180">
        <f aca="true" t="shared" si="141" ref="H715:J716">H716</f>
        <v>691.9000000000001</v>
      </c>
      <c r="I715" s="180">
        <f t="shared" si="141"/>
        <v>0</v>
      </c>
      <c r="J715" s="180">
        <f t="shared" si="141"/>
        <v>691.9000000000001</v>
      </c>
    </row>
    <row r="716" spans="2:10" ht="45">
      <c r="B716" s="22" t="s">
        <v>329</v>
      </c>
      <c r="C716" s="24" t="s">
        <v>195</v>
      </c>
      <c r="D716" s="24" t="s">
        <v>191</v>
      </c>
      <c r="E716" s="24" t="s">
        <v>498</v>
      </c>
      <c r="F716" s="24" t="s">
        <v>246</v>
      </c>
      <c r="G716" s="24"/>
      <c r="H716" s="180">
        <f t="shared" si="141"/>
        <v>691.9000000000001</v>
      </c>
      <c r="I716" s="180">
        <f t="shared" si="141"/>
        <v>0</v>
      </c>
      <c r="J716" s="180">
        <f t="shared" si="141"/>
        <v>691.9000000000001</v>
      </c>
    </row>
    <row r="717" spans="2:10" ht="45">
      <c r="B717" s="22" t="s">
        <v>317</v>
      </c>
      <c r="C717" s="24" t="s">
        <v>195</v>
      </c>
      <c r="D717" s="24" t="s">
        <v>191</v>
      </c>
      <c r="E717" s="24" t="s">
        <v>498</v>
      </c>
      <c r="F717" s="24" t="s">
        <v>247</v>
      </c>
      <c r="G717" s="24"/>
      <c r="H717" s="180">
        <f>H718+H719</f>
        <v>691.9000000000001</v>
      </c>
      <c r="I717" s="180">
        <f>I718+I719</f>
        <v>0</v>
      </c>
      <c r="J717" s="180">
        <f>J718+J719</f>
        <v>691.9000000000001</v>
      </c>
    </row>
    <row r="718" spans="2:10" ht="18" customHeight="1">
      <c r="B718" s="28" t="s">
        <v>236</v>
      </c>
      <c r="C718" s="26" t="s">
        <v>195</v>
      </c>
      <c r="D718" s="26" t="s">
        <v>191</v>
      </c>
      <c r="E718" s="26" t="s">
        <v>498</v>
      </c>
      <c r="F718" s="26" t="s">
        <v>247</v>
      </c>
      <c r="G718" s="26" t="s">
        <v>224</v>
      </c>
      <c r="H718" s="140">
        <f>'вед.прил 7'!I850</f>
        <v>0.7</v>
      </c>
      <c r="I718" s="158">
        <f>'вед.прил 7'!N850</f>
        <v>0</v>
      </c>
      <c r="J718" s="158">
        <f>'вед.прил 7'!O850</f>
        <v>0.7</v>
      </c>
    </row>
    <row r="719" spans="2:10" ht="18.75" customHeight="1">
      <c r="B719" s="28" t="s">
        <v>237</v>
      </c>
      <c r="C719" s="26" t="s">
        <v>195</v>
      </c>
      <c r="D719" s="26" t="s">
        <v>191</v>
      </c>
      <c r="E719" s="26" t="s">
        <v>498</v>
      </c>
      <c r="F719" s="26" t="s">
        <v>247</v>
      </c>
      <c r="G719" s="26" t="s">
        <v>225</v>
      </c>
      <c r="H719" s="140">
        <f>'вед.прил 7'!I851</f>
        <v>691.2</v>
      </c>
      <c r="I719" s="158">
        <f>'вед.прил 7'!N851</f>
        <v>0</v>
      </c>
      <c r="J719" s="158">
        <f>'вед.прил 7'!O851</f>
        <v>691.2</v>
      </c>
    </row>
    <row r="720" spans="2:10" ht="18.75" customHeight="1">
      <c r="B720" s="27" t="s">
        <v>166</v>
      </c>
      <c r="C720" s="24" t="s">
        <v>195</v>
      </c>
      <c r="D720" s="24" t="s">
        <v>191</v>
      </c>
      <c r="E720" s="24" t="s">
        <v>361</v>
      </c>
      <c r="F720" s="26"/>
      <c r="G720" s="26"/>
      <c r="H720" s="180">
        <f>H721</f>
        <v>140</v>
      </c>
      <c r="I720" s="180">
        <f>I721</f>
        <v>20</v>
      </c>
      <c r="J720" s="180">
        <f>J721</f>
        <v>160</v>
      </c>
    </row>
    <row r="721" spans="2:10" ht="60.75" customHeight="1">
      <c r="B721" s="112" t="s">
        <v>295</v>
      </c>
      <c r="C721" s="24" t="s">
        <v>195</v>
      </c>
      <c r="D721" s="24" t="s">
        <v>191</v>
      </c>
      <c r="E721" s="24" t="s">
        <v>11</v>
      </c>
      <c r="F721" s="26"/>
      <c r="G721" s="26"/>
      <c r="H721" s="180">
        <f aca="true" t="shared" si="142" ref="H721:J723">H722</f>
        <v>140</v>
      </c>
      <c r="I721" s="180">
        <f t="shared" si="142"/>
        <v>20</v>
      </c>
      <c r="J721" s="180">
        <f t="shared" si="142"/>
        <v>160</v>
      </c>
    </row>
    <row r="722" spans="2:10" ht="45" customHeight="1">
      <c r="B722" s="112" t="s">
        <v>249</v>
      </c>
      <c r="C722" s="24" t="s">
        <v>195</v>
      </c>
      <c r="D722" s="24" t="s">
        <v>191</v>
      </c>
      <c r="E722" s="24" t="s">
        <v>11</v>
      </c>
      <c r="F722" s="24" t="s">
        <v>248</v>
      </c>
      <c r="G722" s="26"/>
      <c r="H722" s="180">
        <f t="shared" si="142"/>
        <v>140</v>
      </c>
      <c r="I722" s="180">
        <f t="shared" si="142"/>
        <v>20</v>
      </c>
      <c r="J722" s="180">
        <f t="shared" si="142"/>
        <v>160</v>
      </c>
    </row>
    <row r="723" spans="2:10" ht="20.25" customHeight="1">
      <c r="B723" s="112" t="s">
        <v>251</v>
      </c>
      <c r="C723" s="24" t="s">
        <v>195</v>
      </c>
      <c r="D723" s="24" t="s">
        <v>191</v>
      </c>
      <c r="E723" s="24" t="s">
        <v>11</v>
      </c>
      <c r="F723" s="24" t="s">
        <v>250</v>
      </c>
      <c r="G723" s="26"/>
      <c r="H723" s="180">
        <f t="shared" si="142"/>
        <v>140</v>
      </c>
      <c r="I723" s="180">
        <f t="shared" si="142"/>
        <v>20</v>
      </c>
      <c r="J723" s="180">
        <f t="shared" si="142"/>
        <v>160</v>
      </c>
    </row>
    <row r="724" spans="2:10" ht="18.75" customHeight="1">
      <c r="B724" s="114" t="s">
        <v>236</v>
      </c>
      <c r="C724" s="26" t="s">
        <v>195</v>
      </c>
      <c r="D724" s="26" t="s">
        <v>191</v>
      </c>
      <c r="E724" s="26" t="s">
        <v>11</v>
      </c>
      <c r="F724" s="26" t="s">
        <v>250</v>
      </c>
      <c r="G724" s="26" t="s">
        <v>224</v>
      </c>
      <c r="H724" s="140">
        <f>'вед.прил 7'!I856</f>
        <v>140</v>
      </c>
      <c r="I724" s="158">
        <f>'вед.прил 7'!N856</f>
        <v>20</v>
      </c>
      <c r="J724" s="158">
        <f>'вед.прил 7'!O856</f>
        <v>160</v>
      </c>
    </row>
    <row r="725" spans="2:10" ht="28.5">
      <c r="B725" s="45" t="s">
        <v>325</v>
      </c>
      <c r="C725" s="46" t="s">
        <v>195</v>
      </c>
      <c r="D725" s="46" t="s">
        <v>194</v>
      </c>
      <c r="E725" s="103"/>
      <c r="F725" s="46"/>
      <c r="G725" s="46"/>
      <c r="H725" s="134">
        <f>H726</f>
        <v>7882.1</v>
      </c>
      <c r="I725" s="134">
        <f>I726</f>
        <v>0</v>
      </c>
      <c r="J725" s="134">
        <f>J726</f>
        <v>7882.1</v>
      </c>
    </row>
    <row r="726" spans="2:10" ht="15">
      <c r="B726" s="23" t="s">
        <v>166</v>
      </c>
      <c r="C726" s="24" t="s">
        <v>195</v>
      </c>
      <c r="D726" s="24" t="s">
        <v>194</v>
      </c>
      <c r="E726" s="101" t="s">
        <v>361</v>
      </c>
      <c r="F726" s="24"/>
      <c r="G726" s="24"/>
      <c r="H726" s="180">
        <f>H727+H734</f>
        <v>7882.1</v>
      </c>
      <c r="I726" s="180">
        <f>I727+I734</f>
        <v>0</v>
      </c>
      <c r="J726" s="180">
        <f>J727+J734</f>
        <v>7882.1</v>
      </c>
    </row>
    <row r="727" spans="2:10" ht="30">
      <c r="B727" s="48" t="s">
        <v>243</v>
      </c>
      <c r="C727" s="24" t="s">
        <v>195</v>
      </c>
      <c r="D727" s="24" t="s">
        <v>194</v>
      </c>
      <c r="E727" s="101" t="s">
        <v>360</v>
      </c>
      <c r="F727" s="24"/>
      <c r="G727" s="24"/>
      <c r="H727" s="180">
        <f>H728+H731</f>
        <v>3869.7000000000003</v>
      </c>
      <c r="I727" s="180">
        <f>I728+I731</f>
        <v>0</v>
      </c>
      <c r="J727" s="180">
        <f>J728+J731</f>
        <v>3869.7000000000003</v>
      </c>
    </row>
    <row r="728" spans="2:10" ht="90">
      <c r="B728" s="23" t="s">
        <v>315</v>
      </c>
      <c r="C728" s="24" t="s">
        <v>195</v>
      </c>
      <c r="D728" s="24" t="s">
        <v>194</v>
      </c>
      <c r="E728" s="101" t="s">
        <v>360</v>
      </c>
      <c r="F728" s="24" t="s">
        <v>244</v>
      </c>
      <c r="G728" s="24"/>
      <c r="H728" s="180">
        <f aca="true" t="shared" si="143" ref="H728:J729">H729</f>
        <v>3709.3</v>
      </c>
      <c r="I728" s="180">
        <f t="shared" si="143"/>
        <v>0</v>
      </c>
      <c r="J728" s="180">
        <f t="shared" si="143"/>
        <v>3709.3</v>
      </c>
    </row>
    <row r="729" spans="2:10" ht="30">
      <c r="B729" s="23" t="s">
        <v>314</v>
      </c>
      <c r="C729" s="24" t="s">
        <v>195</v>
      </c>
      <c r="D729" s="24" t="s">
        <v>194</v>
      </c>
      <c r="E729" s="101" t="s">
        <v>360</v>
      </c>
      <c r="F729" s="24" t="s">
        <v>245</v>
      </c>
      <c r="G729" s="24"/>
      <c r="H729" s="180">
        <f t="shared" si="143"/>
        <v>3709.3</v>
      </c>
      <c r="I729" s="180">
        <f t="shared" si="143"/>
        <v>0</v>
      </c>
      <c r="J729" s="180">
        <f t="shared" si="143"/>
        <v>3709.3</v>
      </c>
    </row>
    <row r="730" spans="2:10" ht="15">
      <c r="B730" s="25" t="s">
        <v>236</v>
      </c>
      <c r="C730" s="26" t="s">
        <v>195</v>
      </c>
      <c r="D730" s="26" t="s">
        <v>194</v>
      </c>
      <c r="E730" s="102" t="s">
        <v>360</v>
      </c>
      <c r="F730" s="26" t="s">
        <v>245</v>
      </c>
      <c r="G730" s="26" t="s">
        <v>224</v>
      </c>
      <c r="H730" s="140">
        <f>'вед.прил 7'!I862</f>
        <v>3709.3</v>
      </c>
      <c r="I730" s="158">
        <f>'вед.прил 7'!N862</f>
        <v>0</v>
      </c>
      <c r="J730" s="158">
        <f>'вед.прил 7'!O862</f>
        <v>3709.3</v>
      </c>
    </row>
    <row r="731" spans="2:10" ht="45">
      <c r="B731" s="22" t="s">
        <v>329</v>
      </c>
      <c r="C731" s="24" t="s">
        <v>195</v>
      </c>
      <c r="D731" s="24" t="s">
        <v>194</v>
      </c>
      <c r="E731" s="101" t="s">
        <v>360</v>
      </c>
      <c r="F731" s="24" t="s">
        <v>246</v>
      </c>
      <c r="G731" s="24"/>
      <c r="H731" s="180">
        <f aca="true" t="shared" si="144" ref="H731:J732">H732</f>
        <v>160.4</v>
      </c>
      <c r="I731" s="180">
        <f t="shared" si="144"/>
        <v>0</v>
      </c>
      <c r="J731" s="180">
        <f t="shared" si="144"/>
        <v>160.4</v>
      </c>
    </row>
    <row r="732" spans="2:10" ht="45">
      <c r="B732" s="22" t="s">
        <v>317</v>
      </c>
      <c r="C732" s="24" t="s">
        <v>195</v>
      </c>
      <c r="D732" s="24" t="s">
        <v>194</v>
      </c>
      <c r="E732" s="101" t="s">
        <v>360</v>
      </c>
      <c r="F732" s="24" t="s">
        <v>247</v>
      </c>
      <c r="G732" s="24"/>
      <c r="H732" s="180">
        <f t="shared" si="144"/>
        <v>160.4</v>
      </c>
      <c r="I732" s="180">
        <f t="shared" si="144"/>
        <v>0</v>
      </c>
      <c r="J732" s="180">
        <f t="shared" si="144"/>
        <v>160.4</v>
      </c>
    </row>
    <row r="733" spans="2:13" ht="18">
      <c r="B733" s="25" t="s">
        <v>236</v>
      </c>
      <c r="C733" s="26" t="s">
        <v>195</v>
      </c>
      <c r="D733" s="26" t="s">
        <v>194</v>
      </c>
      <c r="E733" s="102" t="s">
        <v>360</v>
      </c>
      <c r="F733" s="26" t="s">
        <v>247</v>
      </c>
      <c r="G733" s="26" t="s">
        <v>224</v>
      </c>
      <c r="H733" s="140">
        <f>'вед.прил 7'!I865</f>
        <v>160.4</v>
      </c>
      <c r="I733" s="158">
        <f>'вед.прил 7'!N865</f>
        <v>0</v>
      </c>
      <c r="J733" s="158">
        <f>'вед.прил 7'!O865</f>
        <v>160.4</v>
      </c>
      <c r="K733" s="35"/>
      <c r="L733" s="35"/>
      <c r="M733" s="35"/>
    </row>
    <row r="734" spans="2:13" ht="30">
      <c r="B734" s="23" t="s">
        <v>267</v>
      </c>
      <c r="C734" s="24" t="s">
        <v>195</v>
      </c>
      <c r="D734" s="24" t="s">
        <v>194</v>
      </c>
      <c r="E734" s="101" t="s">
        <v>33</v>
      </c>
      <c r="F734" s="24"/>
      <c r="G734" s="24"/>
      <c r="H734" s="180">
        <f>H735+H738</f>
        <v>4012.4</v>
      </c>
      <c r="I734" s="180">
        <f>I735+I738</f>
        <v>0</v>
      </c>
      <c r="J734" s="180">
        <f>J735+J738</f>
        <v>4012.4</v>
      </c>
      <c r="K734" s="35"/>
      <c r="L734" s="35"/>
      <c r="M734" s="35"/>
    </row>
    <row r="735" spans="2:10" ht="90">
      <c r="B735" s="23" t="s">
        <v>315</v>
      </c>
      <c r="C735" s="24" t="s">
        <v>195</v>
      </c>
      <c r="D735" s="24" t="s">
        <v>194</v>
      </c>
      <c r="E735" s="101" t="s">
        <v>33</v>
      </c>
      <c r="F735" s="24" t="s">
        <v>244</v>
      </c>
      <c r="G735" s="24"/>
      <c r="H735" s="180">
        <f aca="true" t="shared" si="145" ref="H735:J736">H736</f>
        <v>3699.3</v>
      </c>
      <c r="I735" s="180">
        <f t="shared" si="145"/>
        <v>0</v>
      </c>
      <c r="J735" s="180">
        <f t="shared" si="145"/>
        <v>3699.3</v>
      </c>
    </row>
    <row r="736" spans="2:10" ht="30">
      <c r="B736" s="23" t="s">
        <v>253</v>
      </c>
      <c r="C736" s="24" t="s">
        <v>195</v>
      </c>
      <c r="D736" s="24" t="s">
        <v>194</v>
      </c>
      <c r="E736" s="101" t="s">
        <v>33</v>
      </c>
      <c r="F736" s="24" t="s">
        <v>252</v>
      </c>
      <c r="G736" s="24"/>
      <c r="H736" s="180">
        <f t="shared" si="145"/>
        <v>3699.3</v>
      </c>
      <c r="I736" s="180">
        <f t="shared" si="145"/>
        <v>0</v>
      </c>
      <c r="J736" s="180">
        <f t="shared" si="145"/>
        <v>3699.3</v>
      </c>
    </row>
    <row r="737" spans="2:10" ht="15">
      <c r="B737" s="28" t="s">
        <v>236</v>
      </c>
      <c r="C737" s="26" t="s">
        <v>195</v>
      </c>
      <c r="D737" s="26" t="s">
        <v>194</v>
      </c>
      <c r="E737" s="102" t="s">
        <v>33</v>
      </c>
      <c r="F737" s="26" t="s">
        <v>252</v>
      </c>
      <c r="G737" s="26" t="s">
        <v>224</v>
      </c>
      <c r="H737" s="140">
        <f>'вед.прил 7'!I869</f>
        <v>3699.3</v>
      </c>
      <c r="I737" s="158">
        <f>'вед.прил 7'!N869</f>
        <v>0</v>
      </c>
      <c r="J737" s="158">
        <f>'вед.прил 7'!O869</f>
        <v>3699.3</v>
      </c>
    </row>
    <row r="738" spans="2:10" ht="45">
      <c r="B738" s="22" t="s">
        <v>329</v>
      </c>
      <c r="C738" s="24" t="s">
        <v>195</v>
      </c>
      <c r="D738" s="24" t="s">
        <v>194</v>
      </c>
      <c r="E738" s="101" t="s">
        <v>33</v>
      </c>
      <c r="F738" s="24" t="s">
        <v>246</v>
      </c>
      <c r="G738" s="24"/>
      <c r="H738" s="180">
        <f aca="true" t="shared" si="146" ref="H738:J739">H739</f>
        <v>313.1</v>
      </c>
      <c r="I738" s="180">
        <f t="shared" si="146"/>
        <v>0</v>
      </c>
      <c r="J738" s="180">
        <f t="shared" si="146"/>
        <v>313.1</v>
      </c>
    </row>
    <row r="739" spans="2:10" ht="45">
      <c r="B739" s="22" t="s">
        <v>317</v>
      </c>
      <c r="C739" s="24" t="s">
        <v>195</v>
      </c>
      <c r="D739" s="24" t="s">
        <v>194</v>
      </c>
      <c r="E739" s="101" t="s">
        <v>33</v>
      </c>
      <c r="F739" s="24" t="s">
        <v>247</v>
      </c>
      <c r="G739" s="24"/>
      <c r="H739" s="180">
        <f t="shared" si="146"/>
        <v>313.1</v>
      </c>
      <c r="I739" s="180">
        <f t="shared" si="146"/>
        <v>0</v>
      </c>
      <c r="J739" s="180">
        <f t="shared" si="146"/>
        <v>313.1</v>
      </c>
    </row>
    <row r="740" spans="2:10" ht="15">
      <c r="B740" s="25" t="s">
        <v>236</v>
      </c>
      <c r="C740" s="26" t="s">
        <v>195</v>
      </c>
      <c r="D740" s="26" t="s">
        <v>194</v>
      </c>
      <c r="E740" s="102" t="s">
        <v>33</v>
      </c>
      <c r="F740" s="26" t="s">
        <v>247</v>
      </c>
      <c r="G740" s="26" t="s">
        <v>224</v>
      </c>
      <c r="H740" s="140">
        <f>'вед.прил 7'!I872</f>
        <v>313.1</v>
      </c>
      <c r="I740" s="158">
        <f>'вед.прил 7'!N872</f>
        <v>0</v>
      </c>
      <c r="J740" s="158">
        <f>'вед.прил 7'!O872</f>
        <v>313.1</v>
      </c>
    </row>
    <row r="741" spans="2:10" ht="15">
      <c r="B741" s="45" t="s">
        <v>188</v>
      </c>
      <c r="C741" s="46" t="s">
        <v>205</v>
      </c>
      <c r="D741" s="24"/>
      <c r="E741" s="101"/>
      <c r="F741" s="24"/>
      <c r="G741" s="24"/>
      <c r="H741" s="134">
        <f>H744+H750++H772+H820</f>
        <v>56120.3</v>
      </c>
      <c r="I741" s="134">
        <f>I744+I750++I772+I820</f>
        <v>75</v>
      </c>
      <c r="J741" s="134">
        <f>J744+J750++J772+J820</f>
        <v>56195.3</v>
      </c>
    </row>
    <row r="742" spans="2:10" ht="18.75" customHeight="1">
      <c r="B742" s="62" t="s">
        <v>236</v>
      </c>
      <c r="C742" s="46" t="s">
        <v>205</v>
      </c>
      <c r="D742" s="24"/>
      <c r="E742" s="101"/>
      <c r="F742" s="24"/>
      <c r="G742" s="46" t="s">
        <v>224</v>
      </c>
      <c r="H742" s="134">
        <f>H749+H767+H771+H779+H819+H763</f>
        <v>7019.200000000001</v>
      </c>
      <c r="I742" s="134">
        <f>I749+I767+I771+I779+I819+I763</f>
        <v>50.8</v>
      </c>
      <c r="J742" s="134">
        <f>J749+J767+J771+J779+J819+J763</f>
        <v>7070.000000000001</v>
      </c>
    </row>
    <row r="743" spans="2:10" ht="17.25" customHeight="1">
      <c r="B743" s="62" t="s">
        <v>237</v>
      </c>
      <c r="C743" s="46" t="s">
        <v>205</v>
      </c>
      <c r="D743" s="24"/>
      <c r="E743" s="101"/>
      <c r="F743" s="24"/>
      <c r="G743" s="46" t="s">
        <v>225</v>
      </c>
      <c r="H743" s="134">
        <f>H785+H789+H793+H795+H799+H803+H807+H825+H828+H780+H815+H755+H759+H811</f>
        <v>49101.09999999999</v>
      </c>
      <c r="I743" s="134">
        <f>I785+I789+I793+I795+I799+I803+I807+I825+I828+I780+I815+I755+I759+I811</f>
        <v>24.2</v>
      </c>
      <c r="J743" s="134">
        <f>J785+J789+J793+J795+J799+J803+J807+J825+J828+J780+J815+J755+J759+J811</f>
        <v>49125.299999999996</v>
      </c>
    </row>
    <row r="744" spans="2:10" ht="16.5" customHeight="1">
      <c r="B744" s="45" t="s">
        <v>189</v>
      </c>
      <c r="C744" s="46">
        <v>10</v>
      </c>
      <c r="D744" s="46" t="s">
        <v>191</v>
      </c>
      <c r="E744" s="103"/>
      <c r="F744" s="46"/>
      <c r="G744" s="46"/>
      <c r="H744" s="134">
        <f aca="true" t="shared" si="147" ref="H744:J748">H745</f>
        <v>5383.1</v>
      </c>
      <c r="I744" s="134">
        <f t="shared" si="147"/>
        <v>0</v>
      </c>
      <c r="J744" s="134">
        <f t="shared" si="147"/>
        <v>5383.1</v>
      </c>
    </row>
    <row r="745" spans="2:10" ht="15">
      <c r="B745" s="23" t="s">
        <v>166</v>
      </c>
      <c r="C745" s="24" t="s">
        <v>205</v>
      </c>
      <c r="D745" s="24" t="s">
        <v>191</v>
      </c>
      <c r="E745" s="101" t="s">
        <v>361</v>
      </c>
      <c r="F745" s="24"/>
      <c r="G745" s="24"/>
      <c r="H745" s="180">
        <f t="shared" si="147"/>
        <v>5383.1</v>
      </c>
      <c r="I745" s="180">
        <f t="shared" si="147"/>
        <v>0</v>
      </c>
      <c r="J745" s="180">
        <f t="shared" si="147"/>
        <v>5383.1</v>
      </c>
    </row>
    <row r="746" spans="2:10" ht="45">
      <c r="B746" s="23" t="str">
        <f>'вед.прил 7'!A524</f>
        <v>Доплаты к пенсиям выборным лицам, пенсии за выслугу лет в рамках непрограммной части городского бюджета </v>
      </c>
      <c r="C746" s="24">
        <v>10</v>
      </c>
      <c r="D746" s="24" t="s">
        <v>191</v>
      </c>
      <c r="E746" s="101" t="s">
        <v>84</v>
      </c>
      <c r="F746" s="24"/>
      <c r="G746" s="24"/>
      <c r="H746" s="180">
        <f t="shared" si="147"/>
        <v>5383.1</v>
      </c>
      <c r="I746" s="180">
        <f t="shared" si="147"/>
        <v>0</v>
      </c>
      <c r="J746" s="180">
        <f t="shared" si="147"/>
        <v>5383.1</v>
      </c>
    </row>
    <row r="747" spans="2:10" ht="30">
      <c r="B747" s="23" t="str">
        <f>'вед.прил 7'!A525</f>
        <v>Социальное обеспечение и иные выплаты населению</v>
      </c>
      <c r="C747" s="24">
        <v>10</v>
      </c>
      <c r="D747" s="24" t="s">
        <v>191</v>
      </c>
      <c r="E747" s="101" t="s">
        <v>84</v>
      </c>
      <c r="F747" s="24" t="s">
        <v>258</v>
      </c>
      <c r="G747" s="24"/>
      <c r="H747" s="180">
        <f t="shared" si="147"/>
        <v>5383.1</v>
      </c>
      <c r="I747" s="180">
        <f t="shared" si="147"/>
        <v>0</v>
      </c>
      <c r="J747" s="180">
        <f t="shared" si="147"/>
        <v>5383.1</v>
      </c>
    </row>
    <row r="748" spans="2:10" ht="30">
      <c r="B748" s="23" t="str">
        <f>'вед.прил 7'!A526</f>
        <v>Публичные нормативные социальные выплаты гражданам</v>
      </c>
      <c r="C748" s="24">
        <v>10</v>
      </c>
      <c r="D748" s="24" t="s">
        <v>191</v>
      </c>
      <c r="E748" s="101" t="s">
        <v>84</v>
      </c>
      <c r="F748" s="24" t="s">
        <v>260</v>
      </c>
      <c r="G748" s="24"/>
      <c r="H748" s="180">
        <f t="shared" si="147"/>
        <v>5383.1</v>
      </c>
      <c r="I748" s="180">
        <f t="shared" si="147"/>
        <v>0</v>
      </c>
      <c r="J748" s="180">
        <f t="shared" si="147"/>
        <v>5383.1</v>
      </c>
    </row>
    <row r="749" spans="2:10" ht="15">
      <c r="B749" s="28" t="str">
        <f>'вед.прил 7'!A527</f>
        <v>Городские средства</v>
      </c>
      <c r="C749" s="26">
        <v>10</v>
      </c>
      <c r="D749" s="26" t="s">
        <v>191</v>
      </c>
      <c r="E749" s="102" t="s">
        <v>84</v>
      </c>
      <c r="F749" s="26" t="s">
        <v>260</v>
      </c>
      <c r="G749" s="26" t="s">
        <v>224</v>
      </c>
      <c r="H749" s="140">
        <f>'вед.прил 7'!I527</f>
        <v>5383.1</v>
      </c>
      <c r="I749" s="158">
        <f>'вед.прил 7'!N527</f>
        <v>0</v>
      </c>
      <c r="J749" s="158">
        <f>'вед.прил 7'!O527</f>
        <v>5383.1</v>
      </c>
    </row>
    <row r="750" spans="2:10" ht="18" customHeight="1">
      <c r="B750" s="51" t="s">
        <v>203</v>
      </c>
      <c r="C750" s="46" t="s">
        <v>205</v>
      </c>
      <c r="D750" s="46" t="s">
        <v>192</v>
      </c>
      <c r="E750" s="103"/>
      <c r="F750" s="46"/>
      <c r="G750" s="46"/>
      <c r="H750" s="134">
        <f>H751</f>
        <v>764</v>
      </c>
      <c r="I750" s="134">
        <f>I751</f>
        <v>75</v>
      </c>
      <c r="J750" s="134">
        <f>J751</f>
        <v>839</v>
      </c>
    </row>
    <row r="751" spans="2:10" ht="18" customHeight="1">
      <c r="B751" s="23" t="s">
        <v>166</v>
      </c>
      <c r="C751" s="24" t="s">
        <v>205</v>
      </c>
      <c r="D751" s="24" t="s">
        <v>192</v>
      </c>
      <c r="E751" s="101" t="s">
        <v>132</v>
      </c>
      <c r="F751" s="24"/>
      <c r="G751" s="24"/>
      <c r="H751" s="180">
        <f>H764+H768+H752+H756+H760</f>
        <v>764</v>
      </c>
      <c r="I751" s="183">
        <f>I764+I768+I752+I756+I760</f>
        <v>75</v>
      </c>
      <c r="J751" s="183">
        <f>J764+J768+J752+J756+J760</f>
        <v>839</v>
      </c>
    </row>
    <row r="752" spans="2:10" ht="135">
      <c r="B752" s="111" t="str">
        <f>'вед.прил 7'!A344</f>
        <v>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 в рамках непрограммной части городского бюджета</v>
      </c>
      <c r="C752" s="24" t="s">
        <v>205</v>
      </c>
      <c r="D752" s="24" t="s">
        <v>192</v>
      </c>
      <c r="E752" s="24" t="str">
        <f>'вед.прил 7'!E344</f>
        <v>88 0 00 51340</v>
      </c>
      <c r="F752" s="24"/>
      <c r="G752" s="24"/>
      <c r="H752" s="180">
        <f aca="true" t="shared" si="148" ref="H752:J754">H753</f>
        <v>0</v>
      </c>
      <c r="I752" s="180">
        <f t="shared" si="148"/>
        <v>0</v>
      </c>
      <c r="J752" s="180">
        <f t="shared" si="148"/>
        <v>0</v>
      </c>
    </row>
    <row r="753" spans="2:10" ht="30">
      <c r="B753" s="111" t="str">
        <f>'вед.прил 7'!A345</f>
        <v>Социальное обеспечение и иные выплаты населению</v>
      </c>
      <c r="C753" s="24" t="s">
        <v>205</v>
      </c>
      <c r="D753" s="24" t="s">
        <v>192</v>
      </c>
      <c r="E753" s="24" t="str">
        <f>'вед.прил 7'!E345</f>
        <v>88 0 00 51340</v>
      </c>
      <c r="F753" s="24" t="s">
        <v>258</v>
      </c>
      <c r="G753" s="24"/>
      <c r="H753" s="180">
        <f t="shared" si="148"/>
        <v>0</v>
      </c>
      <c r="I753" s="180">
        <f t="shared" si="148"/>
        <v>0</v>
      </c>
      <c r="J753" s="180">
        <f t="shared" si="148"/>
        <v>0</v>
      </c>
    </row>
    <row r="754" spans="2:10" ht="30">
      <c r="B754" s="111" t="str">
        <f>'вед.прил 7'!A346</f>
        <v>Социальные выплаты гражданам, кроме публичных нормативных социальных выплат</v>
      </c>
      <c r="C754" s="24" t="s">
        <v>205</v>
      </c>
      <c r="D754" s="24" t="s">
        <v>192</v>
      </c>
      <c r="E754" s="24" t="str">
        <f>'вед.прил 7'!E346</f>
        <v>88 0 00 51340</v>
      </c>
      <c r="F754" s="24" t="s">
        <v>262</v>
      </c>
      <c r="G754" s="24"/>
      <c r="H754" s="180">
        <f t="shared" si="148"/>
        <v>0</v>
      </c>
      <c r="I754" s="180">
        <f t="shared" si="148"/>
        <v>0</v>
      </c>
      <c r="J754" s="180">
        <f t="shared" si="148"/>
        <v>0</v>
      </c>
    </row>
    <row r="755" spans="2:10" ht="15">
      <c r="B755" s="111" t="str">
        <f>'вед.прил 7'!A347</f>
        <v>Областные средства</v>
      </c>
      <c r="C755" s="26" t="s">
        <v>205</v>
      </c>
      <c r="D755" s="26" t="s">
        <v>192</v>
      </c>
      <c r="E755" s="24" t="str">
        <f>'вед.прил 7'!E347</f>
        <v>88 0 00 51340</v>
      </c>
      <c r="F755" s="26" t="s">
        <v>262</v>
      </c>
      <c r="G755" s="26" t="s">
        <v>225</v>
      </c>
      <c r="H755" s="140">
        <f>'вед.прил 7'!I347</f>
        <v>0</v>
      </c>
      <c r="I755" s="158">
        <f>'вед.прил 7'!N347</f>
        <v>0</v>
      </c>
      <c r="J755" s="158">
        <f>'вед.прил 7'!O347</f>
        <v>0</v>
      </c>
    </row>
    <row r="756" spans="2:10" ht="75">
      <c r="B756" s="111" t="str">
        <f>'вед.прил 7'!A348</f>
        <v>Обеспечение жильем отдельных категорий граждан, установленных Федеральным законом от 12 января 1995 года №5-ФЗ "О ветеранах" в рамках непрограммной части городского бюджета</v>
      </c>
      <c r="C756" s="24" t="s">
        <v>205</v>
      </c>
      <c r="D756" s="24" t="s">
        <v>192</v>
      </c>
      <c r="E756" s="24" t="str">
        <f>'вед.прил 7'!E348</f>
        <v>88 0 00 51350</v>
      </c>
      <c r="F756" s="24"/>
      <c r="G756" s="24"/>
      <c r="H756" s="180">
        <f aca="true" t="shared" si="149" ref="H756:J758">H757</f>
        <v>700</v>
      </c>
      <c r="I756" s="180">
        <f t="shared" si="149"/>
        <v>0</v>
      </c>
      <c r="J756" s="180">
        <f t="shared" si="149"/>
        <v>700</v>
      </c>
    </row>
    <row r="757" spans="2:10" ht="30">
      <c r="B757" s="111" t="str">
        <f>'вед.прил 7'!A349</f>
        <v>Социальное обеспечение и иные выплаты населению</v>
      </c>
      <c r="C757" s="24" t="s">
        <v>205</v>
      </c>
      <c r="D757" s="24" t="s">
        <v>192</v>
      </c>
      <c r="E757" s="24" t="str">
        <f>'вед.прил 7'!E349</f>
        <v>88 0 00 51350</v>
      </c>
      <c r="F757" s="24" t="s">
        <v>258</v>
      </c>
      <c r="G757" s="24"/>
      <c r="H757" s="180">
        <f t="shared" si="149"/>
        <v>700</v>
      </c>
      <c r="I757" s="180">
        <f t="shared" si="149"/>
        <v>0</v>
      </c>
      <c r="J757" s="180">
        <f t="shared" si="149"/>
        <v>700</v>
      </c>
    </row>
    <row r="758" spans="2:10" ht="30">
      <c r="B758" s="111" t="str">
        <f>'вед.прил 7'!A350</f>
        <v>Социальные выплаты гражданам, кроме публичных нормативных социальных выплат</v>
      </c>
      <c r="C758" s="24" t="s">
        <v>205</v>
      </c>
      <c r="D758" s="24" t="s">
        <v>192</v>
      </c>
      <c r="E758" s="24" t="str">
        <f>'вед.прил 7'!E350</f>
        <v>88 0 00 51350</v>
      </c>
      <c r="F758" s="24" t="s">
        <v>262</v>
      </c>
      <c r="G758" s="24"/>
      <c r="H758" s="180">
        <f t="shared" si="149"/>
        <v>700</v>
      </c>
      <c r="I758" s="180">
        <f t="shared" si="149"/>
        <v>0</v>
      </c>
      <c r="J758" s="180">
        <f t="shared" si="149"/>
        <v>700</v>
      </c>
    </row>
    <row r="759" spans="2:10" ht="15">
      <c r="B759" s="111" t="str">
        <f>'вед.прил 7'!A351</f>
        <v>Областные средства</v>
      </c>
      <c r="C759" s="26" t="s">
        <v>205</v>
      </c>
      <c r="D759" s="26" t="s">
        <v>192</v>
      </c>
      <c r="E759" s="24" t="str">
        <f>'вед.прил 7'!E351</f>
        <v>88 0 00 51350</v>
      </c>
      <c r="F759" s="26" t="s">
        <v>262</v>
      </c>
      <c r="G759" s="26" t="s">
        <v>225</v>
      </c>
      <c r="H759" s="140">
        <f>'вед.прил 7'!I351</f>
        <v>700</v>
      </c>
      <c r="I759" s="158">
        <f>'вед.прил 7'!N351</f>
        <v>0</v>
      </c>
      <c r="J759" s="158">
        <f>'вед.прил 7'!O351</f>
        <v>700</v>
      </c>
    </row>
    <row r="760" spans="2:10" ht="30">
      <c r="B760" s="22" t="s">
        <v>290</v>
      </c>
      <c r="C760" s="24" t="s">
        <v>205</v>
      </c>
      <c r="D760" s="24" t="s">
        <v>192</v>
      </c>
      <c r="E760" s="24" t="s">
        <v>74</v>
      </c>
      <c r="F760" s="24"/>
      <c r="G760" s="24"/>
      <c r="H760" s="183">
        <f aca="true" t="shared" si="150" ref="H760:J762">H761</f>
        <v>0</v>
      </c>
      <c r="I760" s="183">
        <f t="shared" si="150"/>
        <v>75</v>
      </c>
      <c r="J760" s="183">
        <f t="shared" si="150"/>
        <v>75</v>
      </c>
    </row>
    <row r="761" spans="2:10" ht="30">
      <c r="B761" s="22" t="s">
        <v>259</v>
      </c>
      <c r="C761" s="24" t="s">
        <v>205</v>
      </c>
      <c r="D761" s="24" t="s">
        <v>192</v>
      </c>
      <c r="E761" s="24" t="s">
        <v>74</v>
      </c>
      <c r="F761" s="24" t="s">
        <v>258</v>
      </c>
      <c r="G761" s="24"/>
      <c r="H761" s="183">
        <f t="shared" si="150"/>
        <v>0</v>
      </c>
      <c r="I761" s="183">
        <f t="shared" si="150"/>
        <v>75</v>
      </c>
      <c r="J761" s="183">
        <f t="shared" si="150"/>
        <v>75</v>
      </c>
    </row>
    <row r="762" spans="2:10" ht="15">
      <c r="B762" s="22" t="s">
        <v>552</v>
      </c>
      <c r="C762" s="24" t="s">
        <v>205</v>
      </c>
      <c r="D762" s="24" t="s">
        <v>192</v>
      </c>
      <c r="E762" s="24" t="s">
        <v>74</v>
      </c>
      <c r="F762" s="24" t="s">
        <v>551</v>
      </c>
      <c r="G762" s="24"/>
      <c r="H762" s="183">
        <f t="shared" si="150"/>
        <v>0</v>
      </c>
      <c r="I762" s="183">
        <f t="shared" si="150"/>
        <v>75</v>
      </c>
      <c r="J762" s="183">
        <f t="shared" si="150"/>
        <v>75</v>
      </c>
    </row>
    <row r="763" spans="2:10" ht="15">
      <c r="B763" s="28" t="s">
        <v>236</v>
      </c>
      <c r="C763" s="26" t="s">
        <v>205</v>
      </c>
      <c r="D763" s="26" t="s">
        <v>192</v>
      </c>
      <c r="E763" s="26" t="s">
        <v>74</v>
      </c>
      <c r="F763" s="26" t="s">
        <v>551</v>
      </c>
      <c r="G763" s="26" t="s">
        <v>224</v>
      </c>
      <c r="H763" s="140">
        <f>'вед.прил 7'!I533</f>
        <v>0</v>
      </c>
      <c r="I763" s="158">
        <f>'вед.прил 7'!N533</f>
        <v>75</v>
      </c>
      <c r="J763" s="158">
        <f>'вед.прил 7'!O533</f>
        <v>75</v>
      </c>
    </row>
    <row r="764" spans="2:10" ht="60">
      <c r="B764" s="66" t="s">
        <v>370</v>
      </c>
      <c r="C764" s="24" t="s">
        <v>205</v>
      </c>
      <c r="D764" s="24" t="s">
        <v>192</v>
      </c>
      <c r="E764" s="101" t="s">
        <v>85</v>
      </c>
      <c r="F764" s="24"/>
      <c r="G764" s="24"/>
      <c r="H764" s="180">
        <f aca="true" t="shared" si="151" ref="H764:J766">H765</f>
        <v>24</v>
      </c>
      <c r="I764" s="180">
        <f t="shared" si="151"/>
        <v>0</v>
      </c>
      <c r="J764" s="180">
        <f t="shared" si="151"/>
        <v>24</v>
      </c>
    </row>
    <row r="765" spans="2:10" ht="30">
      <c r="B765" s="23" t="s">
        <v>259</v>
      </c>
      <c r="C765" s="24">
        <v>10</v>
      </c>
      <c r="D765" s="24" t="s">
        <v>192</v>
      </c>
      <c r="E765" s="101" t="s">
        <v>85</v>
      </c>
      <c r="F765" s="24" t="s">
        <v>258</v>
      </c>
      <c r="G765" s="24"/>
      <c r="H765" s="180">
        <f t="shared" si="151"/>
        <v>24</v>
      </c>
      <c r="I765" s="180">
        <f t="shared" si="151"/>
        <v>0</v>
      </c>
      <c r="J765" s="180">
        <f t="shared" si="151"/>
        <v>24</v>
      </c>
    </row>
    <row r="766" spans="2:10" ht="30">
      <c r="B766" s="23" t="s">
        <v>261</v>
      </c>
      <c r="C766" s="24">
        <v>10</v>
      </c>
      <c r="D766" s="24" t="s">
        <v>192</v>
      </c>
      <c r="E766" s="101" t="s">
        <v>85</v>
      </c>
      <c r="F766" s="24" t="s">
        <v>260</v>
      </c>
      <c r="G766" s="24"/>
      <c r="H766" s="180">
        <f t="shared" si="151"/>
        <v>24</v>
      </c>
      <c r="I766" s="180">
        <f t="shared" si="151"/>
        <v>0</v>
      </c>
      <c r="J766" s="180">
        <f t="shared" si="151"/>
        <v>24</v>
      </c>
    </row>
    <row r="767" spans="2:10" ht="15">
      <c r="B767" s="25" t="s">
        <v>236</v>
      </c>
      <c r="C767" s="26">
        <v>10</v>
      </c>
      <c r="D767" s="26" t="s">
        <v>192</v>
      </c>
      <c r="E767" s="102" t="s">
        <v>85</v>
      </c>
      <c r="F767" s="26" t="s">
        <v>260</v>
      </c>
      <c r="G767" s="26" t="s">
        <v>224</v>
      </c>
      <c r="H767" s="140">
        <f>'вед.прил 7'!I537</f>
        <v>24</v>
      </c>
      <c r="I767" s="158">
        <f>'вед.прил 7'!N537</f>
        <v>0</v>
      </c>
      <c r="J767" s="158">
        <f>'вед.прил 7'!O537</f>
        <v>24</v>
      </c>
    </row>
    <row r="768" spans="2:10" ht="105">
      <c r="B768" s="66" t="s">
        <v>293</v>
      </c>
      <c r="C768" s="24" t="s">
        <v>205</v>
      </c>
      <c r="D768" s="24" t="s">
        <v>192</v>
      </c>
      <c r="E768" s="101" t="s">
        <v>86</v>
      </c>
      <c r="F768" s="24"/>
      <c r="G768" s="24"/>
      <c r="H768" s="180">
        <f aca="true" t="shared" si="152" ref="H768:J770">H769</f>
        <v>40</v>
      </c>
      <c r="I768" s="180">
        <f t="shared" si="152"/>
        <v>0</v>
      </c>
      <c r="J768" s="180">
        <f t="shared" si="152"/>
        <v>40</v>
      </c>
    </row>
    <row r="769" spans="2:10" ht="30">
      <c r="B769" s="23" t="s">
        <v>259</v>
      </c>
      <c r="C769" s="24">
        <v>10</v>
      </c>
      <c r="D769" s="24" t="s">
        <v>192</v>
      </c>
      <c r="E769" s="101" t="s">
        <v>86</v>
      </c>
      <c r="F769" s="24" t="s">
        <v>258</v>
      </c>
      <c r="G769" s="24"/>
      <c r="H769" s="180">
        <f t="shared" si="152"/>
        <v>40</v>
      </c>
      <c r="I769" s="180">
        <f t="shared" si="152"/>
        <v>0</v>
      </c>
      <c r="J769" s="180">
        <f t="shared" si="152"/>
        <v>40</v>
      </c>
    </row>
    <row r="770" spans="2:10" ht="30">
      <c r="B770" s="23" t="s">
        <v>270</v>
      </c>
      <c r="C770" s="24">
        <v>10</v>
      </c>
      <c r="D770" s="24" t="s">
        <v>192</v>
      </c>
      <c r="E770" s="101" t="s">
        <v>86</v>
      </c>
      <c r="F770" s="24" t="s">
        <v>262</v>
      </c>
      <c r="G770" s="24"/>
      <c r="H770" s="180">
        <f t="shared" si="152"/>
        <v>40</v>
      </c>
      <c r="I770" s="180">
        <f t="shared" si="152"/>
        <v>0</v>
      </c>
      <c r="J770" s="180">
        <f t="shared" si="152"/>
        <v>40</v>
      </c>
    </row>
    <row r="771" spans="2:10" ht="15">
      <c r="B771" s="25" t="s">
        <v>236</v>
      </c>
      <c r="C771" s="26">
        <v>10</v>
      </c>
      <c r="D771" s="26" t="s">
        <v>192</v>
      </c>
      <c r="E771" s="102" t="s">
        <v>86</v>
      </c>
      <c r="F771" s="26" t="s">
        <v>262</v>
      </c>
      <c r="G771" s="26" t="s">
        <v>224</v>
      </c>
      <c r="H771" s="140">
        <f>'вед.прил 7'!I541</f>
        <v>40</v>
      </c>
      <c r="I771" s="158">
        <f>'вед.прил 7'!N541</f>
        <v>0</v>
      </c>
      <c r="J771" s="158">
        <f>'вед.прил 7'!O541</f>
        <v>40</v>
      </c>
    </row>
    <row r="772" spans="2:10" ht="14.25">
      <c r="B772" s="45" t="s">
        <v>240</v>
      </c>
      <c r="C772" s="46" t="s">
        <v>205</v>
      </c>
      <c r="D772" s="46" t="s">
        <v>194</v>
      </c>
      <c r="E772" s="103"/>
      <c r="F772" s="46"/>
      <c r="G772" s="46"/>
      <c r="H772" s="134">
        <f>H781+H773</f>
        <v>47127.3</v>
      </c>
      <c r="I772" s="134">
        <f>I781+I773</f>
        <v>0</v>
      </c>
      <c r="J772" s="134">
        <f>J781+J773</f>
        <v>47127.3</v>
      </c>
    </row>
    <row r="773" spans="2:10" ht="30">
      <c r="B773" s="22" t="s">
        <v>434</v>
      </c>
      <c r="C773" s="24" t="s">
        <v>205</v>
      </c>
      <c r="D773" s="24" t="s">
        <v>194</v>
      </c>
      <c r="E773" s="24" t="s">
        <v>128</v>
      </c>
      <c r="F773" s="24"/>
      <c r="G773" s="24"/>
      <c r="H773" s="180">
        <f aca="true" t="shared" si="153" ref="H773:J777">H774</f>
        <v>2570.3</v>
      </c>
      <c r="I773" s="180">
        <f t="shared" si="153"/>
        <v>0</v>
      </c>
      <c r="J773" s="180">
        <f t="shared" si="153"/>
        <v>2570.3</v>
      </c>
    </row>
    <row r="774" spans="2:10" ht="30">
      <c r="B774" s="22" t="s">
        <v>439</v>
      </c>
      <c r="C774" s="24" t="s">
        <v>205</v>
      </c>
      <c r="D774" s="24" t="s">
        <v>194</v>
      </c>
      <c r="E774" s="24" t="s">
        <v>129</v>
      </c>
      <c r="F774" s="24"/>
      <c r="G774" s="24"/>
      <c r="H774" s="180">
        <f t="shared" si="153"/>
        <v>2570.3</v>
      </c>
      <c r="I774" s="180">
        <f t="shared" si="153"/>
        <v>0</v>
      </c>
      <c r="J774" s="180">
        <f t="shared" si="153"/>
        <v>2570.3</v>
      </c>
    </row>
    <row r="775" spans="2:10" ht="75">
      <c r="B775" s="22" t="s">
        <v>323</v>
      </c>
      <c r="C775" s="24" t="s">
        <v>205</v>
      </c>
      <c r="D775" s="24" t="s">
        <v>194</v>
      </c>
      <c r="E775" s="24" t="s">
        <v>130</v>
      </c>
      <c r="F775" s="24"/>
      <c r="G775" s="24"/>
      <c r="H775" s="180">
        <f t="shared" si="153"/>
        <v>2570.3</v>
      </c>
      <c r="I775" s="180">
        <f t="shared" si="153"/>
        <v>0</v>
      </c>
      <c r="J775" s="180">
        <f t="shared" si="153"/>
        <v>2570.3</v>
      </c>
    </row>
    <row r="776" spans="2:10" ht="24.75" customHeight="1">
      <c r="B776" s="22" t="str">
        <f>'вед.прил 7'!A878</f>
        <v>Реализация мероприятий по обеспечению жильем молодых семей</v>
      </c>
      <c r="C776" s="24" t="s">
        <v>205</v>
      </c>
      <c r="D776" s="24" t="s">
        <v>194</v>
      </c>
      <c r="E776" s="24" t="s">
        <v>131</v>
      </c>
      <c r="F776" s="24"/>
      <c r="G776" s="24"/>
      <c r="H776" s="180">
        <f t="shared" si="153"/>
        <v>2570.3</v>
      </c>
      <c r="I776" s="180">
        <f t="shared" si="153"/>
        <v>0</v>
      </c>
      <c r="J776" s="180">
        <f t="shared" si="153"/>
        <v>2570.3</v>
      </c>
    </row>
    <row r="777" spans="2:10" ht="30">
      <c r="B777" s="22" t="s">
        <v>259</v>
      </c>
      <c r="C777" s="24" t="s">
        <v>205</v>
      </c>
      <c r="D777" s="24" t="s">
        <v>194</v>
      </c>
      <c r="E777" s="24" t="s">
        <v>131</v>
      </c>
      <c r="F777" s="24" t="s">
        <v>258</v>
      </c>
      <c r="G777" s="24"/>
      <c r="H777" s="180">
        <f t="shared" si="153"/>
        <v>2570.3</v>
      </c>
      <c r="I777" s="180">
        <f t="shared" si="153"/>
        <v>0</v>
      </c>
      <c r="J777" s="180">
        <f t="shared" si="153"/>
        <v>2570.3</v>
      </c>
    </row>
    <row r="778" spans="2:10" ht="30">
      <c r="B778" s="22" t="s">
        <v>270</v>
      </c>
      <c r="C778" s="24" t="s">
        <v>205</v>
      </c>
      <c r="D778" s="24" t="s">
        <v>194</v>
      </c>
      <c r="E778" s="24" t="s">
        <v>131</v>
      </c>
      <c r="F778" s="24" t="s">
        <v>262</v>
      </c>
      <c r="G778" s="24"/>
      <c r="H778" s="180">
        <f>H779+H780</f>
        <v>2570.3</v>
      </c>
      <c r="I778" s="180">
        <f>I779+I780</f>
        <v>0</v>
      </c>
      <c r="J778" s="180">
        <f>J779+J780</f>
        <v>2570.3</v>
      </c>
    </row>
    <row r="779" spans="2:10" ht="15">
      <c r="B779" s="25" t="s">
        <v>236</v>
      </c>
      <c r="C779" s="26" t="s">
        <v>205</v>
      </c>
      <c r="D779" s="26" t="s">
        <v>194</v>
      </c>
      <c r="E779" s="26" t="s">
        <v>131</v>
      </c>
      <c r="F779" s="26" t="s">
        <v>262</v>
      </c>
      <c r="G779" s="26" t="s">
        <v>224</v>
      </c>
      <c r="H779" s="140">
        <f>'вед.прил 7'!I881</f>
        <v>1547.8</v>
      </c>
      <c r="I779" s="158">
        <f>'вед.прил 7'!N881</f>
        <v>-24.2</v>
      </c>
      <c r="J779" s="158">
        <f>'вед.прил 7'!O881</f>
        <v>1523.6</v>
      </c>
    </row>
    <row r="780" spans="2:10" ht="15">
      <c r="B780" s="25" t="s">
        <v>237</v>
      </c>
      <c r="C780" s="26" t="s">
        <v>205</v>
      </c>
      <c r="D780" s="26" t="s">
        <v>194</v>
      </c>
      <c r="E780" s="26" t="s">
        <v>131</v>
      </c>
      <c r="F780" s="26" t="s">
        <v>262</v>
      </c>
      <c r="G780" s="26" t="s">
        <v>225</v>
      </c>
      <c r="H780" s="140">
        <f>'вед.прил 7'!I882</f>
        <v>1022.5</v>
      </c>
      <c r="I780" s="158">
        <f>'вед.прил 7'!N882</f>
        <v>24.2</v>
      </c>
      <c r="J780" s="158">
        <f>'вед.прил 7'!O882</f>
        <v>1046.7</v>
      </c>
    </row>
    <row r="781" spans="2:10" ht="15">
      <c r="B781" s="23" t="s">
        <v>166</v>
      </c>
      <c r="C781" s="24" t="s">
        <v>205</v>
      </c>
      <c r="D781" s="24" t="s">
        <v>194</v>
      </c>
      <c r="E781" s="101" t="s">
        <v>361</v>
      </c>
      <c r="F781" s="24"/>
      <c r="G781" s="24"/>
      <c r="H781" s="180">
        <f>H782+H790+H796+H800+H816+H804+H786+H812+H808</f>
        <v>44557</v>
      </c>
      <c r="I781" s="180">
        <f>I782+I790+I796+I800+I816+I804+I786+I812+I808</f>
        <v>0</v>
      </c>
      <c r="J781" s="180">
        <f>J782+J790+J796+J800+J816+J804+J786+J812+J808</f>
        <v>44557</v>
      </c>
    </row>
    <row r="782" spans="2:10" ht="60">
      <c r="B782" s="59" t="s">
        <v>165</v>
      </c>
      <c r="C782" s="24" t="s">
        <v>205</v>
      </c>
      <c r="D782" s="24" t="s">
        <v>194</v>
      </c>
      <c r="E782" s="101" t="s">
        <v>88</v>
      </c>
      <c r="F782" s="24"/>
      <c r="G782" s="24"/>
      <c r="H782" s="180">
        <f aca="true" t="shared" si="154" ref="H782:J784">H783</f>
        <v>0</v>
      </c>
      <c r="I782" s="180">
        <f t="shared" si="154"/>
        <v>0</v>
      </c>
      <c r="J782" s="180">
        <f t="shared" si="154"/>
        <v>0</v>
      </c>
    </row>
    <row r="783" spans="2:10" ht="30">
      <c r="B783" s="23" t="s">
        <v>259</v>
      </c>
      <c r="C783" s="24" t="s">
        <v>205</v>
      </c>
      <c r="D783" s="24" t="s">
        <v>194</v>
      </c>
      <c r="E783" s="101" t="s">
        <v>88</v>
      </c>
      <c r="F783" s="24" t="s">
        <v>258</v>
      </c>
      <c r="G783" s="24"/>
      <c r="H783" s="180">
        <f t="shared" si="154"/>
        <v>0</v>
      </c>
      <c r="I783" s="180">
        <f t="shared" si="154"/>
        <v>0</v>
      </c>
      <c r="J783" s="180">
        <f t="shared" si="154"/>
        <v>0</v>
      </c>
    </row>
    <row r="784" spans="2:10" ht="30">
      <c r="B784" s="23" t="s">
        <v>261</v>
      </c>
      <c r="C784" s="24" t="s">
        <v>205</v>
      </c>
      <c r="D784" s="24" t="s">
        <v>194</v>
      </c>
      <c r="E784" s="101" t="s">
        <v>88</v>
      </c>
      <c r="F784" s="24" t="s">
        <v>260</v>
      </c>
      <c r="G784" s="101"/>
      <c r="H784" s="180">
        <f t="shared" si="154"/>
        <v>0</v>
      </c>
      <c r="I784" s="180">
        <f t="shared" si="154"/>
        <v>0</v>
      </c>
      <c r="J784" s="180">
        <f t="shared" si="154"/>
        <v>0</v>
      </c>
    </row>
    <row r="785" spans="2:10" ht="15">
      <c r="B785" s="25" t="s">
        <v>237</v>
      </c>
      <c r="C785" s="26" t="s">
        <v>205</v>
      </c>
      <c r="D785" s="26" t="s">
        <v>194</v>
      </c>
      <c r="E785" s="102" t="s">
        <v>88</v>
      </c>
      <c r="F785" s="26" t="s">
        <v>260</v>
      </c>
      <c r="G785" s="26" t="s">
        <v>225</v>
      </c>
      <c r="H785" s="140">
        <f>'вед.прил 7'!I547</f>
        <v>0</v>
      </c>
      <c r="I785" s="158">
        <f>'вед.прил 7'!N547</f>
        <v>0</v>
      </c>
      <c r="J785" s="158">
        <f>'вед.прил 7'!O547</f>
        <v>0</v>
      </c>
    </row>
    <row r="786" spans="2:10" ht="90">
      <c r="B786" s="22" t="str">
        <f>'вед.прил 7'!A268</f>
        <v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в рамках непрограммной части городского бюджета</v>
      </c>
      <c r="C786" s="24" t="s">
        <v>205</v>
      </c>
      <c r="D786" s="24" t="s">
        <v>194</v>
      </c>
      <c r="E786" s="24" t="s">
        <v>6</v>
      </c>
      <c r="F786" s="24"/>
      <c r="G786" s="24"/>
      <c r="H786" s="180">
        <f aca="true" t="shared" si="155" ref="H786:J788">H787</f>
        <v>8348.3</v>
      </c>
      <c r="I786" s="180">
        <f t="shared" si="155"/>
        <v>0</v>
      </c>
      <c r="J786" s="180">
        <f t="shared" si="155"/>
        <v>8348.3</v>
      </c>
    </row>
    <row r="787" spans="2:10" ht="30">
      <c r="B787" s="22" t="str">
        <f>'вед.прил 7'!A269</f>
        <v>Социальное обеспечение и иные выплаты населению</v>
      </c>
      <c r="C787" s="24" t="s">
        <v>205</v>
      </c>
      <c r="D787" s="24" t="s">
        <v>194</v>
      </c>
      <c r="E787" s="24" t="s">
        <v>6</v>
      </c>
      <c r="F787" s="24" t="s">
        <v>258</v>
      </c>
      <c r="G787" s="24"/>
      <c r="H787" s="180">
        <f t="shared" si="155"/>
        <v>8348.3</v>
      </c>
      <c r="I787" s="180">
        <f t="shared" si="155"/>
        <v>0</v>
      </c>
      <c r="J787" s="180">
        <f t="shared" si="155"/>
        <v>8348.3</v>
      </c>
    </row>
    <row r="788" spans="2:10" ht="30">
      <c r="B788" s="22" t="str">
        <f>'вед.прил 7'!A270</f>
        <v>Социальные выплаты гражданам, кроме публичных нормативных социальных выплат</v>
      </c>
      <c r="C788" s="24" t="s">
        <v>205</v>
      </c>
      <c r="D788" s="24" t="s">
        <v>194</v>
      </c>
      <c r="E788" s="24" t="s">
        <v>6</v>
      </c>
      <c r="F788" s="24" t="s">
        <v>262</v>
      </c>
      <c r="G788" s="24"/>
      <c r="H788" s="180">
        <f t="shared" si="155"/>
        <v>8348.3</v>
      </c>
      <c r="I788" s="180">
        <f t="shared" si="155"/>
        <v>0</v>
      </c>
      <c r="J788" s="180">
        <f t="shared" si="155"/>
        <v>8348.3</v>
      </c>
    </row>
    <row r="789" spans="2:10" ht="15">
      <c r="B789" s="25" t="str">
        <f>'вед.прил 7'!A271</f>
        <v>Областные средства</v>
      </c>
      <c r="C789" s="26" t="s">
        <v>205</v>
      </c>
      <c r="D789" s="26" t="s">
        <v>194</v>
      </c>
      <c r="E789" s="26" t="s">
        <v>6</v>
      </c>
      <c r="F789" s="60" t="s">
        <v>262</v>
      </c>
      <c r="G789" s="60" t="s">
        <v>225</v>
      </c>
      <c r="H789" s="140">
        <f>'вед.прил 7'!I271</f>
        <v>8348.3</v>
      </c>
      <c r="I789" s="158">
        <f>'вед.прил 7'!N271</f>
        <v>0</v>
      </c>
      <c r="J789" s="158">
        <f>'вед.прил 7'!O271</f>
        <v>8348.3</v>
      </c>
    </row>
    <row r="790" spans="2:10" ht="75">
      <c r="B790" s="59" t="s">
        <v>279</v>
      </c>
      <c r="C790" s="24" t="s">
        <v>205</v>
      </c>
      <c r="D790" s="24" t="s">
        <v>194</v>
      </c>
      <c r="E790" s="101" t="s">
        <v>89</v>
      </c>
      <c r="F790" s="24"/>
      <c r="G790" s="24"/>
      <c r="H790" s="180">
        <f>H791</f>
        <v>12080.5</v>
      </c>
      <c r="I790" s="180">
        <f>I791</f>
        <v>0</v>
      </c>
      <c r="J790" s="180">
        <f>J791</f>
        <v>12080.5</v>
      </c>
    </row>
    <row r="791" spans="2:10" ht="30">
      <c r="B791" s="23" t="s">
        <v>259</v>
      </c>
      <c r="C791" s="24">
        <v>10</v>
      </c>
      <c r="D791" s="24" t="s">
        <v>194</v>
      </c>
      <c r="E791" s="101" t="s">
        <v>89</v>
      </c>
      <c r="F791" s="24" t="s">
        <v>258</v>
      </c>
      <c r="G791" s="24"/>
      <c r="H791" s="180">
        <f>H792+H794</f>
        <v>12080.5</v>
      </c>
      <c r="I791" s="180">
        <f>I792+I794</f>
        <v>0</v>
      </c>
      <c r="J791" s="180">
        <f>J792+J794</f>
        <v>12080.5</v>
      </c>
    </row>
    <row r="792" spans="2:10" ht="30">
      <c r="B792" s="23" t="s">
        <v>261</v>
      </c>
      <c r="C792" s="24">
        <v>10</v>
      </c>
      <c r="D792" s="24" t="s">
        <v>194</v>
      </c>
      <c r="E792" s="101" t="s">
        <v>89</v>
      </c>
      <c r="F792" s="24" t="s">
        <v>260</v>
      </c>
      <c r="G792" s="24"/>
      <c r="H792" s="180">
        <f>H793</f>
        <v>8647</v>
      </c>
      <c r="I792" s="180">
        <f>I793</f>
        <v>0</v>
      </c>
      <c r="J792" s="180">
        <f>J793</f>
        <v>8647</v>
      </c>
    </row>
    <row r="793" spans="2:10" ht="18" customHeight="1">
      <c r="B793" s="25" t="s">
        <v>237</v>
      </c>
      <c r="C793" s="26">
        <v>10</v>
      </c>
      <c r="D793" s="26" t="s">
        <v>194</v>
      </c>
      <c r="E793" s="102" t="s">
        <v>89</v>
      </c>
      <c r="F793" s="26" t="s">
        <v>260</v>
      </c>
      <c r="G793" s="26" t="s">
        <v>225</v>
      </c>
      <c r="H793" s="140">
        <f>'вед.прил 7'!I551</f>
        <v>8647</v>
      </c>
      <c r="I793" s="158">
        <f>'вед.прил 7'!N551</f>
        <v>0</v>
      </c>
      <c r="J793" s="158">
        <f>'вед.прил 7'!O551</f>
        <v>8647</v>
      </c>
    </row>
    <row r="794" spans="2:10" ht="30">
      <c r="B794" s="23" t="s">
        <v>270</v>
      </c>
      <c r="C794" s="24">
        <v>10</v>
      </c>
      <c r="D794" s="24" t="s">
        <v>194</v>
      </c>
      <c r="E794" s="101" t="s">
        <v>89</v>
      </c>
      <c r="F794" s="24" t="s">
        <v>262</v>
      </c>
      <c r="G794" s="26"/>
      <c r="H794" s="180">
        <f>H795</f>
        <v>3433.5</v>
      </c>
      <c r="I794" s="180">
        <f>I795</f>
        <v>0</v>
      </c>
      <c r="J794" s="180">
        <f>J795</f>
        <v>3433.5</v>
      </c>
    </row>
    <row r="795" spans="2:10" ht="15">
      <c r="B795" s="25" t="s">
        <v>237</v>
      </c>
      <c r="C795" s="26">
        <v>10</v>
      </c>
      <c r="D795" s="26" t="s">
        <v>194</v>
      </c>
      <c r="E795" s="102" t="s">
        <v>89</v>
      </c>
      <c r="F795" s="26" t="s">
        <v>262</v>
      </c>
      <c r="G795" s="26" t="s">
        <v>225</v>
      </c>
      <c r="H795" s="140">
        <f>'вед.прил 7'!I553</f>
        <v>3433.5</v>
      </c>
      <c r="I795" s="158">
        <f>'вед.прил 7'!N553</f>
        <v>0</v>
      </c>
      <c r="J795" s="158">
        <f>'вед.прил 7'!O553</f>
        <v>3433.5</v>
      </c>
    </row>
    <row r="796" spans="2:10" ht="108.75" customHeight="1">
      <c r="B796" s="22" t="str">
        <f>'вед.прил 7'!A554</f>
        <v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родителей, в рамках непрограммной части городского бюджета</v>
      </c>
      <c r="C796" s="26" t="s">
        <v>205</v>
      </c>
      <c r="D796" s="26" t="s">
        <v>194</v>
      </c>
      <c r="E796" s="101" t="s">
        <v>90</v>
      </c>
      <c r="F796" s="24"/>
      <c r="G796" s="24"/>
      <c r="H796" s="180">
        <f aca="true" t="shared" si="156" ref="H796:J798">H797</f>
        <v>50</v>
      </c>
      <c r="I796" s="180">
        <f t="shared" si="156"/>
        <v>0</v>
      </c>
      <c r="J796" s="180">
        <f t="shared" si="156"/>
        <v>50</v>
      </c>
    </row>
    <row r="797" spans="2:10" ht="30">
      <c r="B797" s="23" t="s">
        <v>259</v>
      </c>
      <c r="C797" s="24">
        <v>10</v>
      </c>
      <c r="D797" s="24" t="s">
        <v>194</v>
      </c>
      <c r="E797" s="101" t="s">
        <v>90</v>
      </c>
      <c r="F797" s="24" t="s">
        <v>258</v>
      </c>
      <c r="G797" s="24"/>
      <c r="H797" s="159">
        <f t="shared" si="156"/>
        <v>50</v>
      </c>
      <c r="I797" s="159">
        <f t="shared" si="156"/>
        <v>0</v>
      </c>
      <c r="J797" s="159">
        <f t="shared" si="156"/>
        <v>50</v>
      </c>
    </row>
    <row r="798" spans="2:10" ht="30">
      <c r="B798" s="23" t="s">
        <v>270</v>
      </c>
      <c r="C798" s="24">
        <v>10</v>
      </c>
      <c r="D798" s="24" t="s">
        <v>194</v>
      </c>
      <c r="E798" s="101" t="s">
        <v>90</v>
      </c>
      <c r="F798" s="24" t="s">
        <v>262</v>
      </c>
      <c r="G798" s="24"/>
      <c r="H798" s="180">
        <f t="shared" si="156"/>
        <v>50</v>
      </c>
      <c r="I798" s="180">
        <f t="shared" si="156"/>
        <v>0</v>
      </c>
      <c r="J798" s="180">
        <f t="shared" si="156"/>
        <v>50</v>
      </c>
    </row>
    <row r="799" spans="2:10" ht="15">
      <c r="B799" s="25" t="s">
        <v>237</v>
      </c>
      <c r="C799" s="26">
        <v>10</v>
      </c>
      <c r="D799" s="26" t="s">
        <v>194</v>
      </c>
      <c r="E799" s="102" t="s">
        <v>90</v>
      </c>
      <c r="F799" s="26" t="s">
        <v>262</v>
      </c>
      <c r="G799" s="26" t="s">
        <v>225</v>
      </c>
      <c r="H799" s="140">
        <f>'вед.прил 7'!I557</f>
        <v>50</v>
      </c>
      <c r="I799" s="158">
        <f>'вед.прил 7'!N557</f>
        <v>0</v>
      </c>
      <c r="J799" s="158">
        <f>'вед.прил 7'!O557</f>
        <v>50</v>
      </c>
    </row>
    <row r="800" spans="2:10" ht="75">
      <c r="B800" s="59" t="str">
        <f>'вед.прил 7'!A558</f>
        <v>Выплата единовременного пособия гражданам, усыновившим детей-сирот и детей, оставшихся без попечения родителей, в рамках непрограммной части городского бюджета</v>
      </c>
      <c r="C800" s="24" t="s">
        <v>205</v>
      </c>
      <c r="D800" s="24" t="s">
        <v>194</v>
      </c>
      <c r="E800" s="101" t="s">
        <v>91</v>
      </c>
      <c r="F800" s="24"/>
      <c r="G800" s="24"/>
      <c r="H800" s="180">
        <f aca="true" t="shared" si="157" ref="H800:J802">H801</f>
        <v>150</v>
      </c>
      <c r="I800" s="180">
        <f t="shared" si="157"/>
        <v>0</v>
      </c>
      <c r="J800" s="180">
        <f t="shared" si="157"/>
        <v>150</v>
      </c>
    </row>
    <row r="801" spans="2:10" ht="30">
      <c r="B801" s="23" t="s">
        <v>259</v>
      </c>
      <c r="C801" s="24">
        <v>10</v>
      </c>
      <c r="D801" s="24" t="s">
        <v>194</v>
      </c>
      <c r="E801" s="101" t="s">
        <v>91</v>
      </c>
      <c r="F801" s="24" t="s">
        <v>258</v>
      </c>
      <c r="G801" s="24"/>
      <c r="H801" s="180">
        <f t="shared" si="157"/>
        <v>150</v>
      </c>
      <c r="I801" s="180">
        <f t="shared" si="157"/>
        <v>0</v>
      </c>
      <c r="J801" s="180">
        <f t="shared" si="157"/>
        <v>150</v>
      </c>
    </row>
    <row r="802" spans="2:10" ht="30">
      <c r="B802" s="23" t="s">
        <v>261</v>
      </c>
      <c r="C802" s="24">
        <v>10</v>
      </c>
      <c r="D802" s="24" t="s">
        <v>194</v>
      </c>
      <c r="E802" s="101" t="s">
        <v>91</v>
      </c>
      <c r="F802" s="24" t="s">
        <v>260</v>
      </c>
      <c r="G802" s="24"/>
      <c r="H802" s="180">
        <f t="shared" si="157"/>
        <v>150</v>
      </c>
      <c r="I802" s="180">
        <f t="shared" si="157"/>
        <v>0</v>
      </c>
      <c r="J802" s="180">
        <f t="shared" si="157"/>
        <v>150</v>
      </c>
    </row>
    <row r="803" spans="2:10" ht="15">
      <c r="B803" s="25" t="s">
        <v>237</v>
      </c>
      <c r="C803" s="26">
        <v>10</v>
      </c>
      <c r="D803" s="26" t="s">
        <v>194</v>
      </c>
      <c r="E803" s="102" t="s">
        <v>91</v>
      </c>
      <c r="F803" s="26" t="s">
        <v>260</v>
      </c>
      <c r="G803" s="26" t="s">
        <v>225</v>
      </c>
      <c r="H803" s="140">
        <f>'вед.прил 7'!I561</f>
        <v>150</v>
      </c>
      <c r="I803" s="158">
        <f>'вед.прил 7'!N561</f>
        <v>0</v>
      </c>
      <c r="J803" s="158">
        <f>'вед.прил 7'!O561</f>
        <v>150</v>
      </c>
    </row>
    <row r="804" spans="2:10" ht="82.5" customHeight="1">
      <c r="B804" s="59" t="s">
        <v>364</v>
      </c>
      <c r="C804" s="24" t="s">
        <v>205</v>
      </c>
      <c r="D804" s="24" t="s">
        <v>194</v>
      </c>
      <c r="E804" s="101" t="s">
        <v>100</v>
      </c>
      <c r="F804" s="26"/>
      <c r="G804" s="26"/>
      <c r="H804" s="180">
        <f aca="true" t="shared" si="158" ref="H804:J806">H805</f>
        <v>5516.3</v>
      </c>
      <c r="I804" s="180">
        <f t="shared" si="158"/>
        <v>0</v>
      </c>
      <c r="J804" s="180">
        <f t="shared" si="158"/>
        <v>5516.3</v>
      </c>
    </row>
    <row r="805" spans="2:10" ht="45">
      <c r="B805" s="23" t="s">
        <v>319</v>
      </c>
      <c r="C805" s="24" t="s">
        <v>205</v>
      </c>
      <c r="D805" s="24" t="s">
        <v>194</v>
      </c>
      <c r="E805" s="101" t="s">
        <v>100</v>
      </c>
      <c r="F805" s="24" t="s">
        <v>273</v>
      </c>
      <c r="G805" s="26"/>
      <c r="H805" s="180">
        <f t="shared" si="158"/>
        <v>5516.3</v>
      </c>
      <c r="I805" s="180">
        <f t="shared" si="158"/>
        <v>0</v>
      </c>
      <c r="J805" s="180">
        <f t="shared" si="158"/>
        <v>5516.3</v>
      </c>
    </row>
    <row r="806" spans="2:10" ht="17.25" customHeight="1">
      <c r="B806" s="23" t="s">
        <v>164</v>
      </c>
      <c r="C806" s="24" t="s">
        <v>205</v>
      </c>
      <c r="D806" s="24" t="s">
        <v>194</v>
      </c>
      <c r="E806" s="101" t="s">
        <v>100</v>
      </c>
      <c r="F806" s="24" t="s">
        <v>163</v>
      </c>
      <c r="G806" s="26"/>
      <c r="H806" s="180">
        <f t="shared" si="158"/>
        <v>5516.3</v>
      </c>
      <c r="I806" s="180">
        <f t="shared" si="158"/>
        <v>0</v>
      </c>
      <c r="J806" s="180">
        <f t="shared" si="158"/>
        <v>5516.3</v>
      </c>
    </row>
    <row r="807" spans="2:10" ht="18" customHeight="1">
      <c r="B807" s="25" t="s">
        <v>237</v>
      </c>
      <c r="C807" s="26" t="s">
        <v>205</v>
      </c>
      <c r="D807" s="26" t="s">
        <v>194</v>
      </c>
      <c r="E807" s="102" t="s">
        <v>100</v>
      </c>
      <c r="F807" s="26" t="s">
        <v>163</v>
      </c>
      <c r="G807" s="26" t="s">
        <v>225</v>
      </c>
      <c r="H807" s="140">
        <f>'вед.прил 7'!I357</f>
        <v>5516.3</v>
      </c>
      <c r="I807" s="158">
        <f>'вед.прил 7'!N357</f>
        <v>0</v>
      </c>
      <c r="J807" s="158">
        <f>'вед.прил 7'!O357</f>
        <v>5516.3</v>
      </c>
    </row>
    <row r="808" spans="2:10" ht="101.25" customHeight="1">
      <c r="B808" s="22" t="s">
        <v>540</v>
      </c>
      <c r="C808" s="24" t="s">
        <v>205</v>
      </c>
      <c r="D808" s="24" t="s">
        <v>194</v>
      </c>
      <c r="E808" s="24" t="s">
        <v>541</v>
      </c>
      <c r="F808" s="24"/>
      <c r="G808" s="24"/>
      <c r="H808" s="180">
        <f aca="true" t="shared" si="159" ref="H808:J810">H809</f>
        <v>18387.6</v>
      </c>
      <c r="I808" s="180">
        <f t="shared" si="159"/>
        <v>0</v>
      </c>
      <c r="J808" s="180">
        <f t="shared" si="159"/>
        <v>18387.6</v>
      </c>
    </row>
    <row r="809" spans="2:10" ht="42.75" customHeight="1">
      <c r="B809" s="22" t="s">
        <v>319</v>
      </c>
      <c r="C809" s="24" t="s">
        <v>205</v>
      </c>
      <c r="D809" s="24" t="s">
        <v>194</v>
      </c>
      <c r="E809" s="24" t="s">
        <v>541</v>
      </c>
      <c r="F809" s="24" t="s">
        <v>273</v>
      </c>
      <c r="G809" s="24"/>
      <c r="H809" s="180">
        <f t="shared" si="159"/>
        <v>18387.6</v>
      </c>
      <c r="I809" s="180">
        <f t="shared" si="159"/>
        <v>0</v>
      </c>
      <c r="J809" s="180">
        <f t="shared" si="159"/>
        <v>18387.6</v>
      </c>
    </row>
    <row r="810" spans="2:10" ht="21" customHeight="1">
      <c r="B810" s="22" t="s">
        <v>164</v>
      </c>
      <c r="C810" s="24" t="s">
        <v>205</v>
      </c>
      <c r="D810" s="24" t="s">
        <v>194</v>
      </c>
      <c r="E810" s="24" t="s">
        <v>541</v>
      </c>
      <c r="F810" s="24" t="s">
        <v>163</v>
      </c>
      <c r="G810" s="24"/>
      <c r="H810" s="180">
        <f t="shared" si="159"/>
        <v>18387.6</v>
      </c>
      <c r="I810" s="180">
        <f t="shared" si="159"/>
        <v>0</v>
      </c>
      <c r="J810" s="180">
        <f t="shared" si="159"/>
        <v>18387.6</v>
      </c>
    </row>
    <row r="811" spans="2:10" ht="18" customHeight="1">
      <c r="B811" s="25" t="s">
        <v>237</v>
      </c>
      <c r="C811" s="26" t="s">
        <v>205</v>
      </c>
      <c r="D811" s="26" t="s">
        <v>194</v>
      </c>
      <c r="E811" s="26" t="s">
        <v>541</v>
      </c>
      <c r="F811" s="26" t="s">
        <v>163</v>
      </c>
      <c r="G811" s="26" t="s">
        <v>225</v>
      </c>
      <c r="H811" s="140">
        <f>'вед.прил 7'!I361</f>
        <v>18387.6</v>
      </c>
      <c r="I811" s="158">
        <f>'вед.прил 7'!N361</f>
        <v>0</v>
      </c>
      <c r="J811" s="158">
        <f>'вед.прил 7'!O361</f>
        <v>18387.6</v>
      </c>
    </row>
    <row r="812" spans="2:10" ht="105">
      <c r="B812" s="59" t="s">
        <v>428</v>
      </c>
      <c r="C812" s="24" t="s">
        <v>205</v>
      </c>
      <c r="D812" s="24" t="s">
        <v>194</v>
      </c>
      <c r="E812" s="24" t="s">
        <v>425</v>
      </c>
      <c r="F812" s="26"/>
      <c r="G812" s="26"/>
      <c r="H812" s="180">
        <f aca="true" t="shared" si="160" ref="H812:J814">H813</f>
        <v>0</v>
      </c>
      <c r="I812" s="180">
        <f t="shared" si="160"/>
        <v>0</v>
      </c>
      <c r="J812" s="180">
        <f t="shared" si="160"/>
        <v>0</v>
      </c>
    </row>
    <row r="813" spans="2:10" ht="45">
      <c r="B813" s="23" t="s">
        <v>319</v>
      </c>
      <c r="C813" s="24" t="s">
        <v>205</v>
      </c>
      <c r="D813" s="24" t="s">
        <v>194</v>
      </c>
      <c r="E813" s="24" t="s">
        <v>425</v>
      </c>
      <c r="F813" s="24" t="s">
        <v>273</v>
      </c>
      <c r="G813" s="26"/>
      <c r="H813" s="180">
        <f t="shared" si="160"/>
        <v>0</v>
      </c>
      <c r="I813" s="180">
        <f t="shared" si="160"/>
        <v>0</v>
      </c>
      <c r="J813" s="180">
        <f t="shared" si="160"/>
        <v>0</v>
      </c>
    </row>
    <row r="814" spans="2:10" ht="15">
      <c r="B814" s="23" t="s">
        <v>164</v>
      </c>
      <c r="C814" s="24" t="s">
        <v>205</v>
      </c>
      <c r="D814" s="24" t="s">
        <v>194</v>
      </c>
      <c r="E814" s="24" t="s">
        <v>425</v>
      </c>
      <c r="F814" s="24" t="s">
        <v>163</v>
      </c>
      <c r="G814" s="26"/>
      <c r="H814" s="180">
        <f t="shared" si="160"/>
        <v>0</v>
      </c>
      <c r="I814" s="180">
        <f t="shared" si="160"/>
        <v>0</v>
      </c>
      <c r="J814" s="180">
        <f t="shared" si="160"/>
        <v>0</v>
      </c>
    </row>
    <row r="815" spans="2:10" ht="15">
      <c r="B815" s="25" t="s">
        <v>237</v>
      </c>
      <c r="C815" s="26" t="s">
        <v>205</v>
      </c>
      <c r="D815" s="26" t="s">
        <v>194</v>
      </c>
      <c r="E815" s="26" t="s">
        <v>425</v>
      </c>
      <c r="F815" s="26" t="s">
        <v>163</v>
      </c>
      <c r="G815" s="26" t="s">
        <v>225</v>
      </c>
      <c r="H815" s="140">
        <f>'вед.прил 7'!I365</f>
        <v>0</v>
      </c>
      <c r="I815" s="158">
        <f>'вед.прил 7'!N365</f>
        <v>0</v>
      </c>
      <c r="J815" s="158">
        <f>'вед.прил 7'!O365</f>
        <v>0</v>
      </c>
    </row>
    <row r="816" spans="2:10" ht="75">
      <c r="B816" s="22" t="str">
        <f>'вед.прил 7'!A272</f>
        <v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v>
      </c>
      <c r="C816" s="24" t="s">
        <v>205</v>
      </c>
      <c r="D816" s="24" t="s">
        <v>194</v>
      </c>
      <c r="E816" s="24" t="str">
        <f>'вед.прил 7'!E272</f>
        <v>88 0 00 77370</v>
      </c>
      <c r="F816" s="46"/>
      <c r="G816" s="46"/>
      <c r="H816" s="180">
        <f aca="true" t="shared" si="161" ref="H816:J818">H817</f>
        <v>24.3</v>
      </c>
      <c r="I816" s="180">
        <f t="shared" si="161"/>
        <v>0</v>
      </c>
      <c r="J816" s="180">
        <f t="shared" si="161"/>
        <v>24.3</v>
      </c>
    </row>
    <row r="817" spans="2:10" ht="30">
      <c r="B817" s="23" t="str">
        <f>'вед.прил 7'!A273</f>
        <v>Социальное обеспечение и иные выплаты населению</v>
      </c>
      <c r="C817" s="24" t="s">
        <v>205</v>
      </c>
      <c r="D817" s="24" t="s">
        <v>194</v>
      </c>
      <c r="E817" s="24" t="str">
        <f>'вед.прил 7'!E273</f>
        <v>88 0 00 77370</v>
      </c>
      <c r="F817" s="24" t="s">
        <v>258</v>
      </c>
      <c r="G817" s="46"/>
      <c r="H817" s="180">
        <f t="shared" si="161"/>
        <v>24.3</v>
      </c>
      <c r="I817" s="180">
        <f t="shared" si="161"/>
        <v>0</v>
      </c>
      <c r="J817" s="180">
        <f t="shared" si="161"/>
        <v>24.3</v>
      </c>
    </row>
    <row r="818" spans="2:10" ht="30">
      <c r="B818" s="23" t="s">
        <v>261</v>
      </c>
      <c r="C818" s="24" t="s">
        <v>205</v>
      </c>
      <c r="D818" s="24" t="s">
        <v>194</v>
      </c>
      <c r="E818" s="24" t="str">
        <f>'вед.прил 7'!E274</f>
        <v>88 0 00 77370</v>
      </c>
      <c r="F818" s="24" t="s">
        <v>260</v>
      </c>
      <c r="G818" s="46"/>
      <c r="H818" s="180">
        <f t="shared" si="161"/>
        <v>24.3</v>
      </c>
      <c r="I818" s="180">
        <f t="shared" si="161"/>
        <v>0</v>
      </c>
      <c r="J818" s="180">
        <f t="shared" si="161"/>
        <v>24.3</v>
      </c>
    </row>
    <row r="819" spans="2:10" ht="15">
      <c r="B819" s="25" t="s">
        <v>236</v>
      </c>
      <c r="C819" s="26" t="s">
        <v>205</v>
      </c>
      <c r="D819" s="26" t="s">
        <v>194</v>
      </c>
      <c r="E819" s="26" t="str">
        <f>'вед.прил 7'!E275</f>
        <v>88 0 00 77370</v>
      </c>
      <c r="F819" s="26" t="s">
        <v>260</v>
      </c>
      <c r="G819" s="26" t="s">
        <v>224</v>
      </c>
      <c r="H819" s="140">
        <f>'вед.прил 7'!I275</f>
        <v>24.3</v>
      </c>
      <c r="I819" s="158">
        <f>'вед.прил 7'!N275</f>
        <v>0</v>
      </c>
      <c r="J819" s="158">
        <f>'вед.прил 7'!O275</f>
        <v>24.3</v>
      </c>
    </row>
    <row r="820" spans="2:10" ht="28.5">
      <c r="B820" s="45" t="s">
        <v>190</v>
      </c>
      <c r="C820" s="46" t="s">
        <v>205</v>
      </c>
      <c r="D820" s="46" t="s">
        <v>199</v>
      </c>
      <c r="E820" s="103"/>
      <c r="F820" s="46" t="s">
        <v>211</v>
      </c>
      <c r="G820" s="46"/>
      <c r="H820" s="134">
        <f aca="true" t="shared" si="162" ref="H820:J821">H821</f>
        <v>2845.9</v>
      </c>
      <c r="I820" s="134">
        <f t="shared" si="162"/>
        <v>0</v>
      </c>
      <c r="J820" s="134">
        <f t="shared" si="162"/>
        <v>2845.9</v>
      </c>
    </row>
    <row r="821" spans="2:10" ht="15">
      <c r="B821" s="23" t="s">
        <v>166</v>
      </c>
      <c r="C821" s="24" t="s">
        <v>205</v>
      </c>
      <c r="D821" s="24" t="s">
        <v>199</v>
      </c>
      <c r="E821" s="101" t="s">
        <v>361</v>
      </c>
      <c r="F821" s="24"/>
      <c r="G821" s="24"/>
      <c r="H821" s="180">
        <f t="shared" si="162"/>
        <v>2845.9</v>
      </c>
      <c r="I821" s="180">
        <f t="shared" si="162"/>
        <v>0</v>
      </c>
      <c r="J821" s="180">
        <f t="shared" si="162"/>
        <v>2845.9</v>
      </c>
    </row>
    <row r="822" spans="2:10" ht="45">
      <c r="B822" s="23" t="s">
        <v>167</v>
      </c>
      <c r="C822" s="24">
        <v>10</v>
      </c>
      <c r="D822" s="24" t="s">
        <v>199</v>
      </c>
      <c r="E822" s="101" t="s">
        <v>92</v>
      </c>
      <c r="F822" s="24"/>
      <c r="G822" s="24"/>
      <c r="H822" s="180">
        <f>H823+H826</f>
        <v>2845.9</v>
      </c>
      <c r="I822" s="180">
        <f>I823+I826</f>
        <v>0</v>
      </c>
      <c r="J822" s="180">
        <f>J823+J826</f>
        <v>2845.9</v>
      </c>
    </row>
    <row r="823" spans="2:10" ht="90">
      <c r="B823" s="23" t="s">
        <v>315</v>
      </c>
      <c r="C823" s="24" t="s">
        <v>205</v>
      </c>
      <c r="D823" s="24" t="s">
        <v>199</v>
      </c>
      <c r="E823" s="101" t="s">
        <v>92</v>
      </c>
      <c r="F823" s="24" t="s">
        <v>244</v>
      </c>
      <c r="G823" s="24"/>
      <c r="H823" s="180">
        <f aca="true" t="shared" si="163" ref="H823:J824">H824</f>
        <v>2522.8</v>
      </c>
      <c r="I823" s="180">
        <f t="shared" si="163"/>
        <v>0</v>
      </c>
      <c r="J823" s="180">
        <f t="shared" si="163"/>
        <v>2522.8</v>
      </c>
    </row>
    <row r="824" spans="2:10" ht="30">
      <c r="B824" s="23" t="s">
        <v>314</v>
      </c>
      <c r="C824" s="24">
        <v>10</v>
      </c>
      <c r="D824" s="24" t="s">
        <v>199</v>
      </c>
      <c r="E824" s="101" t="s">
        <v>92</v>
      </c>
      <c r="F824" s="24" t="s">
        <v>245</v>
      </c>
      <c r="G824" s="24"/>
      <c r="H824" s="180">
        <f t="shared" si="163"/>
        <v>2522.8</v>
      </c>
      <c r="I824" s="180">
        <f t="shared" si="163"/>
        <v>0</v>
      </c>
      <c r="J824" s="180">
        <f t="shared" si="163"/>
        <v>2522.8</v>
      </c>
    </row>
    <row r="825" spans="2:10" ht="15">
      <c r="B825" s="25" t="s">
        <v>237</v>
      </c>
      <c r="C825" s="26">
        <v>10</v>
      </c>
      <c r="D825" s="26" t="s">
        <v>199</v>
      </c>
      <c r="E825" s="102" t="s">
        <v>92</v>
      </c>
      <c r="F825" s="26" t="s">
        <v>245</v>
      </c>
      <c r="G825" s="26" t="s">
        <v>225</v>
      </c>
      <c r="H825" s="140">
        <f>'вед.прил 7'!I567</f>
        <v>2522.8</v>
      </c>
      <c r="I825" s="158">
        <f>'вед.прил 7'!N567</f>
        <v>0</v>
      </c>
      <c r="J825" s="158">
        <f>'вед.прил 7'!O567</f>
        <v>2522.8</v>
      </c>
    </row>
    <row r="826" spans="2:10" ht="45">
      <c r="B826" s="22" t="s">
        <v>329</v>
      </c>
      <c r="C826" s="24">
        <v>10</v>
      </c>
      <c r="D826" s="24" t="s">
        <v>199</v>
      </c>
      <c r="E826" s="101" t="s">
        <v>92</v>
      </c>
      <c r="F826" s="24" t="s">
        <v>246</v>
      </c>
      <c r="G826" s="24"/>
      <c r="H826" s="180">
        <f aca="true" t="shared" si="164" ref="H826:J827">H827</f>
        <v>323.1</v>
      </c>
      <c r="I826" s="180">
        <f t="shared" si="164"/>
        <v>0</v>
      </c>
      <c r="J826" s="180">
        <f t="shared" si="164"/>
        <v>323.1</v>
      </c>
    </row>
    <row r="827" spans="2:10" ht="45">
      <c r="B827" s="22" t="s">
        <v>317</v>
      </c>
      <c r="C827" s="24">
        <v>10</v>
      </c>
      <c r="D827" s="24" t="s">
        <v>199</v>
      </c>
      <c r="E827" s="101" t="s">
        <v>92</v>
      </c>
      <c r="F827" s="24" t="s">
        <v>247</v>
      </c>
      <c r="G827" s="24"/>
      <c r="H827" s="180">
        <f t="shared" si="164"/>
        <v>323.1</v>
      </c>
      <c r="I827" s="180">
        <f t="shared" si="164"/>
        <v>0</v>
      </c>
      <c r="J827" s="180">
        <f t="shared" si="164"/>
        <v>323.1</v>
      </c>
    </row>
    <row r="828" spans="2:10" ht="15">
      <c r="B828" s="25" t="s">
        <v>237</v>
      </c>
      <c r="C828" s="26">
        <v>10</v>
      </c>
      <c r="D828" s="26" t="s">
        <v>199</v>
      </c>
      <c r="E828" s="102" t="s">
        <v>92</v>
      </c>
      <c r="F828" s="26" t="s">
        <v>247</v>
      </c>
      <c r="G828" s="26" t="s">
        <v>225</v>
      </c>
      <c r="H828" s="140">
        <f>'вед.прил 7'!I570</f>
        <v>323.1</v>
      </c>
      <c r="I828" s="158">
        <f>'вед.прил 7'!N570</f>
        <v>0</v>
      </c>
      <c r="J828" s="158">
        <f>'вед.прил 7'!O570</f>
        <v>323.1</v>
      </c>
    </row>
    <row r="829" spans="2:10" ht="17.25" customHeight="1">
      <c r="B829" s="62" t="s">
        <v>210</v>
      </c>
      <c r="C829" s="46" t="s">
        <v>208</v>
      </c>
      <c r="D829" s="46"/>
      <c r="E829" s="103"/>
      <c r="F829" s="46"/>
      <c r="G829" s="46"/>
      <c r="H829" s="135">
        <f>H832</f>
        <v>34038.2</v>
      </c>
      <c r="I829" s="135">
        <f>I832</f>
        <v>28</v>
      </c>
      <c r="J829" s="135">
        <f>J832</f>
        <v>34066.2</v>
      </c>
    </row>
    <row r="830" spans="2:10" ht="17.25" customHeight="1">
      <c r="B830" s="62" t="s">
        <v>236</v>
      </c>
      <c r="C830" s="46" t="s">
        <v>208</v>
      </c>
      <c r="D830" s="46"/>
      <c r="E830" s="103"/>
      <c r="F830" s="46"/>
      <c r="G830" s="46" t="s">
        <v>224</v>
      </c>
      <c r="H830" s="135">
        <f>H839+H842+H847+H853+H864+H858+H869</f>
        <v>34038.2</v>
      </c>
      <c r="I830" s="135">
        <f>I839+I842+I847+I853+I864+I858+I869</f>
        <v>28</v>
      </c>
      <c r="J830" s="135">
        <f>J839+J842+J847+J853+J864+J858+J869</f>
        <v>34066.2</v>
      </c>
    </row>
    <row r="831" spans="2:10" ht="17.25" customHeight="1">
      <c r="B831" s="62" t="s">
        <v>237</v>
      </c>
      <c r="C831" s="46" t="s">
        <v>208</v>
      </c>
      <c r="D831" s="46"/>
      <c r="E831" s="103"/>
      <c r="F831" s="46"/>
      <c r="G831" s="46" t="s">
        <v>225</v>
      </c>
      <c r="H831" s="135">
        <v>0</v>
      </c>
      <c r="I831" s="135">
        <v>0</v>
      </c>
      <c r="J831" s="135">
        <v>0</v>
      </c>
    </row>
    <row r="832" spans="2:10" ht="19.5" customHeight="1">
      <c r="B832" s="45" t="s">
        <v>233</v>
      </c>
      <c r="C832" s="46" t="s">
        <v>208</v>
      </c>
      <c r="D832" s="46" t="s">
        <v>197</v>
      </c>
      <c r="E832" s="103"/>
      <c r="F832" s="46"/>
      <c r="G832" s="46"/>
      <c r="H832" s="134">
        <f>H833+H865</f>
        <v>34038.2</v>
      </c>
      <c r="I832" s="134">
        <f>I833+I865</f>
        <v>28</v>
      </c>
      <c r="J832" s="134">
        <f>J833+J865</f>
        <v>34066.2</v>
      </c>
    </row>
    <row r="833" spans="2:10" ht="49.5" customHeight="1">
      <c r="B833" s="23" t="str">
        <f>'вед.прил 7'!A885</f>
        <v>Муниципальная программа "Развитие физической культуры и спорта в городе Ливны Орловской области  на 2020-2024 годы" </v>
      </c>
      <c r="C833" s="24" t="s">
        <v>208</v>
      </c>
      <c r="D833" s="24" t="s">
        <v>197</v>
      </c>
      <c r="E833" s="24" t="str">
        <f>'вед.прил 7'!E885</f>
        <v>54 0 00 00000</v>
      </c>
      <c r="F833" s="24"/>
      <c r="G833" s="24"/>
      <c r="H833" s="180">
        <f>H834+H848+H859</f>
        <v>33958.2</v>
      </c>
      <c r="I833" s="180">
        <f>I834+I848+I859</f>
        <v>28</v>
      </c>
      <c r="J833" s="180">
        <f>J834+J848+J859</f>
        <v>33986.2</v>
      </c>
    </row>
    <row r="834" spans="2:10" ht="75">
      <c r="B834" s="23" t="str">
        <f>'вед.прил 7'!A886</f>
        <v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 на 2020-2024 годы"</v>
      </c>
      <c r="C834" s="24" t="s">
        <v>208</v>
      </c>
      <c r="D834" s="24" t="s">
        <v>197</v>
      </c>
      <c r="E834" s="24" t="str">
        <f>'вед.прил 7'!E886</f>
        <v>54 1 00 00000</v>
      </c>
      <c r="F834" s="24"/>
      <c r="G834" s="24"/>
      <c r="H834" s="180">
        <f>H835+H843</f>
        <v>12706.6</v>
      </c>
      <c r="I834" s="180">
        <f>I835+I843</f>
        <v>28</v>
      </c>
      <c r="J834" s="180">
        <f>J835+J843</f>
        <v>12734.6</v>
      </c>
    </row>
    <row r="835" spans="2:10" ht="60">
      <c r="B835" s="23" t="str">
        <f>'вед.прил 7'!A887</f>
        <v>Основное мероприятие "Организация, участие и проведение официальных физкультурных, физкультурно-оздоровительных и спортивных мероприятий на территории города Ливны"</v>
      </c>
      <c r="C835" s="24" t="s">
        <v>208</v>
      </c>
      <c r="D835" s="24" t="s">
        <v>197</v>
      </c>
      <c r="E835" s="24" t="str">
        <f>'вед.прил 7'!E887</f>
        <v>54 1 01 00000</v>
      </c>
      <c r="F835" s="24"/>
      <c r="G835" s="24"/>
      <c r="H835" s="180">
        <f>H836</f>
        <v>850</v>
      </c>
      <c r="I835" s="180">
        <f>I836</f>
        <v>28</v>
      </c>
      <c r="J835" s="180">
        <f>J836</f>
        <v>878</v>
      </c>
    </row>
    <row r="836" spans="2:10" ht="15">
      <c r="B836" s="22" t="s">
        <v>300</v>
      </c>
      <c r="C836" s="24" t="s">
        <v>208</v>
      </c>
      <c r="D836" s="24" t="s">
        <v>197</v>
      </c>
      <c r="E836" s="24" t="str">
        <f>'вед.прил 7'!E888</f>
        <v>54 1 01 77480</v>
      </c>
      <c r="F836" s="24"/>
      <c r="G836" s="24"/>
      <c r="H836" s="180">
        <f>H840+H837</f>
        <v>850</v>
      </c>
      <c r="I836" s="180">
        <f>I840+I837</f>
        <v>28</v>
      </c>
      <c r="J836" s="180">
        <f>J840+J837</f>
        <v>878</v>
      </c>
    </row>
    <row r="837" spans="2:10" ht="90">
      <c r="B837" s="23" t="s">
        <v>315</v>
      </c>
      <c r="C837" s="24" t="s">
        <v>208</v>
      </c>
      <c r="D837" s="24" t="s">
        <v>197</v>
      </c>
      <c r="E837" s="24" t="str">
        <f>'вед.прил 7'!E889</f>
        <v>54 1 01 77480</v>
      </c>
      <c r="F837" s="24" t="s">
        <v>244</v>
      </c>
      <c r="G837" s="24"/>
      <c r="H837" s="180">
        <f aca="true" t="shared" si="165" ref="H837:J838">H838</f>
        <v>350</v>
      </c>
      <c r="I837" s="180">
        <f t="shared" si="165"/>
        <v>-97</v>
      </c>
      <c r="J837" s="180">
        <f t="shared" si="165"/>
        <v>253</v>
      </c>
    </row>
    <row r="838" spans="2:10" ht="30">
      <c r="B838" s="23" t="s">
        <v>314</v>
      </c>
      <c r="C838" s="24" t="s">
        <v>208</v>
      </c>
      <c r="D838" s="24" t="s">
        <v>197</v>
      </c>
      <c r="E838" s="24" t="str">
        <f>'вед.прил 7'!E890</f>
        <v>54 1 01 77480</v>
      </c>
      <c r="F838" s="24" t="s">
        <v>245</v>
      </c>
      <c r="G838" s="24"/>
      <c r="H838" s="180">
        <f t="shared" si="165"/>
        <v>350</v>
      </c>
      <c r="I838" s="180">
        <f t="shared" si="165"/>
        <v>-97</v>
      </c>
      <c r="J838" s="180">
        <f t="shared" si="165"/>
        <v>253</v>
      </c>
    </row>
    <row r="839" spans="2:10" ht="15">
      <c r="B839" s="25" t="s">
        <v>236</v>
      </c>
      <c r="C839" s="26" t="s">
        <v>208</v>
      </c>
      <c r="D839" s="26" t="s">
        <v>197</v>
      </c>
      <c r="E839" s="26" t="str">
        <f>'вед.прил 7'!E891</f>
        <v>54 1 01 77480</v>
      </c>
      <c r="F839" s="26" t="s">
        <v>245</v>
      </c>
      <c r="G839" s="26" t="s">
        <v>224</v>
      </c>
      <c r="H839" s="140">
        <f>'вед.прил 7'!I891</f>
        <v>350</v>
      </c>
      <c r="I839" s="158">
        <f>'вед.прил 7'!N891</f>
        <v>-97</v>
      </c>
      <c r="J839" s="158">
        <f>'вед.прил 7'!O891</f>
        <v>253</v>
      </c>
    </row>
    <row r="840" spans="2:10" ht="45">
      <c r="B840" s="22" t="s">
        <v>329</v>
      </c>
      <c r="C840" s="24" t="s">
        <v>208</v>
      </c>
      <c r="D840" s="24" t="s">
        <v>197</v>
      </c>
      <c r="E840" s="24" t="str">
        <f>'вед.прил 7'!E892</f>
        <v>54 1 01 77480</v>
      </c>
      <c r="F840" s="24" t="s">
        <v>246</v>
      </c>
      <c r="G840" s="24"/>
      <c r="H840" s="180">
        <f aca="true" t="shared" si="166" ref="H840:J841">H841</f>
        <v>500</v>
      </c>
      <c r="I840" s="180">
        <f t="shared" si="166"/>
        <v>125</v>
      </c>
      <c r="J840" s="180">
        <f t="shared" si="166"/>
        <v>625</v>
      </c>
    </row>
    <row r="841" spans="2:10" ht="45">
      <c r="B841" s="22" t="s">
        <v>317</v>
      </c>
      <c r="C841" s="24" t="s">
        <v>208</v>
      </c>
      <c r="D841" s="24" t="s">
        <v>197</v>
      </c>
      <c r="E841" s="24" t="str">
        <f>'вед.прил 7'!E893</f>
        <v>54 1 01 77480</v>
      </c>
      <c r="F841" s="24" t="s">
        <v>247</v>
      </c>
      <c r="G841" s="24"/>
      <c r="H841" s="180">
        <f t="shared" si="166"/>
        <v>500</v>
      </c>
      <c r="I841" s="180">
        <f t="shared" si="166"/>
        <v>125</v>
      </c>
      <c r="J841" s="180">
        <f t="shared" si="166"/>
        <v>625</v>
      </c>
    </row>
    <row r="842" spans="2:10" ht="15">
      <c r="B842" s="25" t="s">
        <v>236</v>
      </c>
      <c r="C842" s="26" t="s">
        <v>208</v>
      </c>
      <c r="D842" s="26" t="s">
        <v>197</v>
      </c>
      <c r="E842" s="26" t="str">
        <f>'вед.прил 7'!E894</f>
        <v>54 1 01 77480</v>
      </c>
      <c r="F842" s="26" t="s">
        <v>247</v>
      </c>
      <c r="G842" s="26" t="s">
        <v>224</v>
      </c>
      <c r="H842" s="140">
        <f>'вед.прил 7'!I894</f>
        <v>500</v>
      </c>
      <c r="I842" s="158">
        <f>'вед.прил 7'!N894</f>
        <v>125</v>
      </c>
      <c r="J842" s="158">
        <f>'вед.прил 7'!O894</f>
        <v>625</v>
      </c>
    </row>
    <row r="843" spans="2:10" ht="75">
      <c r="B843" s="23" t="str">
        <f>'вед.прил 7'!A895</f>
        <v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v>
      </c>
      <c r="C843" s="24" t="s">
        <v>208</v>
      </c>
      <c r="D843" s="24" t="s">
        <v>197</v>
      </c>
      <c r="E843" s="24" t="str">
        <f>'вед.прил 7'!E895</f>
        <v>54 1 02 00000</v>
      </c>
      <c r="F843" s="24"/>
      <c r="G843" s="24"/>
      <c r="H843" s="180">
        <f aca="true" t="shared" si="167" ref="H843:J846">H844</f>
        <v>11856.6</v>
      </c>
      <c r="I843" s="180">
        <f t="shared" si="167"/>
        <v>0</v>
      </c>
      <c r="J843" s="180">
        <f t="shared" si="167"/>
        <v>11856.6</v>
      </c>
    </row>
    <row r="844" spans="2:10" ht="15">
      <c r="B844" s="22" t="s">
        <v>300</v>
      </c>
      <c r="C844" s="24" t="s">
        <v>208</v>
      </c>
      <c r="D844" s="24" t="s">
        <v>197</v>
      </c>
      <c r="E844" s="24" t="str">
        <f>'вед.прил 7'!E896</f>
        <v>54 1 02 77480</v>
      </c>
      <c r="F844" s="24"/>
      <c r="G844" s="24"/>
      <c r="H844" s="180">
        <f t="shared" si="167"/>
        <v>11856.6</v>
      </c>
      <c r="I844" s="180">
        <f t="shared" si="167"/>
        <v>0</v>
      </c>
      <c r="J844" s="180">
        <f t="shared" si="167"/>
        <v>11856.6</v>
      </c>
    </row>
    <row r="845" spans="2:10" ht="45">
      <c r="B845" s="23" t="s">
        <v>249</v>
      </c>
      <c r="C845" s="24" t="s">
        <v>208</v>
      </c>
      <c r="D845" s="24" t="s">
        <v>197</v>
      </c>
      <c r="E845" s="24" t="str">
        <f>'вед.прил 7'!E897</f>
        <v>54 1 02 77480</v>
      </c>
      <c r="F845" s="24" t="s">
        <v>248</v>
      </c>
      <c r="G845" s="24"/>
      <c r="H845" s="180">
        <f t="shared" si="167"/>
        <v>11856.6</v>
      </c>
      <c r="I845" s="180">
        <f t="shared" si="167"/>
        <v>0</v>
      </c>
      <c r="J845" s="180">
        <f t="shared" si="167"/>
        <v>11856.6</v>
      </c>
    </row>
    <row r="846" spans="2:10" ht="15">
      <c r="B846" s="23" t="s">
        <v>272</v>
      </c>
      <c r="C846" s="24" t="s">
        <v>208</v>
      </c>
      <c r="D846" s="24" t="s">
        <v>197</v>
      </c>
      <c r="E846" s="24" t="str">
        <f>'вед.прил 7'!E898</f>
        <v>54 1 02 77480</v>
      </c>
      <c r="F846" s="24" t="s">
        <v>271</v>
      </c>
      <c r="G846" s="24"/>
      <c r="H846" s="180">
        <f t="shared" si="167"/>
        <v>11856.6</v>
      </c>
      <c r="I846" s="180">
        <f t="shared" si="167"/>
        <v>0</v>
      </c>
      <c r="J846" s="180">
        <f t="shared" si="167"/>
        <v>11856.6</v>
      </c>
    </row>
    <row r="847" spans="2:10" ht="15">
      <c r="B847" s="25" t="s">
        <v>236</v>
      </c>
      <c r="C847" s="26" t="s">
        <v>208</v>
      </c>
      <c r="D847" s="26" t="s">
        <v>197</v>
      </c>
      <c r="E847" s="26" t="str">
        <f>'вед.прил 7'!E899</f>
        <v>54 1 02 77480</v>
      </c>
      <c r="F847" s="26" t="s">
        <v>271</v>
      </c>
      <c r="G847" s="26" t="s">
        <v>224</v>
      </c>
      <c r="H847" s="140">
        <f>'вед.прил 7'!I899</f>
        <v>11856.6</v>
      </c>
      <c r="I847" s="158">
        <f>'вед.прил 7'!N899</f>
        <v>0</v>
      </c>
      <c r="J847" s="158">
        <f>'вед.прил 7'!O899</f>
        <v>11856.6</v>
      </c>
    </row>
    <row r="848" spans="2:10" ht="45">
      <c r="B848" s="23" t="str">
        <f>'вед.прил 7'!A900</f>
        <v>Подпрограмма "Развитие инфраструктуры массового спорта в городе Ливны Орловской области на 2020-2024 годы"</v>
      </c>
      <c r="C848" s="24" t="s">
        <v>208</v>
      </c>
      <c r="D848" s="24" t="s">
        <v>197</v>
      </c>
      <c r="E848" s="24" t="str">
        <f>'вед.прил 7'!E900</f>
        <v>54 3 00 00000</v>
      </c>
      <c r="F848" s="26"/>
      <c r="G848" s="26"/>
      <c r="H848" s="180">
        <f>H849+H854</f>
        <v>5845</v>
      </c>
      <c r="I848" s="184">
        <f>I849+I854</f>
        <v>0</v>
      </c>
      <c r="J848" s="184">
        <f>J849+J854</f>
        <v>5845</v>
      </c>
    </row>
    <row r="849" spans="2:10" ht="30">
      <c r="B849" s="23" t="str">
        <f>'вед.прил 7'!A901</f>
        <v>Основное мероприятие "Содержание спортивных сооружений"</v>
      </c>
      <c r="C849" s="24" t="s">
        <v>208</v>
      </c>
      <c r="D849" s="24" t="s">
        <v>197</v>
      </c>
      <c r="E849" s="24" t="str">
        <f>'вед.прил 7'!E901</f>
        <v>54 3 01 00000</v>
      </c>
      <c r="F849" s="26"/>
      <c r="G849" s="26"/>
      <c r="H849" s="180">
        <f aca="true" t="shared" si="168" ref="H849:J852">H850</f>
        <v>500</v>
      </c>
      <c r="I849" s="180">
        <f t="shared" si="168"/>
        <v>0</v>
      </c>
      <c r="J849" s="180">
        <f t="shared" si="168"/>
        <v>500</v>
      </c>
    </row>
    <row r="850" spans="2:10" ht="15">
      <c r="B850" s="22" t="s">
        <v>300</v>
      </c>
      <c r="C850" s="24" t="s">
        <v>208</v>
      </c>
      <c r="D850" s="24" t="s">
        <v>197</v>
      </c>
      <c r="E850" s="24" t="str">
        <f>'вед.прил 7'!E902</f>
        <v>54 3 01 77780</v>
      </c>
      <c r="F850" s="24"/>
      <c r="G850" s="26"/>
      <c r="H850" s="180">
        <f t="shared" si="168"/>
        <v>500</v>
      </c>
      <c r="I850" s="180">
        <f t="shared" si="168"/>
        <v>0</v>
      </c>
      <c r="J850" s="180">
        <f t="shared" si="168"/>
        <v>500</v>
      </c>
    </row>
    <row r="851" spans="2:10" ht="45">
      <c r="B851" s="22" t="s">
        <v>329</v>
      </c>
      <c r="C851" s="24" t="s">
        <v>208</v>
      </c>
      <c r="D851" s="24" t="s">
        <v>197</v>
      </c>
      <c r="E851" s="24" t="str">
        <f>'вед.прил 7'!E903</f>
        <v>54 3 01 77780</v>
      </c>
      <c r="F851" s="24" t="s">
        <v>246</v>
      </c>
      <c r="G851" s="26"/>
      <c r="H851" s="180">
        <f t="shared" si="168"/>
        <v>500</v>
      </c>
      <c r="I851" s="180">
        <f t="shared" si="168"/>
        <v>0</v>
      </c>
      <c r="J851" s="180">
        <f t="shared" si="168"/>
        <v>500</v>
      </c>
    </row>
    <row r="852" spans="2:10" ht="45">
      <c r="B852" s="22" t="s">
        <v>317</v>
      </c>
      <c r="C852" s="24" t="s">
        <v>208</v>
      </c>
      <c r="D852" s="24" t="s">
        <v>197</v>
      </c>
      <c r="E852" s="24" t="str">
        <f>'вед.прил 7'!E904</f>
        <v>54 3 01 77780</v>
      </c>
      <c r="F852" s="24" t="s">
        <v>247</v>
      </c>
      <c r="G852" s="26"/>
      <c r="H852" s="180">
        <f t="shared" si="168"/>
        <v>500</v>
      </c>
      <c r="I852" s="180">
        <f t="shared" si="168"/>
        <v>0</v>
      </c>
      <c r="J852" s="180">
        <f t="shared" si="168"/>
        <v>500</v>
      </c>
    </row>
    <row r="853" spans="2:10" ht="17.25" customHeight="1">
      <c r="B853" s="25" t="s">
        <v>236</v>
      </c>
      <c r="C853" s="26" t="s">
        <v>208</v>
      </c>
      <c r="D853" s="26" t="s">
        <v>197</v>
      </c>
      <c r="E853" s="26" t="str">
        <f>'вед.прил 7'!E905</f>
        <v>54 3 01 77780</v>
      </c>
      <c r="F853" s="26" t="s">
        <v>247</v>
      </c>
      <c r="G853" s="26" t="s">
        <v>224</v>
      </c>
      <c r="H853" s="140">
        <f>'вед.прил 7'!I905</f>
        <v>500</v>
      </c>
      <c r="I853" s="158">
        <f>'вед.прил 7'!N905</f>
        <v>0</v>
      </c>
      <c r="J853" s="158">
        <f>'вед.прил 7'!O905</f>
        <v>500</v>
      </c>
    </row>
    <row r="854" spans="2:10" ht="70.5" customHeight="1">
      <c r="B854" s="22" t="str">
        <f>'вед.прил 7'!A906</f>
        <v>Основное мероприятие "Выполнение работ по инженерным изысканиям и изготовлению проектной документации на строительство крытого катка с искусственным льдом в г. Ливны "</v>
      </c>
      <c r="C854" s="24" t="s">
        <v>208</v>
      </c>
      <c r="D854" s="24" t="s">
        <v>197</v>
      </c>
      <c r="E854" s="24" t="s">
        <v>525</v>
      </c>
      <c r="F854" s="24"/>
      <c r="G854" s="24"/>
      <c r="H854" s="180">
        <f aca="true" t="shared" si="169" ref="H854:J857">H855</f>
        <v>5345</v>
      </c>
      <c r="I854" s="180">
        <f t="shared" si="169"/>
        <v>0</v>
      </c>
      <c r="J854" s="180">
        <f t="shared" si="169"/>
        <v>5345</v>
      </c>
    </row>
    <row r="855" spans="2:10" ht="15">
      <c r="B855" s="22" t="s">
        <v>300</v>
      </c>
      <c r="C855" s="24" t="s">
        <v>208</v>
      </c>
      <c r="D855" s="24" t="s">
        <v>197</v>
      </c>
      <c r="E855" s="24" t="s">
        <v>526</v>
      </c>
      <c r="F855" s="24"/>
      <c r="G855" s="24"/>
      <c r="H855" s="180">
        <f t="shared" si="169"/>
        <v>5345</v>
      </c>
      <c r="I855" s="180">
        <f t="shared" si="169"/>
        <v>0</v>
      </c>
      <c r="J855" s="180">
        <f t="shared" si="169"/>
        <v>5345</v>
      </c>
    </row>
    <row r="856" spans="2:10" ht="45">
      <c r="B856" s="112" t="s">
        <v>319</v>
      </c>
      <c r="C856" s="24" t="s">
        <v>208</v>
      </c>
      <c r="D856" s="24" t="s">
        <v>197</v>
      </c>
      <c r="E856" s="24" t="s">
        <v>526</v>
      </c>
      <c r="F856" s="24" t="s">
        <v>273</v>
      </c>
      <c r="G856" s="24"/>
      <c r="H856" s="180">
        <f t="shared" si="169"/>
        <v>5345</v>
      </c>
      <c r="I856" s="180">
        <f t="shared" si="169"/>
        <v>0</v>
      </c>
      <c r="J856" s="180">
        <f t="shared" si="169"/>
        <v>5345</v>
      </c>
    </row>
    <row r="857" spans="2:10" ht="15">
      <c r="B857" s="111" t="s">
        <v>294</v>
      </c>
      <c r="C857" s="24" t="s">
        <v>208</v>
      </c>
      <c r="D857" s="24" t="s">
        <v>197</v>
      </c>
      <c r="E857" s="24" t="s">
        <v>526</v>
      </c>
      <c r="F857" s="24" t="s">
        <v>163</v>
      </c>
      <c r="G857" s="24"/>
      <c r="H857" s="180">
        <f t="shared" si="169"/>
        <v>5345</v>
      </c>
      <c r="I857" s="180">
        <f t="shared" si="169"/>
        <v>0</v>
      </c>
      <c r="J857" s="180">
        <f t="shared" si="169"/>
        <v>5345</v>
      </c>
    </row>
    <row r="858" spans="2:10" ht="15">
      <c r="B858" s="114" t="s">
        <v>236</v>
      </c>
      <c r="C858" s="26" t="s">
        <v>208</v>
      </c>
      <c r="D858" s="26" t="s">
        <v>197</v>
      </c>
      <c r="E858" s="24" t="s">
        <v>526</v>
      </c>
      <c r="F858" s="26" t="s">
        <v>163</v>
      </c>
      <c r="G858" s="26" t="s">
        <v>224</v>
      </c>
      <c r="H858" s="140">
        <f>'вед.прил 7'!I910+'вед.прил 7'!I757</f>
        <v>5345</v>
      </c>
      <c r="I858" s="158">
        <f>'вед.прил 7'!N910+'вед.прил 7'!N757</f>
        <v>0</v>
      </c>
      <c r="J858" s="158">
        <f>'вед.прил 7'!O910+'вед.прил 7'!O757</f>
        <v>5345</v>
      </c>
    </row>
    <row r="859" spans="2:10" ht="60">
      <c r="B859" s="112" t="str">
        <f>'вед.прил 7'!A911</f>
        <v>Подпрограмма "Развитие муниципального бюджетного учреждения спортивной подготовки в городе Ливны Орловской области на 2021-2024 годы"</v>
      </c>
      <c r="C859" s="24" t="s">
        <v>208</v>
      </c>
      <c r="D859" s="24" t="s">
        <v>197</v>
      </c>
      <c r="E859" s="24" t="str">
        <f>'вед.прил 7'!E911</f>
        <v>54 4 00 00000</v>
      </c>
      <c r="F859" s="24"/>
      <c r="G859" s="24"/>
      <c r="H859" s="180">
        <f aca="true" t="shared" si="170" ref="H859:J863">H860</f>
        <v>15406.6</v>
      </c>
      <c r="I859" s="180">
        <f t="shared" si="170"/>
        <v>0</v>
      </c>
      <c r="J859" s="180">
        <f t="shared" si="170"/>
        <v>15406.6</v>
      </c>
    </row>
    <row r="860" spans="2:10" ht="60">
      <c r="B860" s="112" t="str">
        <f>'вед.прил 7'!A912</f>
        <v>Основное мероприятие "Обеспечение деятельности муниципального бюджетного учреждения "Спортивная школа" города Ливны"</v>
      </c>
      <c r="C860" s="24" t="s">
        <v>208</v>
      </c>
      <c r="D860" s="24" t="s">
        <v>197</v>
      </c>
      <c r="E860" s="24" t="str">
        <f>'вед.прил 7'!E912</f>
        <v>54 4 01 00000</v>
      </c>
      <c r="F860" s="24"/>
      <c r="G860" s="24"/>
      <c r="H860" s="180">
        <f t="shared" si="170"/>
        <v>15406.6</v>
      </c>
      <c r="I860" s="180">
        <f t="shared" si="170"/>
        <v>0</v>
      </c>
      <c r="J860" s="180">
        <f t="shared" si="170"/>
        <v>15406.6</v>
      </c>
    </row>
    <row r="861" spans="2:10" ht="15">
      <c r="B861" s="112" t="str">
        <f>'вед.прил 7'!A913</f>
        <v>Реализация основного мероприятия</v>
      </c>
      <c r="C861" s="24" t="s">
        <v>208</v>
      </c>
      <c r="D861" s="24" t="s">
        <v>197</v>
      </c>
      <c r="E861" s="24" t="str">
        <f>'вед.прил 7'!E913</f>
        <v>54 4 01 77490</v>
      </c>
      <c r="F861" s="24"/>
      <c r="G861" s="24"/>
      <c r="H861" s="180">
        <f t="shared" si="170"/>
        <v>15406.6</v>
      </c>
      <c r="I861" s="180">
        <f t="shared" si="170"/>
        <v>0</v>
      </c>
      <c r="J861" s="180">
        <f t="shared" si="170"/>
        <v>15406.6</v>
      </c>
    </row>
    <row r="862" spans="2:10" ht="45">
      <c r="B862" s="112" t="str">
        <f>'вед.прил 7'!A914</f>
        <v>Предоставление субсидий бюджетным, автономным учреждениям и иным некоммерческим организациям</v>
      </c>
      <c r="C862" s="24" t="s">
        <v>208</v>
      </c>
      <c r="D862" s="24" t="s">
        <v>197</v>
      </c>
      <c r="E862" s="24" t="str">
        <f>'вед.прил 7'!E914</f>
        <v>54 4 01 77490</v>
      </c>
      <c r="F862" s="24" t="s">
        <v>248</v>
      </c>
      <c r="G862" s="24"/>
      <c r="H862" s="180">
        <f t="shared" si="170"/>
        <v>15406.6</v>
      </c>
      <c r="I862" s="180">
        <f t="shared" si="170"/>
        <v>0</v>
      </c>
      <c r="J862" s="180">
        <f t="shared" si="170"/>
        <v>15406.6</v>
      </c>
    </row>
    <row r="863" spans="2:10" ht="15">
      <c r="B863" s="112" t="str">
        <f>'вед.прил 7'!A915</f>
        <v>Субсидии бюджетным учреждениям</v>
      </c>
      <c r="C863" s="24" t="s">
        <v>208</v>
      </c>
      <c r="D863" s="24" t="s">
        <v>197</v>
      </c>
      <c r="E863" s="24" t="str">
        <f>'вед.прил 7'!E915</f>
        <v>54 4 01 77490</v>
      </c>
      <c r="F863" s="24" t="s">
        <v>250</v>
      </c>
      <c r="G863" s="24"/>
      <c r="H863" s="180">
        <f t="shared" si="170"/>
        <v>15406.6</v>
      </c>
      <c r="I863" s="180">
        <f t="shared" si="170"/>
        <v>0</v>
      </c>
      <c r="J863" s="180">
        <f t="shared" si="170"/>
        <v>15406.6</v>
      </c>
    </row>
    <row r="864" spans="2:10" ht="15">
      <c r="B864" s="114" t="str">
        <f>'вед.прил 7'!A916</f>
        <v>Городские средства</v>
      </c>
      <c r="C864" s="26" t="s">
        <v>208</v>
      </c>
      <c r="D864" s="26" t="s">
        <v>197</v>
      </c>
      <c r="E864" s="26" t="str">
        <f>'вед.прил 7'!E916</f>
        <v>54 4 01 77490</v>
      </c>
      <c r="F864" s="26" t="s">
        <v>250</v>
      </c>
      <c r="G864" s="26" t="s">
        <v>224</v>
      </c>
      <c r="H864" s="140">
        <f>'вед.прил 7'!I916</f>
        <v>15406.6</v>
      </c>
      <c r="I864" s="158">
        <f>'вед.прил 7'!N916</f>
        <v>0</v>
      </c>
      <c r="J864" s="158">
        <f>'вед.прил 7'!O916</f>
        <v>15406.6</v>
      </c>
    </row>
    <row r="865" spans="2:10" ht="15">
      <c r="B865" s="27" t="s">
        <v>166</v>
      </c>
      <c r="C865" s="24" t="s">
        <v>208</v>
      </c>
      <c r="D865" s="24" t="s">
        <v>197</v>
      </c>
      <c r="E865" s="24" t="s">
        <v>361</v>
      </c>
      <c r="F865" s="26"/>
      <c r="G865" s="26"/>
      <c r="H865" s="180">
        <f aca="true" t="shared" si="171" ref="H865:J868">H866</f>
        <v>80</v>
      </c>
      <c r="I865" s="180">
        <f t="shared" si="171"/>
        <v>0</v>
      </c>
      <c r="J865" s="180">
        <f t="shared" si="171"/>
        <v>80</v>
      </c>
    </row>
    <row r="866" spans="2:10" ht="60">
      <c r="B866" s="112" t="s">
        <v>295</v>
      </c>
      <c r="C866" s="24" t="s">
        <v>208</v>
      </c>
      <c r="D866" s="24" t="s">
        <v>197</v>
      </c>
      <c r="E866" s="24" t="s">
        <v>11</v>
      </c>
      <c r="F866" s="26"/>
      <c r="G866" s="26"/>
      <c r="H866" s="180">
        <f t="shared" si="171"/>
        <v>80</v>
      </c>
      <c r="I866" s="180">
        <f t="shared" si="171"/>
        <v>0</v>
      </c>
      <c r="J866" s="180">
        <f t="shared" si="171"/>
        <v>80</v>
      </c>
    </row>
    <row r="867" spans="2:10" ht="45">
      <c r="B867" s="112" t="s">
        <v>249</v>
      </c>
      <c r="C867" s="24" t="s">
        <v>208</v>
      </c>
      <c r="D867" s="24" t="s">
        <v>197</v>
      </c>
      <c r="E867" s="24" t="s">
        <v>11</v>
      </c>
      <c r="F867" s="24" t="s">
        <v>248</v>
      </c>
      <c r="G867" s="26"/>
      <c r="H867" s="180">
        <f t="shared" si="171"/>
        <v>80</v>
      </c>
      <c r="I867" s="180">
        <f t="shared" si="171"/>
        <v>0</v>
      </c>
      <c r="J867" s="180">
        <f t="shared" si="171"/>
        <v>80</v>
      </c>
    </row>
    <row r="868" spans="2:10" ht="15">
      <c r="B868" s="112" t="s">
        <v>251</v>
      </c>
      <c r="C868" s="24" t="s">
        <v>208</v>
      </c>
      <c r="D868" s="24" t="s">
        <v>197</v>
      </c>
      <c r="E868" s="24" t="s">
        <v>11</v>
      </c>
      <c r="F868" s="24" t="s">
        <v>250</v>
      </c>
      <c r="G868" s="26"/>
      <c r="H868" s="180">
        <f t="shared" si="171"/>
        <v>80</v>
      </c>
      <c r="I868" s="180">
        <f t="shared" si="171"/>
        <v>0</v>
      </c>
      <c r="J868" s="180">
        <f t="shared" si="171"/>
        <v>80</v>
      </c>
    </row>
    <row r="869" spans="2:10" ht="15">
      <c r="B869" s="114" t="s">
        <v>236</v>
      </c>
      <c r="C869" s="26" t="s">
        <v>208</v>
      </c>
      <c r="D869" s="26" t="s">
        <v>197</v>
      </c>
      <c r="E869" s="26" t="s">
        <v>11</v>
      </c>
      <c r="F869" s="26" t="s">
        <v>250</v>
      </c>
      <c r="G869" s="26" t="s">
        <v>224</v>
      </c>
      <c r="H869" s="140">
        <f>'вед.прил 7'!I921</f>
        <v>80</v>
      </c>
      <c r="I869" s="158">
        <f>'вед.прил 7'!N921</f>
        <v>0</v>
      </c>
      <c r="J869" s="158">
        <f>'вед.прил 7'!O921</f>
        <v>80</v>
      </c>
    </row>
    <row r="870" spans="2:10" ht="28.5">
      <c r="B870" s="51" t="s">
        <v>410</v>
      </c>
      <c r="C870" s="46" t="s">
        <v>232</v>
      </c>
      <c r="D870" s="46"/>
      <c r="E870" s="103"/>
      <c r="F870" s="46"/>
      <c r="G870" s="46"/>
      <c r="H870" s="134">
        <f>H873</f>
        <v>3450</v>
      </c>
      <c r="I870" s="134">
        <f>I873</f>
        <v>0</v>
      </c>
      <c r="J870" s="134">
        <f>J873</f>
        <v>3450</v>
      </c>
    </row>
    <row r="871" spans="2:10" ht="17.25" customHeight="1">
      <c r="B871" s="62" t="s">
        <v>236</v>
      </c>
      <c r="C871" s="46" t="s">
        <v>232</v>
      </c>
      <c r="D871" s="46"/>
      <c r="E871" s="103"/>
      <c r="F871" s="46"/>
      <c r="G871" s="46" t="s">
        <v>224</v>
      </c>
      <c r="H871" s="134">
        <f>H879</f>
        <v>3450</v>
      </c>
      <c r="I871" s="134">
        <f>I879</f>
        <v>0</v>
      </c>
      <c r="J871" s="134">
        <f>J879</f>
        <v>3450</v>
      </c>
    </row>
    <row r="872" spans="2:10" ht="16.5" customHeight="1">
      <c r="B872" s="62" t="s">
        <v>237</v>
      </c>
      <c r="C872" s="46" t="s">
        <v>232</v>
      </c>
      <c r="D872" s="46"/>
      <c r="E872" s="103"/>
      <c r="F872" s="46"/>
      <c r="G872" s="46" t="s">
        <v>225</v>
      </c>
      <c r="H872" s="134">
        <v>0</v>
      </c>
      <c r="I872" s="134">
        <v>0</v>
      </c>
      <c r="J872" s="134">
        <v>0</v>
      </c>
    </row>
    <row r="873" spans="2:10" ht="28.5">
      <c r="B873" s="51" t="s">
        <v>411</v>
      </c>
      <c r="C873" s="46" t="s">
        <v>232</v>
      </c>
      <c r="D873" s="46" t="s">
        <v>191</v>
      </c>
      <c r="E873" s="103"/>
      <c r="F873" s="46"/>
      <c r="G873" s="46"/>
      <c r="H873" s="134">
        <f aca="true" t="shared" si="172" ref="H873:J878">H874</f>
        <v>3450</v>
      </c>
      <c r="I873" s="134">
        <f t="shared" si="172"/>
        <v>0</v>
      </c>
      <c r="J873" s="134">
        <f t="shared" si="172"/>
        <v>3450</v>
      </c>
    </row>
    <row r="874" spans="2:10" ht="15">
      <c r="B874" s="22" t="s">
        <v>166</v>
      </c>
      <c r="C874" s="24" t="s">
        <v>232</v>
      </c>
      <c r="D874" s="24" t="s">
        <v>191</v>
      </c>
      <c r="E874" s="101" t="s">
        <v>361</v>
      </c>
      <c r="F874" s="46"/>
      <c r="G874" s="46"/>
      <c r="H874" s="180">
        <f t="shared" si="172"/>
        <v>3450</v>
      </c>
      <c r="I874" s="180">
        <f t="shared" si="172"/>
        <v>0</v>
      </c>
      <c r="J874" s="180">
        <f t="shared" si="172"/>
        <v>3450</v>
      </c>
    </row>
    <row r="875" spans="2:10" ht="30">
      <c r="B875" s="22" t="s">
        <v>297</v>
      </c>
      <c r="C875" s="24" t="s">
        <v>232</v>
      </c>
      <c r="D875" s="24" t="s">
        <v>191</v>
      </c>
      <c r="E875" s="101" t="s">
        <v>361</v>
      </c>
      <c r="F875" s="24"/>
      <c r="G875" s="24"/>
      <c r="H875" s="180">
        <f t="shared" si="172"/>
        <v>3450</v>
      </c>
      <c r="I875" s="180">
        <f t="shared" si="172"/>
        <v>0</v>
      </c>
      <c r="J875" s="180">
        <f t="shared" si="172"/>
        <v>3450</v>
      </c>
    </row>
    <row r="876" spans="2:10" ht="60">
      <c r="B876" s="22" t="s">
        <v>162</v>
      </c>
      <c r="C876" s="24" t="s">
        <v>232</v>
      </c>
      <c r="D876" s="24" t="s">
        <v>191</v>
      </c>
      <c r="E876" s="101" t="s">
        <v>37</v>
      </c>
      <c r="F876" s="24"/>
      <c r="G876" s="24"/>
      <c r="H876" s="180">
        <f t="shared" si="172"/>
        <v>3450</v>
      </c>
      <c r="I876" s="180">
        <f t="shared" si="172"/>
        <v>0</v>
      </c>
      <c r="J876" s="180">
        <f t="shared" si="172"/>
        <v>3450</v>
      </c>
    </row>
    <row r="877" spans="2:10" ht="30">
      <c r="B877" s="22" t="s">
        <v>298</v>
      </c>
      <c r="C877" s="24" t="s">
        <v>232</v>
      </c>
      <c r="D877" s="24" t="s">
        <v>191</v>
      </c>
      <c r="E877" s="24" t="s">
        <v>37</v>
      </c>
      <c r="F877" s="24" t="s">
        <v>281</v>
      </c>
      <c r="G877" s="24"/>
      <c r="H877" s="180">
        <f t="shared" si="172"/>
        <v>3450</v>
      </c>
      <c r="I877" s="180">
        <f t="shared" si="172"/>
        <v>0</v>
      </c>
      <c r="J877" s="180">
        <f t="shared" si="172"/>
        <v>3450</v>
      </c>
    </row>
    <row r="878" spans="2:10" ht="17.25" customHeight="1">
      <c r="B878" s="22" t="s">
        <v>283</v>
      </c>
      <c r="C878" s="24" t="s">
        <v>232</v>
      </c>
      <c r="D878" s="24" t="s">
        <v>191</v>
      </c>
      <c r="E878" s="24" t="s">
        <v>37</v>
      </c>
      <c r="F878" s="24" t="s">
        <v>282</v>
      </c>
      <c r="G878" s="24"/>
      <c r="H878" s="180">
        <f t="shared" si="172"/>
        <v>3450</v>
      </c>
      <c r="I878" s="180">
        <f t="shared" si="172"/>
        <v>0</v>
      </c>
      <c r="J878" s="180">
        <f t="shared" si="172"/>
        <v>3450</v>
      </c>
    </row>
    <row r="879" spans="2:10" ht="16.5" customHeight="1">
      <c r="B879" s="25" t="s">
        <v>236</v>
      </c>
      <c r="C879" s="26" t="s">
        <v>232</v>
      </c>
      <c r="D879" s="26" t="s">
        <v>191</v>
      </c>
      <c r="E879" s="26" t="s">
        <v>37</v>
      </c>
      <c r="F879" s="26" t="s">
        <v>282</v>
      </c>
      <c r="G879" s="26" t="s">
        <v>224</v>
      </c>
      <c r="H879" s="140">
        <f>'вед.прил 7'!I965</f>
        <v>3450</v>
      </c>
      <c r="I879" s="158">
        <f>'вед.прил 7'!N965</f>
        <v>0</v>
      </c>
      <c r="J879" s="158">
        <f>'вед.прил 7'!O965</f>
        <v>3450</v>
      </c>
    </row>
    <row r="880" spans="2:10" ht="17.25" customHeight="1">
      <c r="B880" s="62" t="s">
        <v>277</v>
      </c>
      <c r="C880" s="68"/>
      <c r="D880" s="68"/>
      <c r="E880" s="68"/>
      <c r="F880" s="68"/>
      <c r="G880" s="68"/>
      <c r="H880" s="135">
        <f aca="true" t="shared" si="173" ref="H880:J882">H6+H191+H277+H424+H663+H741+H829+H870</f>
        <v>1183696.9</v>
      </c>
      <c r="I880" s="135">
        <f t="shared" si="173"/>
        <v>7481.900000000001</v>
      </c>
      <c r="J880" s="135">
        <f t="shared" si="173"/>
        <v>1191178.7999999998</v>
      </c>
    </row>
    <row r="881" spans="2:10" ht="17.25" customHeight="1">
      <c r="B881" s="62" t="s">
        <v>236</v>
      </c>
      <c r="C881" s="68"/>
      <c r="D881" s="68"/>
      <c r="E881" s="68"/>
      <c r="F881" s="68"/>
      <c r="G881" s="68" t="s">
        <v>224</v>
      </c>
      <c r="H881" s="135">
        <f t="shared" si="173"/>
        <v>447610.80000000005</v>
      </c>
      <c r="I881" s="135">
        <f t="shared" si="173"/>
        <v>7534.7</v>
      </c>
      <c r="J881" s="135">
        <f t="shared" si="173"/>
        <v>455145.50000000006</v>
      </c>
    </row>
    <row r="882" spans="2:10" ht="20.25" customHeight="1">
      <c r="B882" s="62" t="s">
        <v>237</v>
      </c>
      <c r="C882" s="68"/>
      <c r="D882" s="68"/>
      <c r="E882" s="68"/>
      <c r="F882" s="68"/>
      <c r="G882" s="68" t="s">
        <v>225</v>
      </c>
      <c r="H882" s="135">
        <f t="shared" si="173"/>
        <v>736086.1</v>
      </c>
      <c r="I882" s="135">
        <f t="shared" si="173"/>
        <v>-52.8</v>
      </c>
      <c r="J882" s="135">
        <f t="shared" si="173"/>
        <v>736033.3</v>
      </c>
    </row>
    <row r="883" spans="2:8" ht="12.75">
      <c r="B883" s="203"/>
      <c r="C883" s="203"/>
      <c r="D883" s="203"/>
      <c r="E883" s="203"/>
      <c r="F883" s="203"/>
      <c r="G883" s="203"/>
      <c r="H883" s="203"/>
    </row>
    <row r="884" spans="2:8" ht="12.75">
      <c r="B884" s="204"/>
      <c r="C884" s="204"/>
      <c r="D884" s="204"/>
      <c r="E884" s="204"/>
      <c r="F884" s="204"/>
      <c r="G884" s="204"/>
      <c r="H884" s="204"/>
    </row>
    <row r="885" spans="2:8" ht="12.75">
      <c r="B885" s="205"/>
      <c r="C885" s="205"/>
      <c r="D885" s="205"/>
      <c r="E885" s="205"/>
      <c r="F885" s="205"/>
      <c r="G885" s="205"/>
      <c r="H885" s="205"/>
    </row>
    <row r="886" spans="2:8" ht="12.75">
      <c r="B886" s="205"/>
      <c r="C886" s="205"/>
      <c r="D886" s="205"/>
      <c r="E886" s="205"/>
      <c r="F886" s="205"/>
      <c r="G886" s="205"/>
      <c r="H886" s="205"/>
    </row>
    <row r="887" spans="2:8" ht="12.75">
      <c r="B887" s="205"/>
      <c r="C887" s="205"/>
      <c r="D887" s="205"/>
      <c r="E887" s="205"/>
      <c r="F887" s="205"/>
      <c r="G887" s="205"/>
      <c r="H887" s="205"/>
    </row>
    <row r="888" spans="2:8" ht="12.75">
      <c r="B888" s="205"/>
      <c r="C888" s="205"/>
      <c r="D888" s="205"/>
      <c r="E888" s="205"/>
      <c r="F888" s="205"/>
      <c r="G888" s="205"/>
      <c r="H888" s="205"/>
    </row>
    <row r="889" spans="2:8" ht="12.75">
      <c r="B889" s="205"/>
      <c r="C889" s="205"/>
      <c r="D889" s="205"/>
      <c r="E889" s="205"/>
      <c r="F889" s="205"/>
      <c r="G889" s="205"/>
      <c r="H889" s="205"/>
    </row>
    <row r="890" spans="2:8" ht="12.75">
      <c r="B890" s="205"/>
      <c r="C890" s="205"/>
      <c r="D890" s="205"/>
      <c r="E890" s="205"/>
      <c r="F890" s="205"/>
      <c r="G890" s="205"/>
      <c r="H890" s="205"/>
    </row>
    <row r="891" spans="2:8" ht="12.75">
      <c r="B891" s="205"/>
      <c r="C891" s="205"/>
      <c r="D891" s="205"/>
      <c r="E891" s="205"/>
      <c r="F891" s="205"/>
      <c r="G891" s="205"/>
      <c r="H891" s="205"/>
    </row>
    <row r="892" spans="2:8" ht="12.75">
      <c r="B892" s="205"/>
      <c r="C892" s="205"/>
      <c r="D892" s="205"/>
      <c r="E892" s="205"/>
      <c r="F892" s="205"/>
      <c r="G892" s="205"/>
      <c r="H892" s="205"/>
    </row>
    <row r="893" spans="2:8" ht="12.75">
      <c r="B893" s="205"/>
      <c r="C893" s="205"/>
      <c r="D893" s="205"/>
      <c r="E893" s="205"/>
      <c r="F893" s="205"/>
      <c r="G893" s="205"/>
      <c r="H893" s="205"/>
    </row>
    <row r="894" spans="2:8" ht="12.75">
      <c r="B894" s="205"/>
      <c r="C894" s="205"/>
      <c r="D894" s="205"/>
      <c r="E894" s="205"/>
      <c r="F894" s="205"/>
      <c r="G894" s="205"/>
      <c r="H894" s="205"/>
    </row>
    <row r="895" spans="2:8" ht="12.75">
      <c r="B895" s="205"/>
      <c r="C895" s="205"/>
      <c r="D895" s="205"/>
      <c r="E895" s="205"/>
      <c r="F895" s="205"/>
      <c r="G895" s="205"/>
      <c r="H895" s="205"/>
    </row>
    <row r="896" spans="2:8" ht="12.75">
      <c r="B896" s="205"/>
      <c r="C896" s="205"/>
      <c r="D896" s="205"/>
      <c r="E896" s="205"/>
      <c r="F896" s="205"/>
      <c r="G896" s="205"/>
      <c r="H896" s="205"/>
    </row>
    <row r="897" spans="2:8" ht="12.75">
      <c r="B897" s="205"/>
      <c r="C897" s="205"/>
      <c r="D897" s="205"/>
      <c r="E897" s="205"/>
      <c r="F897" s="205"/>
      <c r="G897" s="205"/>
      <c r="H897" s="205"/>
    </row>
    <row r="898" spans="2:8" ht="12.75">
      <c r="B898" s="205"/>
      <c r="C898" s="205"/>
      <c r="D898" s="205"/>
      <c r="E898" s="205"/>
      <c r="F898" s="205"/>
      <c r="G898" s="205"/>
      <c r="H898" s="205"/>
    </row>
    <row r="899" spans="2:8" ht="12.75">
      <c r="B899" s="205"/>
      <c r="C899" s="205"/>
      <c r="D899" s="205"/>
      <c r="E899" s="205"/>
      <c r="F899" s="205"/>
      <c r="G899" s="205"/>
      <c r="H899" s="205"/>
    </row>
    <row r="900" spans="2:8" ht="12.75">
      <c r="B900" s="205"/>
      <c r="C900" s="205"/>
      <c r="D900" s="205"/>
      <c r="E900" s="205"/>
      <c r="F900" s="205"/>
      <c r="G900" s="205"/>
      <c r="H900" s="205"/>
    </row>
    <row r="901" spans="2:8" ht="12.75">
      <c r="B901" s="205"/>
      <c r="C901" s="205"/>
      <c r="D901" s="205"/>
      <c r="E901" s="205"/>
      <c r="F901" s="205"/>
      <c r="G901" s="205"/>
      <c r="H901" s="205"/>
    </row>
    <row r="902" spans="2:8" ht="12.75">
      <c r="B902" s="205"/>
      <c r="C902" s="205"/>
      <c r="D902" s="205"/>
      <c r="E902" s="205"/>
      <c r="F902" s="205"/>
      <c r="G902" s="205"/>
      <c r="H902" s="205"/>
    </row>
    <row r="903" spans="2:8" ht="12.75">
      <c r="B903" s="205"/>
      <c r="C903" s="205"/>
      <c r="D903" s="205"/>
      <c r="E903" s="205"/>
      <c r="F903" s="205"/>
      <c r="G903" s="205"/>
      <c r="H903" s="205"/>
    </row>
    <row r="904" spans="2:8" ht="12.75">
      <c r="B904" s="205"/>
      <c r="C904" s="205"/>
      <c r="D904" s="205"/>
      <c r="E904" s="205"/>
      <c r="F904" s="205"/>
      <c r="G904" s="205"/>
      <c r="H904" s="205"/>
    </row>
    <row r="905" spans="2:8" ht="12.75">
      <c r="B905" s="205"/>
      <c r="C905" s="205"/>
      <c r="D905" s="205"/>
      <c r="E905" s="205"/>
      <c r="F905" s="205"/>
      <c r="G905" s="205"/>
      <c r="H905" s="205"/>
    </row>
    <row r="906" spans="2:8" ht="12.75">
      <c r="B906" s="205"/>
      <c r="C906" s="205"/>
      <c r="D906" s="205"/>
      <c r="E906" s="205"/>
      <c r="F906" s="205"/>
      <c r="G906" s="205"/>
      <c r="H906" s="205"/>
    </row>
    <row r="907" spans="2:8" ht="12.75">
      <c r="B907" s="205"/>
      <c r="C907" s="205"/>
      <c r="D907" s="205"/>
      <c r="E907" s="205"/>
      <c r="F907" s="205"/>
      <c r="G907" s="205"/>
      <c r="H907" s="205"/>
    </row>
    <row r="908" spans="3:8" ht="12.75">
      <c r="C908" s="107"/>
      <c r="D908" s="107"/>
      <c r="E908" s="107"/>
      <c r="F908" s="107"/>
      <c r="G908" s="107"/>
      <c r="H908" s="108"/>
    </row>
    <row r="909" spans="3:8" ht="12.75">
      <c r="C909" s="107"/>
      <c r="D909" s="107"/>
      <c r="E909" s="107"/>
      <c r="F909" s="107"/>
      <c r="G909" s="107"/>
      <c r="H909" s="108"/>
    </row>
    <row r="910" spans="3:8" ht="12.75">
      <c r="C910" s="107"/>
      <c r="D910" s="107"/>
      <c r="E910" s="107"/>
      <c r="F910" s="107"/>
      <c r="G910" s="107"/>
      <c r="H910" s="108"/>
    </row>
    <row r="911" spans="3:8" ht="12.75">
      <c r="C911" s="107"/>
      <c r="D911" s="107"/>
      <c r="E911" s="107"/>
      <c r="F911" s="107"/>
      <c r="G911" s="107"/>
      <c r="H911" s="108"/>
    </row>
    <row r="912" spans="3:8" ht="12.75">
      <c r="C912" s="107"/>
      <c r="D912" s="107"/>
      <c r="E912" s="107"/>
      <c r="F912" s="107"/>
      <c r="G912" s="107"/>
      <c r="H912" s="108"/>
    </row>
    <row r="913" spans="3:8" ht="12.75">
      <c r="C913" s="107"/>
      <c r="D913" s="107"/>
      <c r="E913" s="107"/>
      <c r="F913" s="107"/>
      <c r="G913" s="107"/>
      <c r="H913" s="108"/>
    </row>
    <row r="914" spans="3:8" ht="12.75">
      <c r="C914" s="107"/>
      <c r="D914" s="107"/>
      <c r="E914" s="107"/>
      <c r="F914" s="107"/>
      <c r="G914" s="107"/>
      <c r="H914" s="108"/>
    </row>
    <row r="915" spans="3:8" ht="12.75">
      <c r="C915" s="107"/>
      <c r="D915" s="107"/>
      <c r="E915" s="107"/>
      <c r="F915" s="107"/>
      <c r="G915" s="107"/>
      <c r="H915" s="108"/>
    </row>
    <row r="916" spans="3:8" ht="12.75">
      <c r="C916" s="107"/>
      <c r="D916" s="107"/>
      <c r="E916" s="107"/>
      <c r="F916" s="107"/>
      <c r="G916" s="107"/>
      <c r="H916" s="108"/>
    </row>
    <row r="917" spans="3:8" ht="12.75">
      <c r="C917" s="107"/>
      <c r="D917" s="107"/>
      <c r="E917" s="107"/>
      <c r="F917" s="107"/>
      <c r="G917" s="107"/>
      <c r="H917" s="108"/>
    </row>
    <row r="918" spans="3:8" ht="12.75">
      <c r="C918" s="107"/>
      <c r="D918" s="107"/>
      <c r="E918" s="107"/>
      <c r="F918" s="107"/>
      <c r="G918" s="107"/>
      <c r="H918" s="108"/>
    </row>
    <row r="919" spans="3:8" ht="12.75">
      <c r="C919" s="107"/>
      <c r="D919" s="107"/>
      <c r="E919" s="107"/>
      <c r="F919" s="107"/>
      <c r="G919" s="107"/>
      <c r="H919" s="108"/>
    </row>
    <row r="920" spans="3:8" ht="12.75">
      <c r="C920" s="107"/>
      <c r="D920" s="107"/>
      <c r="E920" s="107"/>
      <c r="F920" s="107"/>
      <c r="G920" s="107"/>
      <c r="H920" s="108"/>
    </row>
    <row r="921" spans="3:8" ht="12.75">
      <c r="C921" s="107"/>
      <c r="D921" s="107"/>
      <c r="E921" s="107"/>
      <c r="F921" s="107"/>
      <c r="G921" s="107"/>
      <c r="H921" s="108"/>
    </row>
    <row r="922" spans="3:8" ht="12.75">
      <c r="C922" s="107"/>
      <c r="D922" s="107"/>
      <c r="E922" s="107"/>
      <c r="F922" s="107"/>
      <c r="G922" s="107"/>
      <c r="H922" s="108"/>
    </row>
    <row r="923" spans="3:8" ht="12.75">
      <c r="C923" s="107"/>
      <c r="D923" s="107"/>
      <c r="E923" s="107"/>
      <c r="F923" s="107"/>
      <c r="G923" s="107"/>
      <c r="H923" s="108"/>
    </row>
    <row r="924" spans="3:8" ht="12.75">
      <c r="C924" s="107"/>
      <c r="D924" s="107"/>
      <c r="E924" s="107"/>
      <c r="F924" s="107"/>
      <c r="G924" s="107"/>
      <c r="H924" s="108"/>
    </row>
    <row r="925" spans="3:8" ht="12.75">
      <c r="C925" s="107"/>
      <c r="D925" s="107"/>
      <c r="E925" s="107"/>
      <c r="F925" s="107"/>
      <c r="G925" s="107"/>
      <c r="H925" s="108"/>
    </row>
    <row r="926" spans="3:8" ht="12.75">
      <c r="C926" s="107"/>
      <c r="D926" s="107"/>
      <c r="E926" s="107"/>
      <c r="F926" s="107"/>
      <c r="G926" s="107"/>
      <c r="H926" s="108"/>
    </row>
    <row r="927" spans="3:8" ht="12.75">
      <c r="C927" s="107"/>
      <c r="D927" s="107"/>
      <c r="E927" s="107"/>
      <c r="F927" s="107"/>
      <c r="G927" s="107"/>
      <c r="H927" s="108"/>
    </row>
    <row r="928" spans="3:8" ht="12.75">
      <c r="C928" s="107"/>
      <c r="D928" s="107"/>
      <c r="E928" s="107"/>
      <c r="F928" s="107"/>
      <c r="G928" s="107"/>
      <c r="H928" s="108"/>
    </row>
    <row r="929" spans="3:8" ht="12.75">
      <c r="C929" s="107"/>
      <c r="D929" s="107"/>
      <c r="E929" s="107"/>
      <c r="F929" s="107"/>
      <c r="G929" s="107"/>
      <c r="H929" s="108"/>
    </row>
    <row r="930" spans="3:8" ht="12.75">
      <c r="C930" s="107"/>
      <c r="D930" s="107"/>
      <c r="E930" s="107"/>
      <c r="F930" s="107"/>
      <c r="G930" s="107"/>
      <c r="H930" s="108"/>
    </row>
    <row r="931" spans="3:8" ht="12.75">
      <c r="C931" s="107"/>
      <c r="D931" s="107"/>
      <c r="E931" s="107"/>
      <c r="F931" s="107"/>
      <c r="G931" s="107"/>
      <c r="H931" s="108"/>
    </row>
    <row r="932" spans="3:8" ht="12.75">
      <c r="C932" s="107"/>
      <c r="D932" s="107"/>
      <c r="E932" s="107"/>
      <c r="F932" s="107"/>
      <c r="G932" s="107"/>
      <c r="H932" s="108"/>
    </row>
    <row r="933" spans="3:8" ht="12.75">
      <c r="C933" s="107"/>
      <c r="D933" s="107"/>
      <c r="E933" s="107"/>
      <c r="F933" s="107"/>
      <c r="G933" s="107"/>
      <c r="H933" s="108"/>
    </row>
    <row r="934" spans="3:8" ht="12.75">
      <c r="C934" s="107"/>
      <c r="D934" s="107"/>
      <c r="E934" s="107"/>
      <c r="F934" s="107"/>
      <c r="G934" s="107"/>
      <c r="H934" s="108"/>
    </row>
    <row r="935" spans="3:8" ht="12.75">
      <c r="C935" s="107"/>
      <c r="D935" s="107"/>
      <c r="E935" s="107"/>
      <c r="F935" s="107"/>
      <c r="G935" s="107"/>
      <c r="H935" s="108"/>
    </row>
    <row r="936" spans="3:8" ht="12.75">
      <c r="C936" s="107"/>
      <c r="D936" s="107"/>
      <c r="E936" s="107"/>
      <c r="F936" s="107"/>
      <c r="G936" s="107"/>
      <c r="H936" s="108"/>
    </row>
    <row r="937" spans="3:8" ht="12.75">
      <c r="C937" s="107"/>
      <c r="D937" s="107"/>
      <c r="E937" s="107"/>
      <c r="F937" s="107"/>
      <c r="G937" s="107"/>
      <c r="H937" s="108"/>
    </row>
    <row r="938" spans="3:8" ht="12.75">
      <c r="C938" s="107"/>
      <c r="D938" s="107"/>
      <c r="E938" s="107"/>
      <c r="F938" s="107"/>
      <c r="G938" s="107"/>
      <c r="H938" s="108"/>
    </row>
    <row r="939" spans="3:8" ht="12.75">
      <c r="C939" s="107"/>
      <c r="D939" s="107"/>
      <c r="E939" s="107"/>
      <c r="F939" s="107"/>
      <c r="G939" s="107"/>
      <c r="H939" s="108"/>
    </row>
    <row r="940" spans="3:8" ht="12.75">
      <c r="C940" s="107"/>
      <c r="D940" s="107"/>
      <c r="E940" s="107"/>
      <c r="F940" s="107"/>
      <c r="G940" s="107"/>
      <c r="H940" s="108"/>
    </row>
    <row r="941" spans="3:8" ht="12.75">
      <c r="C941" s="107"/>
      <c r="D941" s="107"/>
      <c r="E941" s="107"/>
      <c r="F941" s="107"/>
      <c r="G941" s="107"/>
      <c r="H941" s="108"/>
    </row>
    <row r="942" spans="3:8" ht="12.75">
      <c r="C942" s="107"/>
      <c r="D942" s="107"/>
      <c r="E942" s="107"/>
      <c r="F942" s="107"/>
      <c r="G942" s="107"/>
      <c r="H942" s="108"/>
    </row>
    <row r="943" spans="3:8" ht="12.75">
      <c r="C943" s="107"/>
      <c r="D943" s="107"/>
      <c r="E943" s="107"/>
      <c r="F943" s="107"/>
      <c r="G943" s="107"/>
      <c r="H943" s="108"/>
    </row>
    <row r="944" spans="3:8" ht="12.75">
      <c r="C944" s="107"/>
      <c r="D944" s="107"/>
      <c r="E944" s="107"/>
      <c r="F944" s="107"/>
      <c r="G944" s="107"/>
      <c r="H944" s="108"/>
    </row>
    <row r="945" spans="3:8" ht="12.75">
      <c r="C945" s="107"/>
      <c r="D945" s="107"/>
      <c r="E945" s="107"/>
      <c r="F945" s="107"/>
      <c r="G945" s="107"/>
      <c r="H945" s="108"/>
    </row>
    <row r="946" spans="3:8" ht="12.75">
      <c r="C946" s="107"/>
      <c r="D946" s="107"/>
      <c r="E946" s="107"/>
      <c r="F946" s="107"/>
      <c r="G946" s="107"/>
      <c r="H946" s="108"/>
    </row>
    <row r="947" spans="3:8" ht="12.75">
      <c r="C947" s="107"/>
      <c r="D947" s="107"/>
      <c r="E947" s="107"/>
      <c r="F947" s="107"/>
      <c r="G947" s="107"/>
      <c r="H947" s="108"/>
    </row>
    <row r="948" spans="3:8" ht="12.75">
      <c r="C948" s="107"/>
      <c r="D948" s="107"/>
      <c r="E948" s="107"/>
      <c r="F948" s="107"/>
      <c r="G948" s="107"/>
      <c r="H948" s="108"/>
    </row>
    <row r="949" spans="3:8" ht="12.75">
      <c r="C949" s="107"/>
      <c r="D949" s="107"/>
      <c r="E949" s="107"/>
      <c r="F949" s="107"/>
      <c r="G949" s="107"/>
      <c r="H949" s="108"/>
    </row>
    <row r="950" spans="3:8" ht="12.75">
      <c r="C950" s="107"/>
      <c r="D950" s="107"/>
      <c r="E950" s="107"/>
      <c r="F950" s="107"/>
      <c r="G950" s="107"/>
      <c r="H950" s="108"/>
    </row>
    <row r="951" spans="3:8" ht="12.75">
      <c r="C951" s="107"/>
      <c r="D951" s="107"/>
      <c r="E951" s="107"/>
      <c r="F951" s="107"/>
      <c r="G951" s="107"/>
      <c r="H951" s="108"/>
    </row>
    <row r="952" spans="3:8" ht="12.75">
      <c r="C952" s="107"/>
      <c r="D952" s="107"/>
      <c r="E952" s="107"/>
      <c r="F952" s="107"/>
      <c r="G952" s="107"/>
      <c r="H952" s="108"/>
    </row>
    <row r="953" spans="3:8" ht="12.75">
      <c r="C953" s="107"/>
      <c r="D953" s="107"/>
      <c r="E953" s="107"/>
      <c r="F953" s="107"/>
      <c r="G953" s="107"/>
      <c r="H953" s="108"/>
    </row>
    <row r="954" spans="3:8" ht="12.75">
      <c r="C954" s="107"/>
      <c r="D954" s="107"/>
      <c r="E954" s="107"/>
      <c r="F954" s="107"/>
      <c r="G954" s="107"/>
      <c r="H954" s="108"/>
    </row>
    <row r="955" spans="3:8" ht="12.75">
      <c r="C955" s="107"/>
      <c r="D955" s="107"/>
      <c r="E955" s="107"/>
      <c r="F955" s="107"/>
      <c r="G955" s="107"/>
      <c r="H955" s="108"/>
    </row>
    <row r="956" spans="3:8" ht="12.75">
      <c r="C956" s="107"/>
      <c r="D956" s="107"/>
      <c r="E956" s="107"/>
      <c r="F956" s="107"/>
      <c r="G956" s="107"/>
      <c r="H956" s="108"/>
    </row>
    <row r="957" spans="3:8" ht="12.75">
      <c r="C957" s="107"/>
      <c r="D957" s="107"/>
      <c r="E957" s="107"/>
      <c r="F957" s="107"/>
      <c r="G957" s="107"/>
      <c r="H957" s="108"/>
    </row>
    <row r="958" spans="3:8" ht="12.75">
      <c r="C958" s="107"/>
      <c r="D958" s="107"/>
      <c r="E958" s="107"/>
      <c r="F958" s="107"/>
      <c r="G958" s="107"/>
      <c r="H958" s="108"/>
    </row>
    <row r="959" spans="3:8" ht="12.75">
      <c r="C959" s="107"/>
      <c r="D959" s="107"/>
      <c r="E959" s="107"/>
      <c r="F959" s="107"/>
      <c r="G959" s="107"/>
      <c r="H959" s="108"/>
    </row>
    <row r="960" spans="3:8" ht="12.75">
      <c r="C960" s="107"/>
      <c r="D960" s="107"/>
      <c r="E960" s="107"/>
      <c r="F960" s="107"/>
      <c r="G960" s="107"/>
      <c r="H960" s="108"/>
    </row>
    <row r="961" spans="3:8" ht="12.75">
      <c r="C961" s="107"/>
      <c r="D961" s="107"/>
      <c r="E961" s="107"/>
      <c r="F961" s="107"/>
      <c r="G961" s="107"/>
      <c r="H961" s="108"/>
    </row>
    <row r="962" spans="3:8" ht="12.75">
      <c r="C962" s="107"/>
      <c r="D962" s="107"/>
      <c r="E962" s="107"/>
      <c r="F962" s="107"/>
      <c r="G962" s="107"/>
      <c r="H962" s="108"/>
    </row>
    <row r="963" spans="3:8" ht="12.75">
      <c r="C963" s="107"/>
      <c r="D963" s="107"/>
      <c r="E963" s="107"/>
      <c r="F963" s="107"/>
      <c r="G963" s="107"/>
      <c r="H963" s="108"/>
    </row>
    <row r="964" spans="3:8" ht="12.75">
      <c r="C964" s="107"/>
      <c r="D964" s="107"/>
      <c r="E964" s="107"/>
      <c r="F964" s="107"/>
      <c r="G964" s="107"/>
      <c r="H964" s="108"/>
    </row>
    <row r="965" spans="3:8" ht="12.75">
      <c r="C965" s="107"/>
      <c r="D965" s="107"/>
      <c r="E965" s="107"/>
      <c r="F965" s="107"/>
      <c r="G965" s="107"/>
      <c r="H965" s="108"/>
    </row>
    <row r="966" spans="3:8" ht="12.75">
      <c r="C966" s="107"/>
      <c r="D966" s="107"/>
      <c r="E966" s="107"/>
      <c r="F966" s="107"/>
      <c r="G966" s="107"/>
      <c r="H966" s="108"/>
    </row>
    <row r="967" spans="3:8" ht="12.75">
      <c r="C967" s="107"/>
      <c r="D967" s="107"/>
      <c r="E967" s="107"/>
      <c r="F967" s="107"/>
      <c r="G967" s="107"/>
      <c r="H967" s="108"/>
    </row>
  </sheetData>
  <sheetProtection/>
  <mergeCells count="14">
    <mergeCell ref="B883:H884"/>
    <mergeCell ref="B885:H907"/>
    <mergeCell ref="B1:D1"/>
    <mergeCell ref="B4:B5"/>
    <mergeCell ref="C4:C5"/>
    <mergeCell ref="D4:D5"/>
    <mergeCell ref="E4:E5"/>
    <mergeCell ref="F4:F5"/>
    <mergeCell ref="G4:G5"/>
    <mergeCell ref="H4:H5"/>
    <mergeCell ref="B2:J2"/>
    <mergeCell ref="H1:J1"/>
    <mergeCell ref="I4:I5"/>
    <mergeCell ref="J4:J5"/>
  </mergeCells>
  <printOptions/>
  <pageMargins left="0.984251968503937" right="0.5905511811023623" top="0.7874015748031497" bottom="0.7874015748031497" header="0" footer="0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235"/>
  <sheetViews>
    <sheetView tabSelected="1" view="pageBreakPreview" zoomScale="130" zoomScaleSheetLayoutView="130" workbookViewId="0" topLeftCell="A1">
      <selection activeCell="I1" sqref="I1:O1"/>
    </sheetView>
  </sheetViews>
  <sheetFormatPr defaultColWidth="9.00390625" defaultRowHeight="12.75"/>
  <cols>
    <col min="1" max="1" width="44.375" style="82" customWidth="1"/>
    <col min="2" max="2" width="5.875" style="34" customWidth="1"/>
    <col min="3" max="3" width="5.125" style="34" customWidth="1"/>
    <col min="4" max="4" width="4.625" style="34" customWidth="1"/>
    <col min="5" max="5" width="14.75390625" style="34" customWidth="1"/>
    <col min="6" max="6" width="4.875" style="34" customWidth="1"/>
    <col min="7" max="7" width="3.875" style="34" customWidth="1"/>
    <col min="8" max="8" width="5.625" style="34" hidden="1" customWidth="1"/>
    <col min="9" max="9" width="11.375" style="83" customWidth="1"/>
    <col min="10" max="13" width="9.125" style="35" hidden="1" customWidth="1"/>
    <col min="14" max="14" width="9.125" style="35" customWidth="1"/>
    <col min="15" max="15" width="11.875" style="35" customWidth="1"/>
    <col min="16" max="19" width="9.125" style="35" hidden="1" customWidth="1"/>
    <col min="20" max="20" width="3.75390625" style="35" customWidth="1"/>
    <col min="21" max="21" width="3.625" style="35" customWidth="1"/>
    <col min="22" max="23" width="9.125" style="35" customWidth="1"/>
    <col min="24" max="24" width="0.12890625" style="35" customWidth="1"/>
    <col min="25" max="27" width="9.125" style="35" hidden="1" customWidth="1"/>
    <col min="28" max="16384" width="9.125" style="35" customWidth="1"/>
  </cols>
  <sheetData>
    <row r="1" spans="1:15" ht="129.75" customHeight="1">
      <c r="A1" s="32" t="s">
        <v>213</v>
      </c>
      <c r="B1" s="33"/>
      <c r="C1" s="33"/>
      <c r="E1" s="132"/>
      <c r="F1" s="132"/>
      <c r="G1" s="132"/>
      <c r="H1" s="132"/>
      <c r="I1" s="209" t="s">
        <v>563</v>
      </c>
      <c r="J1" s="209"/>
      <c r="K1" s="209"/>
      <c r="L1" s="209"/>
      <c r="M1" s="209"/>
      <c r="N1" s="209"/>
      <c r="O1" s="209"/>
    </row>
    <row r="2" spans="1:15" ht="20.25" customHeight="1">
      <c r="A2" s="208" t="s">
        <v>429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</row>
    <row r="3" spans="1:19" s="39" customFormat="1" ht="15.75">
      <c r="A3" s="37"/>
      <c r="B3" s="38"/>
      <c r="C3" s="38"/>
      <c r="D3" s="38"/>
      <c r="E3" s="38"/>
      <c r="F3" s="38"/>
      <c r="G3" s="38"/>
      <c r="H3" s="38"/>
      <c r="I3" s="207"/>
      <c r="J3" s="207"/>
      <c r="K3" s="207"/>
      <c r="L3" s="207"/>
      <c r="M3" s="207"/>
      <c r="O3" s="207" t="s">
        <v>204</v>
      </c>
      <c r="P3" s="207"/>
      <c r="Q3" s="207"/>
      <c r="R3" s="207"/>
      <c r="S3" s="207"/>
    </row>
    <row r="4" spans="1:15" s="44" customFormat="1" ht="25.5">
      <c r="A4" s="40" t="s">
        <v>176</v>
      </c>
      <c r="B4" s="41" t="s">
        <v>214</v>
      </c>
      <c r="C4" s="41" t="s">
        <v>286</v>
      </c>
      <c r="D4" s="41" t="s">
        <v>201</v>
      </c>
      <c r="E4" s="41" t="s">
        <v>287</v>
      </c>
      <c r="F4" s="41" t="s">
        <v>202</v>
      </c>
      <c r="G4" s="41" t="s">
        <v>222</v>
      </c>
      <c r="H4" s="41" t="s">
        <v>223</v>
      </c>
      <c r="I4" s="42" t="s">
        <v>533</v>
      </c>
      <c r="J4" s="128"/>
      <c r="K4" s="128"/>
      <c r="L4" s="128"/>
      <c r="M4" s="129"/>
      <c r="N4" s="130" t="s">
        <v>534</v>
      </c>
      <c r="O4" s="131" t="s">
        <v>532</v>
      </c>
    </row>
    <row r="5" spans="1:15" s="44" customFormat="1" ht="28.5">
      <c r="A5" s="45" t="s">
        <v>215</v>
      </c>
      <c r="B5" s="46" t="s">
        <v>216</v>
      </c>
      <c r="C5" s="46"/>
      <c r="D5" s="46"/>
      <c r="E5" s="46"/>
      <c r="F5" s="46"/>
      <c r="G5" s="46"/>
      <c r="H5" s="46"/>
      <c r="I5" s="134">
        <f>I8</f>
        <v>3656.4</v>
      </c>
      <c r="J5" s="211" t="s">
        <v>231</v>
      </c>
      <c r="K5" s="212" t="s">
        <v>230</v>
      </c>
      <c r="L5" s="211" t="s">
        <v>231</v>
      </c>
      <c r="M5" s="213" t="s">
        <v>230</v>
      </c>
      <c r="N5" s="134">
        <f>N8</f>
        <v>-320</v>
      </c>
      <c r="O5" s="134">
        <f>O8</f>
        <v>3336.4</v>
      </c>
    </row>
    <row r="6" spans="1:15" s="44" customFormat="1" ht="15.75">
      <c r="A6" s="45" t="s">
        <v>236</v>
      </c>
      <c r="B6" s="46" t="s">
        <v>216</v>
      </c>
      <c r="C6" s="46"/>
      <c r="D6" s="46"/>
      <c r="E6" s="46"/>
      <c r="F6" s="46"/>
      <c r="G6" s="46" t="s">
        <v>224</v>
      </c>
      <c r="H6" s="46"/>
      <c r="I6" s="134">
        <f>I14+I17+I20+I24+I30+I34</f>
        <v>3656.4</v>
      </c>
      <c r="J6" s="211"/>
      <c r="K6" s="212"/>
      <c r="L6" s="211"/>
      <c r="M6" s="213"/>
      <c r="N6" s="134">
        <f>N14+N17+N20+N24+N30+N34</f>
        <v>-320</v>
      </c>
      <c r="O6" s="134">
        <f>O14+O17+O20+O24+O30+O34</f>
        <v>3336.4</v>
      </c>
    </row>
    <row r="7" spans="1:15" s="44" customFormat="1" ht="15.75">
      <c r="A7" s="45" t="s">
        <v>237</v>
      </c>
      <c r="B7" s="46" t="s">
        <v>216</v>
      </c>
      <c r="C7" s="46"/>
      <c r="D7" s="46"/>
      <c r="E7" s="46"/>
      <c r="F7" s="46"/>
      <c r="G7" s="46" t="s">
        <v>225</v>
      </c>
      <c r="H7" s="46"/>
      <c r="I7" s="134">
        <v>0</v>
      </c>
      <c r="J7" s="211"/>
      <c r="K7" s="212"/>
      <c r="L7" s="211"/>
      <c r="M7" s="213"/>
      <c r="N7" s="135">
        <v>0</v>
      </c>
      <c r="O7" s="135">
        <v>0</v>
      </c>
    </row>
    <row r="8" spans="1:15" s="44" customFormat="1" ht="15.75">
      <c r="A8" s="45" t="s">
        <v>241</v>
      </c>
      <c r="B8" s="46" t="s">
        <v>216</v>
      </c>
      <c r="C8" s="46" t="s">
        <v>191</v>
      </c>
      <c r="D8" s="46"/>
      <c r="E8" s="46"/>
      <c r="F8" s="46"/>
      <c r="G8" s="46"/>
      <c r="H8" s="46"/>
      <c r="I8" s="134">
        <f>I9+I25</f>
        <v>3656.4</v>
      </c>
      <c r="J8" s="211"/>
      <c r="K8" s="212"/>
      <c r="L8" s="211"/>
      <c r="M8" s="213"/>
      <c r="N8" s="134">
        <f>N9+N25</f>
        <v>-320</v>
      </c>
      <c r="O8" s="134">
        <f>O9+O25</f>
        <v>3336.4</v>
      </c>
    </row>
    <row r="9" spans="1:15" s="44" customFormat="1" ht="71.25">
      <c r="A9" s="45" t="s">
        <v>328</v>
      </c>
      <c r="B9" s="46" t="s">
        <v>216</v>
      </c>
      <c r="C9" s="46" t="s">
        <v>191</v>
      </c>
      <c r="D9" s="46" t="s">
        <v>192</v>
      </c>
      <c r="E9" s="46"/>
      <c r="F9" s="46"/>
      <c r="G9" s="46"/>
      <c r="H9" s="46"/>
      <c r="I9" s="134">
        <f>I10</f>
        <v>3116.4</v>
      </c>
      <c r="J9" s="136" t="e">
        <f>J11+J21</f>
        <v>#REF!</v>
      </c>
      <c r="K9" s="136" t="e">
        <f>K11+K21</f>
        <v>#REF!</v>
      </c>
      <c r="L9" s="136" t="e">
        <f>L11+L21</f>
        <v>#REF!</v>
      </c>
      <c r="M9" s="137" t="e">
        <f>M11+M21</f>
        <v>#REF!</v>
      </c>
      <c r="N9" s="134">
        <f>N10</f>
        <v>0</v>
      </c>
      <c r="O9" s="134">
        <f>O10</f>
        <v>3116.4</v>
      </c>
    </row>
    <row r="10" spans="1:15" s="44" customFormat="1" ht="15.75">
      <c r="A10" s="23" t="s">
        <v>166</v>
      </c>
      <c r="B10" s="24" t="s">
        <v>216</v>
      </c>
      <c r="C10" s="24" t="s">
        <v>191</v>
      </c>
      <c r="D10" s="24" t="s">
        <v>192</v>
      </c>
      <c r="E10" s="24" t="s">
        <v>361</v>
      </c>
      <c r="F10" s="24"/>
      <c r="G10" s="24"/>
      <c r="H10" s="24"/>
      <c r="I10" s="138">
        <f>I11+I21</f>
        <v>3116.4</v>
      </c>
      <c r="J10" s="138" t="e">
        <f>J9</f>
        <v>#REF!</v>
      </c>
      <c r="K10" s="138" t="e">
        <f>K9</f>
        <v>#REF!</v>
      </c>
      <c r="L10" s="138" t="e">
        <f>L9</f>
        <v>#REF!</v>
      </c>
      <c r="M10" s="139" t="e">
        <f>M9</f>
        <v>#REF!</v>
      </c>
      <c r="N10" s="138">
        <f>N11+N21</f>
        <v>0</v>
      </c>
      <c r="O10" s="186">
        <f>O11+O21</f>
        <v>3116.4</v>
      </c>
    </row>
    <row r="11" spans="1:15" s="44" customFormat="1" ht="30">
      <c r="A11" s="48" t="s">
        <v>243</v>
      </c>
      <c r="B11" s="24" t="s">
        <v>216</v>
      </c>
      <c r="C11" s="24" t="s">
        <v>191</v>
      </c>
      <c r="D11" s="24" t="s">
        <v>192</v>
      </c>
      <c r="E11" s="24" t="s">
        <v>360</v>
      </c>
      <c r="F11" s="24"/>
      <c r="G11" s="24"/>
      <c r="H11" s="24"/>
      <c r="I11" s="138">
        <f aca="true" t="shared" si="0" ref="I11:O11">I12+I15+I18</f>
        <v>1590.7</v>
      </c>
      <c r="J11" s="138" t="e">
        <f t="shared" si="0"/>
        <v>#REF!</v>
      </c>
      <c r="K11" s="138" t="e">
        <f t="shared" si="0"/>
        <v>#REF!</v>
      </c>
      <c r="L11" s="138" t="e">
        <f t="shared" si="0"/>
        <v>#REF!</v>
      </c>
      <c r="M11" s="139" t="e">
        <f t="shared" si="0"/>
        <v>#REF!</v>
      </c>
      <c r="N11" s="138">
        <f t="shared" si="0"/>
        <v>0</v>
      </c>
      <c r="O11" s="186">
        <f t="shared" si="0"/>
        <v>1590.7</v>
      </c>
    </row>
    <row r="12" spans="1:15" s="49" customFormat="1" ht="90">
      <c r="A12" s="23" t="s">
        <v>315</v>
      </c>
      <c r="B12" s="24" t="s">
        <v>216</v>
      </c>
      <c r="C12" s="24" t="s">
        <v>191</v>
      </c>
      <c r="D12" s="24" t="s">
        <v>192</v>
      </c>
      <c r="E12" s="24" t="s">
        <v>360</v>
      </c>
      <c r="F12" s="24" t="s">
        <v>244</v>
      </c>
      <c r="G12" s="24"/>
      <c r="H12" s="24"/>
      <c r="I12" s="138">
        <f aca="true" t="shared" si="1" ref="I12:O12">I13</f>
        <v>1471.3</v>
      </c>
      <c r="J12" s="138" t="e">
        <f t="shared" si="1"/>
        <v>#REF!</v>
      </c>
      <c r="K12" s="138" t="e">
        <f t="shared" si="1"/>
        <v>#REF!</v>
      </c>
      <c r="L12" s="138" t="e">
        <f t="shared" si="1"/>
        <v>#REF!</v>
      </c>
      <c r="M12" s="139" t="e">
        <f t="shared" si="1"/>
        <v>#REF!</v>
      </c>
      <c r="N12" s="138">
        <f t="shared" si="1"/>
        <v>0</v>
      </c>
      <c r="O12" s="186">
        <f t="shared" si="1"/>
        <v>1471.3</v>
      </c>
    </row>
    <row r="13" spans="1:15" s="49" customFormat="1" ht="30">
      <c r="A13" s="23" t="s">
        <v>314</v>
      </c>
      <c r="B13" s="24" t="s">
        <v>216</v>
      </c>
      <c r="C13" s="24" t="s">
        <v>191</v>
      </c>
      <c r="D13" s="24" t="s">
        <v>192</v>
      </c>
      <c r="E13" s="24" t="s">
        <v>360</v>
      </c>
      <c r="F13" s="24" t="s">
        <v>245</v>
      </c>
      <c r="G13" s="24"/>
      <c r="H13" s="24"/>
      <c r="I13" s="138">
        <f>I14</f>
        <v>1471.3</v>
      </c>
      <c r="J13" s="138" t="e">
        <f>#REF!+#REF!</f>
        <v>#REF!</v>
      </c>
      <c r="K13" s="138" t="e">
        <f>#REF!+#REF!</f>
        <v>#REF!</v>
      </c>
      <c r="L13" s="138" t="e">
        <f>#REF!+#REF!</f>
        <v>#REF!</v>
      </c>
      <c r="M13" s="139" t="e">
        <f>#REF!+#REF!</f>
        <v>#REF!</v>
      </c>
      <c r="N13" s="138">
        <f>N14</f>
        <v>0</v>
      </c>
      <c r="O13" s="186">
        <f>O14</f>
        <v>1471.3</v>
      </c>
    </row>
    <row r="14" spans="1:15" s="49" customFormat="1" ht="15.75">
      <c r="A14" s="25" t="s">
        <v>236</v>
      </c>
      <c r="B14" s="26" t="s">
        <v>216</v>
      </c>
      <c r="C14" s="26" t="s">
        <v>191</v>
      </c>
      <c r="D14" s="26" t="s">
        <v>192</v>
      </c>
      <c r="E14" s="26" t="s">
        <v>360</v>
      </c>
      <c r="F14" s="26" t="s">
        <v>245</v>
      </c>
      <c r="G14" s="26" t="s">
        <v>224</v>
      </c>
      <c r="H14" s="26"/>
      <c r="I14" s="140">
        <v>1471.3</v>
      </c>
      <c r="J14" s="140">
        <v>915</v>
      </c>
      <c r="K14" s="140">
        <v>915</v>
      </c>
      <c r="L14" s="140">
        <v>915</v>
      </c>
      <c r="M14" s="141">
        <v>915</v>
      </c>
      <c r="N14" s="142">
        <v>0</v>
      </c>
      <c r="O14" s="142">
        <f>I14+N14</f>
        <v>1471.3</v>
      </c>
    </row>
    <row r="15" spans="1:15" s="49" customFormat="1" ht="37.5" customHeight="1">
      <c r="A15" s="22" t="s">
        <v>329</v>
      </c>
      <c r="B15" s="24" t="s">
        <v>216</v>
      </c>
      <c r="C15" s="24" t="s">
        <v>191</v>
      </c>
      <c r="D15" s="24" t="s">
        <v>192</v>
      </c>
      <c r="E15" s="24" t="s">
        <v>360</v>
      </c>
      <c r="F15" s="24" t="s">
        <v>246</v>
      </c>
      <c r="G15" s="24"/>
      <c r="H15" s="24"/>
      <c r="I15" s="138">
        <f aca="true" t="shared" si="2" ref="I15:O15">I16</f>
        <v>118.4</v>
      </c>
      <c r="J15" s="138" t="e">
        <f t="shared" si="2"/>
        <v>#REF!</v>
      </c>
      <c r="K15" s="138" t="e">
        <f t="shared" si="2"/>
        <v>#REF!</v>
      </c>
      <c r="L15" s="138" t="e">
        <f t="shared" si="2"/>
        <v>#REF!</v>
      </c>
      <c r="M15" s="139" t="e">
        <f t="shared" si="2"/>
        <v>#REF!</v>
      </c>
      <c r="N15" s="138">
        <f t="shared" si="2"/>
        <v>0</v>
      </c>
      <c r="O15" s="186">
        <f t="shared" si="2"/>
        <v>118.4</v>
      </c>
    </row>
    <row r="16" spans="1:15" s="49" customFormat="1" ht="45">
      <c r="A16" s="22" t="s">
        <v>317</v>
      </c>
      <c r="B16" s="24" t="s">
        <v>216</v>
      </c>
      <c r="C16" s="24" t="s">
        <v>191</v>
      </c>
      <c r="D16" s="24" t="s">
        <v>192</v>
      </c>
      <c r="E16" s="24" t="s">
        <v>360</v>
      </c>
      <c r="F16" s="24" t="s">
        <v>247</v>
      </c>
      <c r="G16" s="24"/>
      <c r="H16" s="24"/>
      <c r="I16" s="138">
        <f>I17</f>
        <v>118.4</v>
      </c>
      <c r="J16" s="138" t="e">
        <f>#REF!+#REF!</f>
        <v>#REF!</v>
      </c>
      <c r="K16" s="138" t="e">
        <f>#REF!+#REF!</f>
        <v>#REF!</v>
      </c>
      <c r="L16" s="138" t="e">
        <f>#REF!+#REF!</f>
        <v>#REF!</v>
      </c>
      <c r="M16" s="139" t="e">
        <f>#REF!+#REF!</f>
        <v>#REF!</v>
      </c>
      <c r="N16" s="138">
        <f>N17</f>
        <v>0</v>
      </c>
      <c r="O16" s="186">
        <f>O17</f>
        <v>118.4</v>
      </c>
    </row>
    <row r="17" spans="1:15" s="49" customFormat="1" ht="15.75">
      <c r="A17" s="25" t="s">
        <v>236</v>
      </c>
      <c r="B17" s="26" t="s">
        <v>216</v>
      </c>
      <c r="C17" s="26" t="s">
        <v>191</v>
      </c>
      <c r="D17" s="26" t="s">
        <v>192</v>
      </c>
      <c r="E17" s="26" t="s">
        <v>360</v>
      </c>
      <c r="F17" s="26" t="s">
        <v>247</v>
      </c>
      <c r="G17" s="26" t="s">
        <v>224</v>
      </c>
      <c r="H17" s="26"/>
      <c r="I17" s="140">
        <v>118.4</v>
      </c>
      <c r="J17" s="143"/>
      <c r="K17" s="143"/>
      <c r="L17" s="143"/>
      <c r="M17" s="143"/>
      <c r="N17" s="142">
        <v>0</v>
      </c>
      <c r="O17" s="142">
        <f>I17+N17</f>
        <v>118.4</v>
      </c>
    </row>
    <row r="18" spans="1:15" s="49" customFormat="1" ht="15.75">
      <c r="A18" s="22" t="s">
        <v>255</v>
      </c>
      <c r="B18" s="24" t="s">
        <v>216</v>
      </c>
      <c r="C18" s="24" t="s">
        <v>191</v>
      </c>
      <c r="D18" s="24" t="s">
        <v>192</v>
      </c>
      <c r="E18" s="24" t="s">
        <v>360</v>
      </c>
      <c r="F18" s="24" t="s">
        <v>254</v>
      </c>
      <c r="G18" s="24"/>
      <c r="H18" s="24"/>
      <c r="I18" s="138">
        <f>I19</f>
        <v>1</v>
      </c>
      <c r="J18" s="143"/>
      <c r="K18" s="143"/>
      <c r="L18" s="143"/>
      <c r="M18" s="143"/>
      <c r="N18" s="138">
        <f>N19</f>
        <v>0</v>
      </c>
      <c r="O18" s="186">
        <f>O19</f>
        <v>1</v>
      </c>
    </row>
    <row r="19" spans="1:15" s="49" customFormat="1" ht="15.75">
      <c r="A19" s="22" t="s">
        <v>257</v>
      </c>
      <c r="B19" s="24" t="s">
        <v>216</v>
      </c>
      <c r="C19" s="24" t="s">
        <v>191</v>
      </c>
      <c r="D19" s="24" t="s">
        <v>192</v>
      </c>
      <c r="E19" s="24" t="s">
        <v>360</v>
      </c>
      <c r="F19" s="24" t="s">
        <v>256</v>
      </c>
      <c r="G19" s="24"/>
      <c r="H19" s="24"/>
      <c r="I19" s="138">
        <f>I20</f>
        <v>1</v>
      </c>
      <c r="J19" s="143"/>
      <c r="K19" s="143"/>
      <c r="L19" s="143"/>
      <c r="M19" s="143"/>
      <c r="N19" s="138">
        <f>N20</f>
        <v>0</v>
      </c>
      <c r="O19" s="186">
        <f>O20</f>
        <v>1</v>
      </c>
    </row>
    <row r="20" spans="1:15" s="49" customFormat="1" ht="15.75">
      <c r="A20" s="25" t="s">
        <v>236</v>
      </c>
      <c r="B20" s="26" t="s">
        <v>216</v>
      </c>
      <c r="C20" s="26" t="s">
        <v>191</v>
      </c>
      <c r="D20" s="26" t="s">
        <v>192</v>
      </c>
      <c r="E20" s="26" t="s">
        <v>360</v>
      </c>
      <c r="F20" s="26" t="s">
        <v>256</v>
      </c>
      <c r="G20" s="26" t="s">
        <v>224</v>
      </c>
      <c r="H20" s="26"/>
      <c r="I20" s="140">
        <v>1</v>
      </c>
      <c r="J20" s="143"/>
      <c r="K20" s="143"/>
      <c r="L20" s="143"/>
      <c r="M20" s="143"/>
      <c r="N20" s="142">
        <v>0</v>
      </c>
      <c r="O20" s="142">
        <f>I20+N20</f>
        <v>1</v>
      </c>
    </row>
    <row r="21" spans="1:15" s="44" customFormat="1" ht="45">
      <c r="A21" s="23" t="s">
        <v>175</v>
      </c>
      <c r="B21" s="24" t="s">
        <v>216</v>
      </c>
      <c r="C21" s="24" t="s">
        <v>191</v>
      </c>
      <c r="D21" s="24" t="s">
        <v>192</v>
      </c>
      <c r="E21" s="24" t="s">
        <v>10</v>
      </c>
      <c r="F21" s="24"/>
      <c r="G21" s="24"/>
      <c r="H21" s="24"/>
      <c r="I21" s="138">
        <f aca="true" t="shared" si="3" ref="I21:O22">I22</f>
        <v>1525.7</v>
      </c>
      <c r="J21" s="138" t="e">
        <f t="shared" si="3"/>
        <v>#REF!</v>
      </c>
      <c r="K21" s="138" t="e">
        <f t="shared" si="3"/>
        <v>#REF!</v>
      </c>
      <c r="L21" s="138" t="e">
        <f t="shared" si="3"/>
        <v>#REF!</v>
      </c>
      <c r="M21" s="139" t="e">
        <f t="shared" si="3"/>
        <v>#REF!</v>
      </c>
      <c r="N21" s="138">
        <f t="shared" si="3"/>
        <v>0</v>
      </c>
      <c r="O21" s="186">
        <f t="shared" si="3"/>
        <v>1525.7</v>
      </c>
    </row>
    <row r="22" spans="1:15" s="44" customFormat="1" ht="90">
      <c r="A22" s="23" t="s">
        <v>315</v>
      </c>
      <c r="B22" s="24" t="s">
        <v>216</v>
      </c>
      <c r="C22" s="24" t="s">
        <v>191</v>
      </c>
      <c r="D22" s="24" t="s">
        <v>192</v>
      </c>
      <c r="E22" s="24" t="s">
        <v>10</v>
      </c>
      <c r="F22" s="24" t="s">
        <v>244</v>
      </c>
      <c r="G22" s="24"/>
      <c r="H22" s="24"/>
      <c r="I22" s="138">
        <f t="shared" si="3"/>
        <v>1525.7</v>
      </c>
      <c r="J22" s="138" t="e">
        <f t="shared" si="3"/>
        <v>#REF!</v>
      </c>
      <c r="K22" s="138" t="e">
        <f t="shared" si="3"/>
        <v>#REF!</v>
      </c>
      <c r="L22" s="138" t="e">
        <f t="shared" si="3"/>
        <v>#REF!</v>
      </c>
      <c r="M22" s="139" t="e">
        <f t="shared" si="3"/>
        <v>#REF!</v>
      </c>
      <c r="N22" s="138">
        <f t="shared" si="3"/>
        <v>0</v>
      </c>
      <c r="O22" s="186">
        <f t="shared" si="3"/>
        <v>1525.7</v>
      </c>
    </row>
    <row r="23" spans="1:15" s="44" customFormat="1" ht="30">
      <c r="A23" s="23" t="s">
        <v>314</v>
      </c>
      <c r="B23" s="24" t="s">
        <v>216</v>
      </c>
      <c r="C23" s="24" t="s">
        <v>191</v>
      </c>
      <c r="D23" s="24" t="s">
        <v>192</v>
      </c>
      <c r="E23" s="24" t="s">
        <v>10</v>
      </c>
      <c r="F23" s="24" t="s">
        <v>245</v>
      </c>
      <c r="G23" s="24"/>
      <c r="H23" s="24"/>
      <c r="I23" s="138">
        <f>I24</f>
        <v>1525.7</v>
      </c>
      <c r="J23" s="138" t="e">
        <f>#REF!</f>
        <v>#REF!</v>
      </c>
      <c r="K23" s="138" t="e">
        <f>#REF!</f>
        <v>#REF!</v>
      </c>
      <c r="L23" s="138" t="e">
        <f>#REF!</f>
        <v>#REF!</v>
      </c>
      <c r="M23" s="139" t="e">
        <f>#REF!</f>
        <v>#REF!</v>
      </c>
      <c r="N23" s="138">
        <f>N24</f>
        <v>0</v>
      </c>
      <c r="O23" s="186">
        <f>O24</f>
        <v>1525.7</v>
      </c>
    </row>
    <row r="24" spans="1:27" s="43" customFormat="1" ht="15.75">
      <c r="A24" s="25" t="s">
        <v>236</v>
      </c>
      <c r="B24" s="26" t="s">
        <v>216</v>
      </c>
      <c r="C24" s="26" t="s">
        <v>191</v>
      </c>
      <c r="D24" s="26" t="s">
        <v>192</v>
      </c>
      <c r="E24" s="26" t="s">
        <v>10</v>
      </c>
      <c r="F24" s="26" t="s">
        <v>245</v>
      </c>
      <c r="G24" s="26" t="s">
        <v>224</v>
      </c>
      <c r="H24" s="26"/>
      <c r="I24" s="140">
        <v>1525.7</v>
      </c>
      <c r="J24" s="144"/>
      <c r="K24" s="144"/>
      <c r="L24" s="144"/>
      <c r="M24" s="144"/>
      <c r="N24" s="142">
        <v>0</v>
      </c>
      <c r="O24" s="142">
        <f>I24+N24</f>
        <v>1525.7</v>
      </c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</row>
    <row r="25" spans="1:15" s="50" customFormat="1" ht="15.75">
      <c r="A25" s="51" t="s">
        <v>178</v>
      </c>
      <c r="B25" s="46" t="s">
        <v>216</v>
      </c>
      <c r="C25" s="46" t="s">
        <v>191</v>
      </c>
      <c r="D25" s="46" t="s">
        <v>232</v>
      </c>
      <c r="E25" s="46"/>
      <c r="F25" s="46"/>
      <c r="G25" s="46"/>
      <c r="H25" s="46"/>
      <c r="I25" s="134">
        <f aca="true" t="shared" si="4" ref="I25:O25">I26</f>
        <v>540</v>
      </c>
      <c r="J25" s="134" t="e">
        <f t="shared" si="4"/>
        <v>#REF!</v>
      </c>
      <c r="K25" s="134" t="e">
        <f t="shared" si="4"/>
        <v>#REF!</v>
      </c>
      <c r="L25" s="134" t="e">
        <f t="shared" si="4"/>
        <v>#REF!</v>
      </c>
      <c r="M25" s="145" t="e">
        <f t="shared" si="4"/>
        <v>#REF!</v>
      </c>
      <c r="N25" s="134">
        <f t="shared" si="4"/>
        <v>-320</v>
      </c>
      <c r="O25" s="134">
        <f t="shared" si="4"/>
        <v>220</v>
      </c>
    </row>
    <row r="26" spans="1:15" s="50" customFormat="1" ht="15.75">
      <c r="A26" s="23" t="s">
        <v>166</v>
      </c>
      <c r="B26" s="24" t="s">
        <v>216</v>
      </c>
      <c r="C26" s="24" t="s">
        <v>191</v>
      </c>
      <c r="D26" s="24" t="s">
        <v>232</v>
      </c>
      <c r="E26" s="24" t="s">
        <v>361</v>
      </c>
      <c r="F26" s="24"/>
      <c r="G26" s="24"/>
      <c r="H26" s="24"/>
      <c r="I26" s="138">
        <f>I31+I27</f>
        <v>540</v>
      </c>
      <c r="J26" s="138" t="e">
        <f>J31</f>
        <v>#REF!</v>
      </c>
      <c r="K26" s="138" t="e">
        <f>K31</f>
        <v>#REF!</v>
      </c>
      <c r="L26" s="138" t="e">
        <f>L31</f>
        <v>#REF!</v>
      </c>
      <c r="M26" s="139" t="e">
        <f>M31</f>
        <v>#REF!</v>
      </c>
      <c r="N26" s="138">
        <f>N31+N27</f>
        <v>-320</v>
      </c>
      <c r="O26" s="186">
        <f>O31+O27</f>
        <v>220</v>
      </c>
    </row>
    <row r="27" spans="1:15" s="50" customFormat="1" ht="60">
      <c r="A27" s="23" t="s">
        <v>295</v>
      </c>
      <c r="B27" s="24" t="s">
        <v>216</v>
      </c>
      <c r="C27" s="24" t="s">
        <v>191</v>
      </c>
      <c r="D27" s="24" t="s">
        <v>232</v>
      </c>
      <c r="E27" s="24" t="s">
        <v>11</v>
      </c>
      <c r="F27" s="24"/>
      <c r="G27" s="24"/>
      <c r="H27" s="24"/>
      <c r="I27" s="138">
        <f>I28</f>
        <v>520</v>
      </c>
      <c r="J27" s="138"/>
      <c r="K27" s="138"/>
      <c r="L27" s="138"/>
      <c r="M27" s="139"/>
      <c r="N27" s="138">
        <f aca="true" t="shared" si="5" ref="N27:O29">N28</f>
        <v>-320</v>
      </c>
      <c r="O27" s="186">
        <f t="shared" si="5"/>
        <v>200</v>
      </c>
    </row>
    <row r="28" spans="1:15" s="50" customFormat="1" ht="33.75" customHeight="1">
      <c r="A28" s="22" t="s">
        <v>329</v>
      </c>
      <c r="B28" s="24" t="s">
        <v>216</v>
      </c>
      <c r="C28" s="24" t="s">
        <v>191</v>
      </c>
      <c r="D28" s="24" t="s">
        <v>232</v>
      </c>
      <c r="E28" s="24" t="s">
        <v>11</v>
      </c>
      <c r="F28" s="24" t="s">
        <v>246</v>
      </c>
      <c r="G28" s="24"/>
      <c r="H28" s="24"/>
      <c r="I28" s="138">
        <f>I29</f>
        <v>520</v>
      </c>
      <c r="J28" s="138"/>
      <c r="K28" s="138"/>
      <c r="L28" s="138"/>
      <c r="M28" s="139"/>
      <c r="N28" s="138">
        <f t="shared" si="5"/>
        <v>-320</v>
      </c>
      <c r="O28" s="186">
        <f t="shared" si="5"/>
        <v>200</v>
      </c>
    </row>
    <row r="29" spans="1:15" s="50" customFormat="1" ht="45">
      <c r="A29" s="22" t="s">
        <v>317</v>
      </c>
      <c r="B29" s="24" t="s">
        <v>216</v>
      </c>
      <c r="C29" s="24" t="s">
        <v>191</v>
      </c>
      <c r="D29" s="24" t="s">
        <v>232</v>
      </c>
      <c r="E29" s="24" t="s">
        <v>11</v>
      </c>
      <c r="F29" s="24" t="s">
        <v>247</v>
      </c>
      <c r="G29" s="24"/>
      <c r="H29" s="24"/>
      <c r="I29" s="138">
        <f>I30</f>
        <v>520</v>
      </c>
      <c r="J29" s="138"/>
      <c r="K29" s="138"/>
      <c r="L29" s="138"/>
      <c r="M29" s="139"/>
      <c r="N29" s="138">
        <f t="shared" si="5"/>
        <v>-320</v>
      </c>
      <c r="O29" s="186">
        <f t="shared" si="5"/>
        <v>200</v>
      </c>
    </row>
    <row r="30" spans="1:15" s="50" customFormat="1" ht="15.75">
      <c r="A30" s="28" t="s">
        <v>236</v>
      </c>
      <c r="B30" s="26" t="s">
        <v>216</v>
      </c>
      <c r="C30" s="26" t="s">
        <v>191</v>
      </c>
      <c r="D30" s="26" t="s">
        <v>232</v>
      </c>
      <c r="E30" s="26" t="s">
        <v>11</v>
      </c>
      <c r="F30" s="26" t="s">
        <v>247</v>
      </c>
      <c r="G30" s="26" t="s">
        <v>224</v>
      </c>
      <c r="H30" s="26"/>
      <c r="I30" s="140">
        <v>520</v>
      </c>
      <c r="J30" s="138"/>
      <c r="K30" s="138"/>
      <c r="L30" s="138"/>
      <c r="M30" s="139"/>
      <c r="N30" s="142">
        <v>-320</v>
      </c>
      <c r="O30" s="142">
        <f>I30+N30</f>
        <v>200</v>
      </c>
    </row>
    <row r="31" spans="1:15" s="50" customFormat="1" ht="45">
      <c r="A31" s="22" t="s">
        <v>275</v>
      </c>
      <c r="B31" s="24" t="s">
        <v>216</v>
      </c>
      <c r="C31" s="24" t="s">
        <v>191</v>
      </c>
      <c r="D31" s="24" t="s">
        <v>232</v>
      </c>
      <c r="E31" s="24" t="s">
        <v>12</v>
      </c>
      <c r="F31" s="24"/>
      <c r="G31" s="24"/>
      <c r="H31" s="24"/>
      <c r="I31" s="138">
        <f>I32</f>
        <v>20</v>
      </c>
      <c r="J31" s="138" t="e">
        <f>J32+#REF!</f>
        <v>#REF!</v>
      </c>
      <c r="K31" s="138" t="e">
        <f>K32+#REF!</f>
        <v>#REF!</v>
      </c>
      <c r="L31" s="138" t="e">
        <f>L32+#REF!</f>
        <v>#REF!</v>
      </c>
      <c r="M31" s="139" t="e">
        <f>M32+#REF!</f>
        <v>#REF!</v>
      </c>
      <c r="N31" s="138">
        <f aca="true" t="shared" si="6" ref="N31:O33">N32</f>
        <v>0</v>
      </c>
      <c r="O31" s="186">
        <f t="shared" si="6"/>
        <v>20</v>
      </c>
    </row>
    <row r="32" spans="1:15" s="50" customFormat="1" ht="30">
      <c r="A32" s="22" t="s">
        <v>316</v>
      </c>
      <c r="B32" s="24" t="s">
        <v>216</v>
      </c>
      <c r="C32" s="24" t="s">
        <v>191</v>
      </c>
      <c r="D32" s="24" t="s">
        <v>232</v>
      </c>
      <c r="E32" s="24" t="s">
        <v>12</v>
      </c>
      <c r="F32" s="24" t="s">
        <v>246</v>
      </c>
      <c r="G32" s="24"/>
      <c r="H32" s="24"/>
      <c r="I32" s="138">
        <f>I33</f>
        <v>20</v>
      </c>
      <c r="J32" s="138">
        <f>J33</f>
        <v>0</v>
      </c>
      <c r="K32" s="138">
        <f>K33</f>
        <v>0</v>
      </c>
      <c r="L32" s="138">
        <f>L33</f>
        <v>0</v>
      </c>
      <c r="M32" s="139">
        <f>M33</f>
        <v>0</v>
      </c>
      <c r="N32" s="138">
        <f t="shared" si="6"/>
        <v>0</v>
      </c>
      <c r="O32" s="186">
        <f t="shared" si="6"/>
        <v>20</v>
      </c>
    </row>
    <row r="33" spans="1:15" s="50" customFormat="1" ht="45">
      <c r="A33" s="22" t="s">
        <v>317</v>
      </c>
      <c r="B33" s="24" t="s">
        <v>216</v>
      </c>
      <c r="C33" s="24" t="s">
        <v>191</v>
      </c>
      <c r="D33" s="24" t="s">
        <v>232</v>
      </c>
      <c r="E33" s="24" t="s">
        <v>12</v>
      </c>
      <c r="F33" s="24" t="s">
        <v>247</v>
      </c>
      <c r="G33" s="24"/>
      <c r="H33" s="24"/>
      <c r="I33" s="138">
        <f>I34</f>
        <v>20</v>
      </c>
      <c r="J33" s="144"/>
      <c r="K33" s="144"/>
      <c r="L33" s="144"/>
      <c r="M33" s="144"/>
      <c r="N33" s="138">
        <f t="shared" si="6"/>
        <v>0</v>
      </c>
      <c r="O33" s="186">
        <f t="shared" si="6"/>
        <v>20</v>
      </c>
    </row>
    <row r="34" spans="1:15" s="50" customFormat="1" ht="15.75">
      <c r="A34" s="25" t="s">
        <v>236</v>
      </c>
      <c r="B34" s="26" t="s">
        <v>216</v>
      </c>
      <c r="C34" s="26" t="s">
        <v>191</v>
      </c>
      <c r="D34" s="26" t="s">
        <v>232</v>
      </c>
      <c r="E34" s="26" t="s">
        <v>12</v>
      </c>
      <c r="F34" s="26" t="s">
        <v>247</v>
      </c>
      <c r="G34" s="26" t="s">
        <v>224</v>
      </c>
      <c r="H34" s="26"/>
      <c r="I34" s="140">
        <v>20</v>
      </c>
      <c r="J34" s="144"/>
      <c r="K34" s="144"/>
      <c r="L34" s="144"/>
      <c r="M34" s="144"/>
      <c r="N34" s="142">
        <v>0</v>
      </c>
      <c r="O34" s="142">
        <f>I34+N34</f>
        <v>20</v>
      </c>
    </row>
    <row r="35" spans="1:15" s="44" customFormat="1" ht="32.25" customHeight="1">
      <c r="A35" s="45" t="s">
        <v>242</v>
      </c>
      <c r="B35" s="46" t="s">
        <v>217</v>
      </c>
      <c r="C35" s="46"/>
      <c r="D35" s="46"/>
      <c r="E35" s="46"/>
      <c r="F35" s="46"/>
      <c r="G35" s="46"/>
      <c r="H35" s="46"/>
      <c r="I35" s="134">
        <f aca="true" t="shared" si="7" ref="I35:O35">I38</f>
        <v>1370.1</v>
      </c>
      <c r="J35" s="134" t="e">
        <f t="shared" si="7"/>
        <v>#REF!</v>
      </c>
      <c r="K35" s="134" t="e">
        <f t="shared" si="7"/>
        <v>#REF!</v>
      </c>
      <c r="L35" s="134" t="e">
        <f t="shared" si="7"/>
        <v>#REF!</v>
      </c>
      <c r="M35" s="145" t="e">
        <f t="shared" si="7"/>
        <v>#REF!</v>
      </c>
      <c r="N35" s="134">
        <f t="shared" si="7"/>
        <v>0</v>
      </c>
      <c r="O35" s="134">
        <f t="shared" si="7"/>
        <v>1370.1</v>
      </c>
    </row>
    <row r="36" spans="1:15" s="44" customFormat="1" ht="15.75">
      <c r="A36" s="45" t="s">
        <v>236</v>
      </c>
      <c r="B36" s="46" t="s">
        <v>217</v>
      </c>
      <c r="C36" s="46"/>
      <c r="D36" s="46"/>
      <c r="E36" s="46"/>
      <c r="F36" s="46"/>
      <c r="G36" s="46" t="s">
        <v>224</v>
      </c>
      <c r="H36" s="46"/>
      <c r="I36" s="134">
        <f>I44+I47</f>
        <v>1370.1</v>
      </c>
      <c r="J36" s="134"/>
      <c r="K36" s="134"/>
      <c r="L36" s="134"/>
      <c r="M36" s="145"/>
      <c r="N36" s="134">
        <f>N44+N47</f>
        <v>0</v>
      </c>
      <c r="O36" s="134">
        <f>O44+O47</f>
        <v>1370.1</v>
      </c>
    </row>
    <row r="37" spans="1:15" s="44" customFormat="1" ht="15.75">
      <c r="A37" s="45" t="s">
        <v>237</v>
      </c>
      <c r="B37" s="46" t="s">
        <v>217</v>
      </c>
      <c r="C37" s="46"/>
      <c r="D37" s="46"/>
      <c r="E37" s="46"/>
      <c r="F37" s="46"/>
      <c r="G37" s="46" t="s">
        <v>225</v>
      </c>
      <c r="H37" s="46"/>
      <c r="I37" s="134">
        <v>0</v>
      </c>
      <c r="J37" s="134"/>
      <c r="K37" s="134"/>
      <c r="L37" s="134"/>
      <c r="M37" s="145"/>
      <c r="N37" s="134">
        <v>0</v>
      </c>
      <c r="O37" s="134">
        <v>0</v>
      </c>
    </row>
    <row r="38" spans="1:15" s="44" customFormat="1" ht="15.75">
      <c r="A38" s="45" t="s">
        <v>241</v>
      </c>
      <c r="B38" s="46" t="s">
        <v>217</v>
      </c>
      <c r="C38" s="46" t="s">
        <v>191</v>
      </c>
      <c r="D38" s="46"/>
      <c r="E38" s="46"/>
      <c r="F38" s="46"/>
      <c r="G38" s="46"/>
      <c r="H38" s="46"/>
      <c r="I38" s="134">
        <f aca="true" t="shared" si="8" ref="I38:O38">I39</f>
        <v>1370.1</v>
      </c>
      <c r="J38" s="134" t="e">
        <f t="shared" si="8"/>
        <v>#REF!</v>
      </c>
      <c r="K38" s="134" t="e">
        <f t="shared" si="8"/>
        <v>#REF!</v>
      </c>
      <c r="L38" s="134" t="e">
        <f t="shared" si="8"/>
        <v>#REF!</v>
      </c>
      <c r="M38" s="145" t="e">
        <f t="shared" si="8"/>
        <v>#REF!</v>
      </c>
      <c r="N38" s="134">
        <f t="shared" si="8"/>
        <v>0</v>
      </c>
      <c r="O38" s="134">
        <f t="shared" si="8"/>
        <v>1370.1</v>
      </c>
    </row>
    <row r="39" spans="1:15" s="44" customFormat="1" ht="57">
      <c r="A39" s="45" t="s">
        <v>312</v>
      </c>
      <c r="B39" s="46" t="s">
        <v>217</v>
      </c>
      <c r="C39" s="46" t="s">
        <v>191</v>
      </c>
      <c r="D39" s="46" t="s">
        <v>199</v>
      </c>
      <c r="E39" s="46"/>
      <c r="F39" s="46"/>
      <c r="G39" s="46"/>
      <c r="H39" s="46"/>
      <c r="I39" s="134">
        <f>I40</f>
        <v>1370.1</v>
      </c>
      <c r="J39" s="134" t="e">
        <f>J41</f>
        <v>#REF!</v>
      </c>
      <c r="K39" s="134" t="e">
        <f>K41</f>
        <v>#REF!</v>
      </c>
      <c r="L39" s="134" t="e">
        <f>L41</f>
        <v>#REF!</v>
      </c>
      <c r="M39" s="145" t="e">
        <f>M41</f>
        <v>#REF!</v>
      </c>
      <c r="N39" s="134">
        <f>N40</f>
        <v>0</v>
      </c>
      <c r="O39" s="134">
        <f>O40</f>
        <v>1370.1</v>
      </c>
    </row>
    <row r="40" spans="1:15" s="44" customFormat="1" ht="15.75">
      <c r="A40" s="23" t="s">
        <v>166</v>
      </c>
      <c r="B40" s="24" t="s">
        <v>217</v>
      </c>
      <c r="C40" s="24" t="s">
        <v>191</v>
      </c>
      <c r="D40" s="24" t="s">
        <v>199</v>
      </c>
      <c r="E40" s="24" t="s">
        <v>361</v>
      </c>
      <c r="F40" s="24"/>
      <c r="G40" s="24"/>
      <c r="H40" s="24"/>
      <c r="I40" s="138">
        <f>I41</f>
        <v>1370.1</v>
      </c>
      <c r="J40" s="138" t="e">
        <f>J39</f>
        <v>#REF!</v>
      </c>
      <c r="K40" s="138" t="e">
        <f>K39</f>
        <v>#REF!</v>
      </c>
      <c r="L40" s="138" t="e">
        <f>L39</f>
        <v>#REF!</v>
      </c>
      <c r="M40" s="139" t="e">
        <f>M39</f>
        <v>#REF!</v>
      </c>
      <c r="N40" s="138">
        <f>N41</f>
        <v>0</v>
      </c>
      <c r="O40" s="186">
        <f>O41</f>
        <v>1370.1</v>
      </c>
    </row>
    <row r="41" spans="1:15" s="52" customFormat="1" ht="30">
      <c r="A41" s="48" t="s">
        <v>243</v>
      </c>
      <c r="B41" s="24" t="s">
        <v>217</v>
      </c>
      <c r="C41" s="24" t="s">
        <v>191</v>
      </c>
      <c r="D41" s="24" t="s">
        <v>199</v>
      </c>
      <c r="E41" s="24" t="s">
        <v>360</v>
      </c>
      <c r="F41" s="24"/>
      <c r="G41" s="24"/>
      <c r="H41" s="24"/>
      <c r="I41" s="138">
        <f aca="true" t="shared" si="9" ref="I41:O41">I42+I45</f>
        <v>1370.1</v>
      </c>
      <c r="J41" s="138" t="e">
        <f t="shared" si="9"/>
        <v>#REF!</v>
      </c>
      <c r="K41" s="138" t="e">
        <f t="shared" si="9"/>
        <v>#REF!</v>
      </c>
      <c r="L41" s="138" t="e">
        <f t="shared" si="9"/>
        <v>#REF!</v>
      </c>
      <c r="M41" s="139" t="e">
        <f t="shared" si="9"/>
        <v>#REF!</v>
      </c>
      <c r="N41" s="138">
        <f t="shared" si="9"/>
        <v>0</v>
      </c>
      <c r="O41" s="186">
        <f t="shared" si="9"/>
        <v>1370.1</v>
      </c>
    </row>
    <row r="42" spans="1:15" s="52" customFormat="1" ht="90">
      <c r="A42" s="23" t="s">
        <v>315</v>
      </c>
      <c r="B42" s="24" t="s">
        <v>217</v>
      </c>
      <c r="C42" s="24" t="s">
        <v>191</v>
      </c>
      <c r="D42" s="24" t="s">
        <v>199</v>
      </c>
      <c r="E42" s="24" t="s">
        <v>360</v>
      </c>
      <c r="F42" s="24" t="s">
        <v>244</v>
      </c>
      <c r="G42" s="24"/>
      <c r="H42" s="24"/>
      <c r="I42" s="138">
        <f aca="true" t="shared" si="10" ref="I42:O42">I43</f>
        <v>1357.8</v>
      </c>
      <c r="J42" s="138" t="e">
        <f t="shared" si="10"/>
        <v>#REF!</v>
      </c>
      <c r="K42" s="138" t="e">
        <f t="shared" si="10"/>
        <v>#REF!</v>
      </c>
      <c r="L42" s="138" t="e">
        <f t="shared" si="10"/>
        <v>#REF!</v>
      </c>
      <c r="M42" s="139" t="e">
        <f t="shared" si="10"/>
        <v>#REF!</v>
      </c>
      <c r="N42" s="138">
        <f t="shared" si="10"/>
        <v>0</v>
      </c>
      <c r="O42" s="186">
        <f t="shared" si="10"/>
        <v>1357.8</v>
      </c>
    </row>
    <row r="43" spans="1:15" s="52" customFormat="1" ht="30">
      <c r="A43" s="23" t="s">
        <v>314</v>
      </c>
      <c r="B43" s="24" t="s">
        <v>217</v>
      </c>
      <c r="C43" s="24" t="s">
        <v>191</v>
      </c>
      <c r="D43" s="24" t="s">
        <v>199</v>
      </c>
      <c r="E43" s="24" t="s">
        <v>360</v>
      </c>
      <c r="F43" s="24" t="s">
        <v>245</v>
      </c>
      <c r="G43" s="24"/>
      <c r="H43" s="24"/>
      <c r="I43" s="138">
        <f>I44</f>
        <v>1357.8</v>
      </c>
      <c r="J43" s="138" t="e">
        <f>#REF!+#REF!</f>
        <v>#REF!</v>
      </c>
      <c r="K43" s="138" t="e">
        <f>#REF!+#REF!</f>
        <v>#REF!</v>
      </c>
      <c r="L43" s="138" t="e">
        <f>#REF!+#REF!</f>
        <v>#REF!</v>
      </c>
      <c r="M43" s="139" t="e">
        <f>#REF!+#REF!</f>
        <v>#REF!</v>
      </c>
      <c r="N43" s="138">
        <f>N44</f>
        <v>0</v>
      </c>
      <c r="O43" s="186">
        <f>O44</f>
        <v>1357.8</v>
      </c>
    </row>
    <row r="44" spans="1:15" s="52" customFormat="1" ht="15.75">
      <c r="A44" s="25" t="s">
        <v>236</v>
      </c>
      <c r="B44" s="26" t="s">
        <v>217</v>
      </c>
      <c r="C44" s="26" t="s">
        <v>191</v>
      </c>
      <c r="D44" s="26" t="s">
        <v>199</v>
      </c>
      <c r="E44" s="26" t="s">
        <v>360</v>
      </c>
      <c r="F44" s="26" t="s">
        <v>245</v>
      </c>
      <c r="G44" s="26" t="s">
        <v>224</v>
      </c>
      <c r="H44" s="26"/>
      <c r="I44" s="140">
        <v>1357.8</v>
      </c>
      <c r="J44" s="146"/>
      <c r="K44" s="146"/>
      <c r="L44" s="146"/>
      <c r="M44" s="146"/>
      <c r="N44" s="142">
        <v>0</v>
      </c>
      <c r="O44" s="142">
        <f>I44+N44</f>
        <v>1357.8</v>
      </c>
    </row>
    <row r="45" spans="1:15" s="52" customFormat="1" ht="33.75" customHeight="1">
      <c r="A45" s="22" t="s">
        <v>329</v>
      </c>
      <c r="B45" s="24" t="s">
        <v>217</v>
      </c>
      <c r="C45" s="24" t="s">
        <v>191</v>
      </c>
      <c r="D45" s="24" t="s">
        <v>199</v>
      </c>
      <c r="E45" s="24" t="s">
        <v>360</v>
      </c>
      <c r="F45" s="24" t="s">
        <v>246</v>
      </c>
      <c r="G45" s="24"/>
      <c r="H45" s="24"/>
      <c r="I45" s="138">
        <f>I46</f>
        <v>12.3</v>
      </c>
      <c r="J45" s="147"/>
      <c r="K45" s="147"/>
      <c r="L45" s="147"/>
      <c r="M45" s="147"/>
      <c r="N45" s="138">
        <f>N46</f>
        <v>0</v>
      </c>
      <c r="O45" s="186">
        <f>O46</f>
        <v>12.3</v>
      </c>
    </row>
    <row r="46" spans="1:15" s="52" customFormat="1" ht="45">
      <c r="A46" s="22" t="s">
        <v>317</v>
      </c>
      <c r="B46" s="24" t="s">
        <v>217</v>
      </c>
      <c r="C46" s="24" t="s">
        <v>191</v>
      </c>
      <c r="D46" s="24" t="s">
        <v>199</v>
      </c>
      <c r="E46" s="24" t="s">
        <v>360</v>
      </c>
      <c r="F46" s="24" t="s">
        <v>247</v>
      </c>
      <c r="G46" s="24"/>
      <c r="H46" s="24"/>
      <c r="I46" s="138">
        <f>I47</f>
        <v>12.3</v>
      </c>
      <c r="J46" s="147"/>
      <c r="K46" s="147"/>
      <c r="L46" s="147"/>
      <c r="M46" s="147"/>
      <c r="N46" s="138">
        <f>N47</f>
        <v>0</v>
      </c>
      <c r="O46" s="186">
        <f>O47</f>
        <v>12.3</v>
      </c>
    </row>
    <row r="47" spans="1:15" s="39" customFormat="1" ht="15.75">
      <c r="A47" s="25" t="s">
        <v>236</v>
      </c>
      <c r="B47" s="26" t="s">
        <v>217</v>
      </c>
      <c r="C47" s="26" t="s">
        <v>191</v>
      </c>
      <c r="D47" s="26" t="s">
        <v>199</v>
      </c>
      <c r="E47" s="26" t="s">
        <v>360</v>
      </c>
      <c r="F47" s="26" t="s">
        <v>247</v>
      </c>
      <c r="G47" s="26" t="s">
        <v>224</v>
      </c>
      <c r="H47" s="26"/>
      <c r="I47" s="140">
        <v>12.3</v>
      </c>
      <c r="J47" s="146"/>
      <c r="K47" s="146"/>
      <c r="L47" s="146"/>
      <c r="M47" s="146"/>
      <c r="N47" s="142">
        <v>0</v>
      </c>
      <c r="O47" s="142">
        <f>I47+N47</f>
        <v>12.3</v>
      </c>
    </row>
    <row r="48" spans="1:15" s="39" customFormat="1" ht="33.75" customHeight="1">
      <c r="A48" s="45" t="s">
        <v>226</v>
      </c>
      <c r="B48" s="46" t="s">
        <v>218</v>
      </c>
      <c r="C48" s="46"/>
      <c r="D48" s="46"/>
      <c r="E48" s="46"/>
      <c r="F48" s="24"/>
      <c r="G48" s="24"/>
      <c r="H48" s="24"/>
      <c r="I48" s="134">
        <f>I51+I60+I265</f>
        <v>748663.1999999998</v>
      </c>
      <c r="J48" s="134"/>
      <c r="K48" s="134"/>
      <c r="L48" s="134"/>
      <c r="M48" s="145"/>
      <c r="N48" s="134">
        <f>N51+N60+N265</f>
        <v>238.60000000000014</v>
      </c>
      <c r="O48" s="134">
        <f>O51+O60+O265</f>
        <v>748901.8</v>
      </c>
    </row>
    <row r="49" spans="1:15" s="39" customFormat="1" ht="15">
      <c r="A49" s="45" t="s">
        <v>236</v>
      </c>
      <c r="B49" s="46" t="s">
        <v>218</v>
      </c>
      <c r="C49" s="46"/>
      <c r="D49" s="46"/>
      <c r="E49" s="46"/>
      <c r="F49" s="24"/>
      <c r="G49" s="46" t="s">
        <v>224</v>
      </c>
      <c r="H49" s="24"/>
      <c r="I49" s="134">
        <f>I59+I72+I106+I111+I120+I125+I141+I222+I230+I233+I239+I244+I247+I258+I261+I264+I275+I130+I78+I83+I89+I147+I197+I164+I169+I135+I157+I190+I94+I182+I253+I152+I214+I202+I204+I206+I209</f>
        <v>209422.6</v>
      </c>
      <c r="J49" s="134" t="e">
        <f>J59+J72+J106+J111+J120+J125+J141+J222+J230+J233+J239+J244+J247+J258+J261+J264+J275+J130+J78+J83+J89+J147+J197+J164+J169+J135+J157+J190+J94+J182+J253+J152</f>
        <v>#REF!</v>
      </c>
      <c r="K49" s="134" t="e">
        <f>K59+K72+K106+K111+K120+K125+K141+K222+K230+K233+K239+K244+K247+K258+K261+K264+K275+K130+K78+K83+K89+K147+K197+K164+K169+K135+K157+K190+K94+K182+K253+K152</f>
        <v>#REF!</v>
      </c>
      <c r="L49" s="134" t="e">
        <f>L59+L72+L106+L111+L120+L125+L141+L222+L230+L233+L239+L244+L247+L258+L261+L264+L275+L130+L78+L83+L89+L147+L197+L164+L169+L135+L157+L190+L94+L182+L253+L152</f>
        <v>#REF!</v>
      </c>
      <c r="M49" s="134" t="e">
        <f>M59+M72+M106+M111+M120+M125+M141+M222+M230+M233+M239+M244+M247+M258+M261+M264+M275+M130+M78+M83+M89+M147+M197+M164+M169+M135+M157+M190+M94+M182+M253+M152</f>
        <v>#REF!</v>
      </c>
      <c r="N49" s="134">
        <f>N59+N72+N106+N111+N120+N125+N141+N222+N230+N233+N239+N244+N247+N258+N261+N264+N275+N130+N78+N83+N89+N147+N197+N164+N169+N135+N157+N190+N94+N182+N253+N152+N214+N202+N204+N206+N209</f>
        <v>315.59999999999974</v>
      </c>
      <c r="O49" s="134">
        <f>O59+O72+O106+O111+O120+O125+O141+O222+O230+O233+O239+O244+O247+O258+O261+O264+O275+O130+O78+O83+O89+O147+O197+O164+O169+O135+O157+O190+O94+O182+O253+O152+O214+O202+O204+O206+O209</f>
        <v>209738.20000000004</v>
      </c>
    </row>
    <row r="50" spans="1:15" s="39" customFormat="1" ht="15">
      <c r="A50" s="45" t="s">
        <v>237</v>
      </c>
      <c r="B50" s="46" t="s">
        <v>218</v>
      </c>
      <c r="C50" s="46"/>
      <c r="D50" s="46"/>
      <c r="E50" s="46"/>
      <c r="F50" s="24"/>
      <c r="G50" s="46" t="s">
        <v>225</v>
      </c>
      <c r="H50" s="24"/>
      <c r="I50" s="134">
        <f>I68+I102+I116+I271+I174+I178+I131+I158+I191</f>
        <v>539240.6</v>
      </c>
      <c r="J50" s="134"/>
      <c r="K50" s="134"/>
      <c r="L50" s="134"/>
      <c r="M50" s="145"/>
      <c r="N50" s="134">
        <f>N68+N102+N116+N271+N174+N178+N131+N158+N191</f>
        <v>-77</v>
      </c>
      <c r="O50" s="134">
        <f>O68+O102+O116+O271+O174+O178+O131+O158+O191</f>
        <v>539163.6</v>
      </c>
    </row>
    <row r="51" spans="1:15" s="39" customFormat="1" ht="15">
      <c r="A51" s="54" t="s">
        <v>179</v>
      </c>
      <c r="B51" s="46" t="s">
        <v>218</v>
      </c>
      <c r="C51" s="46" t="s">
        <v>194</v>
      </c>
      <c r="D51" s="46"/>
      <c r="E51" s="46"/>
      <c r="F51" s="46"/>
      <c r="G51" s="46"/>
      <c r="H51" s="24"/>
      <c r="I51" s="134">
        <f>I52</f>
        <v>150</v>
      </c>
      <c r="J51" s="134"/>
      <c r="K51" s="134"/>
      <c r="L51" s="134"/>
      <c r="M51" s="145"/>
      <c r="N51" s="134">
        <f>N52</f>
        <v>0</v>
      </c>
      <c r="O51" s="134">
        <f>O52</f>
        <v>150</v>
      </c>
    </row>
    <row r="52" spans="1:15" s="39" customFormat="1" ht="15">
      <c r="A52" s="54" t="s">
        <v>238</v>
      </c>
      <c r="B52" s="46" t="s">
        <v>218</v>
      </c>
      <c r="C52" s="46" t="s">
        <v>194</v>
      </c>
      <c r="D52" s="46" t="s">
        <v>191</v>
      </c>
      <c r="E52" s="46"/>
      <c r="F52" s="46"/>
      <c r="G52" s="46"/>
      <c r="H52" s="24"/>
      <c r="I52" s="134">
        <f aca="true" t="shared" si="11" ref="I52:I58">I53</f>
        <v>150</v>
      </c>
      <c r="J52" s="134"/>
      <c r="K52" s="134"/>
      <c r="L52" s="134"/>
      <c r="M52" s="145"/>
      <c r="N52" s="134">
        <f aca="true" t="shared" si="12" ref="N52:O58">N53</f>
        <v>0</v>
      </c>
      <c r="O52" s="134">
        <f t="shared" si="12"/>
        <v>150</v>
      </c>
    </row>
    <row r="53" spans="1:15" s="39" customFormat="1" ht="30">
      <c r="A53" s="22" t="s">
        <v>434</v>
      </c>
      <c r="B53" s="24" t="s">
        <v>218</v>
      </c>
      <c r="C53" s="24" t="s">
        <v>194</v>
      </c>
      <c r="D53" s="24" t="s">
        <v>191</v>
      </c>
      <c r="E53" s="24" t="s">
        <v>61</v>
      </c>
      <c r="F53" s="24"/>
      <c r="G53" s="24"/>
      <c r="H53" s="24"/>
      <c r="I53" s="138">
        <f t="shared" si="11"/>
        <v>150</v>
      </c>
      <c r="J53" s="134"/>
      <c r="K53" s="134"/>
      <c r="L53" s="134"/>
      <c r="M53" s="145"/>
      <c r="N53" s="138">
        <f t="shared" si="12"/>
        <v>0</v>
      </c>
      <c r="O53" s="186">
        <f t="shared" si="12"/>
        <v>150</v>
      </c>
    </row>
    <row r="54" spans="1:15" s="39" customFormat="1" ht="30">
      <c r="A54" s="22" t="s">
        <v>435</v>
      </c>
      <c r="B54" s="24" t="s">
        <v>218</v>
      </c>
      <c r="C54" s="24" t="s">
        <v>194</v>
      </c>
      <c r="D54" s="24" t="s">
        <v>191</v>
      </c>
      <c r="E54" s="24" t="s">
        <v>62</v>
      </c>
      <c r="F54" s="24"/>
      <c r="G54" s="24"/>
      <c r="H54" s="24"/>
      <c r="I54" s="138">
        <f t="shared" si="11"/>
        <v>150</v>
      </c>
      <c r="J54" s="134"/>
      <c r="K54" s="134"/>
      <c r="L54" s="134"/>
      <c r="M54" s="145"/>
      <c r="N54" s="138">
        <f t="shared" si="12"/>
        <v>0</v>
      </c>
      <c r="O54" s="186">
        <f t="shared" si="12"/>
        <v>150</v>
      </c>
    </row>
    <row r="55" spans="1:15" s="39" customFormat="1" ht="75">
      <c r="A55" s="22" t="s">
        <v>63</v>
      </c>
      <c r="B55" s="24" t="s">
        <v>218</v>
      </c>
      <c r="C55" s="24" t="s">
        <v>194</v>
      </c>
      <c r="D55" s="24" t="s">
        <v>191</v>
      </c>
      <c r="E55" s="24" t="s">
        <v>64</v>
      </c>
      <c r="F55" s="24"/>
      <c r="G55" s="24"/>
      <c r="H55" s="24"/>
      <c r="I55" s="138">
        <f t="shared" si="11"/>
        <v>150</v>
      </c>
      <c r="J55" s="134"/>
      <c r="K55" s="134"/>
      <c r="L55" s="134"/>
      <c r="M55" s="145"/>
      <c r="N55" s="138">
        <f t="shared" si="12"/>
        <v>0</v>
      </c>
      <c r="O55" s="186">
        <f t="shared" si="12"/>
        <v>150</v>
      </c>
    </row>
    <row r="56" spans="1:15" s="39" customFormat="1" ht="15">
      <c r="A56" s="27" t="s">
        <v>300</v>
      </c>
      <c r="B56" s="24" t="s">
        <v>218</v>
      </c>
      <c r="C56" s="24" t="s">
        <v>194</v>
      </c>
      <c r="D56" s="24" t="s">
        <v>191</v>
      </c>
      <c r="E56" s="24" t="s">
        <v>65</v>
      </c>
      <c r="F56" s="24"/>
      <c r="G56" s="24"/>
      <c r="H56" s="24"/>
      <c r="I56" s="138">
        <f t="shared" si="11"/>
        <v>150</v>
      </c>
      <c r="J56" s="148"/>
      <c r="K56" s="148"/>
      <c r="L56" s="148"/>
      <c r="M56" s="148"/>
      <c r="N56" s="138">
        <f t="shared" si="12"/>
        <v>0</v>
      </c>
      <c r="O56" s="186">
        <f t="shared" si="12"/>
        <v>150</v>
      </c>
    </row>
    <row r="57" spans="1:15" s="39" customFormat="1" ht="45">
      <c r="A57" s="27" t="s">
        <v>249</v>
      </c>
      <c r="B57" s="24" t="s">
        <v>218</v>
      </c>
      <c r="C57" s="24" t="s">
        <v>194</v>
      </c>
      <c r="D57" s="24" t="s">
        <v>191</v>
      </c>
      <c r="E57" s="24" t="s">
        <v>65</v>
      </c>
      <c r="F57" s="24" t="s">
        <v>248</v>
      </c>
      <c r="G57" s="24"/>
      <c r="H57" s="24"/>
      <c r="I57" s="138">
        <f t="shared" si="11"/>
        <v>150</v>
      </c>
      <c r="J57" s="148"/>
      <c r="K57" s="148"/>
      <c r="L57" s="148"/>
      <c r="M57" s="148"/>
      <c r="N57" s="138">
        <f t="shared" si="12"/>
        <v>0</v>
      </c>
      <c r="O57" s="186">
        <f t="shared" si="12"/>
        <v>150</v>
      </c>
    </row>
    <row r="58" spans="1:15" s="39" customFormat="1" ht="15">
      <c r="A58" s="27" t="s">
        <v>251</v>
      </c>
      <c r="B58" s="24" t="s">
        <v>218</v>
      </c>
      <c r="C58" s="24" t="s">
        <v>194</v>
      </c>
      <c r="D58" s="24" t="s">
        <v>191</v>
      </c>
      <c r="E58" s="24" t="s">
        <v>65</v>
      </c>
      <c r="F58" s="24" t="s">
        <v>250</v>
      </c>
      <c r="G58" s="24"/>
      <c r="H58" s="24"/>
      <c r="I58" s="138">
        <f t="shared" si="11"/>
        <v>150</v>
      </c>
      <c r="J58" s="148"/>
      <c r="K58" s="148"/>
      <c r="L58" s="148"/>
      <c r="M58" s="148"/>
      <c r="N58" s="138">
        <f t="shared" si="12"/>
        <v>0</v>
      </c>
      <c r="O58" s="186">
        <f t="shared" si="12"/>
        <v>150</v>
      </c>
    </row>
    <row r="59" spans="1:15" s="39" customFormat="1" ht="15.75">
      <c r="A59" s="25" t="s">
        <v>236</v>
      </c>
      <c r="B59" s="26" t="s">
        <v>218</v>
      </c>
      <c r="C59" s="26" t="s">
        <v>194</v>
      </c>
      <c r="D59" s="26" t="s">
        <v>191</v>
      </c>
      <c r="E59" s="26" t="s">
        <v>65</v>
      </c>
      <c r="F59" s="26" t="s">
        <v>250</v>
      </c>
      <c r="G59" s="26" t="s">
        <v>224</v>
      </c>
      <c r="H59" s="24"/>
      <c r="I59" s="140">
        <v>150</v>
      </c>
      <c r="J59" s="148"/>
      <c r="K59" s="148"/>
      <c r="L59" s="148"/>
      <c r="M59" s="148"/>
      <c r="N59" s="142">
        <v>0</v>
      </c>
      <c r="O59" s="142">
        <f>I59+N59</f>
        <v>150</v>
      </c>
    </row>
    <row r="60" spans="1:15" s="39" customFormat="1" ht="15">
      <c r="A60" s="45" t="s">
        <v>183</v>
      </c>
      <c r="B60" s="46" t="s">
        <v>218</v>
      </c>
      <c r="C60" s="46" t="s">
        <v>198</v>
      </c>
      <c r="D60" s="24"/>
      <c r="E60" s="24"/>
      <c r="F60" s="24"/>
      <c r="G60" s="24"/>
      <c r="H60" s="24"/>
      <c r="I60" s="134">
        <f>I61+I95+I215+I223+I183</f>
        <v>740140.5999999999</v>
      </c>
      <c r="J60" s="148"/>
      <c r="K60" s="148"/>
      <c r="L60" s="148"/>
      <c r="M60" s="148"/>
      <c r="N60" s="134">
        <f>N61+N95+N215+N223+N183</f>
        <v>238.60000000000014</v>
      </c>
      <c r="O60" s="134">
        <f>O61+O95+O215+O223+O183</f>
        <v>740379.2000000001</v>
      </c>
    </row>
    <row r="61" spans="1:15" s="39" customFormat="1" ht="15">
      <c r="A61" s="45" t="s">
        <v>184</v>
      </c>
      <c r="B61" s="46" t="s">
        <v>218</v>
      </c>
      <c r="C61" s="46" t="s">
        <v>198</v>
      </c>
      <c r="D61" s="46" t="s">
        <v>191</v>
      </c>
      <c r="E61" s="46"/>
      <c r="F61" s="46"/>
      <c r="G61" s="46"/>
      <c r="H61" s="46"/>
      <c r="I61" s="134">
        <f>I62+I84+I90</f>
        <v>302143.3</v>
      </c>
      <c r="J61" s="134" t="e">
        <f aca="true" t="shared" si="13" ref="J61:O61">J62+J84+J90</f>
        <v>#REF!</v>
      </c>
      <c r="K61" s="134" t="e">
        <f t="shared" si="13"/>
        <v>#REF!</v>
      </c>
      <c r="L61" s="134" t="e">
        <f t="shared" si="13"/>
        <v>#REF!</v>
      </c>
      <c r="M61" s="134" t="e">
        <f t="shared" si="13"/>
        <v>#REF!</v>
      </c>
      <c r="N61" s="134">
        <f t="shared" si="13"/>
        <v>-402.9</v>
      </c>
      <c r="O61" s="134">
        <f t="shared" si="13"/>
        <v>301740.4</v>
      </c>
    </row>
    <row r="62" spans="1:15" s="39" customFormat="1" ht="30">
      <c r="A62" s="23" t="s">
        <v>458</v>
      </c>
      <c r="B62" s="24" t="s">
        <v>218</v>
      </c>
      <c r="C62" s="24" t="s">
        <v>198</v>
      </c>
      <c r="D62" s="24" t="s">
        <v>191</v>
      </c>
      <c r="E62" s="24" t="s">
        <v>337</v>
      </c>
      <c r="F62" s="24"/>
      <c r="G62" s="24"/>
      <c r="H62" s="24"/>
      <c r="I62" s="138">
        <f>I63+I73</f>
        <v>300933.3</v>
      </c>
      <c r="J62" s="148"/>
      <c r="K62" s="148"/>
      <c r="L62" s="148"/>
      <c r="M62" s="148"/>
      <c r="N62" s="138">
        <f>N63+N73</f>
        <v>-402.9</v>
      </c>
      <c r="O62" s="186">
        <f>O63+O73</f>
        <v>300530.4</v>
      </c>
    </row>
    <row r="63" spans="1:15" s="39" customFormat="1" ht="60">
      <c r="A63" s="23" t="s">
        <v>336</v>
      </c>
      <c r="B63" s="24" t="s">
        <v>218</v>
      </c>
      <c r="C63" s="24" t="s">
        <v>198</v>
      </c>
      <c r="D63" s="24" t="s">
        <v>191</v>
      </c>
      <c r="E63" s="24" t="s">
        <v>339</v>
      </c>
      <c r="F63" s="24"/>
      <c r="G63" s="24"/>
      <c r="H63" s="24"/>
      <c r="I63" s="138">
        <f>I64</f>
        <v>298116</v>
      </c>
      <c r="J63" s="148"/>
      <c r="K63" s="148"/>
      <c r="L63" s="148"/>
      <c r="M63" s="148"/>
      <c r="N63" s="138">
        <f>N64</f>
        <v>0</v>
      </c>
      <c r="O63" s="186">
        <f>O64</f>
        <v>298116</v>
      </c>
    </row>
    <row r="64" spans="1:15" s="52" customFormat="1" ht="60">
      <c r="A64" s="22" t="s">
        <v>340</v>
      </c>
      <c r="B64" s="24" t="s">
        <v>218</v>
      </c>
      <c r="C64" s="24" t="s">
        <v>198</v>
      </c>
      <c r="D64" s="24" t="s">
        <v>191</v>
      </c>
      <c r="E64" s="24" t="s">
        <v>338</v>
      </c>
      <c r="F64" s="24"/>
      <c r="G64" s="24"/>
      <c r="H64" s="24"/>
      <c r="I64" s="138">
        <f>I65+I69</f>
        <v>298116</v>
      </c>
      <c r="J64" s="147"/>
      <c r="K64" s="147"/>
      <c r="L64" s="147"/>
      <c r="M64" s="147"/>
      <c r="N64" s="138">
        <f>N65+N69</f>
        <v>0</v>
      </c>
      <c r="O64" s="186">
        <f>O65+O69</f>
        <v>298116</v>
      </c>
    </row>
    <row r="65" spans="1:15" s="39" customFormat="1" ht="180">
      <c r="A65" s="22" t="s">
        <v>341</v>
      </c>
      <c r="B65" s="24" t="s">
        <v>218</v>
      </c>
      <c r="C65" s="24" t="s">
        <v>198</v>
      </c>
      <c r="D65" s="24" t="s">
        <v>191</v>
      </c>
      <c r="E65" s="24" t="s">
        <v>342</v>
      </c>
      <c r="F65" s="24"/>
      <c r="G65" s="24"/>
      <c r="H65" s="24"/>
      <c r="I65" s="138">
        <f>I66</f>
        <v>200961.3</v>
      </c>
      <c r="J65" s="149"/>
      <c r="K65" s="149"/>
      <c r="L65" s="149"/>
      <c r="M65" s="150"/>
      <c r="N65" s="138">
        <f aca="true" t="shared" si="14" ref="N65:O67">N66</f>
        <v>0</v>
      </c>
      <c r="O65" s="186">
        <f t="shared" si="14"/>
        <v>200961.3</v>
      </c>
    </row>
    <row r="66" spans="1:15" s="39" customFormat="1" ht="45">
      <c r="A66" s="27" t="s">
        <v>249</v>
      </c>
      <c r="B66" s="24" t="s">
        <v>218</v>
      </c>
      <c r="C66" s="24" t="s">
        <v>198</v>
      </c>
      <c r="D66" s="24" t="s">
        <v>191</v>
      </c>
      <c r="E66" s="24" t="s">
        <v>342</v>
      </c>
      <c r="F66" s="24" t="s">
        <v>248</v>
      </c>
      <c r="G66" s="24"/>
      <c r="H66" s="24"/>
      <c r="I66" s="138">
        <f>I67</f>
        <v>200961.3</v>
      </c>
      <c r="J66" s="151"/>
      <c r="K66" s="151"/>
      <c r="L66" s="151"/>
      <c r="M66" s="151"/>
      <c r="N66" s="138">
        <f t="shared" si="14"/>
        <v>0</v>
      </c>
      <c r="O66" s="186">
        <f t="shared" si="14"/>
        <v>200961.3</v>
      </c>
    </row>
    <row r="67" spans="1:15" s="39" customFormat="1" ht="15">
      <c r="A67" s="23" t="s">
        <v>251</v>
      </c>
      <c r="B67" s="24" t="s">
        <v>218</v>
      </c>
      <c r="C67" s="24" t="s">
        <v>198</v>
      </c>
      <c r="D67" s="24" t="s">
        <v>191</v>
      </c>
      <c r="E67" s="24" t="s">
        <v>342</v>
      </c>
      <c r="F67" s="24" t="s">
        <v>250</v>
      </c>
      <c r="G67" s="24"/>
      <c r="H67" s="24"/>
      <c r="I67" s="138">
        <f>I68</f>
        <v>200961.3</v>
      </c>
      <c r="J67" s="151"/>
      <c r="K67" s="151"/>
      <c r="L67" s="151"/>
      <c r="M67" s="151"/>
      <c r="N67" s="138">
        <f t="shared" si="14"/>
        <v>0</v>
      </c>
      <c r="O67" s="186">
        <f t="shared" si="14"/>
        <v>200961.3</v>
      </c>
    </row>
    <row r="68" spans="1:15" s="39" customFormat="1" ht="15">
      <c r="A68" s="28" t="s">
        <v>237</v>
      </c>
      <c r="B68" s="26" t="s">
        <v>218</v>
      </c>
      <c r="C68" s="26" t="s">
        <v>198</v>
      </c>
      <c r="D68" s="26" t="s">
        <v>191</v>
      </c>
      <c r="E68" s="26" t="s">
        <v>342</v>
      </c>
      <c r="F68" s="26" t="s">
        <v>250</v>
      </c>
      <c r="G68" s="26" t="s">
        <v>225</v>
      </c>
      <c r="H68" s="26"/>
      <c r="I68" s="140">
        <v>200961.3</v>
      </c>
      <c r="J68" s="138" t="e">
        <f>J69+#REF!</f>
        <v>#REF!</v>
      </c>
      <c r="K68" s="138" t="e">
        <f>K69+#REF!</f>
        <v>#REF!</v>
      </c>
      <c r="L68" s="138" t="e">
        <f>L69+#REF!</f>
        <v>#REF!</v>
      </c>
      <c r="M68" s="139" t="e">
        <f>M69+#REF!</f>
        <v>#REF!</v>
      </c>
      <c r="N68" s="142">
        <v>0</v>
      </c>
      <c r="O68" s="142">
        <f>I68+N68</f>
        <v>200961.3</v>
      </c>
    </row>
    <row r="69" spans="1:15" s="39" customFormat="1" ht="15">
      <c r="A69" s="23" t="s">
        <v>300</v>
      </c>
      <c r="B69" s="24" t="s">
        <v>218</v>
      </c>
      <c r="C69" s="24" t="s">
        <v>198</v>
      </c>
      <c r="D69" s="24" t="s">
        <v>191</v>
      </c>
      <c r="E69" s="24" t="s">
        <v>343</v>
      </c>
      <c r="F69" s="24"/>
      <c r="G69" s="24"/>
      <c r="H69" s="24"/>
      <c r="I69" s="138">
        <f>I70</f>
        <v>97154.7</v>
      </c>
      <c r="J69" s="151"/>
      <c r="K69" s="151"/>
      <c r="L69" s="151"/>
      <c r="M69" s="151"/>
      <c r="N69" s="138">
        <f aca="true" t="shared" si="15" ref="N69:O71">N70</f>
        <v>0</v>
      </c>
      <c r="O69" s="186">
        <f t="shared" si="15"/>
        <v>97154.7</v>
      </c>
    </row>
    <row r="70" spans="1:15" s="39" customFormat="1" ht="45">
      <c r="A70" s="27" t="s">
        <v>249</v>
      </c>
      <c r="B70" s="24" t="s">
        <v>218</v>
      </c>
      <c r="C70" s="24" t="s">
        <v>198</v>
      </c>
      <c r="D70" s="24" t="s">
        <v>191</v>
      </c>
      <c r="E70" s="24" t="s">
        <v>343</v>
      </c>
      <c r="F70" s="24" t="s">
        <v>248</v>
      </c>
      <c r="G70" s="24"/>
      <c r="H70" s="24"/>
      <c r="I70" s="138">
        <f>I71</f>
        <v>97154.7</v>
      </c>
      <c r="J70" s="151"/>
      <c r="K70" s="151"/>
      <c r="L70" s="151"/>
      <c r="M70" s="151"/>
      <c r="N70" s="138">
        <f t="shared" si="15"/>
        <v>0</v>
      </c>
      <c r="O70" s="186">
        <f t="shared" si="15"/>
        <v>97154.7</v>
      </c>
    </row>
    <row r="71" spans="1:15" s="39" customFormat="1" ht="15">
      <c r="A71" s="23" t="s">
        <v>251</v>
      </c>
      <c r="B71" s="24" t="s">
        <v>218</v>
      </c>
      <c r="C71" s="24" t="s">
        <v>198</v>
      </c>
      <c r="D71" s="24" t="s">
        <v>191</v>
      </c>
      <c r="E71" s="24" t="s">
        <v>343</v>
      </c>
      <c r="F71" s="24" t="s">
        <v>250</v>
      </c>
      <c r="G71" s="24"/>
      <c r="H71" s="24"/>
      <c r="I71" s="138">
        <f>I72</f>
        <v>97154.7</v>
      </c>
      <c r="J71" s="152"/>
      <c r="K71" s="152"/>
      <c r="L71" s="152"/>
      <c r="M71" s="152"/>
      <c r="N71" s="138">
        <f t="shared" si="15"/>
        <v>0</v>
      </c>
      <c r="O71" s="186">
        <f t="shared" si="15"/>
        <v>97154.7</v>
      </c>
    </row>
    <row r="72" spans="1:15" s="39" customFormat="1" ht="15.75">
      <c r="A72" s="25" t="s">
        <v>236</v>
      </c>
      <c r="B72" s="26" t="s">
        <v>218</v>
      </c>
      <c r="C72" s="26" t="s">
        <v>198</v>
      </c>
      <c r="D72" s="26" t="s">
        <v>191</v>
      </c>
      <c r="E72" s="26" t="s">
        <v>343</v>
      </c>
      <c r="F72" s="26" t="s">
        <v>250</v>
      </c>
      <c r="G72" s="26" t="s">
        <v>224</v>
      </c>
      <c r="H72" s="26"/>
      <c r="I72" s="140">
        <v>97154.7</v>
      </c>
      <c r="J72" s="152"/>
      <c r="K72" s="152"/>
      <c r="L72" s="152"/>
      <c r="M72" s="152"/>
      <c r="N72" s="142">
        <v>0</v>
      </c>
      <c r="O72" s="142">
        <f>I72+N72</f>
        <v>97154.7</v>
      </c>
    </row>
    <row r="73" spans="1:15" s="39" customFormat="1" ht="45">
      <c r="A73" s="23" t="s">
        <v>1</v>
      </c>
      <c r="B73" s="24" t="s">
        <v>218</v>
      </c>
      <c r="C73" s="24" t="s">
        <v>198</v>
      </c>
      <c r="D73" s="24" t="s">
        <v>191</v>
      </c>
      <c r="E73" s="24" t="s">
        <v>2</v>
      </c>
      <c r="F73" s="24"/>
      <c r="G73" s="24"/>
      <c r="H73" s="26"/>
      <c r="I73" s="138">
        <f>I74+I79</f>
        <v>2817.3</v>
      </c>
      <c r="J73" s="152"/>
      <c r="K73" s="152"/>
      <c r="L73" s="152"/>
      <c r="M73" s="152"/>
      <c r="N73" s="138">
        <f>N74+N79</f>
        <v>-402.9</v>
      </c>
      <c r="O73" s="186">
        <f>O74+O79</f>
        <v>2414.4</v>
      </c>
    </row>
    <row r="74" spans="1:15" s="39" customFormat="1" ht="45">
      <c r="A74" s="23" t="s">
        <v>3</v>
      </c>
      <c r="B74" s="24" t="s">
        <v>218</v>
      </c>
      <c r="C74" s="24" t="s">
        <v>198</v>
      </c>
      <c r="D74" s="24" t="s">
        <v>191</v>
      </c>
      <c r="E74" s="24" t="s">
        <v>4</v>
      </c>
      <c r="F74" s="26"/>
      <c r="G74" s="26"/>
      <c r="H74" s="26"/>
      <c r="I74" s="138">
        <f>I75</f>
        <v>2600</v>
      </c>
      <c r="J74" s="152"/>
      <c r="K74" s="152"/>
      <c r="L74" s="152"/>
      <c r="M74" s="152"/>
      <c r="N74" s="138">
        <f aca="true" t="shared" si="16" ref="N74:O77">N75</f>
        <v>-402.9</v>
      </c>
      <c r="O74" s="186">
        <f t="shared" si="16"/>
        <v>2197.1</v>
      </c>
    </row>
    <row r="75" spans="1:15" s="39" customFormat="1" ht="15.75">
      <c r="A75" s="22" t="s">
        <v>300</v>
      </c>
      <c r="B75" s="24" t="s">
        <v>218</v>
      </c>
      <c r="C75" s="24" t="s">
        <v>198</v>
      </c>
      <c r="D75" s="24" t="s">
        <v>191</v>
      </c>
      <c r="E75" s="24" t="s">
        <v>5</v>
      </c>
      <c r="F75" s="26"/>
      <c r="G75" s="26"/>
      <c r="H75" s="26"/>
      <c r="I75" s="138">
        <f>I76</f>
        <v>2600</v>
      </c>
      <c r="J75" s="147"/>
      <c r="K75" s="147"/>
      <c r="L75" s="147"/>
      <c r="M75" s="147"/>
      <c r="N75" s="138">
        <f t="shared" si="16"/>
        <v>-402.9</v>
      </c>
      <c r="O75" s="186">
        <f t="shared" si="16"/>
        <v>2197.1</v>
      </c>
    </row>
    <row r="76" spans="1:15" s="39" customFormat="1" ht="45">
      <c r="A76" s="27" t="s">
        <v>249</v>
      </c>
      <c r="B76" s="24" t="s">
        <v>218</v>
      </c>
      <c r="C76" s="24" t="s">
        <v>198</v>
      </c>
      <c r="D76" s="24" t="s">
        <v>191</v>
      </c>
      <c r="E76" s="24" t="s">
        <v>5</v>
      </c>
      <c r="F76" s="24" t="s">
        <v>248</v>
      </c>
      <c r="G76" s="24"/>
      <c r="H76" s="26"/>
      <c r="I76" s="138">
        <f>I77</f>
        <v>2600</v>
      </c>
      <c r="J76" s="147"/>
      <c r="K76" s="147"/>
      <c r="L76" s="147"/>
      <c r="M76" s="147"/>
      <c r="N76" s="138">
        <f t="shared" si="16"/>
        <v>-402.9</v>
      </c>
      <c r="O76" s="186">
        <f t="shared" si="16"/>
        <v>2197.1</v>
      </c>
    </row>
    <row r="77" spans="1:15" s="52" customFormat="1" ht="15.75">
      <c r="A77" s="23" t="s">
        <v>251</v>
      </c>
      <c r="B77" s="24" t="s">
        <v>218</v>
      </c>
      <c r="C77" s="24" t="s">
        <v>198</v>
      </c>
      <c r="D77" s="24" t="s">
        <v>191</v>
      </c>
      <c r="E77" s="24" t="s">
        <v>5</v>
      </c>
      <c r="F77" s="24" t="s">
        <v>250</v>
      </c>
      <c r="G77" s="24"/>
      <c r="H77" s="26"/>
      <c r="I77" s="138">
        <f>I78</f>
        <v>2600</v>
      </c>
      <c r="J77" s="138" t="e">
        <f>#REF!+J84</f>
        <v>#REF!</v>
      </c>
      <c r="K77" s="138" t="e">
        <f>#REF!+K84</f>
        <v>#REF!</v>
      </c>
      <c r="L77" s="138" t="e">
        <f>#REF!+L84</f>
        <v>#REF!</v>
      </c>
      <c r="M77" s="139" t="e">
        <f>#REF!+M84</f>
        <v>#REF!</v>
      </c>
      <c r="N77" s="138">
        <f t="shared" si="16"/>
        <v>-402.9</v>
      </c>
      <c r="O77" s="186">
        <f t="shared" si="16"/>
        <v>2197.1</v>
      </c>
    </row>
    <row r="78" spans="1:15" s="39" customFormat="1" ht="15">
      <c r="A78" s="28" t="s">
        <v>236</v>
      </c>
      <c r="B78" s="26" t="s">
        <v>218</v>
      </c>
      <c r="C78" s="26" t="s">
        <v>198</v>
      </c>
      <c r="D78" s="26" t="s">
        <v>191</v>
      </c>
      <c r="E78" s="26" t="s">
        <v>5</v>
      </c>
      <c r="F78" s="26" t="s">
        <v>250</v>
      </c>
      <c r="G78" s="26" t="s">
        <v>224</v>
      </c>
      <c r="H78" s="26"/>
      <c r="I78" s="140">
        <v>2600</v>
      </c>
      <c r="J78" s="140" t="e">
        <f>J79</f>
        <v>#REF!</v>
      </c>
      <c r="K78" s="140" t="e">
        <f>K79</f>
        <v>#REF!</v>
      </c>
      <c r="L78" s="140" t="e">
        <f>L79</f>
        <v>#REF!</v>
      </c>
      <c r="M78" s="141" t="e">
        <f>M79</f>
        <v>#REF!</v>
      </c>
      <c r="N78" s="142">
        <v>-402.9</v>
      </c>
      <c r="O78" s="142">
        <f>I78+N78</f>
        <v>2197.1</v>
      </c>
    </row>
    <row r="79" spans="1:15" s="39" customFormat="1" ht="60">
      <c r="A79" s="23" t="s">
        <v>423</v>
      </c>
      <c r="B79" s="24" t="s">
        <v>218</v>
      </c>
      <c r="C79" s="24" t="s">
        <v>198</v>
      </c>
      <c r="D79" s="24" t="s">
        <v>191</v>
      </c>
      <c r="E79" s="24" t="s">
        <v>421</v>
      </c>
      <c r="F79" s="26"/>
      <c r="G79" s="26"/>
      <c r="H79" s="26"/>
      <c r="I79" s="138">
        <f>I80</f>
        <v>217.3</v>
      </c>
      <c r="J79" s="138" t="e">
        <f>#REF!+#REF!</f>
        <v>#REF!</v>
      </c>
      <c r="K79" s="138" t="e">
        <f>#REF!+#REF!</f>
        <v>#REF!</v>
      </c>
      <c r="L79" s="138" t="e">
        <f>#REF!+#REF!</f>
        <v>#REF!</v>
      </c>
      <c r="M79" s="139" t="e">
        <f>#REF!+#REF!</f>
        <v>#REF!</v>
      </c>
      <c r="N79" s="138">
        <f aca="true" t="shared" si="17" ref="N79:O82">N80</f>
        <v>0</v>
      </c>
      <c r="O79" s="186">
        <f t="shared" si="17"/>
        <v>217.3</v>
      </c>
    </row>
    <row r="80" spans="1:15" s="39" customFormat="1" ht="15.75">
      <c r="A80" s="22" t="s">
        <v>300</v>
      </c>
      <c r="B80" s="24" t="s">
        <v>218</v>
      </c>
      <c r="C80" s="24" t="s">
        <v>198</v>
      </c>
      <c r="D80" s="24" t="s">
        <v>191</v>
      </c>
      <c r="E80" s="24" t="s">
        <v>422</v>
      </c>
      <c r="F80" s="26"/>
      <c r="G80" s="26"/>
      <c r="H80" s="26"/>
      <c r="I80" s="138">
        <f>I81</f>
        <v>217.3</v>
      </c>
      <c r="J80" s="152"/>
      <c r="K80" s="152"/>
      <c r="L80" s="152"/>
      <c r="M80" s="152"/>
      <c r="N80" s="138">
        <f t="shared" si="17"/>
        <v>0</v>
      </c>
      <c r="O80" s="186">
        <f t="shared" si="17"/>
        <v>217.3</v>
      </c>
    </row>
    <row r="81" spans="1:15" s="39" customFormat="1" ht="45">
      <c r="A81" s="27" t="s">
        <v>249</v>
      </c>
      <c r="B81" s="24" t="s">
        <v>218</v>
      </c>
      <c r="C81" s="24" t="s">
        <v>198</v>
      </c>
      <c r="D81" s="24" t="s">
        <v>191</v>
      </c>
      <c r="E81" s="24" t="s">
        <v>422</v>
      </c>
      <c r="F81" s="24" t="s">
        <v>248</v>
      </c>
      <c r="G81" s="24"/>
      <c r="H81" s="26"/>
      <c r="I81" s="138">
        <f>I82</f>
        <v>217.3</v>
      </c>
      <c r="J81" s="152"/>
      <c r="K81" s="152"/>
      <c r="L81" s="152"/>
      <c r="M81" s="152"/>
      <c r="N81" s="138">
        <f t="shared" si="17"/>
        <v>0</v>
      </c>
      <c r="O81" s="186">
        <f t="shared" si="17"/>
        <v>217.3</v>
      </c>
    </row>
    <row r="82" spans="1:15" s="52" customFormat="1" ht="15.75">
      <c r="A82" s="23" t="s">
        <v>251</v>
      </c>
      <c r="B82" s="24" t="s">
        <v>218</v>
      </c>
      <c r="C82" s="24" t="s">
        <v>198</v>
      </c>
      <c r="D82" s="24" t="s">
        <v>191</v>
      </c>
      <c r="E82" s="24" t="s">
        <v>422</v>
      </c>
      <c r="F82" s="24" t="s">
        <v>250</v>
      </c>
      <c r="G82" s="24"/>
      <c r="H82" s="26"/>
      <c r="I82" s="138">
        <f>I83</f>
        <v>217.3</v>
      </c>
      <c r="J82" s="138" t="e">
        <f>#REF!</f>
        <v>#REF!</v>
      </c>
      <c r="K82" s="138" t="e">
        <f>#REF!</f>
        <v>#REF!</v>
      </c>
      <c r="L82" s="138" t="e">
        <f>#REF!</f>
        <v>#REF!</v>
      </c>
      <c r="M82" s="139" t="e">
        <f>#REF!</f>
        <v>#REF!</v>
      </c>
      <c r="N82" s="138">
        <f t="shared" si="17"/>
        <v>0</v>
      </c>
      <c r="O82" s="186">
        <f t="shared" si="17"/>
        <v>217.3</v>
      </c>
    </row>
    <row r="83" spans="1:15" s="52" customFormat="1" ht="15.75">
      <c r="A83" s="28" t="s">
        <v>236</v>
      </c>
      <c r="B83" s="26" t="s">
        <v>218</v>
      </c>
      <c r="C83" s="26" t="s">
        <v>198</v>
      </c>
      <c r="D83" s="26" t="s">
        <v>191</v>
      </c>
      <c r="E83" s="26" t="s">
        <v>422</v>
      </c>
      <c r="F83" s="26" t="s">
        <v>250</v>
      </c>
      <c r="G83" s="26" t="s">
        <v>224</v>
      </c>
      <c r="H83" s="26"/>
      <c r="I83" s="140">
        <v>217.3</v>
      </c>
      <c r="J83" s="140">
        <v>2</v>
      </c>
      <c r="K83" s="140">
        <v>2</v>
      </c>
      <c r="L83" s="140">
        <v>2</v>
      </c>
      <c r="M83" s="141">
        <v>2</v>
      </c>
      <c r="N83" s="142">
        <v>0</v>
      </c>
      <c r="O83" s="142">
        <f>I83+N83</f>
        <v>217.3</v>
      </c>
    </row>
    <row r="84" spans="1:15" s="52" customFormat="1" ht="45">
      <c r="A84" s="22" t="s">
        <v>412</v>
      </c>
      <c r="B84" s="24" t="s">
        <v>218</v>
      </c>
      <c r="C84" s="24" t="s">
        <v>198</v>
      </c>
      <c r="D84" s="24" t="s">
        <v>191</v>
      </c>
      <c r="E84" s="24" t="s">
        <v>53</v>
      </c>
      <c r="F84" s="24"/>
      <c r="G84" s="24"/>
      <c r="H84" s="26"/>
      <c r="I84" s="138">
        <f>I85</f>
        <v>120</v>
      </c>
      <c r="J84" s="138" t="e">
        <f>#REF!</f>
        <v>#REF!</v>
      </c>
      <c r="K84" s="138" t="e">
        <f>#REF!</f>
        <v>#REF!</v>
      </c>
      <c r="L84" s="138" t="e">
        <f>#REF!</f>
        <v>#REF!</v>
      </c>
      <c r="M84" s="139" t="e">
        <f>#REF!</f>
        <v>#REF!</v>
      </c>
      <c r="N84" s="138">
        <f aca="true" t="shared" si="18" ref="N84:O88">N85</f>
        <v>0</v>
      </c>
      <c r="O84" s="186">
        <f t="shared" si="18"/>
        <v>120</v>
      </c>
    </row>
    <row r="85" spans="1:15" s="52" customFormat="1" ht="60">
      <c r="A85" s="22" t="s">
        <v>369</v>
      </c>
      <c r="B85" s="24" t="s">
        <v>218</v>
      </c>
      <c r="C85" s="24" t="s">
        <v>198</v>
      </c>
      <c r="D85" s="24" t="s">
        <v>191</v>
      </c>
      <c r="E85" s="24" t="s">
        <v>54</v>
      </c>
      <c r="F85" s="24"/>
      <c r="G85" s="24"/>
      <c r="H85" s="26"/>
      <c r="I85" s="138">
        <f>I86</f>
        <v>120</v>
      </c>
      <c r="J85" s="138">
        <f aca="true" t="shared" si="19" ref="J85:M87">J86</f>
        <v>2650</v>
      </c>
      <c r="K85" s="138">
        <f t="shared" si="19"/>
        <v>2650</v>
      </c>
      <c r="L85" s="138">
        <f t="shared" si="19"/>
        <v>2650</v>
      </c>
      <c r="M85" s="139">
        <f t="shared" si="19"/>
        <v>2650</v>
      </c>
      <c r="N85" s="138">
        <f t="shared" si="18"/>
        <v>0</v>
      </c>
      <c r="O85" s="186">
        <f t="shared" si="18"/>
        <v>120</v>
      </c>
    </row>
    <row r="86" spans="1:15" s="52" customFormat="1" ht="15.75">
      <c r="A86" s="22" t="s">
        <v>300</v>
      </c>
      <c r="B86" s="24" t="s">
        <v>218</v>
      </c>
      <c r="C86" s="24" t="s">
        <v>198</v>
      </c>
      <c r="D86" s="24" t="s">
        <v>191</v>
      </c>
      <c r="E86" s="24" t="s">
        <v>55</v>
      </c>
      <c r="F86" s="24"/>
      <c r="G86" s="24"/>
      <c r="H86" s="26"/>
      <c r="I86" s="138">
        <f>I87</f>
        <v>120</v>
      </c>
      <c r="J86" s="138">
        <f t="shared" si="19"/>
        <v>2650</v>
      </c>
      <c r="K86" s="138">
        <f t="shared" si="19"/>
        <v>2650</v>
      </c>
      <c r="L86" s="138">
        <f t="shared" si="19"/>
        <v>2650</v>
      </c>
      <c r="M86" s="139">
        <f t="shared" si="19"/>
        <v>2650</v>
      </c>
      <c r="N86" s="138">
        <f t="shared" si="18"/>
        <v>0</v>
      </c>
      <c r="O86" s="186">
        <f t="shared" si="18"/>
        <v>120</v>
      </c>
    </row>
    <row r="87" spans="1:15" s="55" customFormat="1" ht="45">
      <c r="A87" s="27" t="s">
        <v>249</v>
      </c>
      <c r="B87" s="24" t="s">
        <v>218</v>
      </c>
      <c r="C87" s="24" t="s">
        <v>198</v>
      </c>
      <c r="D87" s="24" t="s">
        <v>191</v>
      </c>
      <c r="E87" s="24" t="s">
        <v>55</v>
      </c>
      <c r="F87" s="24" t="s">
        <v>248</v>
      </c>
      <c r="G87" s="24"/>
      <c r="H87" s="26"/>
      <c r="I87" s="138">
        <f>I88</f>
        <v>120</v>
      </c>
      <c r="J87" s="138">
        <f t="shared" si="19"/>
        <v>2650</v>
      </c>
      <c r="K87" s="138">
        <f t="shared" si="19"/>
        <v>2650</v>
      </c>
      <c r="L87" s="138">
        <f t="shared" si="19"/>
        <v>2650</v>
      </c>
      <c r="M87" s="139">
        <f t="shared" si="19"/>
        <v>2650</v>
      </c>
      <c r="N87" s="138">
        <f t="shared" si="18"/>
        <v>0</v>
      </c>
      <c r="O87" s="186">
        <f t="shared" si="18"/>
        <v>120</v>
      </c>
    </row>
    <row r="88" spans="1:15" s="55" customFormat="1" ht="15.75">
      <c r="A88" s="23" t="s">
        <v>251</v>
      </c>
      <c r="B88" s="24" t="s">
        <v>218</v>
      </c>
      <c r="C88" s="24" t="s">
        <v>198</v>
      </c>
      <c r="D88" s="24" t="s">
        <v>191</v>
      </c>
      <c r="E88" s="24" t="s">
        <v>55</v>
      </c>
      <c r="F88" s="24" t="s">
        <v>250</v>
      </c>
      <c r="G88" s="24"/>
      <c r="H88" s="26"/>
      <c r="I88" s="138">
        <f>I89</f>
        <v>120</v>
      </c>
      <c r="J88" s="140">
        <v>2650</v>
      </c>
      <c r="K88" s="140">
        <v>2650</v>
      </c>
      <c r="L88" s="140">
        <v>2650</v>
      </c>
      <c r="M88" s="141">
        <v>2650</v>
      </c>
      <c r="N88" s="138">
        <f t="shared" si="18"/>
        <v>0</v>
      </c>
      <c r="O88" s="186">
        <f t="shared" si="18"/>
        <v>120</v>
      </c>
    </row>
    <row r="89" spans="1:15" s="39" customFormat="1" ht="15.75">
      <c r="A89" s="25" t="s">
        <v>236</v>
      </c>
      <c r="B89" s="26" t="s">
        <v>218</v>
      </c>
      <c r="C89" s="26" t="s">
        <v>198</v>
      </c>
      <c r="D89" s="26" t="s">
        <v>191</v>
      </c>
      <c r="E89" s="26" t="s">
        <v>55</v>
      </c>
      <c r="F89" s="26" t="s">
        <v>250</v>
      </c>
      <c r="G89" s="26" t="s">
        <v>224</v>
      </c>
      <c r="H89" s="26"/>
      <c r="I89" s="140">
        <v>120</v>
      </c>
      <c r="J89" s="152"/>
      <c r="K89" s="152"/>
      <c r="L89" s="152"/>
      <c r="M89" s="152"/>
      <c r="N89" s="142">
        <v>0</v>
      </c>
      <c r="O89" s="142">
        <f>I89+N89</f>
        <v>120</v>
      </c>
    </row>
    <row r="90" spans="1:15" s="39" customFormat="1" ht="15">
      <c r="A90" s="112" t="s">
        <v>166</v>
      </c>
      <c r="B90" s="24" t="s">
        <v>218</v>
      </c>
      <c r="C90" s="24" t="s">
        <v>198</v>
      </c>
      <c r="D90" s="24" t="s">
        <v>191</v>
      </c>
      <c r="E90" s="123" t="s">
        <v>361</v>
      </c>
      <c r="F90" s="26"/>
      <c r="G90" s="26"/>
      <c r="H90" s="26"/>
      <c r="I90" s="167">
        <f>I91</f>
        <v>1090</v>
      </c>
      <c r="J90" s="152"/>
      <c r="K90" s="152"/>
      <c r="L90" s="152"/>
      <c r="M90" s="152"/>
      <c r="N90" s="167">
        <f aca="true" t="shared" si="20" ref="N90:O93">N91</f>
        <v>0</v>
      </c>
      <c r="O90" s="186">
        <f t="shared" si="20"/>
        <v>1090</v>
      </c>
    </row>
    <row r="91" spans="1:15" s="39" customFormat="1" ht="60">
      <c r="A91" s="112" t="s">
        <v>295</v>
      </c>
      <c r="B91" s="24" t="s">
        <v>218</v>
      </c>
      <c r="C91" s="24" t="s">
        <v>198</v>
      </c>
      <c r="D91" s="24" t="s">
        <v>191</v>
      </c>
      <c r="E91" s="24" t="s">
        <v>11</v>
      </c>
      <c r="F91" s="24"/>
      <c r="G91" s="26"/>
      <c r="H91" s="26"/>
      <c r="I91" s="167">
        <f>I92</f>
        <v>1090</v>
      </c>
      <c r="J91" s="152"/>
      <c r="K91" s="152"/>
      <c r="L91" s="152"/>
      <c r="M91" s="152"/>
      <c r="N91" s="167">
        <f t="shared" si="20"/>
        <v>0</v>
      </c>
      <c r="O91" s="186">
        <f t="shared" si="20"/>
        <v>1090</v>
      </c>
    </row>
    <row r="92" spans="1:15" s="39" customFormat="1" ht="45">
      <c r="A92" s="112" t="s">
        <v>249</v>
      </c>
      <c r="B92" s="24" t="s">
        <v>218</v>
      </c>
      <c r="C92" s="24" t="s">
        <v>198</v>
      </c>
      <c r="D92" s="24" t="s">
        <v>191</v>
      </c>
      <c r="E92" s="24" t="s">
        <v>11</v>
      </c>
      <c r="F92" s="24" t="s">
        <v>248</v>
      </c>
      <c r="G92" s="26"/>
      <c r="H92" s="26"/>
      <c r="I92" s="167">
        <f>I93</f>
        <v>1090</v>
      </c>
      <c r="J92" s="152"/>
      <c r="K92" s="152"/>
      <c r="L92" s="152"/>
      <c r="M92" s="152"/>
      <c r="N92" s="167">
        <f t="shared" si="20"/>
        <v>0</v>
      </c>
      <c r="O92" s="186">
        <f t="shared" si="20"/>
        <v>1090</v>
      </c>
    </row>
    <row r="93" spans="1:15" s="39" customFormat="1" ht="15">
      <c r="A93" s="112" t="s">
        <v>251</v>
      </c>
      <c r="B93" s="24" t="s">
        <v>218</v>
      </c>
      <c r="C93" s="24" t="s">
        <v>198</v>
      </c>
      <c r="D93" s="24" t="s">
        <v>191</v>
      </c>
      <c r="E93" s="24" t="s">
        <v>11</v>
      </c>
      <c r="F93" s="24" t="s">
        <v>250</v>
      </c>
      <c r="G93" s="26"/>
      <c r="H93" s="26"/>
      <c r="I93" s="167">
        <f>I94</f>
        <v>1090</v>
      </c>
      <c r="J93" s="152"/>
      <c r="K93" s="152"/>
      <c r="L93" s="152"/>
      <c r="M93" s="152"/>
      <c r="N93" s="167">
        <f t="shared" si="20"/>
        <v>0</v>
      </c>
      <c r="O93" s="186">
        <f t="shared" si="20"/>
        <v>1090</v>
      </c>
    </row>
    <row r="94" spans="1:15" s="39" customFormat="1" ht="15">
      <c r="A94" s="114" t="s">
        <v>236</v>
      </c>
      <c r="B94" s="26" t="s">
        <v>218</v>
      </c>
      <c r="C94" s="26" t="s">
        <v>198</v>
      </c>
      <c r="D94" s="26" t="s">
        <v>191</v>
      </c>
      <c r="E94" s="26" t="s">
        <v>11</v>
      </c>
      <c r="F94" s="26" t="s">
        <v>250</v>
      </c>
      <c r="G94" s="26" t="s">
        <v>224</v>
      </c>
      <c r="H94" s="26"/>
      <c r="I94" s="140">
        <v>1090</v>
      </c>
      <c r="J94" s="152"/>
      <c r="K94" s="152"/>
      <c r="L94" s="152"/>
      <c r="M94" s="152"/>
      <c r="N94" s="142">
        <v>0</v>
      </c>
      <c r="O94" s="142">
        <f>I94+N94</f>
        <v>1090</v>
      </c>
    </row>
    <row r="95" spans="1:15" s="39" customFormat="1" ht="15">
      <c r="A95" s="45" t="s">
        <v>185</v>
      </c>
      <c r="B95" s="46" t="s">
        <v>218</v>
      </c>
      <c r="C95" s="46" t="s">
        <v>198</v>
      </c>
      <c r="D95" s="46" t="s">
        <v>197</v>
      </c>
      <c r="E95" s="26"/>
      <c r="F95" s="46"/>
      <c r="G95" s="46"/>
      <c r="H95" s="46"/>
      <c r="I95" s="134">
        <f>I96+I170+I159</f>
        <v>413672.1</v>
      </c>
      <c r="J95" s="152"/>
      <c r="K95" s="152"/>
      <c r="L95" s="152"/>
      <c r="M95" s="152"/>
      <c r="N95" s="134">
        <f>N96+N170+N159</f>
        <v>541.6</v>
      </c>
      <c r="O95" s="134">
        <f>O96+O170+O159</f>
        <v>414213.7</v>
      </c>
    </row>
    <row r="96" spans="1:15" s="53" customFormat="1" ht="30">
      <c r="A96" s="23" t="s">
        <v>458</v>
      </c>
      <c r="B96" s="24" t="s">
        <v>218</v>
      </c>
      <c r="C96" s="24" t="s">
        <v>198</v>
      </c>
      <c r="D96" s="24" t="s">
        <v>197</v>
      </c>
      <c r="E96" s="24" t="s">
        <v>337</v>
      </c>
      <c r="F96" s="24"/>
      <c r="G96" s="24"/>
      <c r="H96" s="24"/>
      <c r="I96" s="138">
        <f>I97+I136+I142</f>
        <v>386401.8</v>
      </c>
      <c r="J96" s="152"/>
      <c r="K96" s="152"/>
      <c r="L96" s="152"/>
      <c r="M96" s="152"/>
      <c r="N96" s="138">
        <f>N97+N136+N142</f>
        <v>501.6</v>
      </c>
      <c r="O96" s="186">
        <f>O97+O136+O142</f>
        <v>386903.4</v>
      </c>
    </row>
    <row r="97" spans="1:15" s="39" customFormat="1" ht="60">
      <c r="A97" s="23" t="s">
        <v>336</v>
      </c>
      <c r="B97" s="24" t="s">
        <v>218</v>
      </c>
      <c r="C97" s="24" t="s">
        <v>198</v>
      </c>
      <c r="D97" s="24" t="s">
        <v>197</v>
      </c>
      <c r="E97" s="24" t="s">
        <v>339</v>
      </c>
      <c r="F97" s="24"/>
      <c r="G97" s="24"/>
      <c r="H97" s="24"/>
      <c r="I97" s="138">
        <f>I98+I107+I112+I121+I126</f>
        <v>315373</v>
      </c>
      <c r="J97" s="152"/>
      <c r="K97" s="152"/>
      <c r="L97" s="152"/>
      <c r="M97" s="152"/>
      <c r="N97" s="138">
        <f>N98+N107+N112+N121+N126</f>
        <v>697</v>
      </c>
      <c r="O97" s="186">
        <f>O98+O107+O112+O121+O126</f>
        <v>316070</v>
      </c>
    </row>
    <row r="98" spans="1:15" s="39" customFormat="1" ht="81" customHeight="1">
      <c r="A98" s="22" t="s">
        <v>264</v>
      </c>
      <c r="B98" s="24" t="s">
        <v>218</v>
      </c>
      <c r="C98" s="24" t="s">
        <v>198</v>
      </c>
      <c r="D98" s="24" t="s">
        <v>197</v>
      </c>
      <c r="E98" s="24" t="s">
        <v>345</v>
      </c>
      <c r="F98" s="24"/>
      <c r="G98" s="24"/>
      <c r="H98" s="24"/>
      <c r="I98" s="138">
        <f>I99+I103</f>
        <v>278592.9</v>
      </c>
      <c r="J98" s="152"/>
      <c r="K98" s="152"/>
      <c r="L98" s="152"/>
      <c r="M98" s="152"/>
      <c r="N98" s="138">
        <f>N99+N103</f>
        <v>77.4</v>
      </c>
      <c r="O98" s="186">
        <f>O99+O103</f>
        <v>278670.3</v>
      </c>
    </row>
    <row r="99" spans="1:15" s="39" customFormat="1" ht="180">
      <c r="A99" s="22" t="s">
        <v>376</v>
      </c>
      <c r="B99" s="24" t="s">
        <v>218</v>
      </c>
      <c r="C99" s="24" t="s">
        <v>198</v>
      </c>
      <c r="D99" s="24" t="s">
        <v>197</v>
      </c>
      <c r="E99" s="24" t="s">
        <v>346</v>
      </c>
      <c r="F99" s="24"/>
      <c r="G99" s="24"/>
      <c r="H99" s="24"/>
      <c r="I99" s="138">
        <f>I100</f>
        <v>207865.2</v>
      </c>
      <c r="J99" s="152"/>
      <c r="K99" s="152"/>
      <c r="L99" s="152"/>
      <c r="M99" s="152"/>
      <c r="N99" s="138">
        <f aca="true" t="shared" si="21" ref="N99:O101">N100</f>
        <v>0</v>
      </c>
      <c r="O99" s="186">
        <f t="shared" si="21"/>
        <v>207865.2</v>
      </c>
    </row>
    <row r="100" spans="1:15" s="39" customFormat="1" ht="45">
      <c r="A100" s="27" t="s">
        <v>249</v>
      </c>
      <c r="B100" s="24" t="s">
        <v>218</v>
      </c>
      <c r="C100" s="24" t="s">
        <v>198</v>
      </c>
      <c r="D100" s="24" t="s">
        <v>197</v>
      </c>
      <c r="E100" s="24" t="s">
        <v>346</v>
      </c>
      <c r="F100" s="24" t="s">
        <v>248</v>
      </c>
      <c r="G100" s="24"/>
      <c r="H100" s="24"/>
      <c r="I100" s="138">
        <f>I101</f>
        <v>207865.2</v>
      </c>
      <c r="J100" s="152"/>
      <c r="K100" s="152"/>
      <c r="L100" s="152"/>
      <c r="M100" s="152"/>
      <c r="N100" s="138">
        <f t="shared" si="21"/>
        <v>0</v>
      </c>
      <c r="O100" s="186">
        <f t="shared" si="21"/>
        <v>207865.2</v>
      </c>
    </row>
    <row r="101" spans="1:15" s="39" customFormat="1" ht="15">
      <c r="A101" s="23" t="s">
        <v>251</v>
      </c>
      <c r="B101" s="24" t="s">
        <v>218</v>
      </c>
      <c r="C101" s="24" t="s">
        <v>198</v>
      </c>
      <c r="D101" s="24" t="s">
        <v>197</v>
      </c>
      <c r="E101" s="24" t="s">
        <v>346</v>
      </c>
      <c r="F101" s="24" t="s">
        <v>250</v>
      </c>
      <c r="G101" s="24"/>
      <c r="H101" s="24"/>
      <c r="I101" s="138">
        <f>I102</f>
        <v>207865.2</v>
      </c>
      <c r="J101" s="152"/>
      <c r="K101" s="152"/>
      <c r="L101" s="152"/>
      <c r="M101" s="152"/>
      <c r="N101" s="138">
        <f t="shared" si="21"/>
        <v>0</v>
      </c>
      <c r="O101" s="186">
        <f t="shared" si="21"/>
        <v>207865.2</v>
      </c>
    </row>
    <row r="102" spans="1:15" s="39" customFormat="1" ht="15">
      <c r="A102" s="28" t="s">
        <v>237</v>
      </c>
      <c r="B102" s="26" t="s">
        <v>218</v>
      </c>
      <c r="C102" s="26" t="s">
        <v>198</v>
      </c>
      <c r="D102" s="26" t="s">
        <v>197</v>
      </c>
      <c r="E102" s="26" t="s">
        <v>346</v>
      </c>
      <c r="F102" s="26" t="s">
        <v>250</v>
      </c>
      <c r="G102" s="26" t="s">
        <v>225</v>
      </c>
      <c r="H102" s="26"/>
      <c r="I102" s="140">
        <v>207865.2</v>
      </c>
      <c r="J102" s="152"/>
      <c r="K102" s="152"/>
      <c r="L102" s="152"/>
      <c r="M102" s="152"/>
      <c r="N102" s="142"/>
      <c r="O102" s="142">
        <f>I102+N102</f>
        <v>207865.2</v>
      </c>
    </row>
    <row r="103" spans="1:15" s="39" customFormat="1" ht="15">
      <c r="A103" s="23" t="s">
        <v>300</v>
      </c>
      <c r="B103" s="24" t="s">
        <v>218</v>
      </c>
      <c r="C103" s="24" t="s">
        <v>198</v>
      </c>
      <c r="D103" s="24" t="s">
        <v>197</v>
      </c>
      <c r="E103" s="24" t="s">
        <v>347</v>
      </c>
      <c r="F103" s="24"/>
      <c r="G103" s="24"/>
      <c r="H103" s="24"/>
      <c r="I103" s="138">
        <f>I104</f>
        <v>70727.7</v>
      </c>
      <c r="J103" s="152"/>
      <c r="K103" s="152"/>
      <c r="L103" s="152"/>
      <c r="M103" s="152"/>
      <c r="N103" s="138">
        <f aca="true" t="shared" si="22" ref="N103:O105">N104</f>
        <v>77.4</v>
      </c>
      <c r="O103" s="186">
        <f t="shared" si="22"/>
        <v>70805.09999999999</v>
      </c>
    </row>
    <row r="104" spans="1:15" s="39" customFormat="1" ht="45">
      <c r="A104" s="27" t="s">
        <v>249</v>
      </c>
      <c r="B104" s="24" t="s">
        <v>218</v>
      </c>
      <c r="C104" s="24" t="s">
        <v>198</v>
      </c>
      <c r="D104" s="24" t="s">
        <v>197</v>
      </c>
      <c r="E104" s="24" t="s">
        <v>347</v>
      </c>
      <c r="F104" s="24" t="s">
        <v>248</v>
      </c>
      <c r="G104" s="24"/>
      <c r="H104" s="24"/>
      <c r="I104" s="138">
        <f>I105</f>
        <v>70727.7</v>
      </c>
      <c r="J104" s="152"/>
      <c r="K104" s="152"/>
      <c r="L104" s="152"/>
      <c r="M104" s="152"/>
      <c r="N104" s="138">
        <f t="shared" si="22"/>
        <v>77.4</v>
      </c>
      <c r="O104" s="186">
        <f t="shared" si="22"/>
        <v>70805.09999999999</v>
      </c>
    </row>
    <row r="105" spans="1:15" s="39" customFormat="1" ht="15">
      <c r="A105" s="23" t="s">
        <v>251</v>
      </c>
      <c r="B105" s="24" t="s">
        <v>218</v>
      </c>
      <c r="C105" s="24" t="s">
        <v>198</v>
      </c>
      <c r="D105" s="24" t="s">
        <v>197</v>
      </c>
      <c r="E105" s="24" t="s">
        <v>347</v>
      </c>
      <c r="F105" s="24" t="s">
        <v>250</v>
      </c>
      <c r="G105" s="24"/>
      <c r="H105" s="24"/>
      <c r="I105" s="138">
        <f>I106</f>
        <v>70727.7</v>
      </c>
      <c r="J105" s="152"/>
      <c r="K105" s="152"/>
      <c r="L105" s="152"/>
      <c r="M105" s="152"/>
      <c r="N105" s="138">
        <f t="shared" si="22"/>
        <v>77.4</v>
      </c>
      <c r="O105" s="186">
        <f t="shared" si="22"/>
        <v>70805.09999999999</v>
      </c>
    </row>
    <row r="106" spans="1:15" s="39" customFormat="1" ht="15.75">
      <c r="A106" s="25" t="s">
        <v>236</v>
      </c>
      <c r="B106" s="26" t="s">
        <v>218</v>
      </c>
      <c r="C106" s="26" t="s">
        <v>198</v>
      </c>
      <c r="D106" s="26" t="s">
        <v>197</v>
      </c>
      <c r="E106" s="26" t="s">
        <v>347</v>
      </c>
      <c r="F106" s="26" t="s">
        <v>250</v>
      </c>
      <c r="G106" s="26" t="s">
        <v>224</v>
      </c>
      <c r="H106" s="26"/>
      <c r="I106" s="140">
        <v>70727.7</v>
      </c>
      <c r="J106" s="152"/>
      <c r="K106" s="152"/>
      <c r="L106" s="152"/>
      <c r="M106" s="152"/>
      <c r="N106" s="142">
        <v>77.4</v>
      </c>
      <c r="O106" s="142">
        <f>I106+N106</f>
        <v>70805.09999999999</v>
      </c>
    </row>
    <row r="107" spans="1:15" s="39" customFormat="1" ht="75">
      <c r="A107" s="23" t="s">
        <v>348</v>
      </c>
      <c r="B107" s="24" t="s">
        <v>218</v>
      </c>
      <c r="C107" s="24" t="s">
        <v>198</v>
      </c>
      <c r="D107" s="24" t="s">
        <v>197</v>
      </c>
      <c r="E107" s="24" t="s">
        <v>350</v>
      </c>
      <c r="F107" s="24"/>
      <c r="G107" s="24"/>
      <c r="H107" s="24"/>
      <c r="I107" s="138">
        <f>I108</f>
        <v>130</v>
      </c>
      <c r="J107" s="152"/>
      <c r="K107" s="152"/>
      <c r="L107" s="152"/>
      <c r="M107" s="152"/>
      <c r="N107" s="138">
        <f aca="true" t="shared" si="23" ref="N107:O110">N108</f>
        <v>118</v>
      </c>
      <c r="O107" s="186">
        <f t="shared" si="23"/>
        <v>248</v>
      </c>
    </row>
    <row r="108" spans="1:15" s="39" customFormat="1" ht="15">
      <c r="A108" s="23" t="s">
        <v>300</v>
      </c>
      <c r="B108" s="24" t="s">
        <v>218</v>
      </c>
      <c r="C108" s="24" t="s">
        <v>198</v>
      </c>
      <c r="D108" s="24" t="s">
        <v>197</v>
      </c>
      <c r="E108" s="24" t="s">
        <v>349</v>
      </c>
      <c r="F108" s="24"/>
      <c r="G108" s="24"/>
      <c r="H108" s="24"/>
      <c r="I108" s="138">
        <f>I109</f>
        <v>130</v>
      </c>
      <c r="J108" s="152"/>
      <c r="K108" s="152"/>
      <c r="L108" s="152"/>
      <c r="M108" s="152"/>
      <c r="N108" s="138">
        <f t="shared" si="23"/>
        <v>118</v>
      </c>
      <c r="O108" s="186">
        <f t="shared" si="23"/>
        <v>248</v>
      </c>
    </row>
    <row r="109" spans="1:15" s="39" customFormat="1" ht="45">
      <c r="A109" s="27" t="s">
        <v>249</v>
      </c>
      <c r="B109" s="24" t="s">
        <v>218</v>
      </c>
      <c r="C109" s="24" t="s">
        <v>198</v>
      </c>
      <c r="D109" s="24" t="s">
        <v>197</v>
      </c>
      <c r="E109" s="24" t="s">
        <v>349</v>
      </c>
      <c r="F109" s="24" t="s">
        <v>248</v>
      </c>
      <c r="G109" s="24"/>
      <c r="H109" s="24"/>
      <c r="I109" s="138">
        <f>I110</f>
        <v>130</v>
      </c>
      <c r="J109" s="152"/>
      <c r="K109" s="152"/>
      <c r="L109" s="152"/>
      <c r="M109" s="152"/>
      <c r="N109" s="138">
        <f t="shared" si="23"/>
        <v>118</v>
      </c>
      <c r="O109" s="186">
        <f t="shared" si="23"/>
        <v>248</v>
      </c>
    </row>
    <row r="110" spans="1:15" s="39" customFormat="1" ht="15">
      <c r="A110" s="23" t="s">
        <v>251</v>
      </c>
      <c r="B110" s="24" t="s">
        <v>218</v>
      </c>
      <c r="C110" s="24" t="s">
        <v>198</v>
      </c>
      <c r="D110" s="24" t="s">
        <v>197</v>
      </c>
      <c r="E110" s="24" t="s">
        <v>349</v>
      </c>
      <c r="F110" s="24" t="s">
        <v>250</v>
      </c>
      <c r="G110" s="24"/>
      <c r="H110" s="24"/>
      <c r="I110" s="138">
        <f>I111</f>
        <v>130</v>
      </c>
      <c r="J110" s="152"/>
      <c r="K110" s="152"/>
      <c r="L110" s="152"/>
      <c r="M110" s="152"/>
      <c r="N110" s="138">
        <f t="shared" si="23"/>
        <v>118</v>
      </c>
      <c r="O110" s="186">
        <f t="shared" si="23"/>
        <v>248</v>
      </c>
    </row>
    <row r="111" spans="1:15" s="56" customFormat="1" ht="15.75">
      <c r="A111" s="25" t="s">
        <v>236</v>
      </c>
      <c r="B111" s="26" t="s">
        <v>218</v>
      </c>
      <c r="C111" s="26" t="s">
        <v>198</v>
      </c>
      <c r="D111" s="26" t="s">
        <v>197</v>
      </c>
      <c r="E111" s="26" t="s">
        <v>349</v>
      </c>
      <c r="F111" s="26" t="s">
        <v>250</v>
      </c>
      <c r="G111" s="26" t="s">
        <v>224</v>
      </c>
      <c r="H111" s="26"/>
      <c r="I111" s="140">
        <v>130</v>
      </c>
      <c r="J111" s="138" t="e">
        <f>#REF!+#REF!+#REF!</f>
        <v>#REF!</v>
      </c>
      <c r="K111" s="138" t="e">
        <f>#REF!+#REF!+#REF!</f>
        <v>#REF!</v>
      </c>
      <c r="L111" s="138" t="e">
        <f>#REF!+#REF!+#REF!</f>
        <v>#REF!</v>
      </c>
      <c r="M111" s="139" t="e">
        <f>#REF!+#REF!+#REF!</f>
        <v>#REF!</v>
      </c>
      <c r="N111" s="142">
        <v>118</v>
      </c>
      <c r="O111" s="142">
        <f>I111+N111</f>
        <v>248</v>
      </c>
    </row>
    <row r="112" spans="1:15" s="56" customFormat="1" ht="45">
      <c r="A112" s="23" t="s">
        <v>357</v>
      </c>
      <c r="B112" s="24" t="s">
        <v>218</v>
      </c>
      <c r="C112" s="24" t="s">
        <v>198</v>
      </c>
      <c r="D112" s="24" t="s">
        <v>197</v>
      </c>
      <c r="E112" s="24" t="s">
        <v>358</v>
      </c>
      <c r="F112" s="24"/>
      <c r="G112" s="24"/>
      <c r="H112" s="24"/>
      <c r="I112" s="138">
        <f>I117+I113</f>
        <v>8002</v>
      </c>
      <c r="J112" s="138"/>
      <c r="K112" s="138"/>
      <c r="L112" s="138"/>
      <c r="M112" s="139"/>
      <c r="N112" s="138">
        <f>N117+N113</f>
        <v>-154</v>
      </c>
      <c r="O112" s="186">
        <f>O117+O113</f>
        <v>7848</v>
      </c>
    </row>
    <row r="113" spans="1:15" s="56" customFormat="1" ht="15">
      <c r="A113" s="48" t="s">
        <v>300</v>
      </c>
      <c r="B113" s="24" t="s">
        <v>218</v>
      </c>
      <c r="C113" s="24" t="s">
        <v>198</v>
      </c>
      <c r="D113" s="24" t="s">
        <v>197</v>
      </c>
      <c r="E113" s="24" t="s">
        <v>407</v>
      </c>
      <c r="F113" s="24"/>
      <c r="G113" s="24"/>
      <c r="H113" s="46"/>
      <c r="I113" s="138">
        <f>I114</f>
        <v>4001</v>
      </c>
      <c r="J113" s="138"/>
      <c r="K113" s="138"/>
      <c r="L113" s="138"/>
      <c r="M113" s="139"/>
      <c r="N113" s="138">
        <f aca="true" t="shared" si="24" ref="N113:O115">N114</f>
        <v>-77</v>
      </c>
      <c r="O113" s="186">
        <f t="shared" si="24"/>
        <v>3924</v>
      </c>
    </row>
    <row r="114" spans="1:15" s="56" customFormat="1" ht="45">
      <c r="A114" s="27" t="s">
        <v>249</v>
      </c>
      <c r="B114" s="24" t="s">
        <v>218</v>
      </c>
      <c r="C114" s="24" t="s">
        <v>198</v>
      </c>
      <c r="D114" s="24" t="s">
        <v>197</v>
      </c>
      <c r="E114" s="24" t="s">
        <v>407</v>
      </c>
      <c r="F114" s="24" t="s">
        <v>248</v>
      </c>
      <c r="G114" s="24"/>
      <c r="H114" s="24"/>
      <c r="I114" s="138">
        <f>I115</f>
        <v>4001</v>
      </c>
      <c r="J114" s="138"/>
      <c r="K114" s="138"/>
      <c r="L114" s="138"/>
      <c r="M114" s="139"/>
      <c r="N114" s="138">
        <f t="shared" si="24"/>
        <v>-77</v>
      </c>
      <c r="O114" s="186">
        <f t="shared" si="24"/>
        <v>3924</v>
      </c>
    </row>
    <row r="115" spans="1:15" s="56" customFormat="1" ht="15">
      <c r="A115" s="23" t="s">
        <v>251</v>
      </c>
      <c r="B115" s="24" t="s">
        <v>218</v>
      </c>
      <c r="C115" s="24" t="s">
        <v>198</v>
      </c>
      <c r="D115" s="24" t="s">
        <v>197</v>
      </c>
      <c r="E115" s="24" t="s">
        <v>407</v>
      </c>
      <c r="F115" s="24" t="s">
        <v>250</v>
      </c>
      <c r="G115" s="24"/>
      <c r="H115" s="24"/>
      <c r="I115" s="138">
        <f>I116</f>
        <v>4001</v>
      </c>
      <c r="J115" s="138"/>
      <c r="K115" s="138"/>
      <c r="L115" s="138"/>
      <c r="M115" s="139"/>
      <c r="N115" s="138">
        <f t="shared" si="24"/>
        <v>-77</v>
      </c>
      <c r="O115" s="186">
        <f t="shared" si="24"/>
        <v>3924</v>
      </c>
    </row>
    <row r="116" spans="1:15" s="39" customFormat="1" ht="15.75">
      <c r="A116" s="25" t="s">
        <v>237</v>
      </c>
      <c r="B116" s="26" t="s">
        <v>218</v>
      </c>
      <c r="C116" s="26" t="s">
        <v>198</v>
      </c>
      <c r="D116" s="26" t="s">
        <v>197</v>
      </c>
      <c r="E116" s="24" t="s">
        <v>407</v>
      </c>
      <c r="F116" s="26" t="s">
        <v>250</v>
      </c>
      <c r="G116" s="26" t="s">
        <v>225</v>
      </c>
      <c r="H116" s="26"/>
      <c r="I116" s="140">
        <v>4001</v>
      </c>
      <c r="J116" s="140"/>
      <c r="K116" s="140"/>
      <c r="L116" s="140"/>
      <c r="M116" s="141"/>
      <c r="N116" s="142">
        <v>-77</v>
      </c>
      <c r="O116" s="142">
        <f>I116+N116</f>
        <v>3924</v>
      </c>
    </row>
    <row r="117" spans="1:15" s="39" customFormat="1" ht="15">
      <c r="A117" s="48" t="s">
        <v>300</v>
      </c>
      <c r="B117" s="24" t="s">
        <v>218</v>
      </c>
      <c r="C117" s="24" t="s">
        <v>198</v>
      </c>
      <c r="D117" s="24" t="s">
        <v>197</v>
      </c>
      <c r="E117" s="24" t="s">
        <v>359</v>
      </c>
      <c r="F117" s="24"/>
      <c r="G117" s="24"/>
      <c r="H117" s="46"/>
      <c r="I117" s="138">
        <f aca="true" t="shared" si="25" ref="I117:O117">I118</f>
        <v>4001</v>
      </c>
      <c r="J117" s="138">
        <f t="shared" si="25"/>
        <v>0</v>
      </c>
      <c r="K117" s="138">
        <f t="shared" si="25"/>
        <v>0</v>
      </c>
      <c r="L117" s="138">
        <f t="shared" si="25"/>
        <v>0</v>
      </c>
      <c r="M117" s="139">
        <f t="shared" si="25"/>
        <v>0</v>
      </c>
      <c r="N117" s="138">
        <f t="shared" si="25"/>
        <v>-77</v>
      </c>
      <c r="O117" s="186">
        <f t="shared" si="25"/>
        <v>3924</v>
      </c>
    </row>
    <row r="118" spans="1:15" s="39" customFormat="1" ht="45">
      <c r="A118" s="27" t="s">
        <v>249</v>
      </c>
      <c r="B118" s="24" t="s">
        <v>218</v>
      </c>
      <c r="C118" s="24" t="s">
        <v>198</v>
      </c>
      <c r="D118" s="24" t="s">
        <v>197</v>
      </c>
      <c r="E118" s="24" t="s">
        <v>359</v>
      </c>
      <c r="F118" s="24" t="s">
        <v>248</v>
      </c>
      <c r="G118" s="24"/>
      <c r="H118" s="24"/>
      <c r="I118" s="138">
        <f>I119</f>
        <v>4001</v>
      </c>
      <c r="J118" s="153"/>
      <c r="K118" s="153"/>
      <c r="L118" s="153"/>
      <c r="M118" s="153"/>
      <c r="N118" s="138">
        <f>N119</f>
        <v>-77</v>
      </c>
      <c r="O118" s="186">
        <f>O119</f>
        <v>3924</v>
      </c>
    </row>
    <row r="119" spans="1:15" s="39" customFormat="1" ht="15">
      <c r="A119" s="23" t="s">
        <v>251</v>
      </c>
      <c r="B119" s="24" t="s">
        <v>218</v>
      </c>
      <c r="C119" s="24" t="s">
        <v>198</v>
      </c>
      <c r="D119" s="24" t="s">
        <v>197</v>
      </c>
      <c r="E119" s="24" t="s">
        <v>359</v>
      </c>
      <c r="F119" s="24" t="s">
        <v>250</v>
      </c>
      <c r="G119" s="24"/>
      <c r="H119" s="24"/>
      <c r="I119" s="138">
        <f>I120</f>
        <v>4001</v>
      </c>
      <c r="J119" s="153"/>
      <c r="K119" s="153"/>
      <c r="L119" s="153"/>
      <c r="M119" s="153"/>
      <c r="N119" s="138">
        <f>N120</f>
        <v>-77</v>
      </c>
      <c r="O119" s="186">
        <f>O120</f>
        <v>3924</v>
      </c>
    </row>
    <row r="120" spans="1:15" s="39" customFormat="1" ht="15.75">
      <c r="A120" s="25" t="s">
        <v>236</v>
      </c>
      <c r="B120" s="26" t="s">
        <v>218</v>
      </c>
      <c r="C120" s="26" t="s">
        <v>198</v>
      </c>
      <c r="D120" s="26" t="s">
        <v>197</v>
      </c>
      <c r="E120" s="26" t="s">
        <v>359</v>
      </c>
      <c r="F120" s="26" t="s">
        <v>250</v>
      </c>
      <c r="G120" s="26" t="s">
        <v>224</v>
      </c>
      <c r="H120" s="26"/>
      <c r="I120" s="140">
        <v>4001</v>
      </c>
      <c r="J120" s="153"/>
      <c r="K120" s="153"/>
      <c r="L120" s="153"/>
      <c r="M120" s="153"/>
      <c r="N120" s="142">
        <v>-77</v>
      </c>
      <c r="O120" s="142">
        <f>I120+N120</f>
        <v>3924</v>
      </c>
    </row>
    <row r="121" spans="1:15" s="39" customFormat="1" ht="30">
      <c r="A121" s="23" t="s">
        <v>352</v>
      </c>
      <c r="B121" s="24" t="s">
        <v>218</v>
      </c>
      <c r="C121" s="24" t="s">
        <v>198</v>
      </c>
      <c r="D121" s="24" t="s">
        <v>197</v>
      </c>
      <c r="E121" s="24" t="s">
        <v>353</v>
      </c>
      <c r="F121" s="24"/>
      <c r="G121" s="24"/>
      <c r="H121" s="24"/>
      <c r="I121" s="138">
        <f>I122</f>
        <v>3124.8</v>
      </c>
      <c r="J121" s="153"/>
      <c r="K121" s="153"/>
      <c r="L121" s="153"/>
      <c r="M121" s="153"/>
      <c r="N121" s="138">
        <f aca="true" t="shared" si="26" ref="N121:O124">N122</f>
        <v>625</v>
      </c>
      <c r="O121" s="186">
        <f t="shared" si="26"/>
        <v>3749.8</v>
      </c>
    </row>
    <row r="122" spans="1:15" s="39" customFormat="1" ht="15">
      <c r="A122" s="48" t="s">
        <v>300</v>
      </c>
      <c r="B122" s="24" t="s">
        <v>218</v>
      </c>
      <c r="C122" s="24" t="s">
        <v>198</v>
      </c>
      <c r="D122" s="24" t="s">
        <v>197</v>
      </c>
      <c r="E122" s="24" t="s">
        <v>354</v>
      </c>
      <c r="F122" s="24"/>
      <c r="G122" s="24"/>
      <c r="H122" s="46"/>
      <c r="I122" s="138">
        <f>I123</f>
        <v>3124.8</v>
      </c>
      <c r="J122" s="153"/>
      <c r="K122" s="153"/>
      <c r="L122" s="153"/>
      <c r="M122" s="153"/>
      <c r="N122" s="138">
        <f t="shared" si="26"/>
        <v>625</v>
      </c>
      <c r="O122" s="186">
        <f t="shared" si="26"/>
        <v>3749.8</v>
      </c>
    </row>
    <row r="123" spans="1:15" s="39" customFormat="1" ht="45">
      <c r="A123" s="27" t="s">
        <v>249</v>
      </c>
      <c r="B123" s="24" t="s">
        <v>218</v>
      </c>
      <c r="C123" s="24" t="s">
        <v>198</v>
      </c>
      <c r="D123" s="24" t="s">
        <v>197</v>
      </c>
      <c r="E123" s="24" t="s">
        <v>354</v>
      </c>
      <c r="F123" s="24" t="s">
        <v>248</v>
      </c>
      <c r="G123" s="24"/>
      <c r="H123" s="24"/>
      <c r="I123" s="138">
        <f>I124</f>
        <v>3124.8</v>
      </c>
      <c r="J123" s="153"/>
      <c r="K123" s="153"/>
      <c r="L123" s="153"/>
      <c r="M123" s="153"/>
      <c r="N123" s="138">
        <f t="shared" si="26"/>
        <v>625</v>
      </c>
      <c r="O123" s="186">
        <f t="shared" si="26"/>
        <v>3749.8</v>
      </c>
    </row>
    <row r="124" spans="1:15" s="39" customFormat="1" ht="15">
      <c r="A124" s="23" t="s">
        <v>251</v>
      </c>
      <c r="B124" s="24" t="s">
        <v>218</v>
      </c>
      <c r="C124" s="24" t="s">
        <v>198</v>
      </c>
      <c r="D124" s="24" t="s">
        <v>197</v>
      </c>
      <c r="E124" s="24" t="s">
        <v>354</v>
      </c>
      <c r="F124" s="24" t="s">
        <v>250</v>
      </c>
      <c r="G124" s="24"/>
      <c r="H124" s="24"/>
      <c r="I124" s="138">
        <f>I125</f>
        <v>3124.8</v>
      </c>
      <c r="J124" s="153"/>
      <c r="K124" s="153"/>
      <c r="L124" s="153"/>
      <c r="M124" s="153"/>
      <c r="N124" s="138">
        <f t="shared" si="26"/>
        <v>625</v>
      </c>
      <c r="O124" s="186">
        <f t="shared" si="26"/>
        <v>3749.8</v>
      </c>
    </row>
    <row r="125" spans="1:15" s="39" customFormat="1" ht="15.75">
      <c r="A125" s="25" t="s">
        <v>236</v>
      </c>
      <c r="B125" s="26" t="s">
        <v>218</v>
      </c>
      <c r="C125" s="26" t="s">
        <v>198</v>
      </c>
      <c r="D125" s="26" t="s">
        <v>197</v>
      </c>
      <c r="E125" s="26" t="s">
        <v>354</v>
      </c>
      <c r="F125" s="26" t="s">
        <v>250</v>
      </c>
      <c r="G125" s="26" t="s">
        <v>224</v>
      </c>
      <c r="H125" s="26"/>
      <c r="I125" s="140">
        <v>3124.8</v>
      </c>
      <c r="J125" s="154"/>
      <c r="K125" s="154"/>
      <c r="L125" s="154"/>
      <c r="M125" s="154"/>
      <c r="N125" s="142">
        <v>625</v>
      </c>
      <c r="O125" s="142">
        <f>I125+N125</f>
        <v>3749.8</v>
      </c>
    </row>
    <row r="126" spans="1:15" s="39" customFormat="1" ht="75">
      <c r="A126" s="23" t="s">
        <v>418</v>
      </c>
      <c r="B126" s="24" t="s">
        <v>218</v>
      </c>
      <c r="C126" s="24" t="s">
        <v>198</v>
      </c>
      <c r="D126" s="24" t="s">
        <v>197</v>
      </c>
      <c r="E126" s="24" t="s">
        <v>419</v>
      </c>
      <c r="F126" s="26"/>
      <c r="G126" s="26"/>
      <c r="H126" s="26"/>
      <c r="I126" s="138">
        <f>I127+I132</f>
        <v>25523.299999999996</v>
      </c>
      <c r="J126" s="152"/>
      <c r="K126" s="152"/>
      <c r="L126" s="152"/>
      <c r="M126" s="152"/>
      <c r="N126" s="138">
        <f>N127+N132</f>
        <v>30.6</v>
      </c>
      <c r="O126" s="186">
        <f>O127+O132</f>
        <v>25553.899999999998</v>
      </c>
    </row>
    <row r="127" spans="1:15" s="39" customFormat="1" ht="15">
      <c r="A127" s="48" t="s">
        <v>300</v>
      </c>
      <c r="B127" s="24" t="s">
        <v>218</v>
      </c>
      <c r="C127" s="24" t="s">
        <v>198</v>
      </c>
      <c r="D127" s="24" t="s">
        <v>197</v>
      </c>
      <c r="E127" s="24" t="s">
        <v>420</v>
      </c>
      <c r="F127" s="24"/>
      <c r="G127" s="24"/>
      <c r="H127" s="26"/>
      <c r="I127" s="138">
        <f>I128</f>
        <v>25464.699999999997</v>
      </c>
      <c r="J127" s="152"/>
      <c r="K127" s="152"/>
      <c r="L127" s="152"/>
      <c r="M127" s="152"/>
      <c r="N127" s="138">
        <f>N128</f>
        <v>0.1</v>
      </c>
      <c r="O127" s="186">
        <f>O128</f>
        <v>25464.8</v>
      </c>
    </row>
    <row r="128" spans="1:15" s="39" customFormat="1" ht="45">
      <c r="A128" s="27" t="s">
        <v>249</v>
      </c>
      <c r="B128" s="24" t="s">
        <v>218</v>
      </c>
      <c r="C128" s="24" t="s">
        <v>198</v>
      </c>
      <c r="D128" s="24" t="s">
        <v>197</v>
      </c>
      <c r="E128" s="24" t="s">
        <v>420</v>
      </c>
      <c r="F128" s="24" t="s">
        <v>248</v>
      </c>
      <c r="G128" s="24"/>
      <c r="H128" s="26"/>
      <c r="I128" s="138">
        <f>I129</f>
        <v>25464.699999999997</v>
      </c>
      <c r="J128" s="152"/>
      <c r="K128" s="152"/>
      <c r="L128" s="152"/>
      <c r="M128" s="152"/>
      <c r="N128" s="138">
        <f>N129</f>
        <v>0.1</v>
      </c>
      <c r="O128" s="186">
        <f>O129</f>
        <v>25464.8</v>
      </c>
    </row>
    <row r="129" spans="1:15" s="39" customFormat="1" ht="15">
      <c r="A129" s="23" t="s">
        <v>251</v>
      </c>
      <c r="B129" s="24" t="s">
        <v>218</v>
      </c>
      <c r="C129" s="24" t="s">
        <v>198</v>
      </c>
      <c r="D129" s="24" t="s">
        <v>197</v>
      </c>
      <c r="E129" s="24" t="s">
        <v>420</v>
      </c>
      <c r="F129" s="24" t="s">
        <v>250</v>
      </c>
      <c r="G129" s="24"/>
      <c r="H129" s="26"/>
      <c r="I129" s="138">
        <f>I130+I131</f>
        <v>25464.699999999997</v>
      </c>
      <c r="J129" s="152"/>
      <c r="K129" s="152"/>
      <c r="L129" s="152"/>
      <c r="M129" s="152"/>
      <c r="N129" s="138">
        <f>N130+N131</f>
        <v>0.1</v>
      </c>
      <c r="O129" s="186">
        <f>O130+O131</f>
        <v>25464.8</v>
      </c>
    </row>
    <row r="130" spans="1:15" s="39" customFormat="1" ht="15.75">
      <c r="A130" s="25" t="s">
        <v>236</v>
      </c>
      <c r="B130" s="26" t="s">
        <v>218</v>
      </c>
      <c r="C130" s="26" t="s">
        <v>198</v>
      </c>
      <c r="D130" s="26" t="s">
        <v>197</v>
      </c>
      <c r="E130" s="26" t="s">
        <v>420</v>
      </c>
      <c r="F130" s="26" t="s">
        <v>250</v>
      </c>
      <c r="G130" s="26" t="s">
        <v>224</v>
      </c>
      <c r="H130" s="26"/>
      <c r="I130" s="140">
        <v>254.6</v>
      </c>
      <c r="J130" s="152"/>
      <c r="K130" s="152"/>
      <c r="L130" s="152"/>
      <c r="M130" s="152"/>
      <c r="N130" s="142">
        <v>0.1</v>
      </c>
      <c r="O130" s="142">
        <f>I130+N130</f>
        <v>254.7</v>
      </c>
    </row>
    <row r="131" spans="1:35" s="36" customFormat="1" ht="18">
      <c r="A131" s="25" t="s">
        <v>237</v>
      </c>
      <c r="B131" s="26" t="s">
        <v>218</v>
      </c>
      <c r="C131" s="26" t="s">
        <v>198</v>
      </c>
      <c r="D131" s="26" t="s">
        <v>197</v>
      </c>
      <c r="E131" s="26" t="s">
        <v>420</v>
      </c>
      <c r="F131" s="26" t="s">
        <v>250</v>
      </c>
      <c r="G131" s="26" t="s">
        <v>225</v>
      </c>
      <c r="H131" s="26"/>
      <c r="I131" s="140">
        <v>25210.1</v>
      </c>
      <c r="J131" s="151"/>
      <c r="K131" s="151"/>
      <c r="L131" s="151"/>
      <c r="M131" s="151"/>
      <c r="N131" s="142">
        <v>0</v>
      </c>
      <c r="O131" s="142">
        <f>I131+N131</f>
        <v>25210.1</v>
      </c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</row>
    <row r="132" spans="1:35" s="36" customFormat="1" ht="18">
      <c r="A132" s="119" t="s">
        <v>300</v>
      </c>
      <c r="B132" s="24" t="s">
        <v>218</v>
      </c>
      <c r="C132" s="24" t="s">
        <v>198</v>
      </c>
      <c r="D132" s="24" t="s">
        <v>197</v>
      </c>
      <c r="E132" s="24" t="s">
        <v>491</v>
      </c>
      <c r="F132" s="26"/>
      <c r="G132" s="26"/>
      <c r="H132" s="26"/>
      <c r="I132" s="138">
        <f>I133</f>
        <v>58.6</v>
      </c>
      <c r="J132" s="151"/>
      <c r="K132" s="151"/>
      <c r="L132" s="151"/>
      <c r="M132" s="151"/>
      <c r="N132" s="138">
        <f aca="true" t="shared" si="27" ref="N132:O134">N133</f>
        <v>30.5</v>
      </c>
      <c r="O132" s="186">
        <f t="shared" si="27"/>
        <v>89.1</v>
      </c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</row>
    <row r="133" spans="1:35" s="36" customFormat="1" ht="45">
      <c r="A133" s="111" t="s">
        <v>249</v>
      </c>
      <c r="B133" s="24" t="s">
        <v>218</v>
      </c>
      <c r="C133" s="24" t="s">
        <v>198</v>
      </c>
      <c r="D133" s="24" t="s">
        <v>197</v>
      </c>
      <c r="E133" s="24" t="s">
        <v>491</v>
      </c>
      <c r="F133" s="24" t="s">
        <v>248</v>
      </c>
      <c r="G133" s="24"/>
      <c r="H133" s="26"/>
      <c r="I133" s="138">
        <f>I134</f>
        <v>58.6</v>
      </c>
      <c r="J133" s="151"/>
      <c r="K133" s="151"/>
      <c r="L133" s="151"/>
      <c r="M133" s="151"/>
      <c r="N133" s="138">
        <f t="shared" si="27"/>
        <v>30.5</v>
      </c>
      <c r="O133" s="186">
        <f t="shared" si="27"/>
        <v>89.1</v>
      </c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</row>
    <row r="134" spans="1:35" s="36" customFormat="1" ht="18">
      <c r="A134" s="112" t="s">
        <v>251</v>
      </c>
      <c r="B134" s="24" t="s">
        <v>218</v>
      </c>
      <c r="C134" s="24" t="s">
        <v>198</v>
      </c>
      <c r="D134" s="24" t="s">
        <v>197</v>
      </c>
      <c r="E134" s="24" t="s">
        <v>491</v>
      </c>
      <c r="F134" s="24" t="s">
        <v>250</v>
      </c>
      <c r="G134" s="24"/>
      <c r="H134" s="26"/>
      <c r="I134" s="138">
        <f>I135</f>
        <v>58.6</v>
      </c>
      <c r="J134" s="152"/>
      <c r="K134" s="152"/>
      <c r="L134" s="152"/>
      <c r="M134" s="152"/>
      <c r="N134" s="138">
        <f t="shared" si="27"/>
        <v>30.5</v>
      </c>
      <c r="O134" s="186">
        <f t="shared" si="27"/>
        <v>89.1</v>
      </c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</row>
    <row r="135" spans="1:35" s="36" customFormat="1" ht="18">
      <c r="A135" s="113" t="s">
        <v>236</v>
      </c>
      <c r="B135" s="24" t="s">
        <v>218</v>
      </c>
      <c r="C135" s="24" t="s">
        <v>198</v>
      </c>
      <c r="D135" s="24" t="s">
        <v>197</v>
      </c>
      <c r="E135" s="24" t="s">
        <v>491</v>
      </c>
      <c r="F135" s="26" t="s">
        <v>250</v>
      </c>
      <c r="G135" s="26" t="s">
        <v>224</v>
      </c>
      <c r="H135" s="26"/>
      <c r="I135" s="140">
        <v>58.6</v>
      </c>
      <c r="J135" s="138">
        <f>J142</f>
        <v>0</v>
      </c>
      <c r="K135" s="138">
        <f>K142</f>
        <v>0</v>
      </c>
      <c r="L135" s="138">
        <f>L142</f>
        <v>0</v>
      </c>
      <c r="M135" s="139">
        <f>M142</f>
        <v>0</v>
      </c>
      <c r="N135" s="142">
        <v>30.5</v>
      </c>
      <c r="O135" s="142">
        <f>I135+N135</f>
        <v>89.1</v>
      </c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</row>
    <row r="136" spans="1:35" s="36" customFormat="1" ht="44.25" customHeight="1">
      <c r="A136" s="23" t="s">
        <v>387</v>
      </c>
      <c r="B136" s="24" t="s">
        <v>389</v>
      </c>
      <c r="C136" s="24" t="s">
        <v>198</v>
      </c>
      <c r="D136" s="24" t="s">
        <v>197</v>
      </c>
      <c r="E136" s="24" t="s">
        <v>385</v>
      </c>
      <c r="F136" s="24"/>
      <c r="G136" s="24"/>
      <c r="H136" s="24"/>
      <c r="I136" s="138">
        <f>I141</f>
        <v>461.7</v>
      </c>
      <c r="J136" s="138"/>
      <c r="K136" s="138"/>
      <c r="L136" s="138"/>
      <c r="M136" s="139"/>
      <c r="N136" s="138">
        <f>N141</f>
        <v>0</v>
      </c>
      <c r="O136" s="186">
        <f>O141</f>
        <v>461.7</v>
      </c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</row>
    <row r="137" spans="1:35" s="36" customFormat="1" ht="30">
      <c r="A137" s="23" t="s">
        <v>388</v>
      </c>
      <c r="B137" s="24" t="s">
        <v>389</v>
      </c>
      <c r="C137" s="24" t="s">
        <v>198</v>
      </c>
      <c r="D137" s="24" t="s">
        <v>197</v>
      </c>
      <c r="E137" s="24" t="s">
        <v>386</v>
      </c>
      <c r="F137" s="24"/>
      <c r="G137" s="24"/>
      <c r="H137" s="24"/>
      <c r="I137" s="138">
        <f>I138</f>
        <v>461.7</v>
      </c>
      <c r="J137" s="138"/>
      <c r="K137" s="138"/>
      <c r="L137" s="138"/>
      <c r="M137" s="139"/>
      <c r="N137" s="138">
        <f aca="true" t="shared" si="28" ref="N137:O140">N138</f>
        <v>0</v>
      </c>
      <c r="O137" s="186">
        <f t="shared" si="28"/>
        <v>461.7</v>
      </c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</row>
    <row r="138" spans="1:35" s="36" customFormat="1" ht="18">
      <c r="A138" s="23" t="s">
        <v>300</v>
      </c>
      <c r="B138" s="24" t="s">
        <v>218</v>
      </c>
      <c r="C138" s="24" t="s">
        <v>198</v>
      </c>
      <c r="D138" s="24" t="s">
        <v>197</v>
      </c>
      <c r="E138" s="24" t="s">
        <v>391</v>
      </c>
      <c r="F138" s="24"/>
      <c r="G138" s="24"/>
      <c r="H138" s="24"/>
      <c r="I138" s="138">
        <f>I139</f>
        <v>461.7</v>
      </c>
      <c r="J138" s="138"/>
      <c r="K138" s="138"/>
      <c r="L138" s="138"/>
      <c r="M138" s="139"/>
      <c r="N138" s="138">
        <f t="shared" si="28"/>
        <v>0</v>
      </c>
      <c r="O138" s="186">
        <f t="shared" si="28"/>
        <v>461.7</v>
      </c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</row>
    <row r="139" spans="1:35" s="36" customFormat="1" ht="45">
      <c r="A139" s="27" t="s">
        <v>249</v>
      </c>
      <c r="B139" s="24" t="s">
        <v>218</v>
      </c>
      <c r="C139" s="24" t="s">
        <v>198</v>
      </c>
      <c r="D139" s="24" t="s">
        <v>197</v>
      </c>
      <c r="E139" s="24" t="s">
        <v>391</v>
      </c>
      <c r="F139" s="24" t="s">
        <v>248</v>
      </c>
      <c r="G139" s="24"/>
      <c r="H139" s="24"/>
      <c r="I139" s="138">
        <f>I140</f>
        <v>461.7</v>
      </c>
      <c r="J139" s="138"/>
      <c r="K139" s="138"/>
      <c r="L139" s="138"/>
      <c r="M139" s="139"/>
      <c r="N139" s="138">
        <f t="shared" si="28"/>
        <v>0</v>
      </c>
      <c r="O139" s="186">
        <f t="shared" si="28"/>
        <v>461.7</v>
      </c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</row>
    <row r="140" spans="1:35" s="36" customFormat="1" ht="18">
      <c r="A140" s="23" t="s">
        <v>251</v>
      </c>
      <c r="B140" s="24" t="s">
        <v>218</v>
      </c>
      <c r="C140" s="24" t="s">
        <v>198</v>
      </c>
      <c r="D140" s="24" t="s">
        <v>197</v>
      </c>
      <c r="E140" s="24" t="s">
        <v>391</v>
      </c>
      <c r="F140" s="24" t="s">
        <v>250</v>
      </c>
      <c r="G140" s="24"/>
      <c r="H140" s="24"/>
      <c r="I140" s="138">
        <f>I141</f>
        <v>461.7</v>
      </c>
      <c r="J140" s="138"/>
      <c r="K140" s="138"/>
      <c r="L140" s="138"/>
      <c r="M140" s="139"/>
      <c r="N140" s="138">
        <f t="shared" si="28"/>
        <v>0</v>
      </c>
      <c r="O140" s="186">
        <f t="shared" si="28"/>
        <v>461.7</v>
      </c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</row>
    <row r="141" spans="1:35" s="36" customFormat="1" ht="18">
      <c r="A141" s="25" t="s">
        <v>236</v>
      </c>
      <c r="B141" s="26" t="s">
        <v>218</v>
      </c>
      <c r="C141" s="26" t="s">
        <v>198</v>
      </c>
      <c r="D141" s="26" t="s">
        <v>197</v>
      </c>
      <c r="E141" s="26" t="s">
        <v>391</v>
      </c>
      <c r="F141" s="26" t="s">
        <v>250</v>
      </c>
      <c r="G141" s="26" t="s">
        <v>224</v>
      </c>
      <c r="H141" s="26"/>
      <c r="I141" s="140">
        <v>461.7</v>
      </c>
      <c r="J141" s="138"/>
      <c r="K141" s="138"/>
      <c r="L141" s="138"/>
      <c r="M141" s="139"/>
      <c r="N141" s="142">
        <v>0</v>
      </c>
      <c r="O141" s="142">
        <f>I141+N141</f>
        <v>461.7</v>
      </c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</row>
    <row r="142" spans="1:35" s="36" customFormat="1" ht="45">
      <c r="A142" s="23" t="s">
        <v>1</v>
      </c>
      <c r="B142" s="24" t="s">
        <v>218</v>
      </c>
      <c r="C142" s="24" t="s">
        <v>198</v>
      </c>
      <c r="D142" s="24" t="s">
        <v>197</v>
      </c>
      <c r="E142" s="24" t="s">
        <v>2</v>
      </c>
      <c r="F142" s="24"/>
      <c r="G142" s="24"/>
      <c r="H142" s="26"/>
      <c r="I142" s="138">
        <f>I143+I153+I148</f>
        <v>70567.09999999999</v>
      </c>
      <c r="J142" s="173">
        <f aca="true" t="shared" si="29" ref="J142:O142">J143+J153+J148</f>
        <v>0</v>
      </c>
      <c r="K142" s="173">
        <f t="shared" si="29"/>
        <v>0</v>
      </c>
      <c r="L142" s="173">
        <f t="shared" si="29"/>
        <v>0</v>
      </c>
      <c r="M142" s="173">
        <f t="shared" si="29"/>
        <v>0</v>
      </c>
      <c r="N142" s="173">
        <f t="shared" si="29"/>
        <v>-195.4</v>
      </c>
      <c r="O142" s="186">
        <f t="shared" si="29"/>
        <v>70371.7</v>
      </c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</row>
    <row r="143" spans="1:35" s="36" customFormat="1" ht="45">
      <c r="A143" s="23" t="s">
        <v>3</v>
      </c>
      <c r="B143" s="24" t="s">
        <v>218</v>
      </c>
      <c r="C143" s="24" t="s">
        <v>198</v>
      </c>
      <c r="D143" s="24" t="s">
        <v>197</v>
      </c>
      <c r="E143" s="24" t="s">
        <v>4</v>
      </c>
      <c r="F143" s="24"/>
      <c r="G143" s="24"/>
      <c r="H143" s="26"/>
      <c r="I143" s="138">
        <f>I144</f>
        <v>2110</v>
      </c>
      <c r="J143" s="138"/>
      <c r="K143" s="138"/>
      <c r="L143" s="138"/>
      <c r="M143" s="139"/>
      <c r="N143" s="138">
        <f aca="true" t="shared" si="30" ref="N143:O146">N144</f>
        <v>-195.5</v>
      </c>
      <c r="O143" s="186">
        <f t="shared" si="30"/>
        <v>1914.5</v>
      </c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</row>
    <row r="144" spans="1:35" s="36" customFormat="1" ht="18">
      <c r="A144" s="22" t="s">
        <v>300</v>
      </c>
      <c r="B144" s="24" t="s">
        <v>218</v>
      </c>
      <c r="C144" s="24" t="s">
        <v>198</v>
      </c>
      <c r="D144" s="24" t="s">
        <v>197</v>
      </c>
      <c r="E144" s="24" t="s">
        <v>5</v>
      </c>
      <c r="F144" s="26"/>
      <c r="G144" s="26"/>
      <c r="H144" s="26"/>
      <c r="I144" s="138">
        <f>I145</f>
        <v>2110</v>
      </c>
      <c r="J144" s="138"/>
      <c r="K144" s="138"/>
      <c r="L144" s="138"/>
      <c r="M144" s="139"/>
      <c r="N144" s="138">
        <f t="shared" si="30"/>
        <v>-195.5</v>
      </c>
      <c r="O144" s="186">
        <f t="shared" si="30"/>
        <v>1914.5</v>
      </c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</row>
    <row r="145" spans="1:35" s="36" customFormat="1" ht="45">
      <c r="A145" s="27" t="s">
        <v>249</v>
      </c>
      <c r="B145" s="24" t="s">
        <v>218</v>
      </c>
      <c r="C145" s="24" t="s">
        <v>198</v>
      </c>
      <c r="D145" s="24" t="s">
        <v>197</v>
      </c>
      <c r="E145" s="24" t="s">
        <v>5</v>
      </c>
      <c r="F145" s="24" t="s">
        <v>248</v>
      </c>
      <c r="G145" s="24"/>
      <c r="H145" s="26"/>
      <c r="I145" s="138">
        <f>I146</f>
        <v>2110</v>
      </c>
      <c r="J145" s="138"/>
      <c r="K145" s="138"/>
      <c r="L145" s="138"/>
      <c r="M145" s="139"/>
      <c r="N145" s="138">
        <f t="shared" si="30"/>
        <v>-195.5</v>
      </c>
      <c r="O145" s="186">
        <f t="shared" si="30"/>
        <v>1914.5</v>
      </c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</row>
    <row r="146" spans="1:35" s="36" customFormat="1" ht="18">
      <c r="A146" s="23" t="s">
        <v>251</v>
      </c>
      <c r="B146" s="24" t="s">
        <v>218</v>
      </c>
      <c r="C146" s="24" t="s">
        <v>198</v>
      </c>
      <c r="D146" s="24" t="s">
        <v>197</v>
      </c>
      <c r="E146" s="24" t="s">
        <v>5</v>
      </c>
      <c r="F146" s="24" t="s">
        <v>250</v>
      </c>
      <c r="G146" s="24"/>
      <c r="H146" s="26"/>
      <c r="I146" s="138">
        <f>I147</f>
        <v>2110</v>
      </c>
      <c r="J146" s="138"/>
      <c r="K146" s="138"/>
      <c r="L146" s="138"/>
      <c r="M146" s="139"/>
      <c r="N146" s="138">
        <f t="shared" si="30"/>
        <v>-195.5</v>
      </c>
      <c r="O146" s="186">
        <f t="shared" si="30"/>
        <v>1914.5</v>
      </c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</row>
    <row r="147" spans="1:35" s="36" customFormat="1" ht="18">
      <c r="A147" s="25" t="s">
        <v>236</v>
      </c>
      <c r="B147" s="26" t="s">
        <v>218</v>
      </c>
      <c r="C147" s="26" t="s">
        <v>198</v>
      </c>
      <c r="D147" s="26" t="s">
        <v>197</v>
      </c>
      <c r="E147" s="26" t="s">
        <v>5</v>
      </c>
      <c r="F147" s="26" t="s">
        <v>250</v>
      </c>
      <c r="G147" s="26" t="s">
        <v>224</v>
      </c>
      <c r="H147" s="26"/>
      <c r="I147" s="140">
        <v>2110</v>
      </c>
      <c r="J147" s="138"/>
      <c r="K147" s="138"/>
      <c r="L147" s="138"/>
      <c r="M147" s="139"/>
      <c r="N147" s="142">
        <v>-195.5</v>
      </c>
      <c r="O147" s="142">
        <f>I147+N147</f>
        <v>1914.5</v>
      </c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</row>
    <row r="148" spans="1:35" s="36" customFormat="1" ht="60">
      <c r="A148" s="23" t="s">
        <v>423</v>
      </c>
      <c r="B148" s="24" t="s">
        <v>218</v>
      </c>
      <c r="C148" s="24" t="s">
        <v>198</v>
      </c>
      <c r="D148" s="24" t="s">
        <v>197</v>
      </c>
      <c r="E148" s="24" t="s">
        <v>421</v>
      </c>
      <c r="F148" s="26"/>
      <c r="G148" s="26"/>
      <c r="H148" s="26"/>
      <c r="I148" s="173">
        <f>I149</f>
        <v>385.9</v>
      </c>
      <c r="J148" s="173"/>
      <c r="K148" s="173"/>
      <c r="L148" s="173"/>
      <c r="M148" s="174"/>
      <c r="N148" s="173">
        <f aca="true" t="shared" si="31" ref="N148:O151">N149</f>
        <v>0</v>
      </c>
      <c r="O148" s="186">
        <f t="shared" si="31"/>
        <v>385.9</v>
      </c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</row>
    <row r="149" spans="1:35" s="36" customFormat="1" ht="18">
      <c r="A149" s="22" t="s">
        <v>300</v>
      </c>
      <c r="B149" s="24" t="s">
        <v>218</v>
      </c>
      <c r="C149" s="24" t="s">
        <v>198</v>
      </c>
      <c r="D149" s="24" t="s">
        <v>197</v>
      </c>
      <c r="E149" s="24" t="s">
        <v>422</v>
      </c>
      <c r="F149" s="26"/>
      <c r="G149" s="26"/>
      <c r="H149" s="26"/>
      <c r="I149" s="173">
        <f>I150</f>
        <v>385.9</v>
      </c>
      <c r="J149" s="173"/>
      <c r="K149" s="173"/>
      <c r="L149" s="173"/>
      <c r="M149" s="174"/>
      <c r="N149" s="173">
        <f t="shared" si="31"/>
        <v>0</v>
      </c>
      <c r="O149" s="186">
        <f t="shared" si="31"/>
        <v>385.9</v>
      </c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</row>
    <row r="150" spans="1:35" s="36" customFormat="1" ht="45">
      <c r="A150" s="27" t="s">
        <v>249</v>
      </c>
      <c r="B150" s="24" t="s">
        <v>218</v>
      </c>
      <c r="C150" s="24" t="s">
        <v>198</v>
      </c>
      <c r="D150" s="24" t="s">
        <v>197</v>
      </c>
      <c r="E150" s="24" t="s">
        <v>422</v>
      </c>
      <c r="F150" s="24" t="s">
        <v>248</v>
      </c>
      <c r="G150" s="24"/>
      <c r="H150" s="26"/>
      <c r="I150" s="173">
        <f>I151</f>
        <v>385.9</v>
      </c>
      <c r="J150" s="173"/>
      <c r="K150" s="173"/>
      <c r="L150" s="173"/>
      <c r="M150" s="174"/>
      <c r="N150" s="173">
        <f t="shared" si="31"/>
        <v>0</v>
      </c>
      <c r="O150" s="186">
        <f t="shared" si="31"/>
        <v>385.9</v>
      </c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</row>
    <row r="151" spans="1:35" s="36" customFormat="1" ht="18">
      <c r="A151" s="23" t="s">
        <v>251</v>
      </c>
      <c r="B151" s="24" t="s">
        <v>218</v>
      </c>
      <c r="C151" s="24" t="s">
        <v>198</v>
      </c>
      <c r="D151" s="24" t="s">
        <v>197</v>
      </c>
      <c r="E151" s="24" t="s">
        <v>422</v>
      </c>
      <c r="F151" s="24" t="s">
        <v>250</v>
      </c>
      <c r="G151" s="24"/>
      <c r="H151" s="26"/>
      <c r="I151" s="173">
        <f>I152</f>
        <v>385.9</v>
      </c>
      <c r="J151" s="173"/>
      <c r="K151" s="173"/>
      <c r="L151" s="173"/>
      <c r="M151" s="174"/>
      <c r="N151" s="173">
        <f t="shared" si="31"/>
        <v>0</v>
      </c>
      <c r="O151" s="186">
        <f t="shared" si="31"/>
        <v>385.9</v>
      </c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</row>
    <row r="152" spans="1:35" s="36" customFormat="1" ht="18">
      <c r="A152" s="28" t="s">
        <v>236</v>
      </c>
      <c r="B152" s="26" t="s">
        <v>218</v>
      </c>
      <c r="C152" s="26" t="s">
        <v>198</v>
      </c>
      <c r="D152" s="26" t="s">
        <v>197</v>
      </c>
      <c r="E152" s="26" t="s">
        <v>422</v>
      </c>
      <c r="F152" s="26" t="s">
        <v>250</v>
      </c>
      <c r="G152" s="26" t="s">
        <v>224</v>
      </c>
      <c r="H152" s="26"/>
      <c r="I152" s="140">
        <v>385.9</v>
      </c>
      <c r="J152" s="173"/>
      <c r="K152" s="173"/>
      <c r="L152" s="173"/>
      <c r="M152" s="174"/>
      <c r="N152" s="142">
        <v>0</v>
      </c>
      <c r="O152" s="142">
        <f>I152+N152</f>
        <v>385.9</v>
      </c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</row>
    <row r="153" spans="1:35" s="36" customFormat="1" ht="60">
      <c r="A153" s="176" t="s">
        <v>496</v>
      </c>
      <c r="B153" s="24" t="s">
        <v>218</v>
      </c>
      <c r="C153" s="24" t="s">
        <v>198</v>
      </c>
      <c r="D153" s="24" t="s">
        <v>197</v>
      </c>
      <c r="E153" s="24" t="s">
        <v>499</v>
      </c>
      <c r="F153" s="24"/>
      <c r="G153" s="24"/>
      <c r="H153" s="46"/>
      <c r="I153" s="138">
        <f>I154</f>
        <v>68071.2</v>
      </c>
      <c r="J153" s="138"/>
      <c r="K153" s="138"/>
      <c r="L153" s="138"/>
      <c r="M153" s="139"/>
      <c r="N153" s="138">
        <f aca="true" t="shared" si="32" ref="N153:O155">N154</f>
        <v>0.1</v>
      </c>
      <c r="O153" s="186">
        <f t="shared" si="32"/>
        <v>68071.3</v>
      </c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</row>
    <row r="154" spans="1:35" s="36" customFormat="1" ht="60">
      <c r="A154" s="121" t="s">
        <v>500</v>
      </c>
      <c r="B154" s="24" t="s">
        <v>218</v>
      </c>
      <c r="C154" s="24" t="s">
        <v>198</v>
      </c>
      <c r="D154" s="24" t="s">
        <v>197</v>
      </c>
      <c r="E154" s="24" t="s">
        <v>501</v>
      </c>
      <c r="F154" s="24"/>
      <c r="G154" s="24"/>
      <c r="H154" s="46"/>
      <c r="I154" s="138">
        <f>I155</f>
        <v>68071.2</v>
      </c>
      <c r="J154" s="138"/>
      <c r="K154" s="138"/>
      <c r="L154" s="138"/>
      <c r="M154" s="139"/>
      <c r="N154" s="138">
        <f t="shared" si="32"/>
        <v>0.1</v>
      </c>
      <c r="O154" s="186">
        <f t="shared" si="32"/>
        <v>68071.3</v>
      </c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</row>
    <row r="155" spans="1:35" s="36" customFormat="1" ht="45">
      <c r="A155" s="27" t="s">
        <v>488</v>
      </c>
      <c r="B155" s="24" t="s">
        <v>218</v>
      </c>
      <c r="C155" s="24" t="s">
        <v>198</v>
      </c>
      <c r="D155" s="24" t="s">
        <v>197</v>
      </c>
      <c r="E155" s="24" t="s">
        <v>501</v>
      </c>
      <c r="F155" s="24" t="s">
        <v>273</v>
      </c>
      <c r="G155" s="26"/>
      <c r="H155" s="46"/>
      <c r="I155" s="138">
        <f>I156</f>
        <v>68071.2</v>
      </c>
      <c r="J155" s="148"/>
      <c r="K155" s="148"/>
      <c r="L155" s="148"/>
      <c r="M155" s="148"/>
      <c r="N155" s="138">
        <f t="shared" si="32"/>
        <v>0.1</v>
      </c>
      <c r="O155" s="186">
        <f t="shared" si="32"/>
        <v>68071.3</v>
      </c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</row>
    <row r="156" spans="1:35" s="36" customFormat="1" ht="135">
      <c r="A156" s="59" t="s">
        <v>489</v>
      </c>
      <c r="B156" s="24" t="s">
        <v>218</v>
      </c>
      <c r="C156" s="24" t="s">
        <v>198</v>
      </c>
      <c r="D156" s="24" t="s">
        <v>197</v>
      </c>
      <c r="E156" s="24" t="s">
        <v>501</v>
      </c>
      <c r="F156" s="24" t="s">
        <v>487</v>
      </c>
      <c r="G156" s="26"/>
      <c r="H156" s="46"/>
      <c r="I156" s="138">
        <f>I157+I158</f>
        <v>68071.2</v>
      </c>
      <c r="J156" s="152"/>
      <c r="K156" s="152"/>
      <c r="L156" s="152"/>
      <c r="M156" s="152"/>
      <c r="N156" s="138">
        <f>N157+N158</f>
        <v>0.1</v>
      </c>
      <c r="O156" s="186">
        <f>O157+O158</f>
        <v>68071.3</v>
      </c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</row>
    <row r="157" spans="1:35" s="36" customFormat="1" ht="18">
      <c r="A157" s="25" t="s">
        <v>236</v>
      </c>
      <c r="B157" s="26" t="s">
        <v>218</v>
      </c>
      <c r="C157" s="26" t="s">
        <v>198</v>
      </c>
      <c r="D157" s="26" t="s">
        <v>197</v>
      </c>
      <c r="E157" s="26" t="s">
        <v>501</v>
      </c>
      <c r="F157" s="26" t="s">
        <v>487</v>
      </c>
      <c r="G157" s="26" t="s">
        <v>224</v>
      </c>
      <c r="H157" s="61"/>
      <c r="I157" s="140">
        <v>3403.5</v>
      </c>
      <c r="J157" s="152"/>
      <c r="K157" s="152"/>
      <c r="L157" s="152"/>
      <c r="M157" s="152"/>
      <c r="N157" s="142">
        <v>0.1</v>
      </c>
      <c r="O157" s="142">
        <f>I157+N157</f>
        <v>3403.6</v>
      </c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</row>
    <row r="158" spans="1:35" s="36" customFormat="1" ht="18">
      <c r="A158" s="25" t="s">
        <v>237</v>
      </c>
      <c r="B158" s="26" t="s">
        <v>218</v>
      </c>
      <c r="C158" s="26" t="s">
        <v>198</v>
      </c>
      <c r="D158" s="26" t="s">
        <v>197</v>
      </c>
      <c r="E158" s="26" t="s">
        <v>501</v>
      </c>
      <c r="F158" s="26" t="s">
        <v>487</v>
      </c>
      <c r="G158" s="26" t="s">
        <v>225</v>
      </c>
      <c r="H158" s="61"/>
      <c r="I158" s="140">
        <v>64667.7</v>
      </c>
      <c r="J158" s="152"/>
      <c r="K158" s="152"/>
      <c r="L158" s="152"/>
      <c r="M158" s="152"/>
      <c r="N158" s="142">
        <v>0</v>
      </c>
      <c r="O158" s="142">
        <f>I158+N158</f>
        <v>64667.7</v>
      </c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</row>
    <row r="159" spans="1:35" s="36" customFormat="1" ht="60">
      <c r="A159" s="112" t="s">
        <v>463</v>
      </c>
      <c r="B159" s="24" t="s">
        <v>218</v>
      </c>
      <c r="C159" s="24" t="s">
        <v>198</v>
      </c>
      <c r="D159" s="24" t="s">
        <v>197</v>
      </c>
      <c r="E159" s="24" t="s">
        <v>464</v>
      </c>
      <c r="F159" s="26"/>
      <c r="G159" s="26"/>
      <c r="H159" s="24"/>
      <c r="I159" s="138">
        <f>I160+I165</f>
        <v>40</v>
      </c>
      <c r="J159" s="152"/>
      <c r="K159" s="152"/>
      <c r="L159" s="152"/>
      <c r="M159" s="152"/>
      <c r="N159" s="138">
        <f>N160+N165</f>
        <v>0</v>
      </c>
      <c r="O159" s="186">
        <f>O160+O165</f>
        <v>40</v>
      </c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</row>
    <row r="160" spans="1:35" s="36" customFormat="1" ht="45">
      <c r="A160" s="112" t="s">
        <v>479</v>
      </c>
      <c r="B160" s="24" t="s">
        <v>218</v>
      </c>
      <c r="C160" s="24" t="s">
        <v>198</v>
      </c>
      <c r="D160" s="24" t="s">
        <v>197</v>
      </c>
      <c r="E160" s="24" t="s">
        <v>465</v>
      </c>
      <c r="F160" s="26"/>
      <c r="G160" s="26"/>
      <c r="H160" s="24"/>
      <c r="I160" s="138">
        <f>I161</f>
        <v>20</v>
      </c>
      <c r="J160" s="152"/>
      <c r="K160" s="152"/>
      <c r="L160" s="152"/>
      <c r="M160" s="152"/>
      <c r="N160" s="138">
        <f aca="true" t="shared" si="33" ref="N160:O163">N161</f>
        <v>0</v>
      </c>
      <c r="O160" s="186">
        <f t="shared" si="33"/>
        <v>20</v>
      </c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</row>
    <row r="161" spans="1:35" s="36" customFormat="1" ht="18">
      <c r="A161" s="112" t="s">
        <v>300</v>
      </c>
      <c r="B161" s="24" t="s">
        <v>218</v>
      </c>
      <c r="C161" s="24" t="s">
        <v>198</v>
      </c>
      <c r="D161" s="24" t="s">
        <v>197</v>
      </c>
      <c r="E161" s="24" t="s">
        <v>466</v>
      </c>
      <c r="F161" s="26"/>
      <c r="G161" s="26"/>
      <c r="H161" s="24"/>
      <c r="I161" s="138">
        <f>I162</f>
        <v>20</v>
      </c>
      <c r="J161" s="152"/>
      <c r="K161" s="152"/>
      <c r="L161" s="152"/>
      <c r="M161" s="152"/>
      <c r="N161" s="138">
        <f t="shared" si="33"/>
        <v>0</v>
      </c>
      <c r="O161" s="186">
        <f t="shared" si="33"/>
        <v>20</v>
      </c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</row>
    <row r="162" spans="1:35" s="36" customFormat="1" ht="45">
      <c r="A162" s="111" t="s">
        <v>249</v>
      </c>
      <c r="B162" s="24" t="s">
        <v>218</v>
      </c>
      <c r="C162" s="24" t="s">
        <v>198</v>
      </c>
      <c r="D162" s="24" t="s">
        <v>197</v>
      </c>
      <c r="E162" s="24" t="s">
        <v>466</v>
      </c>
      <c r="F162" s="24" t="s">
        <v>248</v>
      </c>
      <c r="G162" s="24"/>
      <c r="H162" s="24"/>
      <c r="I162" s="138">
        <f>I163</f>
        <v>20</v>
      </c>
      <c r="J162" s="152"/>
      <c r="K162" s="152"/>
      <c r="L162" s="152"/>
      <c r="M162" s="152"/>
      <c r="N162" s="138">
        <f t="shared" si="33"/>
        <v>0</v>
      </c>
      <c r="O162" s="186">
        <f t="shared" si="33"/>
        <v>20</v>
      </c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</row>
    <row r="163" spans="1:35" s="36" customFormat="1" ht="18">
      <c r="A163" s="112" t="s">
        <v>251</v>
      </c>
      <c r="B163" s="24" t="s">
        <v>218</v>
      </c>
      <c r="C163" s="24" t="s">
        <v>198</v>
      </c>
      <c r="D163" s="24" t="s">
        <v>197</v>
      </c>
      <c r="E163" s="24" t="s">
        <v>466</v>
      </c>
      <c r="F163" s="24" t="s">
        <v>250</v>
      </c>
      <c r="G163" s="24"/>
      <c r="H163" s="24"/>
      <c r="I163" s="138">
        <f>I164</f>
        <v>20</v>
      </c>
      <c r="J163" s="152"/>
      <c r="K163" s="152"/>
      <c r="L163" s="152"/>
      <c r="M163" s="152"/>
      <c r="N163" s="138">
        <f t="shared" si="33"/>
        <v>0</v>
      </c>
      <c r="O163" s="186">
        <f t="shared" si="33"/>
        <v>20</v>
      </c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</row>
    <row r="164" spans="1:35" s="36" customFormat="1" ht="18">
      <c r="A164" s="114" t="s">
        <v>236</v>
      </c>
      <c r="B164" s="26" t="s">
        <v>218</v>
      </c>
      <c r="C164" s="24" t="s">
        <v>198</v>
      </c>
      <c r="D164" s="24" t="s">
        <v>197</v>
      </c>
      <c r="E164" s="26" t="s">
        <v>466</v>
      </c>
      <c r="F164" s="26" t="s">
        <v>250</v>
      </c>
      <c r="G164" s="26" t="s">
        <v>224</v>
      </c>
      <c r="H164" s="26"/>
      <c r="I164" s="140">
        <v>20</v>
      </c>
      <c r="J164" s="152"/>
      <c r="K164" s="152"/>
      <c r="L164" s="152"/>
      <c r="M164" s="152"/>
      <c r="N164" s="142">
        <v>0</v>
      </c>
      <c r="O164" s="142">
        <f>I164+N164</f>
        <v>20</v>
      </c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</row>
    <row r="165" spans="1:35" s="36" customFormat="1" ht="45">
      <c r="A165" s="112" t="s">
        <v>480</v>
      </c>
      <c r="B165" s="24" t="s">
        <v>218</v>
      </c>
      <c r="C165" s="24" t="s">
        <v>198</v>
      </c>
      <c r="D165" s="24" t="s">
        <v>197</v>
      </c>
      <c r="E165" s="24" t="s">
        <v>530</v>
      </c>
      <c r="F165" s="24"/>
      <c r="G165" s="24"/>
      <c r="H165" s="24"/>
      <c r="I165" s="138">
        <f>I166</f>
        <v>20</v>
      </c>
      <c r="J165" s="152"/>
      <c r="K165" s="152"/>
      <c r="L165" s="152"/>
      <c r="M165" s="152"/>
      <c r="N165" s="138">
        <f aca="true" t="shared" si="34" ref="N165:O168">N166</f>
        <v>0</v>
      </c>
      <c r="O165" s="186">
        <f t="shared" si="34"/>
        <v>20</v>
      </c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</row>
    <row r="166" spans="1:35" s="36" customFormat="1" ht="18">
      <c r="A166" s="112" t="s">
        <v>300</v>
      </c>
      <c r="B166" s="24" t="s">
        <v>218</v>
      </c>
      <c r="C166" s="24" t="s">
        <v>198</v>
      </c>
      <c r="D166" s="24" t="s">
        <v>197</v>
      </c>
      <c r="E166" s="24" t="s">
        <v>467</v>
      </c>
      <c r="F166" s="26"/>
      <c r="G166" s="26"/>
      <c r="H166" s="24"/>
      <c r="I166" s="138">
        <f>I167</f>
        <v>20</v>
      </c>
      <c r="J166" s="152"/>
      <c r="K166" s="152"/>
      <c r="L166" s="152"/>
      <c r="M166" s="152"/>
      <c r="N166" s="138">
        <f t="shared" si="34"/>
        <v>0</v>
      </c>
      <c r="O166" s="186">
        <f t="shared" si="34"/>
        <v>20</v>
      </c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</row>
    <row r="167" spans="1:35" s="36" customFormat="1" ht="45">
      <c r="A167" s="111" t="s">
        <v>249</v>
      </c>
      <c r="B167" s="24" t="s">
        <v>218</v>
      </c>
      <c r="C167" s="24" t="s">
        <v>198</v>
      </c>
      <c r="D167" s="24" t="s">
        <v>197</v>
      </c>
      <c r="E167" s="24" t="s">
        <v>467</v>
      </c>
      <c r="F167" s="24" t="s">
        <v>248</v>
      </c>
      <c r="G167" s="24"/>
      <c r="H167" s="24"/>
      <c r="I167" s="138">
        <f>I168</f>
        <v>20</v>
      </c>
      <c r="J167" s="152"/>
      <c r="K167" s="152"/>
      <c r="L167" s="152"/>
      <c r="M167" s="152"/>
      <c r="N167" s="138">
        <f t="shared" si="34"/>
        <v>0</v>
      </c>
      <c r="O167" s="186">
        <f t="shared" si="34"/>
        <v>20</v>
      </c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</row>
    <row r="168" spans="1:35" s="36" customFormat="1" ht="18">
      <c r="A168" s="112" t="s">
        <v>251</v>
      </c>
      <c r="B168" s="24" t="s">
        <v>218</v>
      </c>
      <c r="C168" s="24" t="s">
        <v>198</v>
      </c>
      <c r="D168" s="24" t="s">
        <v>197</v>
      </c>
      <c r="E168" s="24" t="s">
        <v>467</v>
      </c>
      <c r="F168" s="24" t="s">
        <v>250</v>
      </c>
      <c r="G168" s="24"/>
      <c r="H168" s="24"/>
      <c r="I168" s="138">
        <f>I169</f>
        <v>20</v>
      </c>
      <c r="J168" s="152"/>
      <c r="K168" s="152"/>
      <c r="L168" s="152"/>
      <c r="M168" s="152"/>
      <c r="N168" s="138">
        <f t="shared" si="34"/>
        <v>0</v>
      </c>
      <c r="O168" s="186">
        <f t="shared" si="34"/>
        <v>20</v>
      </c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</row>
    <row r="169" spans="1:35" s="36" customFormat="1" ht="18">
      <c r="A169" s="114" t="s">
        <v>236</v>
      </c>
      <c r="B169" s="26" t="s">
        <v>218</v>
      </c>
      <c r="C169" s="26" t="s">
        <v>198</v>
      </c>
      <c r="D169" s="26" t="s">
        <v>197</v>
      </c>
      <c r="E169" s="26" t="s">
        <v>467</v>
      </c>
      <c r="F169" s="26" t="s">
        <v>250</v>
      </c>
      <c r="G169" s="26" t="s">
        <v>224</v>
      </c>
      <c r="H169" s="26"/>
      <c r="I169" s="140">
        <v>20</v>
      </c>
      <c r="J169" s="152"/>
      <c r="K169" s="152"/>
      <c r="L169" s="152"/>
      <c r="M169" s="152"/>
      <c r="N169" s="142">
        <v>0</v>
      </c>
      <c r="O169" s="142">
        <f>I169+N169</f>
        <v>20</v>
      </c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</row>
    <row r="170" spans="1:35" s="36" customFormat="1" ht="18">
      <c r="A170" s="23" t="s">
        <v>166</v>
      </c>
      <c r="B170" s="24" t="s">
        <v>218</v>
      </c>
      <c r="C170" s="24" t="s">
        <v>198</v>
      </c>
      <c r="D170" s="24" t="s">
        <v>197</v>
      </c>
      <c r="E170" s="57" t="s">
        <v>361</v>
      </c>
      <c r="F170" s="46"/>
      <c r="G170" s="46"/>
      <c r="H170" s="26"/>
      <c r="I170" s="138">
        <f>I171+I175+I179</f>
        <v>27230.300000000003</v>
      </c>
      <c r="J170" s="167">
        <f aca="true" t="shared" si="35" ref="J170:O170">J171+J175+J179</f>
        <v>0</v>
      </c>
      <c r="K170" s="167">
        <f t="shared" si="35"/>
        <v>0</v>
      </c>
      <c r="L170" s="167">
        <f t="shared" si="35"/>
        <v>0</v>
      </c>
      <c r="M170" s="167">
        <f t="shared" si="35"/>
        <v>0</v>
      </c>
      <c r="N170" s="167">
        <f t="shared" si="35"/>
        <v>40</v>
      </c>
      <c r="O170" s="186">
        <f t="shared" si="35"/>
        <v>27270.300000000003</v>
      </c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</row>
    <row r="171" spans="1:35" s="36" customFormat="1" ht="45">
      <c r="A171" s="22" t="s">
        <v>299</v>
      </c>
      <c r="B171" s="24" t="s">
        <v>218</v>
      </c>
      <c r="C171" s="24" t="s">
        <v>198</v>
      </c>
      <c r="D171" s="24" t="s">
        <v>197</v>
      </c>
      <c r="E171" s="57" t="s">
        <v>344</v>
      </c>
      <c r="F171" s="46"/>
      <c r="G171" s="46"/>
      <c r="H171" s="26"/>
      <c r="I171" s="138">
        <f>I172</f>
        <v>7081.4</v>
      </c>
      <c r="J171" s="152"/>
      <c r="K171" s="152"/>
      <c r="L171" s="152"/>
      <c r="M171" s="152"/>
      <c r="N171" s="138">
        <f aca="true" t="shared" si="36" ref="N171:O173">N172</f>
        <v>0</v>
      </c>
      <c r="O171" s="186">
        <f t="shared" si="36"/>
        <v>7081.4</v>
      </c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</row>
    <row r="172" spans="1:35" s="36" customFormat="1" ht="45">
      <c r="A172" s="27" t="s">
        <v>249</v>
      </c>
      <c r="B172" s="24" t="s">
        <v>218</v>
      </c>
      <c r="C172" s="24" t="s">
        <v>198</v>
      </c>
      <c r="D172" s="24" t="s">
        <v>197</v>
      </c>
      <c r="E172" s="57" t="s">
        <v>344</v>
      </c>
      <c r="F172" s="24" t="s">
        <v>248</v>
      </c>
      <c r="G172" s="46"/>
      <c r="H172" s="26"/>
      <c r="I172" s="138">
        <f>I173</f>
        <v>7081.4</v>
      </c>
      <c r="J172" s="152"/>
      <c r="K172" s="152"/>
      <c r="L172" s="152"/>
      <c r="M172" s="152"/>
      <c r="N172" s="138">
        <f t="shared" si="36"/>
        <v>0</v>
      </c>
      <c r="O172" s="186">
        <f t="shared" si="36"/>
        <v>7081.4</v>
      </c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</row>
    <row r="173" spans="1:35" s="36" customFormat="1" ht="18">
      <c r="A173" s="23" t="s">
        <v>251</v>
      </c>
      <c r="B173" s="24" t="s">
        <v>218</v>
      </c>
      <c r="C173" s="24" t="s">
        <v>198</v>
      </c>
      <c r="D173" s="24" t="s">
        <v>197</v>
      </c>
      <c r="E173" s="57" t="s">
        <v>344</v>
      </c>
      <c r="F173" s="24" t="s">
        <v>250</v>
      </c>
      <c r="G173" s="46"/>
      <c r="H173" s="26"/>
      <c r="I173" s="138">
        <f>I174</f>
        <v>7081.4</v>
      </c>
      <c r="J173" s="152"/>
      <c r="K173" s="152"/>
      <c r="L173" s="152"/>
      <c r="M173" s="152"/>
      <c r="N173" s="138">
        <f t="shared" si="36"/>
        <v>0</v>
      </c>
      <c r="O173" s="186">
        <f t="shared" si="36"/>
        <v>7081.4</v>
      </c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</row>
    <row r="174" spans="1:35" s="36" customFormat="1" ht="18">
      <c r="A174" s="28" t="s">
        <v>237</v>
      </c>
      <c r="B174" s="26" t="s">
        <v>218</v>
      </c>
      <c r="C174" s="26" t="s">
        <v>198</v>
      </c>
      <c r="D174" s="26" t="s">
        <v>197</v>
      </c>
      <c r="E174" s="58" t="s">
        <v>344</v>
      </c>
      <c r="F174" s="26" t="s">
        <v>250</v>
      </c>
      <c r="G174" s="26" t="s">
        <v>225</v>
      </c>
      <c r="H174" s="26"/>
      <c r="I174" s="140">
        <v>7081.4</v>
      </c>
      <c r="J174" s="152"/>
      <c r="K174" s="152"/>
      <c r="L174" s="152"/>
      <c r="M174" s="152"/>
      <c r="N174" s="142">
        <v>0</v>
      </c>
      <c r="O174" s="142">
        <f>I174+N174</f>
        <v>7081.4</v>
      </c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</row>
    <row r="175" spans="1:35" s="36" customFormat="1" ht="80.25" customHeight="1">
      <c r="A175" s="23" t="s">
        <v>417</v>
      </c>
      <c r="B175" s="24" t="s">
        <v>218</v>
      </c>
      <c r="C175" s="24" t="s">
        <v>198</v>
      </c>
      <c r="D175" s="24" t="s">
        <v>197</v>
      </c>
      <c r="E175" s="122" t="s">
        <v>529</v>
      </c>
      <c r="F175" s="26"/>
      <c r="G175" s="26"/>
      <c r="H175" s="26"/>
      <c r="I175" s="138">
        <f>I176</f>
        <v>19353.9</v>
      </c>
      <c r="J175" s="152"/>
      <c r="K175" s="152"/>
      <c r="L175" s="152"/>
      <c r="M175" s="152"/>
      <c r="N175" s="138">
        <f aca="true" t="shared" si="37" ref="N175:O177">N176</f>
        <v>0</v>
      </c>
      <c r="O175" s="186">
        <f t="shared" si="37"/>
        <v>19353.9</v>
      </c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</row>
    <row r="176" spans="1:35" s="36" customFormat="1" ht="45">
      <c r="A176" s="27" t="s">
        <v>249</v>
      </c>
      <c r="B176" s="24" t="s">
        <v>218</v>
      </c>
      <c r="C176" s="24" t="s">
        <v>198</v>
      </c>
      <c r="D176" s="24" t="s">
        <v>197</v>
      </c>
      <c r="E176" s="122" t="s">
        <v>529</v>
      </c>
      <c r="F176" s="24" t="s">
        <v>248</v>
      </c>
      <c r="G176" s="46"/>
      <c r="H176" s="26"/>
      <c r="I176" s="138">
        <f>I177</f>
        <v>19353.9</v>
      </c>
      <c r="J176" s="152"/>
      <c r="K176" s="152"/>
      <c r="L176" s="152"/>
      <c r="M176" s="152"/>
      <c r="N176" s="138">
        <f t="shared" si="37"/>
        <v>0</v>
      </c>
      <c r="O176" s="186">
        <f t="shared" si="37"/>
        <v>19353.9</v>
      </c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</row>
    <row r="177" spans="1:35" s="36" customFormat="1" ht="18">
      <c r="A177" s="23" t="s">
        <v>251</v>
      </c>
      <c r="B177" s="24" t="s">
        <v>218</v>
      </c>
      <c r="C177" s="24" t="s">
        <v>198</v>
      </c>
      <c r="D177" s="24" t="s">
        <v>197</v>
      </c>
      <c r="E177" s="122" t="s">
        <v>529</v>
      </c>
      <c r="F177" s="24" t="s">
        <v>250</v>
      </c>
      <c r="G177" s="46"/>
      <c r="H177" s="26"/>
      <c r="I177" s="138">
        <f>I178</f>
        <v>19353.9</v>
      </c>
      <c r="J177" s="152"/>
      <c r="K177" s="152"/>
      <c r="L177" s="152"/>
      <c r="M177" s="152"/>
      <c r="N177" s="138">
        <f t="shared" si="37"/>
        <v>0</v>
      </c>
      <c r="O177" s="186">
        <f t="shared" si="37"/>
        <v>19353.9</v>
      </c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</row>
    <row r="178" spans="1:35" s="36" customFormat="1" ht="18">
      <c r="A178" s="28" t="s">
        <v>237</v>
      </c>
      <c r="B178" s="26" t="s">
        <v>218</v>
      </c>
      <c r="C178" s="26" t="s">
        <v>198</v>
      </c>
      <c r="D178" s="26" t="s">
        <v>197</v>
      </c>
      <c r="E178" s="58" t="s">
        <v>529</v>
      </c>
      <c r="F178" s="26" t="s">
        <v>250</v>
      </c>
      <c r="G178" s="26" t="s">
        <v>225</v>
      </c>
      <c r="H178" s="26"/>
      <c r="I178" s="140">
        <v>19353.9</v>
      </c>
      <c r="J178" s="152"/>
      <c r="K178" s="152"/>
      <c r="L178" s="152"/>
      <c r="M178" s="152"/>
      <c r="N178" s="142">
        <v>0</v>
      </c>
      <c r="O178" s="142">
        <f>I178+N178</f>
        <v>19353.9</v>
      </c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</row>
    <row r="179" spans="1:35" s="36" customFormat="1" ht="60">
      <c r="A179" s="112" t="s">
        <v>295</v>
      </c>
      <c r="B179" s="24" t="s">
        <v>218</v>
      </c>
      <c r="C179" s="24" t="s">
        <v>198</v>
      </c>
      <c r="D179" s="24" t="s">
        <v>197</v>
      </c>
      <c r="E179" s="24" t="s">
        <v>11</v>
      </c>
      <c r="F179" s="24"/>
      <c r="G179" s="26"/>
      <c r="H179" s="26"/>
      <c r="I179" s="167">
        <f>I180</f>
        <v>795</v>
      </c>
      <c r="J179" s="152"/>
      <c r="K179" s="152"/>
      <c r="L179" s="152"/>
      <c r="M179" s="152"/>
      <c r="N179" s="167">
        <f aca="true" t="shared" si="38" ref="N179:O181">N180</f>
        <v>40</v>
      </c>
      <c r="O179" s="186">
        <f t="shared" si="38"/>
        <v>835</v>
      </c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</row>
    <row r="180" spans="1:35" s="36" customFormat="1" ht="45">
      <c r="A180" s="112" t="s">
        <v>249</v>
      </c>
      <c r="B180" s="24" t="s">
        <v>218</v>
      </c>
      <c r="C180" s="24" t="s">
        <v>198</v>
      </c>
      <c r="D180" s="24" t="s">
        <v>197</v>
      </c>
      <c r="E180" s="24" t="s">
        <v>11</v>
      </c>
      <c r="F180" s="24" t="s">
        <v>248</v>
      </c>
      <c r="G180" s="26"/>
      <c r="H180" s="26"/>
      <c r="I180" s="167">
        <f>I181</f>
        <v>795</v>
      </c>
      <c r="J180" s="152"/>
      <c r="K180" s="152"/>
      <c r="L180" s="152"/>
      <c r="M180" s="152"/>
      <c r="N180" s="167">
        <f t="shared" si="38"/>
        <v>40</v>
      </c>
      <c r="O180" s="186">
        <f t="shared" si="38"/>
        <v>835</v>
      </c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</row>
    <row r="181" spans="1:35" s="36" customFormat="1" ht="18">
      <c r="A181" s="112" t="s">
        <v>251</v>
      </c>
      <c r="B181" s="24" t="s">
        <v>218</v>
      </c>
      <c r="C181" s="24" t="s">
        <v>198</v>
      </c>
      <c r="D181" s="24" t="s">
        <v>197</v>
      </c>
      <c r="E181" s="24" t="s">
        <v>11</v>
      </c>
      <c r="F181" s="24" t="s">
        <v>250</v>
      </c>
      <c r="G181" s="26"/>
      <c r="H181" s="26"/>
      <c r="I181" s="167">
        <f>I182</f>
        <v>795</v>
      </c>
      <c r="J181" s="152"/>
      <c r="K181" s="152"/>
      <c r="L181" s="152"/>
      <c r="M181" s="152"/>
      <c r="N181" s="167">
        <f t="shared" si="38"/>
        <v>40</v>
      </c>
      <c r="O181" s="186">
        <f t="shared" si="38"/>
        <v>835</v>
      </c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</row>
    <row r="182" spans="1:35" s="36" customFormat="1" ht="18">
      <c r="A182" s="114" t="s">
        <v>236</v>
      </c>
      <c r="B182" s="26" t="s">
        <v>218</v>
      </c>
      <c r="C182" s="26" t="s">
        <v>198</v>
      </c>
      <c r="D182" s="26" t="s">
        <v>197</v>
      </c>
      <c r="E182" s="26" t="s">
        <v>11</v>
      </c>
      <c r="F182" s="26" t="s">
        <v>250</v>
      </c>
      <c r="G182" s="26" t="s">
        <v>224</v>
      </c>
      <c r="H182" s="26"/>
      <c r="I182" s="140">
        <v>795</v>
      </c>
      <c r="J182" s="152"/>
      <c r="K182" s="152"/>
      <c r="L182" s="152"/>
      <c r="M182" s="152"/>
      <c r="N182" s="142">
        <v>40</v>
      </c>
      <c r="O182" s="142">
        <f>I182+N182</f>
        <v>835</v>
      </c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</row>
    <row r="183" spans="1:35" s="36" customFormat="1" ht="18">
      <c r="A183" s="65" t="s">
        <v>307</v>
      </c>
      <c r="B183" s="46" t="s">
        <v>218</v>
      </c>
      <c r="C183" s="46" t="s">
        <v>198</v>
      </c>
      <c r="D183" s="46" t="s">
        <v>192</v>
      </c>
      <c r="E183" s="46"/>
      <c r="F183" s="46"/>
      <c r="G183" s="46"/>
      <c r="H183" s="24"/>
      <c r="I183" s="134">
        <f>I184+I210</f>
        <v>11453.1</v>
      </c>
      <c r="J183" s="152"/>
      <c r="K183" s="152"/>
      <c r="L183" s="152"/>
      <c r="M183" s="152"/>
      <c r="N183" s="134">
        <f>N184+N210</f>
        <v>99.90000000000009</v>
      </c>
      <c r="O183" s="134">
        <f>O184+O210</f>
        <v>11553</v>
      </c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</row>
    <row r="184" spans="1:35" s="36" customFormat="1" ht="30">
      <c r="A184" s="23" t="s">
        <v>458</v>
      </c>
      <c r="B184" s="24" t="s">
        <v>218</v>
      </c>
      <c r="C184" s="24" t="s">
        <v>198</v>
      </c>
      <c r="D184" s="24" t="s">
        <v>192</v>
      </c>
      <c r="E184" s="24" t="s">
        <v>337</v>
      </c>
      <c r="F184" s="24"/>
      <c r="G184" s="24"/>
      <c r="H184" s="24"/>
      <c r="I184" s="138">
        <f>I192+I185</f>
        <v>11453.1</v>
      </c>
      <c r="J184" s="152"/>
      <c r="K184" s="152"/>
      <c r="L184" s="152"/>
      <c r="M184" s="152"/>
      <c r="N184" s="138">
        <f>N192+N185</f>
        <v>-0.09999999999990905</v>
      </c>
      <c r="O184" s="186">
        <f>O192+O185</f>
        <v>11453</v>
      </c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</row>
    <row r="185" spans="1:35" s="36" customFormat="1" ht="60">
      <c r="A185" s="23" t="s">
        <v>336</v>
      </c>
      <c r="B185" s="24" t="s">
        <v>218</v>
      </c>
      <c r="C185" s="24" t="s">
        <v>198</v>
      </c>
      <c r="D185" s="24" t="s">
        <v>192</v>
      </c>
      <c r="E185" s="24" t="s">
        <v>339</v>
      </c>
      <c r="F185" s="24"/>
      <c r="G185" s="24"/>
      <c r="H185" s="24"/>
      <c r="I185" s="138">
        <f>I186</f>
        <v>1769.4</v>
      </c>
      <c r="J185" s="152"/>
      <c r="K185" s="152"/>
      <c r="L185" s="152"/>
      <c r="M185" s="152"/>
      <c r="N185" s="138">
        <f aca="true" t="shared" si="39" ref="N185:O188">N186</f>
        <v>0</v>
      </c>
      <c r="O185" s="186">
        <f t="shared" si="39"/>
        <v>1769.4</v>
      </c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</row>
    <row r="186" spans="1:35" s="36" customFormat="1" ht="60">
      <c r="A186" s="120" t="s">
        <v>494</v>
      </c>
      <c r="B186" s="24" t="s">
        <v>218</v>
      </c>
      <c r="C186" s="24" t="s">
        <v>198</v>
      </c>
      <c r="D186" s="24" t="s">
        <v>192</v>
      </c>
      <c r="E186" s="24" t="s">
        <v>493</v>
      </c>
      <c r="F186" s="26"/>
      <c r="G186" s="26"/>
      <c r="H186" s="26"/>
      <c r="I186" s="138">
        <f>I187</f>
        <v>1769.4</v>
      </c>
      <c r="J186" s="152"/>
      <c r="K186" s="152"/>
      <c r="L186" s="152"/>
      <c r="M186" s="152"/>
      <c r="N186" s="138">
        <f t="shared" si="39"/>
        <v>0</v>
      </c>
      <c r="O186" s="186">
        <f t="shared" si="39"/>
        <v>1769.4</v>
      </c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</row>
    <row r="187" spans="1:35" s="36" customFormat="1" ht="60">
      <c r="A187" s="121" t="s">
        <v>495</v>
      </c>
      <c r="B187" s="24" t="s">
        <v>218</v>
      </c>
      <c r="C187" s="24" t="s">
        <v>198</v>
      </c>
      <c r="D187" s="24" t="s">
        <v>192</v>
      </c>
      <c r="E187" s="24" t="s">
        <v>492</v>
      </c>
      <c r="F187" s="26"/>
      <c r="G187" s="26"/>
      <c r="H187" s="26"/>
      <c r="I187" s="138">
        <f>I188</f>
        <v>1769.4</v>
      </c>
      <c r="J187" s="152"/>
      <c r="K187" s="152"/>
      <c r="L187" s="152"/>
      <c r="M187" s="152"/>
      <c r="N187" s="138">
        <f t="shared" si="39"/>
        <v>0</v>
      </c>
      <c r="O187" s="186">
        <f t="shared" si="39"/>
        <v>1769.4</v>
      </c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</row>
    <row r="188" spans="1:35" s="36" customFormat="1" ht="45">
      <c r="A188" s="27" t="s">
        <v>249</v>
      </c>
      <c r="B188" s="24" t="s">
        <v>218</v>
      </c>
      <c r="C188" s="24" t="s">
        <v>198</v>
      </c>
      <c r="D188" s="24" t="s">
        <v>192</v>
      </c>
      <c r="E188" s="24" t="s">
        <v>492</v>
      </c>
      <c r="F188" s="24" t="s">
        <v>248</v>
      </c>
      <c r="G188" s="24"/>
      <c r="H188" s="26"/>
      <c r="I188" s="138">
        <f>I189</f>
        <v>1769.4</v>
      </c>
      <c r="J188" s="152"/>
      <c r="K188" s="152"/>
      <c r="L188" s="152"/>
      <c r="M188" s="152"/>
      <c r="N188" s="138">
        <f t="shared" si="39"/>
        <v>0</v>
      </c>
      <c r="O188" s="186">
        <f t="shared" si="39"/>
        <v>1769.4</v>
      </c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</row>
    <row r="189" spans="1:35" s="36" customFormat="1" ht="18">
      <c r="A189" s="23" t="s">
        <v>251</v>
      </c>
      <c r="B189" s="24" t="s">
        <v>218</v>
      </c>
      <c r="C189" s="24" t="s">
        <v>198</v>
      </c>
      <c r="D189" s="24" t="s">
        <v>192</v>
      </c>
      <c r="E189" s="24" t="s">
        <v>492</v>
      </c>
      <c r="F189" s="24" t="s">
        <v>250</v>
      </c>
      <c r="G189" s="24"/>
      <c r="H189" s="26"/>
      <c r="I189" s="138">
        <f>I190+I191</f>
        <v>1769.4</v>
      </c>
      <c r="J189" s="152"/>
      <c r="K189" s="152"/>
      <c r="L189" s="152"/>
      <c r="M189" s="152"/>
      <c r="N189" s="138">
        <f>N190+N191</f>
        <v>0</v>
      </c>
      <c r="O189" s="186">
        <f>O190+O191</f>
        <v>1769.4</v>
      </c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</row>
    <row r="190" spans="1:35" s="36" customFormat="1" ht="18">
      <c r="A190" s="25" t="s">
        <v>236</v>
      </c>
      <c r="B190" s="26" t="s">
        <v>218</v>
      </c>
      <c r="C190" s="26" t="s">
        <v>198</v>
      </c>
      <c r="D190" s="26" t="s">
        <v>192</v>
      </c>
      <c r="E190" s="26" t="s">
        <v>492</v>
      </c>
      <c r="F190" s="26" t="s">
        <v>250</v>
      </c>
      <c r="G190" s="26" t="s">
        <v>224</v>
      </c>
      <c r="H190" s="26"/>
      <c r="I190" s="140">
        <v>17.7</v>
      </c>
      <c r="J190" s="152"/>
      <c r="K190" s="152"/>
      <c r="L190" s="152"/>
      <c r="M190" s="152"/>
      <c r="N190" s="142">
        <v>0</v>
      </c>
      <c r="O190" s="142">
        <f>I190+N190</f>
        <v>17.7</v>
      </c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</row>
    <row r="191" spans="1:35" s="36" customFormat="1" ht="18">
      <c r="A191" s="25" t="s">
        <v>237</v>
      </c>
      <c r="B191" s="26" t="s">
        <v>218</v>
      </c>
      <c r="C191" s="26" t="s">
        <v>198</v>
      </c>
      <c r="D191" s="26" t="s">
        <v>192</v>
      </c>
      <c r="E191" s="26" t="s">
        <v>492</v>
      </c>
      <c r="F191" s="26" t="s">
        <v>250</v>
      </c>
      <c r="G191" s="26" t="s">
        <v>225</v>
      </c>
      <c r="H191" s="26"/>
      <c r="I191" s="140">
        <v>1751.7</v>
      </c>
      <c r="J191" s="152"/>
      <c r="K191" s="152"/>
      <c r="L191" s="152"/>
      <c r="M191" s="152"/>
      <c r="N191" s="142">
        <v>0</v>
      </c>
      <c r="O191" s="142">
        <f>I191+N191</f>
        <v>1751.7</v>
      </c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</row>
    <row r="192" spans="1:35" s="36" customFormat="1" ht="30">
      <c r="A192" s="111" t="s">
        <v>459</v>
      </c>
      <c r="B192" s="24" t="s">
        <v>218</v>
      </c>
      <c r="C192" s="24" t="s">
        <v>198</v>
      </c>
      <c r="D192" s="24" t="s">
        <v>192</v>
      </c>
      <c r="E192" s="24" t="s">
        <v>460</v>
      </c>
      <c r="F192" s="26"/>
      <c r="G192" s="26"/>
      <c r="H192" s="26"/>
      <c r="I192" s="138">
        <f>I193+I198</f>
        <v>9683.7</v>
      </c>
      <c r="J192" s="152"/>
      <c r="K192" s="152"/>
      <c r="L192" s="152"/>
      <c r="M192" s="152"/>
      <c r="N192" s="182">
        <f>N193+N198</f>
        <v>-0.09999999999990905</v>
      </c>
      <c r="O192" s="186">
        <f>O193+O198</f>
        <v>9683.6</v>
      </c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</row>
    <row r="193" spans="1:35" s="36" customFormat="1" ht="45">
      <c r="A193" s="111" t="s">
        <v>149</v>
      </c>
      <c r="B193" s="24" t="s">
        <v>218</v>
      </c>
      <c r="C193" s="24" t="s">
        <v>198</v>
      </c>
      <c r="D193" s="24" t="s">
        <v>192</v>
      </c>
      <c r="E193" s="24" t="s">
        <v>461</v>
      </c>
      <c r="F193" s="26"/>
      <c r="G193" s="26"/>
      <c r="H193" s="26"/>
      <c r="I193" s="138">
        <f>I194</f>
        <v>9683.7</v>
      </c>
      <c r="J193" s="152"/>
      <c r="K193" s="152"/>
      <c r="L193" s="152"/>
      <c r="M193" s="152"/>
      <c r="N193" s="138">
        <f aca="true" t="shared" si="40" ref="N193:O196">N194</f>
        <v>-1922.5</v>
      </c>
      <c r="O193" s="186">
        <f t="shared" si="40"/>
        <v>7761.200000000001</v>
      </c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</row>
    <row r="194" spans="1:35" s="36" customFormat="1" ht="18">
      <c r="A194" s="111" t="s">
        <v>300</v>
      </c>
      <c r="B194" s="24" t="s">
        <v>218</v>
      </c>
      <c r="C194" s="24" t="s">
        <v>198</v>
      </c>
      <c r="D194" s="24" t="s">
        <v>192</v>
      </c>
      <c r="E194" s="24" t="s">
        <v>462</v>
      </c>
      <c r="F194" s="26"/>
      <c r="G194" s="26"/>
      <c r="H194" s="26"/>
      <c r="I194" s="138">
        <f>I195</f>
        <v>9683.7</v>
      </c>
      <c r="J194" s="152"/>
      <c r="K194" s="152"/>
      <c r="L194" s="152"/>
      <c r="M194" s="152"/>
      <c r="N194" s="138">
        <f t="shared" si="40"/>
        <v>-1922.5</v>
      </c>
      <c r="O194" s="186">
        <f t="shared" si="40"/>
        <v>7761.200000000001</v>
      </c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</row>
    <row r="195" spans="1:35" s="36" customFormat="1" ht="45">
      <c r="A195" s="111" t="s">
        <v>249</v>
      </c>
      <c r="B195" s="24" t="s">
        <v>218</v>
      </c>
      <c r="C195" s="24" t="s">
        <v>198</v>
      </c>
      <c r="D195" s="24" t="s">
        <v>192</v>
      </c>
      <c r="E195" s="24" t="s">
        <v>462</v>
      </c>
      <c r="F195" s="24" t="s">
        <v>248</v>
      </c>
      <c r="G195" s="24"/>
      <c r="H195" s="24"/>
      <c r="I195" s="138">
        <f>I196</f>
        <v>9683.7</v>
      </c>
      <c r="J195" s="152"/>
      <c r="K195" s="152"/>
      <c r="L195" s="152"/>
      <c r="M195" s="152"/>
      <c r="N195" s="138">
        <f t="shared" si="40"/>
        <v>-1922.5</v>
      </c>
      <c r="O195" s="186">
        <f t="shared" si="40"/>
        <v>7761.200000000001</v>
      </c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</row>
    <row r="196" spans="1:35" s="36" customFormat="1" ht="18">
      <c r="A196" s="112" t="s">
        <v>251</v>
      </c>
      <c r="B196" s="24" t="s">
        <v>218</v>
      </c>
      <c r="C196" s="24" t="s">
        <v>198</v>
      </c>
      <c r="D196" s="24" t="s">
        <v>192</v>
      </c>
      <c r="E196" s="24" t="s">
        <v>462</v>
      </c>
      <c r="F196" s="24" t="s">
        <v>250</v>
      </c>
      <c r="G196" s="24"/>
      <c r="H196" s="24"/>
      <c r="I196" s="138">
        <f>I197</f>
        <v>9683.7</v>
      </c>
      <c r="J196" s="152"/>
      <c r="K196" s="152"/>
      <c r="L196" s="152"/>
      <c r="M196" s="152"/>
      <c r="N196" s="138">
        <f t="shared" si="40"/>
        <v>-1922.5</v>
      </c>
      <c r="O196" s="186">
        <f t="shared" si="40"/>
        <v>7761.200000000001</v>
      </c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</row>
    <row r="197" spans="1:35" s="36" customFormat="1" ht="18">
      <c r="A197" s="113" t="s">
        <v>236</v>
      </c>
      <c r="B197" s="26" t="s">
        <v>218</v>
      </c>
      <c r="C197" s="26" t="s">
        <v>198</v>
      </c>
      <c r="D197" s="26" t="s">
        <v>192</v>
      </c>
      <c r="E197" s="26" t="s">
        <v>462</v>
      </c>
      <c r="F197" s="26" t="s">
        <v>250</v>
      </c>
      <c r="G197" s="26" t="s">
        <v>224</v>
      </c>
      <c r="H197" s="26"/>
      <c r="I197" s="140">
        <v>9683.7</v>
      </c>
      <c r="J197" s="152"/>
      <c r="K197" s="152"/>
      <c r="L197" s="152"/>
      <c r="M197" s="152"/>
      <c r="N197" s="142">
        <v>-1922.5</v>
      </c>
      <c r="O197" s="142">
        <f>I197+N197</f>
        <v>7761.200000000001</v>
      </c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</row>
    <row r="198" spans="1:35" s="36" customFormat="1" ht="60">
      <c r="A198" s="111" t="s">
        <v>546</v>
      </c>
      <c r="B198" s="24" t="s">
        <v>218</v>
      </c>
      <c r="C198" s="24" t="s">
        <v>198</v>
      </c>
      <c r="D198" s="24" t="s">
        <v>192</v>
      </c>
      <c r="E198" s="24" t="s">
        <v>547</v>
      </c>
      <c r="F198" s="26"/>
      <c r="G198" s="26"/>
      <c r="H198" s="26"/>
      <c r="I198" s="182">
        <f>I199</f>
        <v>0</v>
      </c>
      <c r="J198" s="152"/>
      <c r="K198" s="152"/>
      <c r="L198" s="152"/>
      <c r="M198" s="152"/>
      <c r="N198" s="182">
        <f>N199</f>
        <v>1922.4</v>
      </c>
      <c r="O198" s="186">
        <f>O199</f>
        <v>1922.4</v>
      </c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</row>
    <row r="199" spans="1:35" s="36" customFormat="1" ht="18">
      <c r="A199" s="111" t="s">
        <v>300</v>
      </c>
      <c r="B199" s="24" t="s">
        <v>218</v>
      </c>
      <c r="C199" s="24" t="s">
        <v>198</v>
      </c>
      <c r="D199" s="24" t="s">
        <v>192</v>
      </c>
      <c r="E199" s="24" t="s">
        <v>548</v>
      </c>
      <c r="F199" s="26"/>
      <c r="G199" s="26"/>
      <c r="H199" s="26"/>
      <c r="I199" s="182">
        <f>I200+I207</f>
        <v>0</v>
      </c>
      <c r="J199" s="152"/>
      <c r="K199" s="152"/>
      <c r="L199" s="152"/>
      <c r="M199" s="152"/>
      <c r="N199" s="182">
        <f>N200+N207</f>
        <v>1922.4</v>
      </c>
      <c r="O199" s="186">
        <f>O200+O207</f>
        <v>1922.4</v>
      </c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</row>
    <row r="200" spans="1:35" s="36" customFormat="1" ht="45">
      <c r="A200" s="111" t="s">
        <v>249</v>
      </c>
      <c r="B200" s="24" t="s">
        <v>218</v>
      </c>
      <c r="C200" s="24" t="s">
        <v>198</v>
      </c>
      <c r="D200" s="24" t="s">
        <v>192</v>
      </c>
      <c r="E200" s="24" t="s">
        <v>548</v>
      </c>
      <c r="F200" s="24" t="s">
        <v>248</v>
      </c>
      <c r="G200" s="24"/>
      <c r="H200" s="26"/>
      <c r="I200" s="182">
        <f>I201+I203+I205</f>
        <v>0</v>
      </c>
      <c r="J200" s="152"/>
      <c r="K200" s="152"/>
      <c r="L200" s="152"/>
      <c r="M200" s="152"/>
      <c r="N200" s="182">
        <f>N201+N203+N205</f>
        <v>1911.2</v>
      </c>
      <c r="O200" s="186">
        <f>O201+O203+O205</f>
        <v>1911.2</v>
      </c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</row>
    <row r="201" spans="1:35" s="36" customFormat="1" ht="18">
      <c r="A201" s="112" t="s">
        <v>251</v>
      </c>
      <c r="B201" s="24" t="s">
        <v>218</v>
      </c>
      <c r="C201" s="24" t="s">
        <v>198</v>
      </c>
      <c r="D201" s="24" t="s">
        <v>192</v>
      </c>
      <c r="E201" s="24" t="s">
        <v>548</v>
      </c>
      <c r="F201" s="24" t="s">
        <v>250</v>
      </c>
      <c r="G201" s="24"/>
      <c r="H201" s="26"/>
      <c r="I201" s="182">
        <f>I202</f>
        <v>0</v>
      </c>
      <c r="J201" s="152"/>
      <c r="K201" s="152"/>
      <c r="L201" s="152"/>
      <c r="M201" s="152"/>
      <c r="N201" s="182">
        <f>N202</f>
        <v>1888.8</v>
      </c>
      <c r="O201" s="186">
        <f>O202</f>
        <v>1888.8</v>
      </c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</row>
    <row r="202" spans="1:35" s="36" customFormat="1" ht="18">
      <c r="A202" s="113" t="s">
        <v>236</v>
      </c>
      <c r="B202" s="26" t="s">
        <v>218</v>
      </c>
      <c r="C202" s="26" t="s">
        <v>198</v>
      </c>
      <c r="D202" s="26" t="s">
        <v>192</v>
      </c>
      <c r="E202" s="26" t="s">
        <v>548</v>
      </c>
      <c r="F202" s="26" t="s">
        <v>250</v>
      </c>
      <c r="G202" s="26" t="s">
        <v>224</v>
      </c>
      <c r="H202" s="26"/>
      <c r="I202" s="140">
        <v>0</v>
      </c>
      <c r="J202" s="152"/>
      <c r="K202" s="152"/>
      <c r="L202" s="152"/>
      <c r="M202" s="152"/>
      <c r="N202" s="142">
        <v>1888.8</v>
      </c>
      <c r="O202" s="142">
        <f>I202+N202</f>
        <v>1888.8</v>
      </c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</row>
    <row r="203" spans="1:35" s="36" customFormat="1" ht="18">
      <c r="A203" s="23" t="s">
        <v>272</v>
      </c>
      <c r="B203" s="24" t="s">
        <v>218</v>
      </c>
      <c r="C203" s="24" t="s">
        <v>198</v>
      </c>
      <c r="D203" s="24" t="s">
        <v>192</v>
      </c>
      <c r="E203" s="24" t="s">
        <v>548</v>
      </c>
      <c r="F203" s="24" t="s">
        <v>271</v>
      </c>
      <c r="G203" s="24"/>
      <c r="H203" s="26"/>
      <c r="I203" s="182">
        <f>I204</f>
        <v>0</v>
      </c>
      <c r="J203" s="152"/>
      <c r="K203" s="152"/>
      <c r="L203" s="152"/>
      <c r="M203" s="152"/>
      <c r="N203" s="182">
        <f>N204</f>
        <v>11.2</v>
      </c>
      <c r="O203" s="186">
        <f>O204</f>
        <v>11.2</v>
      </c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</row>
    <row r="204" spans="1:35" s="36" customFormat="1" ht="18">
      <c r="A204" s="25" t="s">
        <v>236</v>
      </c>
      <c r="B204" s="26" t="s">
        <v>218</v>
      </c>
      <c r="C204" s="26" t="s">
        <v>198</v>
      </c>
      <c r="D204" s="26" t="s">
        <v>192</v>
      </c>
      <c r="E204" s="26" t="s">
        <v>548</v>
      </c>
      <c r="F204" s="26" t="s">
        <v>271</v>
      </c>
      <c r="G204" s="26" t="s">
        <v>224</v>
      </c>
      <c r="H204" s="26"/>
      <c r="I204" s="140">
        <v>0</v>
      </c>
      <c r="J204" s="152"/>
      <c r="K204" s="152"/>
      <c r="L204" s="152"/>
      <c r="M204" s="152"/>
      <c r="N204" s="142">
        <v>11.2</v>
      </c>
      <c r="O204" s="142">
        <f>I204+N204</f>
        <v>11.2</v>
      </c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</row>
    <row r="205" spans="1:35" s="36" customFormat="1" ht="75">
      <c r="A205" s="111" t="s">
        <v>42</v>
      </c>
      <c r="B205" s="24" t="s">
        <v>218</v>
      </c>
      <c r="C205" s="24" t="s">
        <v>198</v>
      </c>
      <c r="D205" s="24" t="s">
        <v>192</v>
      </c>
      <c r="E205" s="24" t="s">
        <v>548</v>
      </c>
      <c r="F205" s="24" t="s">
        <v>41</v>
      </c>
      <c r="G205" s="24"/>
      <c r="H205" s="26"/>
      <c r="I205" s="182">
        <f>I206</f>
        <v>0</v>
      </c>
      <c r="J205" s="152"/>
      <c r="K205" s="152"/>
      <c r="L205" s="152"/>
      <c r="M205" s="152"/>
      <c r="N205" s="182">
        <f>N206</f>
        <v>11.2</v>
      </c>
      <c r="O205" s="186">
        <f>O206</f>
        <v>11.2</v>
      </c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</row>
    <row r="206" spans="1:35" s="36" customFormat="1" ht="18">
      <c r="A206" s="25" t="s">
        <v>236</v>
      </c>
      <c r="B206" s="26" t="s">
        <v>218</v>
      </c>
      <c r="C206" s="26" t="s">
        <v>198</v>
      </c>
      <c r="D206" s="26" t="s">
        <v>192</v>
      </c>
      <c r="E206" s="26" t="s">
        <v>548</v>
      </c>
      <c r="F206" s="26" t="s">
        <v>41</v>
      </c>
      <c r="G206" s="26" t="s">
        <v>224</v>
      </c>
      <c r="H206" s="26"/>
      <c r="I206" s="140">
        <v>0</v>
      </c>
      <c r="J206" s="152"/>
      <c r="K206" s="152"/>
      <c r="L206" s="152"/>
      <c r="M206" s="152"/>
      <c r="N206" s="142">
        <v>11.2</v>
      </c>
      <c r="O206" s="142">
        <f>I206+N206</f>
        <v>11.2</v>
      </c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</row>
    <row r="207" spans="1:35" s="36" customFormat="1" ht="18">
      <c r="A207" s="22" t="s">
        <v>255</v>
      </c>
      <c r="B207" s="24" t="s">
        <v>218</v>
      </c>
      <c r="C207" s="24" t="s">
        <v>198</v>
      </c>
      <c r="D207" s="24" t="s">
        <v>192</v>
      </c>
      <c r="E207" s="24" t="s">
        <v>548</v>
      </c>
      <c r="F207" s="24" t="s">
        <v>254</v>
      </c>
      <c r="G207" s="26"/>
      <c r="H207" s="26"/>
      <c r="I207" s="182">
        <f>I208</f>
        <v>0</v>
      </c>
      <c r="J207" s="152"/>
      <c r="K207" s="152"/>
      <c r="L207" s="152"/>
      <c r="M207" s="152"/>
      <c r="N207" s="182">
        <f>N208</f>
        <v>11.2</v>
      </c>
      <c r="O207" s="186">
        <f>O208</f>
        <v>11.2</v>
      </c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</row>
    <row r="208" spans="1:35" s="36" customFormat="1" ht="66" customHeight="1">
      <c r="A208" s="111" t="s">
        <v>374</v>
      </c>
      <c r="B208" s="24" t="s">
        <v>218</v>
      </c>
      <c r="C208" s="24" t="s">
        <v>198</v>
      </c>
      <c r="D208" s="24" t="s">
        <v>192</v>
      </c>
      <c r="E208" s="24" t="s">
        <v>548</v>
      </c>
      <c r="F208" s="24" t="s">
        <v>274</v>
      </c>
      <c r="G208" s="24"/>
      <c r="H208" s="26"/>
      <c r="I208" s="182">
        <f>I209</f>
        <v>0</v>
      </c>
      <c r="J208" s="152"/>
      <c r="K208" s="152"/>
      <c r="L208" s="152"/>
      <c r="M208" s="152"/>
      <c r="N208" s="182">
        <f>N209</f>
        <v>11.2</v>
      </c>
      <c r="O208" s="186">
        <f>O209</f>
        <v>11.2</v>
      </c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</row>
    <row r="209" spans="1:35" s="36" customFormat="1" ht="18">
      <c r="A209" s="25" t="s">
        <v>236</v>
      </c>
      <c r="B209" s="26" t="s">
        <v>218</v>
      </c>
      <c r="C209" s="26" t="s">
        <v>198</v>
      </c>
      <c r="D209" s="26" t="s">
        <v>192</v>
      </c>
      <c r="E209" s="26" t="s">
        <v>548</v>
      </c>
      <c r="F209" s="26" t="s">
        <v>274</v>
      </c>
      <c r="G209" s="26" t="s">
        <v>224</v>
      </c>
      <c r="H209" s="26"/>
      <c r="I209" s="140">
        <v>0</v>
      </c>
      <c r="J209" s="152"/>
      <c r="K209" s="152"/>
      <c r="L209" s="152"/>
      <c r="M209" s="152"/>
      <c r="N209" s="142">
        <v>11.2</v>
      </c>
      <c r="O209" s="142">
        <f>I209+N209</f>
        <v>11.2</v>
      </c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</row>
    <row r="210" spans="1:35" s="36" customFormat="1" ht="18">
      <c r="A210" s="23" t="s">
        <v>166</v>
      </c>
      <c r="B210" s="24" t="s">
        <v>218</v>
      </c>
      <c r="C210" s="24" t="s">
        <v>198</v>
      </c>
      <c r="D210" s="24" t="s">
        <v>192</v>
      </c>
      <c r="E210" s="123" t="s">
        <v>361</v>
      </c>
      <c r="F210" s="26"/>
      <c r="G210" s="26"/>
      <c r="H210" s="26"/>
      <c r="I210" s="182">
        <f>I211</f>
        <v>0</v>
      </c>
      <c r="J210" s="152"/>
      <c r="K210" s="152"/>
      <c r="L210" s="152"/>
      <c r="M210" s="152"/>
      <c r="N210" s="182">
        <f aca="true" t="shared" si="41" ref="N210:O213">N211</f>
        <v>100</v>
      </c>
      <c r="O210" s="186">
        <f t="shared" si="41"/>
        <v>100</v>
      </c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</row>
    <row r="211" spans="1:35" s="36" customFormat="1" ht="60">
      <c r="A211" s="112" t="s">
        <v>295</v>
      </c>
      <c r="B211" s="24" t="s">
        <v>218</v>
      </c>
      <c r="C211" s="24" t="s">
        <v>198</v>
      </c>
      <c r="D211" s="24" t="s">
        <v>192</v>
      </c>
      <c r="E211" s="24" t="s">
        <v>11</v>
      </c>
      <c r="F211" s="24"/>
      <c r="G211" s="26"/>
      <c r="H211" s="26"/>
      <c r="I211" s="182">
        <f>I212</f>
        <v>0</v>
      </c>
      <c r="J211" s="152"/>
      <c r="K211" s="152"/>
      <c r="L211" s="152"/>
      <c r="M211" s="152"/>
      <c r="N211" s="182">
        <f t="shared" si="41"/>
        <v>100</v>
      </c>
      <c r="O211" s="186">
        <f t="shared" si="41"/>
        <v>100</v>
      </c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</row>
    <row r="212" spans="1:35" s="36" customFormat="1" ht="45">
      <c r="A212" s="112" t="s">
        <v>249</v>
      </c>
      <c r="B212" s="24" t="s">
        <v>218</v>
      </c>
      <c r="C212" s="24" t="s">
        <v>198</v>
      </c>
      <c r="D212" s="24" t="s">
        <v>192</v>
      </c>
      <c r="E212" s="24" t="s">
        <v>11</v>
      </c>
      <c r="F212" s="24" t="s">
        <v>248</v>
      </c>
      <c r="G212" s="26"/>
      <c r="H212" s="26"/>
      <c r="I212" s="182">
        <f>I213</f>
        <v>0</v>
      </c>
      <c r="J212" s="152"/>
      <c r="K212" s="152"/>
      <c r="L212" s="152"/>
      <c r="M212" s="152"/>
      <c r="N212" s="182">
        <f t="shared" si="41"/>
        <v>100</v>
      </c>
      <c r="O212" s="186">
        <f t="shared" si="41"/>
        <v>100</v>
      </c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</row>
    <row r="213" spans="1:35" s="36" customFormat="1" ht="18">
      <c r="A213" s="112" t="s">
        <v>251</v>
      </c>
      <c r="B213" s="24" t="s">
        <v>218</v>
      </c>
      <c r="C213" s="24" t="s">
        <v>198</v>
      </c>
      <c r="D213" s="24" t="s">
        <v>192</v>
      </c>
      <c r="E213" s="24" t="s">
        <v>11</v>
      </c>
      <c r="F213" s="24" t="s">
        <v>250</v>
      </c>
      <c r="G213" s="26"/>
      <c r="H213" s="26"/>
      <c r="I213" s="182">
        <f>I214</f>
        <v>0</v>
      </c>
      <c r="J213" s="152"/>
      <c r="K213" s="152"/>
      <c r="L213" s="152"/>
      <c r="M213" s="152"/>
      <c r="N213" s="182">
        <f t="shared" si="41"/>
        <v>100</v>
      </c>
      <c r="O213" s="186">
        <f t="shared" si="41"/>
        <v>100</v>
      </c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</row>
    <row r="214" spans="1:35" s="36" customFormat="1" ht="18">
      <c r="A214" s="114" t="s">
        <v>236</v>
      </c>
      <c r="B214" s="26" t="s">
        <v>218</v>
      </c>
      <c r="C214" s="26" t="s">
        <v>198</v>
      </c>
      <c r="D214" s="26" t="s">
        <v>192</v>
      </c>
      <c r="E214" s="26" t="s">
        <v>11</v>
      </c>
      <c r="F214" s="26" t="s">
        <v>250</v>
      </c>
      <c r="G214" s="26" t="s">
        <v>224</v>
      </c>
      <c r="H214" s="26"/>
      <c r="I214" s="140">
        <v>0</v>
      </c>
      <c r="J214" s="152"/>
      <c r="K214" s="152"/>
      <c r="L214" s="152"/>
      <c r="M214" s="152"/>
      <c r="N214" s="142">
        <v>100</v>
      </c>
      <c r="O214" s="142">
        <f>I214+N214</f>
        <v>100</v>
      </c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</row>
    <row r="215" spans="1:35" s="36" customFormat="1" ht="18">
      <c r="A215" s="45" t="s">
        <v>313</v>
      </c>
      <c r="B215" s="46" t="s">
        <v>218</v>
      </c>
      <c r="C215" s="46" t="s">
        <v>198</v>
      </c>
      <c r="D215" s="46" t="s">
        <v>198</v>
      </c>
      <c r="E215" s="46"/>
      <c r="F215" s="46"/>
      <c r="G215" s="46"/>
      <c r="H215" s="46"/>
      <c r="I215" s="134">
        <f>I216</f>
        <v>1250</v>
      </c>
      <c r="J215" s="152"/>
      <c r="K215" s="152"/>
      <c r="L215" s="152"/>
      <c r="M215" s="152"/>
      <c r="N215" s="134">
        <f>N216</f>
        <v>0</v>
      </c>
      <c r="O215" s="134">
        <f>O216</f>
        <v>1250</v>
      </c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</row>
    <row r="216" spans="1:35" s="36" customFormat="1" ht="30">
      <c r="A216" s="23" t="s">
        <v>458</v>
      </c>
      <c r="B216" s="24" t="s">
        <v>218</v>
      </c>
      <c r="C216" s="24" t="s">
        <v>198</v>
      </c>
      <c r="D216" s="24" t="s">
        <v>198</v>
      </c>
      <c r="E216" s="24" t="s">
        <v>337</v>
      </c>
      <c r="F216" s="24"/>
      <c r="G216" s="24"/>
      <c r="H216" s="24"/>
      <c r="I216" s="138">
        <f aca="true" t="shared" si="42" ref="I216:I221">I217</f>
        <v>1250</v>
      </c>
      <c r="J216" s="152"/>
      <c r="K216" s="152"/>
      <c r="L216" s="152"/>
      <c r="M216" s="152"/>
      <c r="N216" s="138">
        <f aca="true" t="shared" si="43" ref="N216:O221">N217</f>
        <v>0</v>
      </c>
      <c r="O216" s="186">
        <f t="shared" si="43"/>
        <v>1250</v>
      </c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</row>
    <row r="217" spans="1:35" s="36" customFormat="1" ht="60">
      <c r="A217" s="23" t="s">
        <v>336</v>
      </c>
      <c r="B217" s="24" t="s">
        <v>218</v>
      </c>
      <c r="C217" s="24" t="s">
        <v>198</v>
      </c>
      <c r="D217" s="24" t="s">
        <v>198</v>
      </c>
      <c r="E217" s="24" t="s">
        <v>339</v>
      </c>
      <c r="F217" s="24"/>
      <c r="G217" s="24"/>
      <c r="H217" s="24"/>
      <c r="I217" s="138">
        <f t="shared" si="42"/>
        <v>1250</v>
      </c>
      <c r="J217" s="152"/>
      <c r="K217" s="152"/>
      <c r="L217" s="152"/>
      <c r="M217" s="152"/>
      <c r="N217" s="138">
        <f t="shared" si="43"/>
        <v>0</v>
      </c>
      <c r="O217" s="186">
        <f t="shared" si="43"/>
        <v>1250</v>
      </c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</row>
    <row r="218" spans="1:35" s="36" customFormat="1" ht="30">
      <c r="A218" s="23" t="s">
        <v>352</v>
      </c>
      <c r="B218" s="24" t="s">
        <v>218</v>
      </c>
      <c r="C218" s="24" t="s">
        <v>198</v>
      </c>
      <c r="D218" s="24" t="s">
        <v>198</v>
      </c>
      <c r="E218" s="24" t="s">
        <v>353</v>
      </c>
      <c r="F218" s="24"/>
      <c r="G218" s="24"/>
      <c r="H218" s="24"/>
      <c r="I218" s="138">
        <f t="shared" si="42"/>
        <v>1250</v>
      </c>
      <c r="J218" s="152"/>
      <c r="K218" s="152"/>
      <c r="L218" s="152"/>
      <c r="M218" s="152"/>
      <c r="N218" s="138">
        <f t="shared" si="43"/>
        <v>0</v>
      </c>
      <c r="O218" s="186">
        <f t="shared" si="43"/>
        <v>1250</v>
      </c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</row>
    <row r="219" spans="1:35" s="36" customFormat="1" ht="18">
      <c r="A219" s="22" t="s">
        <v>300</v>
      </c>
      <c r="B219" s="24" t="s">
        <v>218</v>
      </c>
      <c r="C219" s="24" t="s">
        <v>198</v>
      </c>
      <c r="D219" s="24" t="s">
        <v>198</v>
      </c>
      <c r="E219" s="24" t="s">
        <v>354</v>
      </c>
      <c r="F219" s="24"/>
      <c r="G219" s="24"/>
      <c r="H219" s="46"/>
      <c r="I219" s="138">
        <f t="shared" si="42"/>
        <v>1250</v>
      </c>
      <c r="J219" s="152"/>
      <c r="K219" s="152"/>
      <c r="L219" s="152"/>
      <c r="M219" s="152"/>
      <c r="N219" s="138">
        <f t="shared" si="43"/>
        <v>0</v>
      </c>
      <c r="O219" s="186">
        <f t="shared" si="43"/>
        <v>1250</v>
      </c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</row>
    <row r="220" spans="1:35" s="36" customFormat="1" ht="30">
      <c r="A220" s="23" t="s">
        <v>259</v>
      </c>
      <c r="B220" s="24" t="s">
        <v>218</v>
      </c>
      <c r="C220" s="24" t="s">
        <v>198</v>
      </c>
      <c r="D220" s="24" t="s">
        <v>198</v>
      </c>
      <c r="E220" s="24" t="s">
        <v>354</v>
      </c>
      <c r="F220" s="24" t="s">
        <v>258</v>
      </c>
      <c r="G220" s="24"/>
      <c r="H220" s="24"/>
      <c r="I220" s="138">
        <f t="shared" si="42"/>
        <v>1250</v>
      </c>
      <c r="J220" s="152"/>
      <c r="K220" s="152"/>
      <c r="L220" s="152"/>
      <c r="M220" s="152"/>
      <c r="N220" s="138">
        <f t="shared" si="43"/>
        <v>0</v>
      </c>
      <c r="O220" s="186">
        <f t="shared" si="43"/>
        <v>1250</v>
      </c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</row>
    <row r="221" spans="1:35" s="36" customFormat="1" ht="30">
      <c r="A221" s="23" t="s">
        <v>270</v>
      </c>
      <c r="B221" s="24" t="s">
        <v>218</v>
      </c>
      <c r="C221" s="24" t="s">
        <v>198</v>
      </c>
      <c r="D221" s="24" t="s">
        <v>198</v>
      </c>
      <c r="E221" s="24" t="s">
        <v>354</v>
      </c>
      <c r="F221" s="24" t="s">
        <v>262</v>
      </c>
      <c r="G221" s="24"/>
      <c r="H221" s="24"/>
      <c r="I221" s="138">
        <f t="shared" si="42"/>
        <v>1250</v>
      </c>
      <c r="J221" s="152"/>
      <c r="K221" s="152"/>
      <c r="L221" s="152"/>
      <c r="M221" s="152"/>
      <c r="N221" s="138">
        <f t="shared" si="43"/>
        <v>0</v>
      </c>
      <c r="O221" s="186">
        <f t="shared" si="43"/>
        <v>1250</v>
      </c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</row>
    <row r="222" spans="1:35" s="36" customFormat="1" ht="18">
      <c r="A222" s="25" t="s">
        <v>236</v>
      </c>
      <c r="B222" s="26" t="s">
        <v>218</v>
      </c>
      <c r="C222" s="26" t="s">
        <v>198</v>
      </c>
      <c r="D222" s="26" t="s">
        <v>198</v>
      </c>
      <c r="E222" s="26" t="s">
        <v>354</v>
      </c>
      <c r="F222" s="26" t="s">
        <v>262</v>
      </c>
      <c r="G222" s="26" t="s">
        <v>224</v>
      </c>
      <c r="H222" s="26"/>
      <c r="I222" s="140">
        <v>1250</v>
      </c>
      <c r="J222" s="152"/>
      <c r="K222" s="152"/>
      <c r="L222" s="152"/>
      <c r="M222" s="152"/>
      <c r="N222" s="142">
        <v>0</v>
      </c>
      <c r="O222" s="142">
        <f>I222+N222</f>
        <v>1250</v>
      </c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</row>
    <row r="223" spans="1:35" s="36" customFormat="1" ht="18">
      <c r="A223" s="45" t="s">
        <v>186</v>
      </c>
      <c r="B223" s="46" t="s">
        <v>218</v>
      </c>
      <c r="C223" s="46" t="s">
        <v>198</v>
      </c>
      <c r="D223" s="46" t="s">
        <v>193</v>
      </c>
      <c r="E223" s="46"/>
      <c r="F223" s="46"/>
      <c r="G223" s="46"/>
      <c r="H223" s="46"/>
      <c r="I223" s="134">
        <f>I224+I254+I248</f>
        <v>11622.1</v>
      </c>
      <c r="J223" s="134">
        <f aca="true" t="shared" si="44" ref="J223:O223">J224+J254+J248</f>
        <v>0</v>
      </c>
      <c r="K223" s="134">
        <f t="shared" si="44"/>
        <v>0</v>
      </c>
      <c r="L223" s="134">
        <f t="shared" si="44"/>
        <v>0</v>
      </c>
      <c r="M223" s="134">
        <f t="shared" si="44"/>
        <v>0</v>
      </c>
      <c r="N223" s="134">
        <f t="shared" si="44"/>
        <v>0</v>
      </c>
      <c r="O223" s="134">
        <f t="shared" si="44"/>
        <v>11622.1</v>
      </c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</row>
    <row r="224" spans="1:15" ht="30">
      <c r="A224" s="23" t="s">
        <v>458</v>
      </c>
      <c r="B224" s="24" t="s">
        <v>218</v>
      </c>
      <c r="C224" s="24" t="s">
        <v>198</v>
      </c>
      <c r="D224" s="24" t="s">
        <v>193</v>
      </c>
      <c r="E224" s="24" t="s">
        <v>337</v>
      </c>
      <c r="F224" s="24"/>
      <c r="G224" s="24"/>
      <c r="H224" s="24"/>
      <c r="I224" s="138">
        <f>I225+I234</f>
        <v>4384.9</v>
      </c>
      <c r="J224" s="152"/>
      <c r="K224" s="152"/>
      <c r="L224" s="152"/>
      <c r="M224" s="152"/>
      <c r="N224" s="138">
        <f>N225+N234</f>
        <v>0</v>
      </c>
      <c r="O224" s="186">
        <f>O225+O234</f>
        <v>4384.9</v>
      </c>
    </row>
    <row r="225" spans="1:15" ht="60">
      <c r="A225" s="23" t="s">
        <v>336</v>
      </c>
      <c r="B225" s="24" t="s">
        <v>218</v>
      </c>
      <c r="C225" s="24" t="s">
        <v>198</v>
      </c>
      <c r="D225" s="24" t="s">
        <v>193</v>
      </c>
      <c r="E225" s="24" t="s">
        <v>339</v>
      </c>
      <c r="F225" s="24"/>
      <c r="G225" s="24"/>
      <c r="H225" s="24"/>
      <c r="I225" s="138">
        <f>I226</f>
        <v>4344.9</v>
      </c>
      <c r="J225" s="152"/>
      <c r="K225" s="152"/>
      <c r="L225" s="152"/>
      <c r="M225" s="152"/>
      <c r="N225" s="138">
        <f>N226</f>
        <v>0</v>
      </c>
      <c r="O225" s="186">
        <f>O226</f>
        <v>4344.9</v>
      </c>
    </row>
    <row r="226" spans="1:15" ht="45">
      <c r="A226" s="23" t="s">
        <v>0</v>
      </c>
      <c r="B226" s="24" t="s">
        <v>218</v>
      </c>
      <c r="C226" s="24" t="s">
        <v>198</v>
      </c>
      <c r="D226" s="24" t="s">
        <v>193</v>
      </c>
      <c r="E226" s="24" t="s">
        <v>355</v>
      </c>
      <c r="F226" s="24"/>
      <c r="G226" s="24"/>
      <c r="H226" s="24"/>
      <c r="I226" s="138">
        <f>I227</f>
        <v>4344.9</v>
      </c>
      <c r="J226" s="152"/>
      <c r="K226" s="152"/>
      <c r="L226" s="152"/>
      <c r="M226" s="152"/>
      <c r="N226" s="138">
        <f>N227</f>
        <v>0</v>
      </c>
      <c r="O226" s="186">
        <f>O227</f>
        <v>4344.9</v>
      </c>
    </row>
    <row r="227" spans="1:15" ht="18">
      <c r="A227" s="22" t="s">
        <v>300</v>
      </c>
      <c r="B227" s="24" t="s">
        <v>218</v>
      </c>
      <c r="C227" s="24" t="s">
        <v>198</v>
      </c>
      <c r="D227" s="24" t="s">
        <v>193</v>
      </c>
      <c r="E227" s="24" t="s">
        <v>356</v>
      </c>
      <c r="F227" s="24"/>
      <c r="G227" s="24"/>
      <c r="H227" s="24"/>
      <c r="I227" s="138">
        <f>I228+I231</f>
        <v>4344.9</v>
      </c>
      <c r="J227" s="152"/>
      <c r="K227" s="152"/>
      <c r="L227" s="152"/>
      <c r="M227" s="152"/>
      <c r="N227" s="138">
        <f>N228+N231</f>
        <v>0</v>
      </c>
      <c r="O227" s="186">
        <f>O228+O231</f>
        <v>4344.9</v>
      </c>
    </row>
    <row r="228" spans="1:15" ht="90">
      <c r="A228" s="23" t="s">
        <v>315</v>
      </c>
      <c r="B228" s="24" t="s">
        <v>218</v>
      </c>
      <c r="C228" s="24" t="s">
        <v>198</v>
      </c>
      <c r="D228" s="24" t="s">
        <v>193</v>
      </c>
      <c r="E228" s="24" t="s">
        <v>356</v>
      </c>
      <c r="F228" s="24" t="s">
        <v>244</v>
      </c>
      <c r="G228" s="24"/>
      <c r="H228" s="24"/>
      <c r="I228" s="138">
        <f>I229</f>
        <v>4153.7</v>
      </c>
      <c r="J228" s="152"/>
      <c r="K228" s="152"/>
      <c r="L228" s="152"/>
      <c r="M228" s="152"/>
      <c r="N228" s="138">
        <f>N229</f>
        <v>0</v>
      </c>
      <c r="O228" s="186">
        <f>O229</f>
        <v>4153.7</v>
      </c>
    </row>
    <row r="229" spans="1:15" ht="30">
      <c r="A229" s="23" t="s">
        <v>253</v>
      </c>
      <c r="B229" s="24" t="s">
        <v>218</v>
      </c>
      <c r="C229" s="24" t="s">
        <v>198</v>
      </c>
      <c r="D229" s="24" t="s">
        <v>193</v>
      </c>
      <c r="E229" s="24" t="s">
        <v>356</v>
      </c>
      <c r="F229" s="24" t="s">
        <v>252</v>
      </c>
      <c r="G229" s="24"/>
      <c r="H229" s="24"/>
      <c r="I229" s="138">
        <f>I230</f>
        <v>4153.7</v>
      </c>
      <c r="J229" s="152"/>
      <c r="K229" s="152"/>
      <c r="L229" s="152"/>
      <c r="M229" s="152"/>
      <c r="N229" s="138">
        <f>N230</f>
        <v>0</v>
      </c>
      <c r="O229" s="186">
        <f>O230</f>
        <v>4153.7</v>
      </c>
    </row>
    <row r="230" spans="1:15" ht="18">
      <c r="A230" s="25" t="s">
        <v>236</v>
      </c>
      <c r="B230" s="26" t="s">
        <v>218</v>
      </c>
      <c r="C230" s="26" t="s">
        <v>198</v>
      </c>
      <c r="D230" s="26" t="s">
        <v>193</v>
      </c>
      <c r="E230" s="26" t="s">
        <v>356</v>
      </c>
      <c r="F230" s="26" t="s">
        <v>252</v>
      </c>
      <c r="G230" s="26" t="s">
        <v>224</v>
      </c>
      <c r="H230" s="26"/>
      <c r="I230" s="140">
        <v>4153.7</v>
      </c>
      <c r="J230" s="152"/>
      <c r="K230" s="152"/>
      <c r="L230" s="152"/>
      <c r="M230" s="152"/>
      <c r="N230" s="142">
        <v>0</v>
      </c>
      <c r="O230" s="142">
        <f>I230+N230</f>
        <v>4153.7</v>
      </c>
    </row>
    <row r="231" spans="1:15" ht="32.25" customHeight="1">
      <c r="A231" s="22" t="s">
        <v>329</v>
      </c>
      <c r="B231" s="24" t="s">
        <v>218</v>
      </c>
      <c r="C231" s="24" t="s">
        <v>198</v>
      </c>
      <c r="D231" s="24" t="s">
        <v>193</v>
      </c>
      <c r="E231" s="24" t="s">
        <v>356</v>
      </c>
      <c r="F231" s="24" t="s">
        <v>246</v>
      </c>
      <c r="G231" s="24"/>
      <c r="H231" s="24"/>
      <c r="I231" s="138">
        <f>I232</f>
        <v>191.2</v>
      </c>
      <c r="J231" s="152"/>
      <c r="K231" s="152"/>
      <c r="L231" s="152"/>
      <c r="M231" s="152"/>
      <c r="N231" s="138">
        <f>N232</f>
        <v>0</v>
      </c>
      <c r="O231" s="186">
        <f>O232</f>
        <v>191.2</v>
      </c>
    </row>
    <row r="232" spans="1:15" ht="45">
      <c r="A232" s="22" t="s">
        <v>317</v>
      </c>
      <c r="B232" s="24" t="s">
        <v>218</v>
      </c>
      <c r="C232" s="24" t="s">
        <v>198</v>
      </c>
      <c r="D232" s="24" t="s">
        <v>193</v>
      </c>
      <c r="E232" s="24" t="s">
        <v>356</v>
      </c>
      <c r="F232" s="24" t="s">
        <v>247</v>
      </c>
      <c r="G232" s="24"/>
      <c r="H232" s="24"/>
      <c r="I232" s="138">
        <f>I233</f>
        <v>191.2</v>
      </c>
      <c r="J232" s="152"/>
      <c r="K232" s="152"/>
      <c r="L232" s="152"/>
      <c r="M232" s="152"/>
      <c r="N232" s="138">
        <f>N233</f>
        <v>0</v>
      </c>
      <c r="O232" s="186">
        <f>O233</f>
        <v>191.2</v>
      </c>
    </row>
    <row r="233" spans="1:15" ht="18">
      <c r="A233" s="25" t="s">
        <v>236</v>
      </c>
      <c r="B233" s="26" t="s">
        <v>218</v>
      </c>
      <c r="C233" s="26" t="s">
        <v>198</v>
      </c>
      <c r="D233" s="26" t="s">
        <v>193</v>
      </c>
      <c r="E233" s="26" t="s">
        <v>356</v>
      </c>
      <c r="F233" s="26" t="s">
        <v>247</v>
      </c>
      <c r="G233" s="26" t="s">
        <v>224</v>
      </c>
      <c r="H233" s="26"/>
      <c r="I233" s="140">
        <v>191.2</v>
      </c>
      <c r="J233" s="152"/>
      <c r="K233" s="152"/>
      <c r="L233" s="152"/>
      <c r="M233" s="152"/>
      <c r="N233" s="142">
        <v>0</v>
      </c>
      <c r="O233" s="142">
        <f>I233+N233</f>
        <v>191.2</v>
      </c>
    </row>
    <row r="234" spans="1:15" ht="49.5" customHeight="1">
      <c r="A234" s="23" t="s">
        <v>387</v>
      </c>
      <c r="B234" s="24" t="s">
        <v>389</v>
      </c>
      <c r="C234" s="24" t="s">
        <v>198</v>
      </c>
      <c r="D234" s="24" t="s">
        <v>193</v>
      </c>
      <c r="E234" s="24" t="s">
        <v>385</v>
      </c>
      <c r="F234" s="24"/>
      <c r="G234" s="24"/>
      <c r="H234" s="24"/>
      <c r="I234" s="138">
        <f>I240+I239</f>
        <v>40</v>
      </c>
      <c r="J234" s="152"/>
      <c r="K234" s="152"/>
      <c r="L234" s="152"/>
      <c r="M234" s="152"/>
      <c r="N234" s="138">
        <f>N240+N239</f>
        <v>0</v>
      </c>
      <c r="O234" s="186">
        <f>O240+O239</f>
        <v>40</v>
      </c>
    </row>
    <row r="235" spans="1:15" ht="35.25" customHeight="1">
      <c r="A235" s="23" t="s">
        <v>403</v>
      </c>
      <c r="B235" s="24" t="s">
        <v>389</v>
      </c>
      <c r="C235" s="24" t="s">
        <v>198</v>
      </c>
      <c r="D235" s="24" t="s">
        <v>193</v>
      </c>
      <c r="E235" s="24" t="s">
        <v>404</v>
      </c>
      <c r="F235" s="24"/>
      <c r="G235" s="24"/>
      <c r="H235" s="24"/>
      <c r="I235" s="138">
        <f>I236</f>
        <v>10</v>
      </c>
      <c r="J235" s="152"/>
      <c r="K235" s="152"/>
      <c r="L235" s="152"/>
      <c r="M235" s="152"/>
      <c r="N235" s="138">
        <f aca="true" t="shared" si="45" ref="N235:O238">N236</f>
        <v>0</v>
      </c>
      <c r="O235" s="186">
        <f t="shared" si="45"/>
        <v>10</v>
      </c>
    </row>
    <row r="236" spans="1:15" ht="18">
      <c r="A236" s="23" t="s">
        <v>300</v>
      </c>
      <c r="B236" s="24" t="s">
        <v>218</v>
      </c>
      <c r="C236" s="24" t="s">
        <v>198</v>
      </c>
      <c r="D236" s="24" t="s">
        <v>193</v>
      </c>
      <c r="E236" s="24" t="s">
        <v>405</v>
      </c>
      <c r="F236" s="24"/>
      <c r="G236" s="24"/>
      <c r="H236" s="24"/>
      <c r="I236" s="138">
        <f>I237</f>
        <v>10</v>
      </c>
      <c r="J236" s="152"/>
      <c r="K236" s="152"/>
      <c r="L236" s="152"/>
      <c r="M236" s="152"/>
      <c r="N236" s="138">
        <f t="shared" si="45"/>
        <v>0</v>
      </c>
      <c r="O236" s="186">
        <f t="shared" si="45"/>
        <v>10</v>
      </c>
    </row>
    <row r="237" spans="1:15" ht="33.75" customHeight="1">
      <c r="A237" s="22" t="s">
        <v>329</v>
      </c>
      <c r="B237" s="24" t="s">
        <v>218</v>
      </c>
      <c r="C237" s="24" t="s">
        <v>198</v>
      </c>
      <c r="D237" s="24" t="s">
        <v>193</v>
      </c>
      <c r="E237" s="24" t="s">
        <v>405</v>
      </c>
      <c r="F237" s="24" t="s">
        <v>246</v>
      </c>
      <c r="G237" s="24"/>
      <c r="H237" s="24"/>
      <c r="I237" s="138">
        <f>I238</f>
        <v>10</v>
      </c>
      <c r="J237" s="152"/>
      <c r="K237" s="152"/>
      <c r="L237" s="152"/>
      <c r="M237" s="152"/>
      <c r="N237" s="138">
        <f t="shared" si="45"/>
        <v>0</v>
      </c>
      <c r="O237" s="186">
        <f t="shared" si="45"/>
        <v>10</v>
      </c>
    </row>
    <row r="238" spans="1:15" ht="45">
      <c r="A238" s="22" t="s">
        <v>317</v>
      </c>
      <c r="B238" s="24" t="s">
        <v>218</v>
      </c>
      <c r="C238" s="24" t="s">
        <v>198</v>
      </c>
      <c r="D238" s="24" t="s">
        <v>193</v>
      </c>
      <c r="E238" s="24" t="s">
        <v>405</v>
      </c>
      <c r="F238" s="24" t="s">
        <v>247</v>
      </c>
      <c r="G238" s="24"/>
      <c r="H238" s="24"/>
      <c r="I238" s="138">
        <f>I239</f>
        <v>10</v>
      </c>
      <c r="J238" s="152"/>
      <c r="K238" s="152"/>
      <c r="L238" s="152"/>
      <c r="M238" s="152"/>
      <c r="N238" s="138">
        <f t="shared" si="45"/>
        <v>0</v>
      </c>
      <c r="O238" s="186">
        <f t="shared" si="45"/>
        <v>10</v>
      </c>
    </row>
    <row r="239" spans="1:15" ht="18">
      <c r="A239" s="25" t="s">
        <v>236</v>
      </c>
      <c r="B239" s="26" t="s">
        <v>218</v>
      </c>
      <c r="C239" s="26" t="s">
        <v>198</v>
      </c>
      <c r="D239" s="26" t="s">
        <v>193</v>
      </c>
      <c r="E239" s="26" t="s">
        <v>405</v>
      </c>
      <c r="F239" s="26" t="s">
        <v>247</v>
      </c>
      <c r="G239" s="26" t="s">
        <v>224</v>
      </c>
      <c r="H239" s="26"/>
      <c r="I239" s="140">
        <v>10</v>
      </c>
      <c r="J239" s="152"/>
      <c r="K239" s="152"/>
      <c r="L239" s="152"/>
      <c r="M239" s="152"/>
      <c r="N239" s="142">
        <v>0</v>
      </c>
      <c r="O239" s="142">
        <f>I239+N239</f>
        <v>10</v>
      </c>
    </row>
    <row r="240" spans="1:15" ht="30">
      <c r="A240" s="23" t="s">
        <v>388</v>
      </c>
      <c r="B240" s="24" t="s">
        <v>389</v>
      </c>
      <c r="C240" s="24" t="s">
        <v>198</v>
      </c>
      <c r="D240" s="24" t="s">
        <v>193</v>
      </c>
      <c r="E240" s="24" t="s">
        <v>386</v>
      </c>
      <c r="F240" s="24"/>
      <c r="G240" s="24"/>
      <c r="H240" s="24"/>
      <c r="I240" s="138">
        <f>I241</f>
        <v>30</v>
      </c>
      <c r="J240" s="152"/>
      <c r="K240" s="152"/>
      <c r="L240" s="152"/>
      <c r="M240" s="152"/>
      <c r="N240" s="138">
        <f>N241</f>
        <v>0</v>
      </c>
      <c r="O240" s="186">
        <f>O241</f>
        <v>30</v>
      </c>
    </row>
    <row r="241" spans="1:15" ht="18">
      <c r="A241" s="23" t="s">
        <v>300</v>
      </c>
      <c r="B241" s="24" t="s">
        <v>218</v>
      </c>
      <c r="C241" s="24" t="s">
        <v>198</v>
      </c>
      <c r="D241" s="24" t="s">
        <v>193</v>
      </c>
      <c r="E241" s="24" t="s">
        <v>391</v>
      </c>
      <c r="F241" s="24"/>
      <c r="G241" s="24"/>
      <c r="H241" s="24"/>
      <c r="I241" s="138">
        <f>I242+I245</f>
        <v>30</v>
      </c>
      <c r="J241" s="152"/>
      <c r="K241" s="152"/>
      <c r="L241" s="152"/>
      <c r="M241" s="152"/>
      <c r="N241" s="138">
        <f>N242+N245</f>
        <v>0</v>
      </c>
      <c r="O241" s="186">
        <f>O242+O245</f>
        <v>30</v>
      </c>
    </row>
    <row r="242" spans="1:15" ht="37.5" customHeight="1">
      <c r="A242" s="22" t="s">
        <v>329</v>
      </c>
      <c r="B242" s="24" t="s">
        <v>389</v>
      </c>
      <c r="C242" s="24" t="s">
        <v>198</v>
      </c>
      <c r="D242" s="24" t="s">
        <v>193</v>
      </c>
      <c r="E242" s="24" t="s">
        <v>391</v>
      </c>
      <c r="F242" s="24" t="s">
        <v>246</v>
      </c>
      <c r="G242" s="24"/>
      <c r="H242" s="24"/>
      <c r="I242" s="138">
        <f>I243</f>
        <v>3</v>
      </c>
      <c r="J242" s="152"/>
      <c r="K242" s="152"/>
      <c r="L242" s="152"/>
      <c r="M242" s="152"/>
      <c r="N242" s="138">
        <f>N243</f>
        <v>0</v>
      </c>
      <c r="O242" s="186">
        <f>O243</f>
        <v>3</v>
      </c>
    </row>
    <row r="243" spans="1:15" ht="45">
      <c r="A243" s="22" t="s">
        <v>317</v>
      </c>
      <c r="B243" s="24" t="s">
        <v>389</v>
      </c>
      <c r="C243" s="24" t="s">
        <v>198</v>
      </c>
      <c r="D243" s="24" t="s">
        <v>193</v>
      </c>
      <c r="E243" s="24" t="s">
        <v>391</v>
      </c>
      <c r="F243" s="24" t="s">
        <v>247</v>
      </c>
      <c r="G243" s="24"/>
      <c r="H243" s="24"/>
      <c r="I243" s="138">
        <f>I244</f>
        <v>3</v>
      </c>
      <c r="J243" s="152"/>
      <c r="K243" s="152"/>
      <c r="L243" s="152"/>
      <c r="M243" s="152"/>
      <c r="N243" s="138">
        <f>N244</f>
        <v>0</v>
      </c>
      <c r="O243" s="186">
        <f>O244</f>
        <v>3</v>
      </c>
    </row>
    <row r="244" spans="1:15" ht="18">
      <c r="A244" s="28" t="s">
        <v>236</v>
      </c>
      <c r="B244" s="26" t="s">
        <v>389</v>
      </c>
      <c r="C244" s="26" t="s">
        <v>198</v>
      </c>
      <c r="D244" s="26" t="s">
        <v>193</v>
      </c>
      <c r="E244" s="26" t="s">
        <v>391</v>
      </c>
      <c r="F244" s="26" t="s">
        <v>247</v>
      </c>
      <c r="G244" s="26" t="s">
        <v>224</v>
      </c>
      <c r="H244" s="24"/>
      <c r="I244" s="140">
        <v>3</v>
      </c>
      <c r="J244" s="152"/>
      <c r="K244" s="152"/>
      <c r="L244" s="152"/>
      <c r="M244" s="152"/>
      <c r="N244" s="142">
        <v>0</v>
      </c>
      <c r="O244" s="142">
        <f>I244+N244</f>
        <v>3</v>
      </c>
    </row>
    <row r="245" spans="1:15" ht="30">
      <c r="A245" s="23" t="s">
        <v>259</v>
      </c>
      <c r="B245" s="24" t="s">
        <v>389</v>
      </c>
      <c r="C245" s="24" t="s">
        <v>198</v>
      </c>
      <c r="D245" s="24" t="s">
        <v>193</v>
      </c>
      <c r="E245" s="24" t="s">
        <v>391</v>
      </c>
      <c r="F245" s="24" t="s">
        <v>258</v>
      </c>
      <c r="G245" s="24"/>
      <c r="H245" s="24"/>
      <c r="I245" s="138">
        <f>I246</f>
        <v>27</v>
      </c>
      <c r="J245" s="152"/>
      <c r="K245" s="152"/>
      <c r="L245" s="152"/>
      <c r="M245" s="152"/>
      <c r="N245" s="138">
        <f>N246</f>
        <v>0</v>
      </c>
      <c r="O245" s="186">
        <f>O246</f>
        <v>27</v>
      </c>
    </row>
    <row r="246" spans="1:15" ht="18">
      <c r="A246" s="23" t="s">
        <v>390</v>
      </c>
      <c r="B246" s="24" t="s">
        <v>389</v>
      </c>
      <c r="C246" s="24" t="s">
        <v>198</v>
      </c>
      <c r="D246" s="24" t="s">
        <v>193</v>
      </c>
      <c r="E246" s="24" t="s">
        <v>391</v>
      </c>
      <c r="F246" s="24" t="s">
        <v>392</v>
      </c>
      <c r="G246" s="24"/>
      <c r="H246" s="24"/>
      <c r="I246" s="138">
        <f>I247</f>
        <v>27</v>
      </c>
      <c r="J246" s="152"/>
      <c r="K246" s="152"/>
      <c r="L246" s="152"/>
      <c r="M246" s="152"/>
      <c r="N246" s="138">
        <f>N247</f>
        <v>0</v>
      </c>
      <c r="O246" s="186">
        <f>O247</f>
        <v>27</v>
      </c>
    </row>
    <row r="247" spans="1:15" ht="18">
      <c r="A247" s="28" t="s">
        <v>236</v>
      </c>
      <c r="B247" s="26" t="s">
        <v>389</v>
      </c>
      <c r="C247" s="26" t="s">
        <v>198</v>
      </c>
      <c r="D247" s="26" t="s">
        <v>193</v>
      </c>
      <c r="E247" s="26" t="s">
        <v>391</v>
      </c>
      <c r="F247" s="26" t="s">
        <v>392</v>
      </c>
      <c r="G247" s="26" t="s">
        <v>224</v>
      </c>
      <c r="H247" s="26"/>
      <c r="I247" s="140">
        <v>27</v>
      </c>
      <c r="J247" s="152"/>
      <c r="K247" s="152"/>
      <c r="L247" s="152"/>
      <c r="M247" s="152"/>
      <c r="N247" s="142">
        <v>0</v>
      </c>
      <c r="O247" s="142">
        <f>I247+N247</f>
        <v>27</v>
      </c>
    </row>
    <row r="248" spans="1:15" ht="45">
      <c r="A248" s="22" t="s">
        <v>330</v>
      </c>
      <c r="B248" s="24" t="s">
        <v>218</v>
      </c>
      <c r="C248" s="24" t="s">
        <v>198</v>
      </c>
      <c r="D248" s="24" t="s">
        <v>193</v>
      </c>
      <c r="E248" s="24" t="s">
        <v>72</v>
      </c>
      <c r="F248" s="24"/>
      <c r="G248" s="24"/>
      <c r="H248" s="26"/>
      <c r="I248" s="171">
        <f>I249</f>
        <v>12.9</v>
      </c>
      <c r="J248" s="152"/>
      <c r="K248" s="152"/>
      <c r="L248" s="152"/>
      <c r="M248" s="152"/>
      <c r="N248" s="171">
        <f aca="true" t="shared" si="46" ref="N248:O252">N249</f>
        <v>0</v>
      </c>
      <c r="O248" s="186">
        <f t="shared" si="46"/>
        <v>12.9</v>
      </c>
    </row>
    <row r="249" spans="1:15" ht="45">
      <c r="A249" s="22" t="s">
        <v>383</v>
      </c>
      <c r="B249" s="24" t="s">
        <v>218</v>
      </c>
      <c r="C249" s="24" t="s">
        <v>198</v>
      </c>
      <c r="D249" s="24" t="s">
        <v>193</v>
      </c>
      <c r="E249" s="24" t="s">
        <v>381</v>
      </c>
      <c r="F249" s="24"/>
      <c r="G249" s="24"/>
      <c r="H249" s="26"/>
      <c r="I249" s="171">
        <f>I250</f>
        <v>12.9</v>
      </c>
      <c r="J249" s="152"/>
      <c r="K249" s="152"/>
      <c r="L249" s="152"/>
      <c r="M249" s="152"/>
      <c r="N249" s="171">
        <f t="shared" si="46"/>
        <v>0</v>
      </c>
      <c r="O249" s="186">
        <f t="shared" si="46"/>
        <v>12.9</v>
      </c>
    </row>
    <row r="250" spans="1:15" ht="18">
      <c r="A250" s="22" t="s">
        <v>300</v>
      </c>
      <c r="B250" s="24" t="s">
        <v>218</v>
      </c>
      <c r="C250" s="24" t="s">
        <v>198</v>
      </c>
      <c r="D250" s="24" t="s">
        <v>193</v>
      </c>
      <c r="E250" s="24" t="s">
        <v>382</v>
      </c>
      <c r="F250" s="24"/>
      <c r="G250" s="24"/>
      <c r="H250" s="26"/>
      <c r="I250" s="171">
        <f>I251</f>
        <v>12.9</v>
      </c>
      <c r="J250" s="152"/>
      <c r="K250" s="152"/>
      <c r="L250" s="152"/>
      <c r="M250" s="152"/>
      <c r="N250" s="171">
        <f t="shared" si="46"/>
        <v>0</v>
      </c>
      <c r="O250" s="186">
        <f t="shared" si="46"/>
        <v>12.9</v>
      </c>
    </row>
    <row r="251" spans="1:15" ht="33" customHeight="1">
      <c r="A251" s="22" t="s">
        <v>329</v>
      </c>
      <c r="B251" s="24" t="s">
        <v>218</v>
      </c>
      <c r="C251" s="24" t="s">
        <v>198</v>
      </c>
      <c r="D251" s="24" t="s">
        <v>193</v>
      </c>
      <c r="E251" s="24" t="s">
        <v>382</v>
      </c>
      <c r="F251" s="26" t="s">
        <v>246</v>
      </c>
      <c r="G251" s="26"/>
      <c r="H251" s="26"/>
      <c r="I251" s="171">
        <f>I252</f>
        <v>12.9</v>
      </c>
      <c r="J251" s="152"/>
      <c r="K251" s="152"/>
      <c r="L251" s="152"/>
      <c r="M251" s="152"/>
      <c r="N251" s="171">
        <f t="shared" si="46"/>
        <v>0</v>
      </c>
      <c r="O251" s="186">
        <f t="shared" si="46"/>
        <v>12.9</v>
      </c>
    </row>
    <row r="252" spans="1:15" ht="45">
      <c r="A252" s="22" t="s">
        <v>317</v>
      </c>
      <c r="B252" s="24" t="s">
        <v>218</v>
      </c>
      <c r="C252" s="24" t="s">
        <v>198</v>
      </c>
      <c r="D252" s="24" t="s">
        <v>193</v>
      </c>
      <c r="E252" s="24" t="s">
        <v>381</v>
      </c>
      <c r="F252" s="26" t="s">
        <v>247</v>
      </c>
      <c r="G252" s="26"/>
      <c r="H252" s="26"/>
      <c r="I252" s="171">
        <f>I253</f>
        <v>12.9</v>
      </c>
      <c r="J252" s="152"/>
      <c r="K252" s="152"/>
      <c r="L252" s="152"/>
      <c r="M252" s="152"/>
      <c r="N252" s="171">
        <f t="shared" si="46"/>
        <v>0</v>
      </c>
      <c r="O252" s="186">
        <f t="shared" si="46"/>
        <v>12.9</v>
      </c>
    </row>
    <row r="253" spans="1:15" ht="18">
      <c r="A253" s="28" t="s">
        <v>236</v>
      </c>
      <c r="B253" s="26" t="s">
        <v>218</v>
      </c>
      <c r="C253" s="26" t="s">
        <v>198</v>
      </c>
      <c r="D253" s="26" t="s">
        <v>193</v>
      </c>
      <c r="E253" s="26" t="s">
        <v>382</v>
      </c>
      <c r="F253" s="26" t="s">
        <v>247</v>
      </c>
      <c r="G253" s="26" t="s">
        <v>224</v>
      </c>
      <c r="H253" s="26"/>
      <c r="I253" s="140">
        <v>12.9</v>
      </c>
      <c r="J253" s="152"/>
      <c r="K253" s="152"/>
      <c r="L253" s="152"/>
      <c r="M253" s="152"/>
      <c r="N253" s="142">
        <v>0</v>
      </c>
      <c r="O253" s="142">
        <f>I253+N253</f>
        <v>12.9</v>
      </c>
    </row>
    <row r="254" spans="1:15" ht="18">
      <c r="A254" s="23" t="s">
        <v>166</v>
      </c>
      <c r="B254" s="24" t="s">
        <v>218</v>
      </c>
      <c r="C254" s="24" t="s">
        <v>198</v>
      </c>
      <c r="D254" s="24" t="s">
        <v>193</v>
      </c>
      <c r="E254" s="24" t="s">
        <v>361</v>
      </c>
      <c r="F254" s="24"/>
      <c r="G254" s="24"/>
      <c r="H254" s="26"/>
      <c r="I254" s="138">
        <f>I255</f>
        <v>7224.3</v>
      </c>
      <c r="J254" s="152"/>
      <c r="K254" s="152"/>
      <c r="L254" s="152"/>
      <c r="M254" s="152"/>
      <c r="N254" s="138">
        <f>N255</f>
        <v>0</v>
      </c>
      <c r="O254" s="186">
        <f>O255</f>
        <v>7224.3</v>
      </c>
    </row>
    <row r="255" spans="1:15" ht="30">
      <c r="A255" s="23" t="s">
        <v>243</v>
      </c>
      <c r="B255" s="24" t="s">
        <v>218</v>
      </c>
      <c r="C255" s="24" t="s">
        <v>198</v>
      </c>
      <c r="D255" s="24" t="s">
        <v>193</v>
      </c>
      <c r="E255" s="57" t="s">
        <v>360</v>
      </c>
      <c r="F255" s="24"/>
      <c r="G255" s="24"/>
      <c r="H255" s="26"/>
      <c r="I255" s="138">
        <f>I256+I259+I262</f>
        <v>7224.3</v>
      </c>
      <c r="J255" s="152"/>
      <c r="K255" s="152"/>
      <c r="L255" s="152"/>
      <c r="M255" s="152"/>
      <c r="N255" s="138">
        <f>N256+N259+N262</f>
        <v>0</v>
      </c>
      <c r="O255" s="186">
        <f>O256+O259+O262</f>
        <v>7224.3</v>
      </c>
    </row>
    <row r="256" spans="1:15" ht="90">
      <c r="A256" s="23" t="s">
        <v>315</v>
      </c>
      <c r="B256" s="24" t="s">
        <v>218</v>
      </c>
      <c r="C256" s="24" t="s">
        <v>198</v>
      </c>
      <c r="D256" s="24" t="s">
        <v>193</v>
      </c>
      <c r="E256" s="57" t="s">
        <v>360</v>
      </c>
      <c r="F256" s="24" t="s">
        <v>244</v>
      </c>
      <c r="G256" s="24"/>
      <c r="H256" s="26"/>
      <c r="I256" s="138">
        <f>I257</f>
        <v>6843.3</v>
      </c>
      <c r="J256" s="152"/>
      <c r="K256" s="152"/>
      <c r="L256" s="152"/>
      <c r="M256" s="152"/>
      <c r="N256" s="138">
        <f>N257</f>
        <v>0</v>
      </c>
      <c r="O256" s="186">
        <f>O257</f>
        <v>6843.3</v>
      </c>
    </row>
    <row r="257" spans="1:15" ht="30">
      <c r="A257" s="23" t="s">
        <v>314</v>
      </c>
      <c r="B257" s="24" t="s">
        <v>218</v>
      </c>
      <c r="C257" s="24" t="s">
        <v>198</v>
      </c>
      <c r="D257" s="24" t="s">
        <v>193</v>
      </c>
      <c r="E257" s="57" t="s">
        <v>360</v>
      </c>
      <c r="F257" s="24" t="s">
        <v>245</v>
      </c>
      <c r="G257" s="24"/>
      <c r="H257" s="26"/>
      <c r="I257" s="138">
        <f>I258</f>
        <v>6843.3</v>
      </c>
      <c r="J257" s="152"/>
      <c r="K257" s="152"/>
      <c r="L257" s="152"/>
      <c r="M257" s="152"/>
      <c r="N257" s="138">
        <f>N258</f>
        <v>0</v>
      </c>
      <c r="O257" s="186">
        <f>O258</f>
        <v>6843.3</v>
      </c>
    </row>
    <row r="258" spans="1:15" ht="18">
      <c r="A258" s="25" t="s">
        <v>236</v>
      </c>
      <c r="B258" s="26" t="s">
        <v>218</v>
      </c>
      <c r="C258" s="26" t="s">
        <v>198</v>
      </c>
      <c r="D258" s="26" t="s">
        <v>193</v>
      </c>
      <c r="E258" s="58" t="s">
        <v>360</v>
      </c>
      <c r="F258" s="26" t="s">
        <v>245</v>
      </c>
      <c r="G258" s="26" t="s">
        <v>224</v>
      </c>
      <c r="H258" s="26"/>
      <c r="I258" s="140">
        <v>6843.3</v>
      </c>
      <c r="J258" s="152"/>
      <c r="K258" s="152"/>
      <c r="L258" s="152"/>
      <c r="M258" s="152"/>
      <c r="N258" s="142">
        <v>0</v>
      </c>
      <c r="O258" s="142">
        <f>I258+N258</f>
        <v>6843.3</v>
      </c>
    </row>
    <row r="259" spans="1:15" ht="36" customHeight="1">
      <c r="A259" s="22" t="s">
        <v>329</v>
      </c>
      <c r="B259" s="24" t="s">
        <v>218</v>
      </c>
      <c r="C259" s="24" t="s">
        <v>198</v>
      </c>
      <c r="D259" s="24" t="s">
        <v>193</v>
      </c>
      <c r="E259" s="57" t="s">
        <v>360</v>
      </c>
      <c r="F259" s="24" t="s">
        <v>246</v>
      </c>
      <c r="G259" s="24"/>
      <c r="H259" s="26"/>
      <c r="I259" s="138">
        <f>I260</f>
        <v>370.2</v>
      </c>
      <c r="J259" s="152"/>
      <c r="K259" s="152"/>
      <c r="L259" s="152"/>
      <c r="M259" s="152"/>
      <c r="N259" s="138">
        <f>N260</f>
        <v>0</v>
      </c>
      <c r="O259" s="186">
        <f>O260</f>
        <v>370.2</v>
      </c>
    </row>
    <row r="260" spans="1:15" ht="45">
      <c r="A260" s="22" t="s">
        <v>317</v>
      </c>
      <c r="B260" s="24" t="s">
        <v>218</v>
      </c>
      <c r="C260" s="24" t="s">
        <v>198</v>
      </c>
      <c r="D260" s="24" t="s">
        <v>193</v>
      </c>
      <c r="E260" s="57" t="s">
        <v>360</v>
      </c>
      <c r="F260" s="24" t="s">
        <v>247</v>
      </c>
      <c r="G260" s="24"/>
      <c r="H260" s="26"/>
      <c r="I260" s="138">
        <f>I261</f>
        <v>370.2</v>
      </c>
      <c r="J260" s="152"/>
      <c r="K260" s="152"/>
      <c r="L260" s="152"/>
      <c r="M260" s="152"/>
      <c r="N260" s="138">
        <f>N261</f>
        <v>0</v>
      </c>
      <c r="O260" s="186">
        <f>O261</f>
        <v>370.2</v>
      </c>
    </row>
    <row r="261" spans="1:15" ht="18">
      <c r="A261" s="25" t="s">
        <v>236</v>
      </c>
      <c r="B261" s="26" t="s">
        <v>218</v>
      </c>
      <c r="C261" s="26" t="s">
        <v>198</v>
      </c>
      <c r="D261" s="26" t="s">
        <v>193</v>
      </c>
      <c r="E261" s="58" t="s">
        <v>360</v>
      </c>
      <c r="F261" s="26" t="s">
        <v>247</v>
      </c>
      <c r="G261" s="26" t="s">
        <v>224</v>
      </c>
      <c r="H261" s="26"/>
      <c r="I261" s="140">
        <v>370.2</v>
      </c>
      <c r="J261" s="152"/>
      <c r="K261" s="152"/>
      <c r="L261" s="152"/>
      <c r="M261" s="152"/>
      <c r="N261" s="142">
        <v>0</v>
      </c>
      <c r="O261" s="142">
        <f>I261+N261</f>
        <v>370.2</v>
      </c>
    </row>
    <row r="262" spans="1:15" ht="18">
      <c r="A262" s="22" t="s">
        <v>255</v>
      </c>
      <c r="B262" s="24" t="s">
        <v>218</v>
      </c>
      <c r="C262" s="24" t="s">
        <v>198</v>
      </c>
      <c r="D262" s="24" t="s">
        <v>193</v>
      </c>
      <c r="E262" s="57" t="s">
        <v>360</v>
      </c>
      <c r="F262" s="24" t="s">
        <v>254</v>
      </c>
      <c r="G262" s="24"/>
      <c r="H262" s="26"/>
      <c r="I262" s="138">
        <f>I264</f>
        <v>10.8</v>
      </c>
      <c r="J262" s="152"/>
      <c r="K262" s="152"/>
      <c r="L262" s="152"/>
      <c r="M262" s="152"/>
      <c r="N262" s="138">
        <f>N264</f>
        <v>0</v>
      </c>
      <c r="O262" s="186">
        <f>O264</f>
        <v>10.8</v>
      </c>
    </row>
    <row r="263" spans="1:15" ht="18">
      <c r="A263" s="22" t="s">
        <v>257</v>
      </c>
      <c r="B263" s="24" t="s">
        <v>218</v>
      </c>
      <c r="C263" s="24" t="s">
        <v>198</v>
      </c>
      <c r="D263" s="24" t="s">
        <v>193</v>
      </c>
      <c r="E263" s="57" t="s">
        <v>360</v>
      </c>
      <c r="F263" s="24" t="s">
        <v>256</v>
      </c>
      <c r="G263" s="24"/>
      <c r="H263" s="26"/>
      <c r="I263" s="138">
        <f>I264</f>
        <v>10.8</v>
      </c>
      <c r="J263" s="152"/>
      <c r="K263" s="152"/>
      <c r="L263" s="152"/>
      <c r="M263" s="152"/>
      <c r="N263" s="138">
        <f>N264</f>
        <v>0</v>
      </c>
      <c r="O263" s="186">
        <f>O264</f>
        <v>10.8</v>
      </c>
    </row>
    <row r="264" spans="1:15" ht="18">
      <c r="A264" s="25" t="s">
        <v>236</v>
      </c>
      <c r="B264" s="26" t="s">
        <v>218</v>
      </c>
      <c r="C264" s="26" t="s">
        <v>198</v>
      </c>
      <c r="D264" s="26" t="s">
        <v>193</v>
      </c>
      <c r="E264" s="58" t="s">
        <v>360</v>
      </c>
      <c r="F264" s="26" t="s">
        <v>256</v>
      </c>
      <c r="G264" s="26" t="s">
        <v>224</v>
      </c>
      <c r="H264" s="26"/>
      <c r="I264" s="140">
        <v>10.8</v>
      </c>
      <c r="J264" s="152"/>
      <c r="K264" s="152"/>
      <c r="L264" s="152"/>
      <c r="M264" s="152"/>
      <c r="N264" s="142">
        <v>0</v>
      </c>
      <c r="O264" s="142">
        <f>I264+N264</f>
        <v>10.8</v>
      </c>
    </row>
    <row r="265" spans="1:15" ht="18">
      <c r="A265" s="45" t="s">
        <v>188</v>
      </c>
      <c r="B265" s="46" t="s">
        <v>218</v>
      </c>
      <c r="C265" s="46" t="s">
        <v>205</v>
      </c>
      <c r="D265" s="24"/>
      <c r="E265" s="24"/>
      <c r="F265" s="24"/>
      <c r="G265" s="24"/>
      <c r="H265" s="24"/>
      <c r="I265" s="134">
        <f>I266</f>
        <v>8372.599999999999</v>
      </c>
      <c r="J265" s="152"/>
      <c r="K265" s="152"/>
      <c r="L265" s="152"/>
      <c r="M265" s="152"/>
      <c r="N265" s="134">
        <f>N266</f>
        <v>0</v>
      </c>
      <c r="O265" s="134">
        <f>O266</f>
        <v>8372.599999999999</v>
      </c>
    </row>
    <row r="266" spans="1:15" ht="18">
      <c r="A266" s="45" t="s">
        <v>240</v>
      </c>
      <c r="B266" s="46" t="s">
        <v>218</v>
      </c>
      <c r="C266" s="46" t="s">
        <v>205</v>
      </c>
      <c r="D266" s="46" t="s">
        <v>194</v>
      </c>
      <c r="E266" s="46"/>
      <c r="F266" s="46"/>
      <c r="G266" s="46"/>
      <c r="H266" s="46"/>
      <c r="I266" s="134">
        <f>I267</f>
        <v>8372.599999999999</v>
      </c>
      <c r="J266" s="152"/>
      <c r="K266" s="152"/>
      <c r="L266" s="152"/>
      <c r="M266" s="152"/>
      <c r="N266" s="134">
        <f>N267</f>
        <v>0</v>
      </c>
      <c r="O266" s="134">
        <f>O267</f>
        <v>8372.599999999999</v>
      </c>
    </row>
    <row r="267" spans="1:15" ht="18">
      <c r="A267" s="23" t="s">
        <v>166</v>
      </c>
      <c r="B267" s="24" t="s">
        <v>218</v>
      </c>
      <c r="C267" s="24" t="s">
        <v>205</v>
      </c>
      <c r="D267" s="24" t="s">
        <v>194</v>
      </c>
      <c r="E267" s="24" t="s">
        <v>66</v>
      </c>
      <c r="F267" s="24"/>
      <c r="G267" s="24"/>
      <c r="H267" s="24"/>
      <c r="I267" s="138">
        <f>I268+I272</f>
        <v>8372.599999999999</v>
      </c>
      <c r="J267" s="152"/>
      <c r="K267" s="152"/>
      <c r="L267" s="152"/>
      <c r="M267" s="152"/>
      <c r="N267" s="138">
        <f>N268+N272</f>
        <v>0</v>
      </c>
      <c r="O267" s="186">
        <f>O268+O272</f>
        <v>8372.599999999999</v>
      </c>
    </row>
    <row r="268" spans="1:15" ht="90">
      <c r="A268" s="59" t="s">
        <v>373</v>
      </c>
      <c r="B268" s="24" t="s">
        <v>218</v>
      </c>
      <c r="C268" s="24" t="s">
        <v>205</v>
      </c>
      <c r="D268" s="24" t="s">
        <v>194</v>
      </c>
      <c r="E268" s="24" t="s">
        <v>6</v>
      </c>
      <c r="F268" s="24"/>
      <c r="G268" s="24"/>
      <c r="H268" s="24"/>
      <c r="I268" s="138">
        <f>I269</f>
        <v>8348.3</v>
      </c>
      <c r="J268" s="152"/>
      <c r="K268" s="152"/>
      <c r="L268" s="152"/>
      <c r="M268" s="152"/>
      <c r="N268" s="138">
        <f aca="true" t="shared" si="47" ref="N268:O270">N269</f>
        <v>0</v>
      </c>
      <c r="O268" s="186">
        <f t="shared" si="47"/>
        <v>8348.3</v>
      </c>
    </row>
    <row r="269" spans="1:15" ht="30">
      <c r="A269" s="23" t="s">
        <v>259</v>
      </c>
      <c r="B269" s="24" t="s">
        <v>218</v>
      </c>
      <c r="C269" s="24" t="s">
        <v>205</v>
      </c>
      <c r="D269" s="24" t="s">
        <v>194</v>
      </c>
      <c r="E269" s="24" t="s">
        <v>6</v>
      </c>
      <c r="F269" s="24" t="s">
        <v>258</v>
      </c>
      <c r="G269" s="24"/>
      <c r="H269" s="24"/>
      <c r="I269" s="138">
        <f>I270</f>
        <v>8348.3</v>
      </c>
      <c r="J269" s="152"/>
      <c r="K269" s="152"/>
      <c r="L269" s="152"/>
      <c r="M269" s="152"/>
      <c r="N269" s="138">
        <f t="shared" si="47"/>
        <v>0</v>
      </c>
      <c r="O269" s="186">
        <f t="shared" si="47"/>
        <v>8348.3</v>
      </c>
    </row>
    <row r="270" spans="1:15" ht="30">
      <c r="A270" s="23" t="s">
        <v>270</v>
      </c>
      <c r="B270" s="24" t="s">
        <v>218</v>
      </c>
      <c r="C270" s="24" t="s">
        <v>205</v>
      </c>
      <c r="D270" s="24" t="s">
        <v>194</v>
      </c>
      <c r="E270" s="24" t="s">
        <v>6</v>
      </c>
      <c r="F270" s="24" t="s">
        <v>262</v>
      </c>
      <c r="G270" s="24"/>
      <c r="H270" s="24"/>
      <c r="I270" s="138">
        <f>I271</f>
        <v>8348.3</v>
      </c>
      <c r="J270" s="152"/>
      <c r="K270" s="152"/>
      <c r="L270" s="152"/>
      <c r="M270" s="152"/>
      <c r="N270" s="138">
        <f t="shared" si="47"/>
        <v>0</v>
      </c>
      <c r="O270" s="186">
        <f t="shared" si="47"/>
        <v>8348.3</v>
      </c>
    </row>
    <row r="271" spans="1:15" ht="18">
      <c r="A271" s="25" t="s">
        <v>237</v>
      </c>
      <c r="B271" s="26" t="s">
        <v>218</v>
      </c>
      <c r="C271" s="26" t="s">
        <v>205</v>
      </c>
      <c r="D271" s="26" t="s">
        <v>194</v>
      </c>
      <c r="E271" s="26" t="s">
        <v>6</v>
      </c>
      <c r="F271" s="60" t="s">
        <v>262</v>
      </c>
      <c r="G271" s="60" t="s">
        <v>225</v>
      </c>
      <c r="H271" s="60"/>
      <c r="I271" s="142">
        <v>8348.3</v>
      </c>
      <c r="J271" s="152"/>
      <c r="K271" s="152"/>
      <c r="L271" s="152"/>
      <c r="M271" s="152"/>
      <c r="N271" s="142">
        <v>0</v>
      </c>
      <c r="O271" s="142">
        <f>I271+N271</f>
        <v>8348.3</v>
      </c>
    </row>
    <row r="272" spans="1:15" ht="75">
      <c r="A272" s="22" t="s">
        <v>161</v>
      </c>
      <c r="B272" s="24" t="s">
        <v>218</v>
      </c>
      <c r="C272" s="24" t="s">
        <v>205</v>
      </c>
      <c r="D272" s="24" t="s">
        <v>194</v>
      </c>
      <c r="E272" s="24" t="s">
        <v>7</v>
      </c>
      <c r="F272" s="46"/>
      <c r="G272" s="46"/>
      <c r="H272" s="46"/>
      <c r="I272" s="138">
        <f>I273</f>
        <v>24.3</v>
      </c>
      <c r="J272" s="138" t="e">
        <f>J273+#REF!</f>
        <v>#REF!</v>
      </c>
      <c r="K272" s="138" t="e">
        <f>K273+#REF!</f>
        <v>#REF!</v>
      </c>
      <c r="L272" s="138" t="e">
        <f>L273+#REF!</f>
        <v>#REF!</v>
      </c>
      <c r="M272" s="139" t="e">
        <f>M273+#REF!</f>
        <v>#REF!</v>
      </c>
      <c r="N272" s="138">
        <f aca="true" t="shared" si="48" ref="N272:O274">N273</f>
        <v>0</v>
      </c>
      <c r="O272" s="186">
        <f t="shared" si="48"/>
        <v>24.3</v>
      </c>
    </row>
    <row r="273" spans="1:15" ht="30">
      <c r="A273" s="23" t="s">
        <v>259</v>
      </c>
      <c r="B273" s="24" t="s">
        <v>218</v>
      </c>
      <c r="C273" s="24" t="s">
        <v>205</v>
      </c>
      <c r="D273" s="24" t="s">
        <v>194</v>
      </c>
      <c r="E273" s="24" t="s">
        <v>7</v>
      </c>
      <c r="F273" s="24" t="s">
        <v>258</v>
      </c>
      <c r="G273" s="46"/>
      <c r="H273" s="46"/>
      <c r="I273" s="138">
        <f>I274</f>
        <v>24.3</v>
      </c>
      <c r="J273" s="138" t="e">
        <f>J278</f>
        <v>#REF!</v>
      </c>
      <c r="K273" s="138" t="e">
        <f>K278</f>
        <v>#REF!</v>
      </c>
      <c r="L273" s="138" t="e">
        <f>L278</f>
        <v>#REF!</v>
      </c>
      <c r="M273" s="139" t="e">
        <f>M278</f>
        <v>#REF!</v>
      </c>
      <c r="N273" s="138">
        <f t="shared" si="48"/>
        <v>0</v>
      </c>
      <c r="O273" s="186">
        <f t="shared" si="48"/>
        <v>24.3</v>
      </c>
    </row>
    <row r="274" spans="1:15" ht="30">
      <c r="A274" s="23" t="s">
        <v>261</v>
      </c>
      <c r="B274" s="24" t="s">
        <v>218</v>
      </c>
      <c r="C274" s="24" t="s">
        <v>205</v>
      </c>
      <c r="D274" s="24" t="s">
        <v>194</v>
      </c>
      <c r="E274" s="24" t="s">
        <v>7</v>
      </c>
      <c r="F274" s="24" t="s">
        <v>260</v>
      </c>
      <c r="G274" s="46"/>
      <c r="H274" s="46"/>
      <c r="I274" s="138">
        <f>I275</f>
        <v>24.3</v>
      </c>
      <c r="J274" s="148"/>
      <c r="K274" s="148"/>
      <c r="L274" s="148"/>
      <c r="M274" s="148"/>
      <c r="N274" s="138">
        <f t="shared" si="48"/>
        <v>0</v>
      </c>
      <c r="O274" s="186">
        <f t="shared" si="48"/>
        <v>24.3</v>
      </c>
    </row>
    <row r="275" spans="1:15" ht="18">
      <c r="A275" s="25" t="s">
        <v>236</v>
      </c>
      <c r="B275" s="26" t="s">
        <v>218</v>
      </c>
      <c r="C275" s="26" t="s">
        <v>205</v>
      </c>
      <c r="D275" s="26" t="s">
        <v>194</v>
      </c>
      <c r="E275" s="26" t="s">
        <v>7</v>
      </c>
      <c r="F275" s="26" t="s">
        <v>260</v>
      </c>
      <c r="G275" s="26" t="s">
        <v>224</v>
      </c>
      <c r="H275" s="61"/>
      <c r="I275" s="140">
        <v>24.3</v>
      </c>
      <c r="J275" s="148"/>
      <c r="K275" s="148"/>
      <c r="L275" s="148"/>
      <c r="M275" s="148"/>
      <c r="N275" s="142">
        <v>0</v>
      </c>
      <c r="O275" s="142">
        <f>I275+N275</f>
        <v>24.3</v>
      </c>
    </row>
    <row r="276" spans="1:15" ht="42.75">
      <c r="A276" s="45" t="s">
        <v>227</v>
      </c>
      <c r="B276" s="46" t="s">
        <v>219</v>
      </c>
      <c r="C276" s="46"/>
      <c r="D276" s="46"/>
      <c r="E276" s="46"/>
      <c r="F276" s="46"/>
      <c r="G276" s="46"/>
      <c r="H276" s="46"/>
      <c r="I276" s="134">
        <f>I279+I304+I328+I342</f>
        <v>52073</v>
      </c>
      <c r="J276" s="148"/>
      <c r="K276" s="148"/>
      <c r="L276" s="148"/>
      <c r="M276" s="148"/>
      <c r="N276" s="134">
        <f>N279+N304+N328+N342</f>
        <v>1425.9</v>
      </c>
      <c r="O276" s="134">
        <f>O279+O304+O328+O342</f>
        <v>53498.899999999994</v>
      </c>
    </row>
    <row r="277" spans="1:15" ht="18">
      <c r="A277" s="45" t="s">
        <v>236</v>
      </c>
      <c r="B277" s="46" t="s">
        <v>219</v>
      </c>
      <c r="C277" s="46"/>
      <c r="D277" s="46"/>
      <c r="E277" s="46"/>
      <c r="F277" s="46"/>
      <c r="G277" s="46" t="s">
        <v>224</v>
      </c>
      <c r="H277" s="46"/>
      <c r="I277" s="134">
        <f>I285+I288+I292+I295+I327+I334+I341+I321+I315+I299+I303</f>
        <v>17964.2</v>
      </c>
      <c r="J277" s="134" t="e">
        <f aca="true" t="shared" si="49" ref="J277:O277">J285+J288+J292+J295+J327+J334+J341+J321+J315+J299+J303</f>
        <v>#REF!</v>
      </c>
      <c r="K277" s="134" t="e">
        <f t="shared" si="49"/>
        <v>#REF!</v>
      </c>
      <c r="L277" s="134" t="e">
        <f t="shared" si="49"/>
        <v>#REF!</v>
      </c>
      <c r="M277" s="134" t="e">
        <f t="shared" si="49"/>
        <v>#REF!</v>
      </c>
      <c r="N277" s="134">
        <f t="shared" si="49"/>
        <v>2233.8</v>
      </c>
      <c r="O277" s="134">
        <f t="shared" si="49"/>
        <v>20198</v>
      </c>
    </row>
    <row r="278" spans="1:15" ht="18">
      <c r="A278" s="45" t="s">
        <v>237</v>
      </c>
      <c r="B278" s="46" t="s">
        <v>219</v>
      </c>
      <c r="C278" s="46"/>
      <c r="D278" s="46"/>
      <c r="E278" s="46"/>
      <c r="F278" s="46"/>
      <c r="G278" s="46" t="s">
        <v>225</v>
      </c>
      <c r="H278" s="46"/>
      <c r="I278" s="134">
        <f>I357+I365+I347+I351+I311+I361</f>
        <v>34108.8</v>
      </c>
      <c r="J278" s="134" t="e">
        <f aca="true" t="shared" si="50" ref="J278:O278">J357+J365+J347+J351+J311+J361</f>
        <v>#REF!</v>
      </c>
      <c r="K278" s="134" t="e">
        <f t="shared" si="50"/>
        <v>#REF!</v>
      </c>
      <c r="L278" s="134" t="e">
        <f t="shared" si="50"/>
        <v>#REF!</v>
      </c>
      <c r="M278" s="134" t="e">
        <f t="shared" si="50"/>
        <v>#REF!</v>
      </c>
      <c r="N278" s="134">
        <f t="shared" si="50"/>
        <v>-807.9</v>
      </c>
      <c r="O278" s="134">
        <f t="shared" si="50"/>
        <v>33300.899999999994</v>
      </c>
    </row>
    <row r="279" spans="1:15" ht="18">
      <c r="A279" s="45" t="s">
        <v>241</v>
      </c>
      <c r="B279" s="46">
        <v>163</v>
      </c>
      <c r="C279" s="46" t="s">
        <v>191</v>
      </c>
      <c r="D279" s="46"/>
      <c r="E279" s="46"/>
      <c r="F279" s="24"/>
      <c r="G279" s="24"/>
      <c r="H279" s="24"/>
      <c r="I279" s="134">
        <f>I280</f>
        <v>13041.199999999999</v>
      </c>
      <c r="J279" s="152"/>
      <c r="K279" s="152"/>
      <c r="L279" s="152"/>
      <c r="M279" s="152"/>
      <c r="N279" s="134">
        <f>N280</f>
        <v>2242</v>
      </c>
      <c r="O279" s="134">
        <f>O280</f>
        <v>15283.2</v>
      </c>
    </row>
    <row r="280" spans="1:15" ht="18">
      <c r="A280" s="45" t="s">
        <v>178</v>
      </c>
      <c r="B280" s="46">
        <v>163</v>
      </c>
      <c r="C280" s="46" t="s">
        <v>191</v>
      </c>
      <c r="D280" s="46" t="s">
        <v>232</v>
      </c>
      <c r="E280" s="46"/>
      <c r="F280" s="46"/>
      <c r="G280" s="46"/>
      <c r="H280" s="46"/>
      <c r="I280" s="134">
        <f>I281</f>
        <v>13041.199999999999</v>
      </c>
      <c r="J280" s="152"/>
      <c r="K280" s="152"/>
      <c r="L280" s="152"/>
      <c r="M280" s="152"/>
      <c r="N280" s="134">
        <f>N281</f>
        <v>2242</v>
      </c>
      <c r="O280" s="134">
        <f>O281</f>
        <v>15283.2</v>
      </c>
    </row>
    <row r="281" spans="1:15" ht="18">
      <c r="A281" s="23" t="s">
        <v>166</v>
      </c>
      <c r="B281" s="24" t="s">
        <v>219</v>
      </c>
      <c r="C281" s="24" t="s">
        <v>191</v>
      </c>
      <c r="D281" s="24" t="s">
        <v>232</v>
      </c>
      <c r="E281" s="24" t="s">
        <v>361</v>
      </c>
      <c r="F281" s="24"/>
      <c r="G281" s="24"/>
      <c r="H281" s="24"/>
      <c r="I281" s="138">
        <f>I282+I289+I296+I300</f>
        <v>13041.199999999999</v>
      </c>
      <c r="J281" s="170">
        <f aca="true" t="shared" si="51" ref="J281:O281">J282+J289+J296+J300</f>
        <v>0</v>
      </c>
      <c r="K281" s="170">
        <f t="shared" si="51"/>
        <v>0</v>
      </c>
      <c r="L281" s="170">
        <f t="shared" si="51"/>
        <v>0</v>
      </c>
      <c r="M281" s="170">
        <f t="shared" si="51"/>
        <v>0</v>
      </c>
      <c r="N281" s="170">
        <f t="shared" si="51"/>
        <v>2242</v>
      </c>
      <c r="O281" s="186">
        <f t="shared" si="51"/>
        <v>15283.2</v>
      </c>
    </row>
    <row r="282" spans="1:15" ht="30">
      <c r="A282" s="48" t="s">
        <v>243</v>
      </c>
      <c r="B282" s="24" t="s">
        <v>219</v>
      </c>
      <c r="C282" s="24" t="s">
        <v>191</v>
      </c>
      <c r="D282" s="24" t="s">
        <v>232</v>
      </c>
      <c r="E282" s="24" t="s">
        <v>360</v>
      </c>
      <c r="F282" s="24"/>
      <c r="G282" s="24"/>
      <c r="H282" s="24"/>
      <c r="I282" s="138">
        <f>I284+I286</f>
        <v>7277.3</v>
      </c>
      <c r="J282" s="152"/>
      <c r="K282" s="152"/>
      <c r="L282" s="152"/>
      <c r="M282" s="152"/>
      <c r="N282" s="138">
        <f>N284+N286</f>
        <v>0</v>
      </c>
      <c r="O282" s="186">
        <f>O284+O286</f>
        <v>7277.3</v>
      </c>
    </row>
    <row r="283" spans="1:15" ht="90">
      <c r="A283" s="23" t="s">
        <v>315</v>
      </c>
      <c r="B283" s="24" t="s">
        <v>219</v>
      </c>
      <c r="C283" s="24" t="s">
        <v>191</v>
      </c>
      <c r="D283" s="24" t="s">
        <v>232</v>
      </c>
      <c r="E283" s="24" t="s">
        <v>360</v>
      </c>
      <c r="F283" s="24" t="s">
        <v>244</v>
      </c>
      <c r="G283" s="24"/>
      <c r="H283" s="24"/>
      <c r="I283" s="138">
        <f>I284</f>
        <v>6574.6</v>
      </c>
      <c r="J283" s="138"/>
      <c r="K283" s="138"/>
      <c r="L283" s="138"/>
      <c r="M283" s="139"/>
      <c r="N283" s="138">
        <f>N284</f>
        <v>0</v>
      </c>
      <c r="O283" s="186">
        <f>O284</f>
        <v>6574.6</v>
      </c>
    </row>
    <row r="284" spans="1:15" ht="30">
      <c r="A284" s="23" t="s">
        <v>314</v>
      </c>
      <c r="B284" s="24">
        <v>163</v>
      </c>
      <c r="C284" s="24" t="s">
        <v>191</v>
      </c>
      <c r="D284" s="24" t="s">
        <v>232</v>
      </c>
      <c r="E284" s="24" t="s">
        <v>360</v>
      </c>
      <c r="F284" s="24" t="s">
        <v>245</v>
      </c>
      <c r="G284" s="24"/>
      <c r="H284" s="24"/>
      <c r="I284" s="138">
        <f>I285</f>
        <v>6574.6</v>
      </c>
      <c r="J284" s="138"/>
      <c r="K284" s="138"/>
      <c r="L284" s="138"/>
      <c r="M284" s="139"/>
      <c r="N284" s="138">
        <f>N285</f>
        <v>0</v>
      </c>
      <c r="O284" s="186">
        <f>O285</f>
        <v>6574.6</v>
      </c>
    </row>
    <row r="285" spans="1:15" ht="18">
      <c r="A285" s="25" t="s">
        <v>236</v>
      </c>
      <c r="B285" s="26">
        <v>163</v>
      </c>
      <c r="C285" s="26" t="s">
        <v>191</v>
      </c>
      <c r="D285" s="26" t="s">
        <v>232</v>
      </c>
      <c r="E285" s="26" t="s">
        <v>360</v>
      </c>
      <c r="F285" s="26" t="s">
        <v>245</v>
      </c>
      <c r="G285" s="26" t="s">
        <v>224</v>
      </c>
      <c r="H285" s="26"/>
      <c r="I285" s="140">
        <v>6574.6</v>
      </c>
      <c r="J285" s="138" t="e">
        <f>#REF!+#REF!</f>
        <v>#REF!</v>
      </c>
      <c r="K285" s="138" t="e">
        <f>#REF!+#REF!</f>
        <v>#REF!</v>
      </c>
      <c r="L285" s="138" t="e">
        <f>#REF!+#REF!</f>
        <v>#REF!</v>
      </c>
      <c r="M285" s="139" t="e">
        <f>#REF!+#REF!</f>
        <v>#REF!</v>
      </c>
      <c r="N285" s="142">
        <v>0</v>
      </c>
      <c r="O285" s="142">
        <f>I285+N285</f>
        <v>6574.6</v>
      </c>
    </row>
    <row r="286" spans="1:15" ht="35.25" customHeight="1">
      <c r="A286" s="22" t="s">
        <v>329</v>
      </c>
      <c r="B286" s="24">
        <v>163</v>
      </c>
      <c r="C286" s="24" t="s">
        <v>191</v>
      </c>
      <c r="D286" s="24" t="s">
        <v>232</v>
      </c>
      <c r="E286" s="24" t="s">
        <v>360</v>
      </c>
      <c r="F286" s="24" t="s">
        <v>246</v>
      </c>
      <c r="G286" s="24"/>
      <c r="H286" s="24"/>
      <c r="I286" s="138">
        <f>I287</f>
        <v>702.7</v>
      </c>
      <c r="J286" s="148"/>
      <c r="K286" s="148"/>
      <c r="L286" s="148"/>
      <c r="M286" s="148"/>
      <c r="N286" s="138">
        <f>N287</f>
        <v>0</v>
      </c>
      <c r="O286" s="186">
        <f>O287</f>
        <v>702.7</v>
      </c>
    </row>
    <row r="287" spans="1:15" ht="45">
      <c r="A287" s="22" t="s">
        <v>317</v>
      </c>
      <c r="B287" s="24">
        <v>163</v>
      </c>
      <c r="C287" s="24" t="s">
        <v>191</v>
      </c>
      <c r="D287" s="24" t="s">
        <v>232</v>
      </c>
      <c r="E287" s="24" t="s">
        <v>360</v>
      </c>
      <c r="F287" s="24" t="s">
        <v>247</v>
      </c>
      <c r="G287" s="24"/>
      <c r="H287" s="24"/>
      <c r="I287" s="138">
        <f>I288</f>
        <v>702.7</v>
      </c>
      <c r="J287" s="148"/>
      <c r="K287" s="148"/>
      <c r="L287" s="148"/>
      <c r="M287" s="148"/>
      <c r="N287" s="138">
        <f>N288</f>
        <v>0</v>
      </c>
      <c r="O287" s="186">
        <f>O288</f>
        <v>702.7</v>
      </c>
    </row>
    <row r="288" spans="1:15" ht="18">
      <c r="A288" s="25" t="s">
        <v>236</v>
      </c>
      <c r="B288" s="26">
        <v>163</v>
      </c>
      <c r="C288" s="26" t="s">
        <v>191</v>
      </c>
      <c r="D288" s="26" t="s">
        <v>232</v>
      </c>
      <c r="E288" s="26" t="s">
        <v>360</v>
      </c>
      <c r="F288" s="26" t="s">
        <v>247</v>
      </c>
      <c r="G288" s="26" t="s">
        <v>224</v>
      </c>
      <c r="H288" s="26"/>
      <c r="I288" s="140">
        <v>702.7</v>
      </c>
      <c r="J288" s="148"/>
      <c r="K288" s="148"/>
      <c r="L288" s="148"/>
      <c r="M288" s="148"/>
      <c r="N288" s="142">
        <v>0</v>
      </c>
      <c r="O288" s="142">
        <f>I288+N288</f>
        <v>702.7</v>
      </c>
    </row>
    <row r="289" spans="1:15" ht="60">
      <c r="A289" s="22" t="s">
        <v>276</v>
      </c>
      <c r="B289" s="24">
        <v>163</v>
      </c>
      <c r="C289" s="24" t="s">
        <v>191</v>
      </c>
      <c r="D289" s="24" t="s">
        <v>232</v>
      </c>
      <c r="E289" s="24" t="s">
        <v>136</v>
      </c>
      <c r="F289" s="24"/>
      <c r="G289" s="24"/>
      <c r="H289" s="24"/>
      <c r="I289" s="138">
        <f>I290+I293</f>
        <v>2724.6</v>
      </c>
      <c r="J289" s="148"/>
      <c r="K289" s="148"/>
      <c r="L289" s="148"/>
      <c r="M289" s="148"/>
      <c r="N289" s="138">
        <f>N290+N293</f>
        <v>0</v>
      </c>
      <c r="O289" s="186">
        <f>O290+O293</f>
        <v>2724.6</v>
      </c>
    </row>
    <row r="290" spans="1:15" ht="36.75" customHeight="1">
      <c r="A290" s="22" t="s">
        <v>329</v>
      </c>
      <c r="B290" s="24" t="s">
        <v>219</v>
      </c>
      <c r="C290" s="24" t="s">
        <v>191</v>
      </c>
      <c r="D290" s="24" t="s">
        <v>232</v>
      </c>
      <c r="E290" s="24" t="s">
        <v>136</v>
      </c>
      <c r="F290" s="24" t="s">
        <v>246</v>
      </c>
      <c r="G290" s="24"/>
      <c r="H290" s="24"/>
      <c r="I290" s="138">
        <f>I291</f>
        <v>2714.4</v>
      </c>
      <c r="J290" s="148"/>
      <c r="K290" s="148"/>
      <c r="L290" s="148"/>
      <c r="M290" s="148"/>
      <c r="N290" s="138">
        <f>N291</f>
        <v>0</v>
      </c>
      <c r="O290" s="186">
        <f>O291</f>
        <v>2714.4</v>
      </c>
    </row>
    <row r="291" spans="1:15" ht="45">
      <c r="A291" s="22" t="s">
        <v>317</v>
      </c>
      <c r="B291" s="24" t="s">
        <v>219</v>
      </c>
      <c r="C291" s="24" t="s">
        <v>191</v>
      </c>
      <c r="D291" s="24" t="s">
        <v>232</v>
      </c>
      <c r="E291" s="24" t="s">
        <v>136</v>
      </c>
      <c r="F291" s="24" t="s">
        <v>247</v>
      </c>
      <c r="G291" s="24"/>
      <c r="H291" s="24"/>
      <c r="I291" s="138">
        <f>I292</f>
        <v>2714.4</v>
      </c>
      <c r="J291" s="148"/>
      <c r="K291" s="148"/>
      <c r="L291" s="148"/>
      <c r="M291" s="148"/>
      <c r="N291" s="138">
        <f>N292</f>
        <v>0</v>
      </c>
      <c r="O291" s="186">
        <f>O292</f>
        <v>2714.4</v>
      </c>
    </row>
    <row r="292" spans="1:15" ht="18">
      <c r="A292" s="28" t="s">
        <v>236</v>
      </c>
      <c r="B292" s="26" t="s">
        <v>219</v>
      </c>
      <c r="C292" s="26" t="s">
        <v>191</v>
      </c>
      <c r="D292" s="26" t="s">
        <v>232</v>
      </c>
      <c r="E292" s="26" t="s">
        <v>136</v>
      </c>
      <c r="F292" s="26" t="s">
        <v>247</v>
      </c>
      <c r="G292" s="26" t="s">
        <v>224</v>
      </c>
      <c r="H292" s="26"/>
      <c r="I292" s="140">
        <v>2714.4</v>
      </c>
      <c r="J292" s="148"/>
      <c r="K292" s="148"/>
      <c r="L292" s="148"/>
      <c r="M292" s="148"/>
      <c r="N292" s="142">
        <v>0</v>
      </c>
      <c r="O292" s="142">
        <f>I292+N292</f>
        <v>2714.4</v>
      </c>
    </row>
    <row r="293" spans="1:15" ht="18">
      <c r="A293" s="22" t="s">
        <v>255</v>
      </c>
      <c r="B293" s="24">
        <v>163</v>
      </c>
      <c r="C293" s="24" t="s">
        <v>191</v>
      </c>
      <c r="D293" s="24" t="s">
        <v>232</v>
      </c>
      <c r="E293" s="24" t="s">
        <v>136</v>
      </c>
      <c r="F293" s="24" t="s">
        <v>254</v>
      </c>
      <c r="G293" s="24"/>
      <c r="H293" s="24"/>
      <c r="I293" s="138">
        <f>I294</f>
        <v>10.2</v>
      </c>
      <c r="J293" s="152"/>
      <c r="K293" s="152"/>
      <c r="L293" s="152"/>
      <c r="M293" s="152"/>
      <c r="N293" s="138">
        <f>N294</f>
        <v>0</v>
      </c>
      <c r="O293" s="186">
        <f>O294</f>
        <v>10.2</v>
      </c>
    </row>
    <row r="294" spans="1:15" ht="18">
      <c r="A294" s="22" t="s">
        <v>257</v>
      </c>
      <c r="B294" s="24">
        <v>163</v>
      </c>
      <c r="C294" s="24" t="s">
        <v>191</v>
      </c>
      <c r="D294" s="24" t="s">
        <v>232</v>
      </c>
      <c r="E294" s="24" t="s">
        <v>136</v>
      </c>
      <c r="F294" s="24" t="s">
        <v>256</v>
      </c>
      <c r="G294" s="24"/>
      <c r="H294" s="24"/>
      <c r="I294" s="138">
        <f>I295</f>
        <v>10.2</v>
      </c>
      <c r="J294" s="152"/>
      <c r="K294" s="152"/>
      <c r="L294" s="152"/>
      <c r="M294" s="152"/>
      <c r="N294" s="138">
        <f>N295</f>
        <v>0</v>
      </c>
      <c r="O294" s="186">
        <f>O295</f>
        <v>10.2</v>
      </c>
    </row>
    <row r="295" spans="1:15" ht="18">
      <c r="A295" s="25" t="s">
        <v>236</v>
      </c>
      <c r="B295" s="26">
        <v>163</v>
      </c>
      <c r="C295" s="26" t="s">
        <v>191</v>
      </c>
      <c r="D295" s="26" t="s">
        <v>232</v>
      </c>
      <c r="E295" s="26" t="s">
        <v>136</v>
      </c>
      <c r="F295" s="26" t="s">
        <v>256</v>
      </c>
      <c r="G295" s="26" t="s">
        <v>224</v>
      </c>
      <c r="H295" s="26"/>
      <c r="I295" s="140">
        <v>10.2</v>
      </c>
      <c r="J295" s="152"/>
      <c r="K295" s="152"/>
      <c r="L295" s="152"/>
      <c r="M295" s="152"/>
      <c r="N295" s="142">
        <v>0</v>
      </c>
      <c r="O295" s="142">
        <f>I295+N295</f>
        <v>10.2</v>
      </c>
    </row>
    <row r="296" spans="1:15" ht="60">
      <c r="A296" s="112" t="s">
        <v>295</v>
      </c>
      <c r="B296" s="24" t="s">
        <v>219</v>
      </c>
      <c r="C296" s="24" t="s">
        <v>191</v>
      </c>
      <c r="D296" s="24" t="s">
        <v>232</v>
      </c>
      <c r="E296" s="24" t="s">
        <v>11</v>
      </c>
      <c r="F296" s="24"/>
      <c r="G296" s="24"/>
      <c r="H296" s="26"/>
      <c r="I296" s="167">
        <f>I297</f>
        <v>1960</v>
      </c>
      <c r="J296" s="152"/>
      <c r="K296" s="152"/>
      <c r="L296" s="152"/>
      <c r="M296" s="152"/>
      <c r="N296" s="167">
        <f aca="true" t="shared" si="52" ref="N296:O298">N297</f>
        <v>0</v>
      </c>
      <c r="O296" s="186">
        <f t="shared" si="52"/>
        <v>1960</v>
      </c>
    </row>
    <row r="297" spans="1:15" ht="45">
      <c r="A297" s="111" t="s">
        <v>329</v>
      </c>
      <c r="B297" s="24" t="s">
        <v>219</v>
      </c>
      <c r="C297" s="24" t="s">
        <v>191</v>
      </c>
      <c r="D297" s="24" t="s">
        <v>232</v>
      </c>
      <c r="E297" s="24" t="s">
        <v>11</v>
      </c>
      <c r="F297" s="24" t="s">
        <v>246</v>
      </c>
      <c r="G297" s="24"/>
      <c r="H297" s="26"/>
      <c r="I297" s="167">
        <f>I298</f>
        <v>1960</v>
      </c>
      <c r="J297" s="152"/>
      <c r="K297" s="152"/>
      <c r="L297" s="152"/>
      <c r="M297" s="152"/>
      <c r="N297" s="167">
        <f t="shared" si="52"/>
        <v>0</v>
      </c>
      <c r="O297" s="186">
        <f t="shared" si="52"/>
        <v>1960</v>
      </c>
    </row>
    <row r="298" spans="1:15" ht="45">
      <c r="A298" s="111" t="s">
        <v>317</v>
      </c>
      <c r="B298" s="24" t="s">
        <v>219</v>
      </c>
      <c r="C298" s="24" t="s">
        <v>191</v>
      </c>
      <c r="D298" s="24" t="s">
        <v>232</v>
      </c>
      <c r="E298" s="24" t="s">
        <v>11</v>
      </c>
      <c r="F298" s="24" t="s">
        <v>247</v>
      </c>
      <c r="G298" s="24"/>
      <c r="H298" s="26"/>
      <c r="I298" s="167">
        <f>I299</f>
        <v>1960</v>
      </c>
      <c r="J298" s="152"/>
      <c r="K298" s="152"/>
      <c r="L298" s="152"/>
      <c r="M298" s="152"/>
      <c r="N298" s="167">
        <f t="shared" si="52"/>
        <v>0</v>
      </c>
      <c r="O298" s="186">
        <f t="shared" si="52"/>
        <v>1960</v>
      </c>
    </row>
    <row r="299" spans="1:15" ht="18">
      <c r="A299" s="114" t="s">
        <v>236</v>
      </c>
      <c r="B299" s="26" t="s">
        <v>219</v>
      </c>
      <c r="C299" s="26" t="s">
        <v>191</v>
      </c>
      <c r="D299" s="26" t="s">
        <v>232</v>
      </c>
      <c r="E299" s="26" t="s">
        <v>11</v>
      </c>
      <c r="F299" s="26" t="s">
        <v>247</v>
      </c>
      <c r="G299" s="26" t="s">
        <v>224</v>
      </c>
      <c r="H299" s="26"/>
      <c r="I299" s="140">
        <v>1960</v>
      </c>
      <c r="J299" s="152"/>
      <c r="K299" s="152"/>
      <c r="L299" s="152"/>
      <c r="M299" s="152"/>
      <c r="N299" s="142">
        <v>0</v>
      </c>
      <c r="O299" s="142">
        <f>I299+N299</f>
        <v>1960</v>
      </c>
    </row>
    <row r="300" spans="1:15" ht="45">
      <c r="A300" s="111" t="s">
        <v>536</v>
      </c>
      <c r="B300" s="24" t="s">
        <v>219</v>
      </c>
      <c r="C300" s="24" t="s">
        <v>191</v>
      </c>
      <c r="D300" s="24" t="s">
        <v>232</v>
      </c>
      <c r="E300" s="24" t="s">
        <v>537</v>
      </c>
      <c r="F300" s="26"/>
      <c r="G300" s="26"/>
      <c r="H300" s="26"/>
      <c r="I300" s="170">
        <f>I301</f>
        <v>1079.3</v>
      </c>
      <c r="J300" s="152"/>
      <c r="K300" s="152"/>
      <c r="L300" s="152"/>
      <c r="M300" s="152"/>
      <c r="N300" s="170">
        <f aca="true" t="shared" si="53" ref="N300:O302">N301</f>
        <v>2242</v>
      </c>
      <c r="O300" s="186">
        <f t="shared" si="53"/>
        <v>3321.3</v>
      </c>
    </row>
    <row r="301" spans="1:15" ht="18">
      <c r="A301" s="112" t="s">
        <v>255</v>
      </c>
      <c r="B301" s="24" t="s">
        <v>219</v>
      </c>
      <c r="C301" s="24" t="s">
        <v>191</v>
      </c>
      <c r="D301" s="24" t="s">
        <v>232</v>
      </c>
      <c r="E301" s="24" t="s">
        <v>537</v>
      </c>
      <c r="F301" s="24" t="s">
        <v>254</v>
      </c>
      <c r="G301" s="24"/>
      <c r="H301" s="26"/>
      <c r="I301" s="170">
        <f>I302</f>
        <v>1079.3</v>
      </c>
      <c r="J301" s="152"/>
      <c r="K301" s="152"/>
      <c r="L301" s="152"/>
      <c r="M301" s="152"/>
      <c r="N301" s="170">
        <f t="shared" si="53"/>
        <v>2242</v>
      </c>
      <c r="O301" s="186">
        <f t="shared" si="53"/>
        <v>3321.3</v>
      </c>
    </row>
    <row r="302" spans="1:15" ht="18">
      <c r="A302" s="112" t="s">
        <v>538</v>
      </c>
      <c r="B302" s="24" t="s">
        <v>219</v>
      </c>
      <c r="C302" s="24" t="s">
        <v>191</v>
      </c>
      <c r="D302" s="24" t="s">
        <v>232</v>
      </c>
      <c r="E302" s="24" t="s">
        <v>537</v>
      </c>
      <c r="F302" s="24" t="s">
        <v>539</v>
      </c>
      <c r="G302" s="24"/>
      <c r="H302" s="26"/>
      <c r="I302" s="170">
        <f>I303</f>
        <v>1079.3</v>
      </c>
      <c r="J302" s="152"/>
      <c r="K302" s="152"/>
      <c r="L302" s="152"/>
      <c r="M302" s="152"/>
      <c r="N302" s="170">
        <f t="shared" si="53"/>
        <v>2242</v>
      </c>
      <c r="O302" s="186">
        <f t="shared" si="53"/>
        <v>3321.3</v>
      </c>
    </row>
    <row r="303" spans="1:15" ht="18">
      <c r="A303" s="114" t="s">
        <v>236</v>
      </c>
      <c r="B303" s="26" t="s">
        <v>219</v>
      </c>
      <c r="C303" s="26" t="s">
        <v>191</v>
      </c>
      <c r="D303" s="26" t="s">
        <v>232</v>
      </c>
      <c r="E303" s="26" t="s">
        <v>537</v>
      </c>
      <c r="F303" s="26" t="s">
        <v>539</v>
      </c>
      <c r="G303" s="26" t="s">
        <v>224</v>
      </c>
      <c r="H303" s="26"/>
      <c r="I303" s="140">
        <v>1079.3</v>
      </c>
      <c r="J303" s="152"/>
      <c r="K303" s="152"/>
      <c r="L303" s="152"/>
      <c r="M303" s="152"/>
      <c r="N303" s="179">
        <v>2242</v>
      </c>
      <c r="O303" s="142">
        <f>I303+N303</f>
        <v>3321.3</v>
      </c>
    </row>
    <row r="304" spans="1:15" ht="18">
      <c r="A304" s="45" t="s">
        <v>179</v>
      </c>
      <c r="B304" s="46" t="s">
        <v>219</v>
      </c>
      <c r="C304" s="46" t="s">
        <v>194</v>
      </c>
      <c r="D304" s="46"/>
      <c r="E304" s="46"/>
      <c r="F304" s="46"/>
      <c r="G304" s="46"/>
      <c r="H304" s="26"/>
      <c r="I304" s="134">
        <f>I305+I322</f>
        <v>11850.9</v>
      </c>
      <c r="J304" s="134" t="e">
        <f>#REF!+#REF!+#REF!+#REF!</f>
        <v>#REF!</v>
      </c>
      <c r="K304" s="134" t="e">
        <f>#REF!+#REF!+#REF!+#REF!</f>
        <v>#REF!</v>
      </c>
      <c r="L304" s="134" t="e">
        <f>#REF!+#REF!+#REF!+#REF!</f>
        <v>#REF!</v>
      </c>
      <c r="M304" s="145" t="e">
        <f>#REF!+#REF!+#REF!+#REF!</f>
        <v>#REF!</v>
      </c>
      <c r="N304" s="134">
        <f>N305+N322</f>
        <v>-816.1</v>
      </c>
      <c r="O304" s="134">
        <f>O305+O322</f>
        <v>11034.8</v>
      </c>
    </row>
    <row r="305" spans="1:15" ht="18">
      <c r="A305" s="54" t="s">
        <v>318</v>
      </c>
      <c r="B305" s="46" t="s">
        <v>219</v>
      </c>
      <c r="C305" s="46" t="s">
        <v>194</v>
      </c>
      <c r="D305" s="46" t="s">
        <v>193</v>
      </c>
      <c r="E305" s="46"/>
      <c r="F305" s="46"/>
      <c r="G305" s="46"/>
      <c r="H305" s="26"/>
      <c r="I305" s="134">
        <f>I316+I306</f>
        <v>10500.9</v>
      </c>
      <c r="J305" s="134">
        <f aca="true" t="shared" si="54" ref="J305:O305">J316+J306</f>
        <v>0</v>
      </c>
      <c r="K305" s="134">
        <f t="shared" si="54"/>
        <v>0</v>
      </c>
      <c r="L305" s="134">
        <f t="shared" si="54"/>
        <v>0</v>
      </c>
      <c r="M305" s="134">
        <f t="shared" si="54"/>
        <v>0</v>
      </c>
      <c r="N305" s="134">
        <f t="shared" si="54"/>
        <v>-816.1</v>
      </c>
      <c r="O305" s="134">
        <f t="shared" si="54"/>
        <v>9684.8</v>
      </c>
    </row>
    <row r="306" spans="1:15" ht="75">
      <c r="A306" s="22" t="s">
        <v>473</v>
      </c>
      <c r="B306" s="24" t="s">
        <v>219</v>
      </c>
      <c r="C306" s="24" t="s">
        <v>194</v>
      </c>
      <c r="D306" s="24" t="s">
        <v>193</v>
      </c>
      <c r="E306" s="24" t="s">
        <v>94</v>
      </c>
      <c r="F306" s="46"/>
      <c r="G306" s="46"/>
      <c r="H306" s="26"/>
      <c r="I306" s="167">
        <f>I307</f>
        <v>9600.9</v>
      </c>
      <c r="J306" s="167"/>
      <c r="K306" s="167"/>
      <c r="L306" s="167"/>
      <c r="M306" s="168"/>
      <c r="N306" s="167">
        <f>N307</f>
        <v>-816.1</v>
      </c>
      <c r="O306" s="186">
        <f>O307</f>
        <v>8784.8</v>
      </c>
    </row>
    <row r="307" spans="1:15" ht="45">
      <c r="A307" s="22" t="s">
        <v>397</v>
      </c>
      <c r="B307" s="24" t="s">
        <v>219</v>
      </c>
      <c r="C307" s="24" t="s">
        <v>194</v>
      </c>
      <c r="D307" s="24" t="s">
        <v>193</v>
      </c>
      <c r="E307" s="24" t="s">
        <v>97</v>
      </c>
      <c r="F307" s="24"/>
      <c r="G307" s="24"/>
      <c r="H307" s="26"/>
      <c r="I307" s="167">
        <f>I308+I312</f>
        <v>9600.9</v>
      </c>
      <c r="J307" s="167"/>
      <c r="K307" s="167"/>
      <c r="L307" s="167"/>
      <c r="M307" s="168"/>
      <c r="N307" s="167">
        <f>N308+N312</f>
        <v>-816.1</v>
      </c>
      <c r="O307" s="186">
        <f>O308+O312</f>
        <v>8784.8</v>
      </c>
    </row>
    <row r="308" spans="1:15" ht="18">
      <c r="A308" s="22" t="s">
        <v>300</v>
      </c>
      <c r="B308" s="24" t="s">
        <v>219</v>
      </c>
      <c r="C308" s="24" t="s">
        <v>194</v>
      </c>
      <c r="D308" s="24" t="s">
        <v>193</v>
      </c>
      <c r="E308" s="24" t="s">
        <v>99</v>
      </c>
      <c r="F308" s="24"/>
      <c r="G308" s="24"/>
      <c r="H308" s="26"/>
      <c r="I308" s="167">
        <f>I309</f>
        <v>9504.9</v>
      </c>
      <c r="J308" s="167"/>
      <c r="K308" s="167"/>
      <c r="L308" s="167"/>
      <c r="M308" s="168"/>
      <c r="N308" s="167">
        <f aca="true" t="shared" si="55" ref="N308:O310">N309</f>
        <v>-807.9</v>
      </c>
      <c r="O308" s="186">
        <f t="shared" si="55"/>
        <v>8697</v>
      </c>
    </row>
    <row r="309" spans="1:15" ht="35.25" customHeight="1">
      <c r="A309" s="22" t="s">
        <v>329</v>
      </c>
      <c r="B309" s="24" t="s">
        <v>219</v>
      </c>
      <c r="C309" s="24" t="s">
        <v>194</v>
      </c>
      <c r="D309" s="24" t="s">
        <v>193</v>
      </c>
      <c r="E309" s="24" t="s">
        <v>99</v>
      </c>
      <c r="F309" s="24" t="s">
        <v>246</v>
      </c>
      <c r="G309" s="24"/>
      <c r="H309" s="26"/>
      <c r="I309" s="167">
        <f>I310</f>
        <v>9504.9</v>
      </c>
      <c r="J309" s="167"/>
      <c r="K309" s="167"/>
      <c r="L309" s="167"/>
      <c r="M309" s="168"/>
      <c r="N309" s="167">
        <f t="shared" si="55"/>
        <v>-807.9</v>
      </c>
      <c r="O309" s="186">
        <f t="shared" si="55"/>
        <v>8697</v>
      </c>
    </row>
    <row r="310" spans="1:15" ht="45">
      <c r="A310" s="22" t="s">
        <v>317</v>
      </c>
      <c r="B310" s="24" t="s">
        <v>219</v>
      </c>
      <c r="C310" s="24" t="s">
        <v>194</v>
      </c>
      <c r="D310" s="24" t="s">
        <v>193</v>
      </c>
      <c r="E310" s="24" t="s">
        <v>99</v>
      </c>
      <c r="F310" s="24" t="s">
        <v>247</v>
      </c>
      <c r="G310" s="24"/>
      <c r="H310" s="26"/>
      <c r="I310" s="167">
        <f>I311</f>
        <v>9504.9</v>
      </c>
      <c r="J310" s="167"/>
      <c r="K310" s="167"/>
      <c r="L310" s="167"/>
      <c r="M310" s="168"/>
      <c r="N310" s="167">
        <f t="shared" si="55"/>
        <v>-807.9</v>
      </c>
      <c r="O310" s="186">
        <f t="shared" si="55"/>
        <v>8697</v>
      </c>
    </row>
    <row r="311" spans="1:15" ht="18">
      <c r="A311" s="28" t="s">
        <v>237</v>
      </c>
      <c r="B311" s="26" t="s">
        <v>219</v>
      </c>
      <c r="C311" s="26" t="s">
        <v>194</v>
      </c>
      <c r="D311" s="26" t="s">
        <v>193</v>
      </c>
      <c r="E311" s="26" t="s">
        <v>99</v>
      </c>
      <c r="F311" s="26" t="s">
        <v>247</v>
      </c>
      <c r="G311" s="26" t="s">
        <v>225</v>
      </c>
      <c r="H311" s="26"/>
      <c r="I311" s="140">
        <v>9504.9</v>
      </c>
      <c r="J311" s="140"/>
      <c r="K311" s="140"/>
      <c r="L311" s="140"/>
      <c r="M311" s="141"/>
      <c r="N311" s="140">
        <v>-807.9</v>
      </c>
      <c r="O311" s="140">
        <f>I311+N311</f>
        <v>8697</v>
      </c>
    </row>
    <row r="312" spans="1:15" ht="18">
      <c r="A312" s="22" t="s">
        <v>300</v>
      </c>
      <c r="B312" s="24" t="s">
        <v>219</v>
      </c>
      <c r="C312" s="24" t="s">
        <v>194</v>
      </c>
      <c r="D312" s="24" t="s">
        <v>193</v>
      </c>
      <c r="E312" s="24" t="s">
        <v>98</v>
      </c>
      <c r="F312" s="24"/>
      <c r="G312" s="24"/>
      <c r="H312" s="26"/>
      <c r="I312" s="167">
        <f>I313</f>
        <v>96</v>
      </c>
      <c r="J312" s="167"/>
      <c r="K312" s="167"/>
      <c r="L312" s="167"/>
      <c r="M312" s="168"/>
      <c r="N312" s="167">
        <f aca="true" t="shared" si="56" ref="N312:O314">N313</f>
        <v>-8.2</v>
      </c>
      <c r="O312" s="186">
        <f t="shared" si="56"/>
        <v>87.8</v>
      </c>
    </row>
    <row r="313" spans="1:15" ht="34.5" customHeight="1">
      <c r="A313" s="22" t="s">
        <v>329</v>
      </c>
      <c r="B313" s="24" t="s">
        <v>219</v>
      </c>
      <c r="C313" s="24" t="s">
        <v>194</v>
      </c>
      <c r="D313" s="24" t="s">
        <v>193</v>
      </c>
      <c r="E313" s="24" t="s">
        <v>98</v>
      </c>
      <c r="F313" s="24" t="s">
        <v>246</v>
      </c>
      <c r="G313" s="24"/>
      <c r="H313" s="26"/>
      <c r="I313" s="167">
        <f>I314</f>
        <v>96</v>
      </c>
      <c r="J313" s="167"/>
      <c r="K313" s="167"/>
      <c r="L313" s="167"/>
      <c r="M313" s="168"/>
      <c r="N313" s="167">
        <f t="shared" si="56"/>
        <v>-8.2</v>
      </c>
      <c r="O313" s="186">
        <f t="shared" si="56"/>
        <v>87.8</v>
      </c>
    </row>
    <row r="314" spans="1:15" ht="45">
      <c r="A314" s="22" t="s">
        <v>317</v>
      </c>
      <c r="B314" s="24" t="s">
        <v>219</v>
      </c>
      <c r="C314" s="24" t="s">
        <v>194</v>
      </c>
      <c r="D314" s="24" t="s">
        <v>193</v>
      </c>
      <c r="E314" s="24" t="s">
        <v>98</v>
      </c>
      <c r="F314" s="24" t="s">
        <v>247</v>
      </c>
      <c r="G314" s="24"/>
      <c r="H314" s="26"/>
      <c r="I314" s="167">
        <f>I315</f>
        <v>96</v>
      </c>
      <c r="J314" s="167"/>
      <c r="K314" s="167"/>
      <c r="L314" s="167"/>
      <c r="M314" s="168"/>
      <c r="N314" s="167">
        <f t="shared" si="56"/>
        <v>-8.2</v>
      </c>
      <c r="O314" s="186">
        <f t="shared" si="56"/>
        <v>87.8</v>
      </c>
    </row>
    <row r="315" spans="1:15" ht="18">
      <c r="A315" s="28" t="s">
        <v>236</v>
      </c>
      <c r="B315" s="26" t="s">
        <v>219</v>
      </c>
      <c r="C315" s="26" t="s">
        <v>194</v>
      </c>
      <c r="D315" s="26" t="s">
        <v>193</v>
      </c>
      <c r="E315" s="26" t="s">
        <v>98</v>
      </c>
      <c r="F315" s="26" t="s">
        <v>247</v>
      </c>
      <c r="G315" s="26" t="s">
        <v>224</v>
      </c>
      <c r="H315" s="26"/>
      <c r="I315" s="140">
        <v>96</v>
      </c>
      <c r="J315" s="140"/>
      <c r="K315" s="140"/>
      <c r="L315" s="140"/>
      <c r="M315" s="141"/>
      <c r="N315" s="140">
        <v>-8.2</v>
      </c>
      <c r="O315" s="140">
        <f>I315+N315</f>
        <v>87.8</v>
      </c>
    </row>
    <row r="316" spans="1:15" ht="45">
      <c r="A316" s="23" t="s">
        <v>433</v>
      </c>
      <c r="B316" s="24" t="s">
        <v>219</v>
      </c>
      <c r="C316" s="24" t="s">
        <v>194</v>
      </c>
      <c r="D316" s="24" t="s">
        <v>193</v>
      </c>
      <c r="E316" s="24" t="s">
        <v>69</v>
      </c>
      <c r="F316" s="24"/>
      <c r="G316" s="24"/>
      <c r="H316" s="26"/>
      <c r="I316" s="138">
        <f>I317</f>
        <v>900</v>
      </c>
      <c r="J316" s="134"/>
      <c r="K316" s="134"/>
      <c r="L316" s="134"/>
      <c r="M316" s="145"/>
      <c r="N316" s="138">
        <f aca="true" t="shared" si="57" ref="N316:O320">N317</f>
        <v>0</v>
      </c>
      <c r="O316" s="186">
        <f t="shared" si="57"/>
        <v>900</v>
      </c>
    </row>
    <row r="317" spans="1:15" ht="45">
      <c r="A317" s="23" t="s">
        <v>154</v>
      </c>
      <c r="B317" s="24" t="s">
        <v>219</v>
      </c>
      <c r="C317" s="24" t="s">
        <v>194</v>
      </c>
      <c r="D317" s="24" t="s">
        <v>193</v>
      </c>
      <c r="E317" s="24" t="s">
        <v>70</v>
      </c>
      <c r="F317" s="24"/>
      <c r="G317" s="24"/>
      <c r="H317" s="26"/>
      <c r="I317" s="138">
        <f>I318</f>
        <v>900</v>
      </c>
      <c r="J317" s="134"/>
      <c r="K317" s="134"/>
      <c r="L317" s="134"/>
      <c r="M317" s="145"/>
      <c r="N317" s="138">
        <f t="shared" si="57"/>
        <v>0</v>
      </c>
      <c r="O317" s="186">
        <f t="shared" si="57"/>
        <v>900</v>
      </c>
    </row>
    <row r="318" spans="1:15" ht="18">
      <c r="A318" s="23" t="s">
        <v>300</v>
      </c>
      <c r="B318" s="24" t="s">
        <v>219</v>
      </c>
      <c r="C318" s="24" t="s">
        <v>194</v>
      </c>
      <c r="D318" s="24" t="s">
        <v>193</v>
      </c>
      <c r="E318" s="24" t="s">
        <v>71</v>
      </c>
      <c r="F318" s="24"/>
      <c r="G318" s="24"/>
      <c r="H318" s="26"/>
      <c r="I318" s="138">
        <f>I319</f>
        <v>900</v>
      </c>
      <c r="J318" s="134"/>
      <c r="K318" s="134"/>
      <c r="L318" s="134"/>
      <c r="M318" s="145"/>
      <c r="N318" s="138">
        <f t="shared" si="57"/>
        <v>0</v>
      </c>
      <c r="O318" s="186">
        <f t="shared" si="57"/>
        <v>900</v>
      </c>
    </row>
    <row r="319" spans="1:15" ht="33.75" customHeight="1">
      <c r="A319" s="23" t="s">
        <v>329</v>
      </c>
      <c r="B319" s="24" t="s">
        <v>219</v>
      </c>
      <c r="C319" s="24" t="s">
        <v>194</v>
      </c>
      <c r="D319" s="24" t="s">
        <v>193</v>
      </c>
      <c r="E319" s="24" t="s">
        <v>71</v>
      </c>
      <c r="F319" s="24" t="s">
        <v>246</v>
      </c>
      <c r="G319" s="24"/>
      <c r="H319" s="26"/>
      <c r="I319" s="138">
        <f>I320</f>
        <v>900</v>
      </c>
      <c r="J319" s="134"/>
      <c r="K319" s="134"/>
      <c r="L319" s="134"/>
      <c r="M319" s="145"/>
      <c r="N319" s="138">
        <f t="shared" si="57"/>
        <v>0</v>
      </c>
      <c r="O319" s="186">
        <f t="shared" si="57"/>
        <v>900</v>
      </c>
    </row>
    <row r="320" spans="1:15" ht="45">
      <c r="A320" s="23" t="s">
        <v>317</v>
      </c>
      <c r="B320" s="24" t="s">
        <v>219</v>
      </c>
      <c r="C320" s="24" t="s">
        <v>194</v>
      </c>
      <c r="D320" s="24" t="s">
        <v>193</v>
      </c>
      <c r="E320" s="24" t="s">
        <v>71</v>
      </c>
      <c r="F320" s="24" t="s">
        <v>247</v>
      </c>
      <c r="G320" s="24"/>
      <c r="H320" s="26"/>
      <c r="I320" s="138">
        <f>I321</f>
        <v>900</v>
      </c>
      <c r="J320" s="134"/>
      <c r="K320" s="134"/>
      <c r="L320" s="134"/>
      <c r="M320" s="145"/>
      <c r="N320" s="138">
        <f t="shared" si="57"/>
        <v>0</v>
      </c>
      <c r="O320" s="186">
        <f t="shared" si="57"/>
        <v>900</v>
      </c>
    </row>
    <row r="321" spans="1:15" ht="18">
      <c r="A321" s="28" t="s">
        <v>236</v>
      </c>
      <c r="B321" s="26" t="s">
        <v>219</v>
      </c>
      <c r="C321" s="26" t="s">
        <v>194</v>
      </c>
      <c r="D321" s="26" t="s">
        <v>193</v>
      </c>
      <c r="E321" s="26" t="s">
        <v>71</v>
      </c>
      <c r="F321" s="26" t="s">
        <v>247</v>
      </c>
      <c r="G321" s="26" t="s">
        <v>224</v>
      </c>
      <c r="H321" s="26"/>
      <c r="I321" s="140">
        <v>900</v>
      </c>
      <c r="J321" s="134"/>
      <c r="K321" s="134"/>
      <c r="L321" s="134"/>
      <c r="M321" s="145"/>
      <c r="N321" s="142">
        <v>0</v>
      </c>
      <c r="O321" s="142">
        <f>I321+N321</f>
        <v>900</v>
      </c>
    </row>
    <row r="322" spans="1:15" ht="28.5">
      <c r="A322" s="45" t="s">
        <v>209</v>
      </c>
      <c r="B322" s="46" t="s">
        <v>219</v>
      </c>
      <c r="C322" s="46" t="s">
        <v>194</v>
      </c>
      <c r="D322" s="46" t="s">
        <v>206</v>
      </c>
      <c r="E322" s="24"/>
      <c r="F322" s="24"/>
      <c r="G322" s="24"/>
      <c r="H322" s="24"/>
      <c r="I322" s="134">
        <f>I323</f>
        <v>1350</v>
      </c>
      <c r="J322" s="134"/>
      <c r="K322" s="134"/>
      <c r="L322" s="134"/>
      <c r="M322" s="145"/>
      <c r="N322" s="134">
        <f aca="true" t="shared" si="58" ref="N322:O326">N323</f>
        <v>0</v>
      </c>
      <c r="O322" s="134">
        <f t="shared" si="58"/>
        <v>1350</v>
      </c>
    </row>
    <row r="323" spans="1:15" ht="18">
      <c r="A323" s="23" t="s">
        <v>166</v>
      </c>
      <c r="B323" s="24" t="s">
        <v>219</v>
      </c>
      <c r="C323" s="24" t="s">
        <v>194</v>
      </c>
      <c r="D323" s="24" t="s">
        <v>206</v>
      </c>
      <c r="E323" s="24" t="s">
        <v>361</v>
      </c>
      <c r="F323" s="24"/>
      <c r="G323" s="24"/>
      <c r="H323" s="24"/>
      <c r="I323" s="138">
        <f>I324</f>
        <v>1350</v>
      </c>
      <c r="J323" s="134"/>
      <c r="K323" s="134"/>
      <c r="L323" s="134"/>
      <c r="M323" s="145"/>
      <c r="N323" s="138">
        <f t="shared" si="58"/>
        <v>0</v>
      </c>
      <c r="O323" s="186">
        <f t="shared" si="58"/>
        <v>1350</v>
      </c>
    </row>
    <row r="324" spans="1:15" ht="45">
      <c r="A324" s="23" t="s">
        <v>278</v>
      </c>
      <c r="B324" s="24" t="s">
        <v>219</v>
      </c>
      <c r="C324" s="24" t="s">
        <v>194</v>
      </c>
      <c r="D324" s="24" t="s">
        <v>206</v>
      </c>
      <c r="E324" s="24" t="s">
        <v>67</v>
      </c>
      <c r="F324" s="24"/>
      <c r="G324" s="24"/>
      <c r="H324" s="24"/>
      <c r="I324" s="138">
        <f>I325</f>
        <v>1350</v>
      </c>
      <c r="J324" s="134"/>
      <c r="K324" s="134"/>
      <c r="L324" s="134"/>
      <c r="M324" s="145"/>
      <c r="N324" s="138">
        <f t="shared" si="58"/>
        <v>0</v>
      </c>
      <c r="O324" s="186">
        <f t="shared" si="58"/>
        <v>1350</v>
      </c>
    </row>
    <row r="325" spans="1:15" ht="31.5" customHeight="1">
      <c r="A325" s="22" t="s">
        <v>329</v>
      </c>
      <c r="B325" s="24" t="s">
        <v>219</v>
      </c>
      <c r="C325" s="24" t="s">
        <v>194</v>
      </c>
      <c r="D325" s="24" t="s">
        <v>206</v>
      </c>
      <c r="E325" s="24" t="s">
        <v>67</v>
      </c>
      <c r="F325" s="24" t="s">
        <v>246</v>
      </c>
      <c r="G325" s="24"/>
      <c r="H325" s="24"/>
      <c r="I325" s="138">
        <f>I326</f>
        <v>1350</v>
      </c>
      <c r="J325" s="134" t="e">
        <f>J326</f>
        <v>#REF!</v>
      </c>
      <c r="K325" s="134" t="e">
        <f>K326</f>
        <v>#REF!</v>
      </c>
      <c r="L325" s="134" t="e">
        <f>L326</f>
        <v>#REF!</v>
      </c>
      <c r="M325" s="145" t="e">
        <f>M326</f>
        <v>#REF!</v>
      </c>
      <c r="N325" s="138">
        <f t="shared" si="58"/>
        <v>0</v>
      </c>
      <c r="O325" s="186">
        <f t="shared" si="58"/>
        <v>1350</v>
      </c>
    </row>
    <row r="326" spans="1:15" ht="45">
      <c r="A326" s="22" t="s">
        <v>317</v>
      </c>
      <c r="B326" s="24" t="s">
        <v>219</v>
      </c>
      <c r="C326" s="24" t="s">
        <v>194</v>
      </c>
      <c r="D326" s="24" t="s">
        <v>206</v>
      </c>
      <c r="E326" s="24" t="s">
        <v>67</v>
      </c>
      <c r="F326" s="24" t="s">
        <v>247</v>
      </c>
      <c r="G326" s="24"/>
      <c r="H326" s="24"/>
      <c r="I326" s="138">
        <f>I327</f>
        <v>1350</v>
      </c>
      <c r="J326" s="134" t="e">
        <f>J335+#REF!</f>
        <v>#REF!</v>
      </c>
      <c r="K326" s="134" t="e">
        <f>K335+#REF!</f>
        <v>#REF!</v>
      </c>
      <c r="L326" s="134" t="e">
        <f>L335+#REF!</f>
        <v>#REF!</v>
      </c>
      <c r="M326" s="145" t="e">
        <f>M335+#REF!</f>
        <v>#REF!</v>
      </c>
      <c r="N326" s="138">
        <f t="shared" si="58"/>
        <v>0</v>
      </c>
      <c r="O326" s="186">
        <f t="shared" si="58"/>
        <v>1350</v>
      </c>
    </row>
    <row r="327" spans="1:15" ht="18">
      <c r="A327" s="25" t="s">
        <v>236</v>
      </c>
      <c r="B327" s="26" t="s">
        <v>219</v>
      </c>
      <c r="C327" s="26" t="s">
        <v>194</v>
      </c>
      <c r="D327" s="26" t="s">
        <v>206</v>
      </c>
      <c r="E327" s="26" t="s">
        <v>67</v>
      </c>
      <c r="F327" s="26" t="s">
        <v>247</v>
      </c>
      <c r="G327" s="26" t="s">
        <v>224</v>
      </c>
      <c r="H327" s="26"/>
      <c r="I327" s="140">
        <v>1350</v>
      </c>
      <c r="J327" s="138" t="e">
        <f>J335</f>
        <v>#REF!</v>
      </c>
      <c r="K327" s="138" t="e">
        <f>K335</f>
        <v>#REF!</v>
      </c>
      <c r="L327" s="138" t="e">
        <f>L335</f>
        <v>#REF!</v>
      </c>
      <c r="M327" s="139" t="e">
        <f>M335</f>
        <v>#REF!</v>
      </c>
      <c r="N327" s="142">
        <v>0</v>
      </c>
      <c r="O327" s="142">
        <f>I327+N327</f>
        <v>1350</v>
      </c>
    </row>
    <row r="328" spans="1:15" ht="18">
      <c r="A328" s="45" t="s">
        <v>180</v>
      </c>
      <c r="B328" s="46" t="s">
        <v>219</v>
      </c>
      <c r="C328" s="46" t="s">
        <v>196</v>
      </c>
      <c r="D328" s="24"/>
      <c r="E328" s="24"/>
      <c r="F328" s="24"/>
      <c r="G328" s="24"/>
      <c r="H328" s="24"/>
      <c r="I328" s="134">
        <f>I329+I335</f>
        <v>2577</v>
      </c>
      <c r="J328" s="138"/>
      <c r="K328" s="138"/>
      <c r="L328" s="138"/>
      <c r="M328" s="139"/>
      <c r="N328" s="134">
        <f>N329+N335</f>
        <v>0</v>
      </c>
      <c r="O328" s="134">
        <f>O329+O335</f>
        <v>2577</v>
      </c>
    </row>
    <row r="329" spans="1:15" ht="18">
      <c r="A329" s="45" t="s">
        <v>181</v>
      </c>
      <c r="B329" s="46" t="s">
        <v>219</v>
      </c>
      <c r="C329" s="46" t="s">
        <v>196</v>
      </c>
      <c r="D329" s="46" t="s">
        <v>191</v>
      </c>
      <c r="E329" s="24"/>
      <c r="F329" s="24"/>
      <c r="G329" s="24"/>
      <c r="H329" s="24"/>
      <c r="I329" s="134">
        <f>I330</f>
        <v>2377</v>
      </c>
      <c r="J329" s="138"/>
      <c r="K329" s="138"/>
      <c r="L329" s="138"/>
      <c r="M329" s="139"/>
      <c r="N329" s="134">
        <f aca="true" t="shared" si="59" ref="N329:O333">N330</f>
        <v>0</v>
      </c>
      <c r="O329" s="134">
        <f t="shared" si="59"/>
        <v>2377</v>
      </c>
    </row>
    <row r="330" spans="1:15" ht="18">
      <c r="A330" s="23" t="s">
        <v>166</v>
      </c>
      <c r="B330" s="24" t="s">
        <v>219</v>
      </c>
      <c r="C330" s="24" t="s">
        <v>196</v>
      </c>
      <c r="D330" s="24" t="s">
        <v>191</v>
      </c>
      <c r="E330" s="24" t="s">
        <v>361</v>
      </c>
      <c r="F330" s="24"/>
      <c r="G330" s="24"/>
      <c r="H330" s="24"/>
      <c r="I330" s="138">
        <f>I331</f>
        <v>2377</v>
      </c>
      <c r="J330" s="138"/>
      <c r="K330" s="138"/>
      <c r="L330" s="138"/>
      <c r="M330" s="139"/>
      <c r="N330" s="138">
        <f t="shared" si="59"/>
        <v>0</v>
      </c>
      <c r="O330" s="186">
        <f t="shared" si="59"/>
        <v>2377</v>
      </c>
    </row>
    <row r="331" spans="1:15" ht="45">
      <c r="A331" s="23" t="s">
        <v>311</v>
      </c>
      <c r="B331" s="24" t="s">
        <v>219</v>
      </c>
      <c r="C331" s="24" t="s">
        <v>196</v>
      </c>
      <c r="D331" s="24" t="s">
        <v>191</v>
      </c>
      <c r="E331" s="24" t="s">
        <v>68</v>
      </c>
      <c r="F331" s="24"/>
      <c r="G331" s="24"/>
      <c r="H331" s="24"/>
      <c r="I331" s="138">
        <f>I332</f>
        <v>2377</v>
      </c>
      <c r="J331" s="138"/>
      <c r="K331" s="138"/>
      <c r="L331" s="138"/>
      <c r="M331" s="139"/>
      <c r="N331" s="138">
        <f t="shared" si="59"/>
        <v>0</v>
      </c>
      <c r="O331" s="186">
        <f t="shared" si="59"/>
        <v>2377</v>
      </c>
    </row>
    <row r="332" spans="1:15" ht="31.5" customHeight="1">
      <c r="A332" s="22" t="s">
        <v>329</v>
      </c>
      <c r="B332" s="24" t="s">
        <v>219</v>
      </c>
      <c r="C332" s="24" t="s">
        <v>196</v>
      </c>
      <c r="D332" s="24" t="s">
        <v>191</v>
      </c>
      <c r="E332" s="24" t="s">
        <v>68</v>
      </c>
      <c r="F332" s="24" t="s">
        <v>246</v>
      </c>
      <c r="G332" s="24"/>
      <c r="H332" s="24"/>
      <c r="I332" s="138">
        <f>I333</f>
        <v>2377</v>
      </c>
      <c r="J332" s="138"/>
      <c r="K332" s="138"/>
      <c r="L332" s="138"/>
      <c r="M332" s="139"/>
      <c r="N332" s="138">
        <f t="shared" si="59"/>
        <v>0</v>
      </c>
      <c r="O332" s="186">
        <f t="shared" si="59"/>
        <v>2377</v>
      </c>
    </row>
    <row r="333" spans="1:15" ht="45">
      <c r="A333" s="22" t="s">
        <v>317</v>
      </c>
      <c r="B333" s="24" t="s">
        <v>219</v>
      </c>
      <c r="C333" s="24" t="s">
        <v>196</v>
      </c>
      <c r="D333" s="24" t="s">
        <v>191</v>
      </c>
      <c r="E333" s="24" t="s">
        <v>68</v>
      </c>
      <c r="F333" s="24" t="s">
        <v>247</v>
      </c>
      <c r="G333" s="24"/>
      <c r="H333" s="24"/>
      <c r="I333" s="138">
        <f>I334</f>
        <v>2377</v>
      </c>
      <c r="J333" s="138"/>
      <c r="K333" s="138"/>
      <c r="L333" s="138"/>
      <c r="M333" s="139"/>
      <c r="N333" s="138">
        <f t="shared" si="59"/>
        <v>0</v>
      </c>
      <c r="O333" s="186">
        <f t="shared" si="59"/>
        <v>2377</v>
      </c>
    </row>
    <row r="334" spans="1:15" ht="18">
      <c r="A334" s="25" t="s">
        <v>236</v>
      </c>
      <c r="B334" s="26" t="s">
        <v>219</v>
      </c>
      <c r="C334" s="26" t="s">
        <v>196</v>
      </c>
      <c r="D334" s="26" t="s">
        <v>191</v>
      </c>
      <c r="E334" s="26" t="s">
        <v>68</v>
      </c>
      <c r="F334" s="26" t="s">
        <v>247</v>
      </c>
      <c r="G334" s="26" t="s">
        <v>224</v>
      </c>
      <c r="H334" s="26"/>
      <c r="I334" s="140">
        <v>2377</v>
      </c>
      <c r="J334" s="138"/>
      <c r="K334" s="138"/>
      <c r="L334" s="138"/>
      <c r="M334" s="139"/>
      <c r="N334" s="142">
        <v>0</v>
      </c>
      <c r="O334" s="142">
        <f>I334+N334</f>
        <v>2377</v>
      </c>
    </row>
    <row r="335" spans="1:15" ht="18">
      <c r="A335" s="51" t="s">
        <v>182</v>
      </c>
      <c r="B335" s="46" t="s">
        <v>219</v>
      </c>
      <c r="C335" s="46" t="s">
        <v>196</v>
      </c>
      <c r="D335" s="46" t="s">
        <v>197</v>
      </c>
      <c r="E335" s="46"/>
      <c r="F335" s="46"/>
      <c r="G335" s="46"/>
      <c r="H335" s="46"/>
      <c r="I335" s="134">
        <f aca="true" t="shared" si="60" ref="I335:I340">I336</f>
        <v>200</v>
      </c>
      <c r="J335" s="138" t="e">
        <f>#REF!</f>
        <v>#REF!</v>
      </c>
      <c r="K335" s="138" t="e">
        <f>#REF!</f>
        <v>#REF!</v>
      </c>
      <c r="L335" s="138" t="e">
        <f>#REF!</f>
        <v>#REF!</v>
      </c>
      <c r="M335" s="139" t="e">
        <f>#REF!</f>
        <v>#REF!</v>
      </c>
      <c r="N335" s="134">
        <f aca="true" t="shared" si="61" ref="N335:O340">N336</f>
        <v>0</v>
      </c>
      <c r="O335" s="134">
        <f t="shared" si="61"/>
        <v>200</v>
      </c>
    </row>
    <row r="336" spans="1:15" ht="60">
      <c r="A336" s="22" t="s">
        <v>365</v>
      </c>
      <c r="B336" s="24" t="s">
        <v>219</v>
      </c>
      <c r="C336" s="24" t="s">
        <v>196</v>
      </c>
      <c r="D336" s="24" t="s">
        <v>197</v>
      </c>
      <c r="E336" s="24" t="s">
        <v>138</v>
      </c>
      <c r="F336" s="24"/>
      <c r="G336" s="24"/>
      <c r="H336" s="24"/>
      <c r="I336" s="138">
        <f t="shared" si="60"/>
        <v>200</v>
      </c>
      <c r="J336" s="152"/>
      <c r="K336" s="152"/>
      <c r="L336" s="152"/>
      <c r="M336" s="152"/>
      <c r="N336" s="138">
        <f t="shared" si="61"/>
        <v>0</v>
      </c>
      <c r="O336" s="186">
        <f t="shared" si="61"/>
        <v>200</v>
      </c>
    </row>
    <row r="337" spans="1:15" ht="60">
      <c r="A337" s="22" t="s">
        <v>137</v>
      </c>
      <c r="B337" s="24" t="s">
        <v>219</v>
      </c>
      <c r="C337" s="24" t="s">
        <v>196</v>
      </c>
      <c r="D337" s="24" t="s">
        <v>197</v>
      </c>
      <c r="E337" s="24" t="s">
        <v>366</v>
      </c>
      <c r="F337" s="24"/>
      <c r="G337" s="24"/>
      <c r="H337" s="24"/>
      <c r="I337" s="138">
        <f t="shared" si="60"/>
        <v>200</v>
      </c>
      <c r="J337" s="152"/>
      <c r="K337" s="152"/>
      <c r="L337" s="152"/>
      <c r="M337" s="152"/>
      <c r="N337" s="138">
        <f t="shared" si="61"/>
        <v>0</v>
      </c>
      <c r="O337" s="186">
        <f t="shared" si="61"/>
        <v>200</v>
      </c>
    </row>
    <row r="338" spans="1:15" ht="18">
      <c r="A338" s="22" t="s">
        <v>300</v>
      </c>
      <c r="B338" s="24" t="s">
        <v>219</v>
      </c>
      <c r="C338" s="24" t="s">
        <v>196</v>
      </c>
      <c r="D338" s="24" t="s">
        <v>197</v>
      </c>
      <c r="E338" s="24" t="s">
        <v>367</v>
      </c>
      <c r="F338" s="24"/>
      <c r="G338" s="24"/>
      <c r="H338" s="24"/>
      <c r="I338" s="138">
        <f t="shared" si="60"/>
        <v>200</v>
      </c>
      <c r="J338" s="152"/>
      <c r="K338" s="152"/>
      <c r="L338" s="152"/>
      <c r="M338" s="152"/>
      <c r="N338" s="138">
        <f t="shared" si="61"/>
        <v>0</v>
      </c>
      <c r="O338" s="186">
        <f t="shared" si="61"/>
        <v>200</v>
      </c>
    </row>
    <row r="339" spans="1:15" ht="36.75" customHeight="1">
      <c r="A339" s="22" t="s">
        <v>329</v>
      </c>
      <c r="B339" s="24" t="s">
        <v>219</v>
      </c>
      <c r="C339" s="24" t="s">
        <v>196</v>
      </c>
      <c r="D339" s="24" t="s">
        <v>197</v>
      </c>
      <c r="E339" s="24" t="s">
        <v>367</v>
      </c>
      <c r="F339" s="24" t="s">
        <v>246</v>
      </c>
      <c r="G339" s="24"/>
      <c r="H339" s="26"/>
      <c r="I339" s="138">
        <f t="shared" si="60"/>
        <v>200</v>
      </c>
      <c r="J339" s="152"/>
      <c r="K339" s="152"/>
      <c r="L339" s="152"/>
      <c r="M339" s="152"/>
      <c r="N339" s="138">
        <f t="shared" si="61"/>
        <v>0</v>
      </c>
      <c r="O339" s="186">
        <f t="shared" si="61"/>
        <v>200</v>
      </c>
    </row>
    <row r="340" spans="1:15" ht="45">
      <c r="A340" s="22" t="s">
        <v>317</v>
      </c>
      <c r="B340" s="24" t="s">
        <v>219</v>
      </c>
      <c r="C340" s="24" t="s">
        <v>196</v>
      </c>
      <c r="D340" s="24" t="s">
        <v>197</v>
      </c>
      <c r="E340" s="24" t="s">
        <v>367</v>
      </c>
      <c r="F340" s="24" t="s">
        <v>247</v>
      </c>
      <c r="G340" s="24"/>
      <c r="H340" s="26"/>
      <c r="I340" s="138">
        <f t="shared" si="60"/>
        <v>200</v>
      </c>
      <c r="J340" s="152"/>
      <c r="K340" s="152"/>
      <c r="L340" s="152"/>
      <c r="M340" s="152"/>
      <c r="N340" s="138">
        <f t="shared" si="61"/>
        <v>0</v>
      </c>
      <c r="O340" s="186">
        <f t="shared" si="61"/>
        <v>200</v>
      </c>
    </row>
    <row r="341" spans="1:15" ht="18">
      <c r="A341" s="28" t="s">
        <v>236</v>
      </c>
      <c r="B341" s="26" t="s">
        <v>219</v>
      </c>
      <c r="C341" s="26" t="s">
        <v>196</v>
      </c>
      <c r="D341" s="26" t="s">
        <v>197</v>
      </c>
      <c r="E341" s="26" t="s">
        <v>367</v>
      </c>
      <c r="F341" s="26" t="s">
        <v>247</v>
      </c>
      <c r="G341" s="26" t="s">
        <v>224</v>
      </c>
      <c r="H341" s="26"/>
      <c r="I341" s="140">
        <v>200</v>
      </c>
      <c r="J341" s="152"/>
      <c r="K341" s="152"/>
      <c r="L341" s="152"/>
      <c r="M341" s="152"/>
      <c r="N341" s="142">
        <v>0</v>
      </c>
      <c r="O341" s="142">
        <f>I341+N341</f>
        <v>200</v>
      </c>
    </row>
    <row r="342" spans="1:15" ht="18">
      <c r="A342" s="51" t="s">
        <v>188</v>
      </c>
      <c r="B342" s="46" t="s">
        <v>219</v>
      </c>
      <c r="C342" s="46" t="s">
        <v>205</v>
      </c>
      <c r="D342" s="46"/>
      <c r="E342" s="46"/>
      <c r="F342" s="46"/>
      <c r="G342" s="46"/>
      <c r="H342" s="46"/>
      <c r="I342" s="134">
        <f>I352+I343</f>
        <v>24603.899999999998</v>
      </c>
      <c r="J342" s="134" t="e">
        <f>J344+#REF!</f>
        <v>#REF!</v>
      </c>
      <c r="K342" s="134" t="e">
        <f>K344+#REF!</f>
        <v>#REF!</v>
      </c>
      <c r="L342" s="134" t="e">
        <f>L344+#REF!</f>
        <v>#REF!</v>
      </c>
      <c r="M342" s="145" t="e">
        <f>M344+#REF!</f>
        <v>#REF!</v>
      </c>
      <c r="N342" s="134">
        <f>N352+N343</f>
        <v>0</v>
      </c>
      <c r="O342" s="134">
        <f>O352+O343</f>
        <v>24603.899999999998</v>
      </c>
    </row>
    <row r="343" spans="1:15" ht="18">
      <c r="A343" s="72" t="s">
        <v>203</v>
      </c>
      <c r="B343" s="46" t="s">
        <v>219</v>
      </c>
      <c r="C343" s="46" t="s">
        <v>205</v>
      </c>
      <c r="D343" s="46" t="s">
        <v>192</v>
      </c>
      <c r="E343" s="46"/>
      <c r="F343" s="46"/>
      <c r="G343" s="46"/>
      <c r="H343" s="46"/>
      <c r="I343" s="134">
        <f>I344+I348</f>
        <v>700</v>
      </c>
      <c r="J343" s="134"/>
      <c r="K343" s="134"/>
      <c r="L343" s="134"/>
      <c r="M343" s="145"/>
      <c r="N343" s="134">
        <f>N344+N348</f>
        <v>0</v>
      </c>
      <c r="O343" s="134">
        <f>O344+O348</f>
        <v>700</v>
      </c>
    </row>
    <row r="344" spans="1:15" ht="126" customHeight="1">
      <c r="A344" s="111" t="s">
        <v>474</v>
      </c>
      <c r="B344" s="24" t="s">
        <v>219</v>
      </c>
      <c r="C344" s="24" t="s">
        <v>205</v>
      </c>
      <c r="D344" s="24" t="s">
        <v>192</v>
      </c>
      <c r="E344" s="24" t="s">
        <v>475</v>
      </c>
      <c r="F344" s="24"/>
      <c r="G344" s="24"/>
      <c r="H344" s="26"/>
      <c r="I344" s="138">
        <f>I345</f>
        <v>0</v>
      </c>
      <c r="J344" s="134" t="e">
        <f>#REF!+#REF!</f>
        <v>#REF!</v>
      </c>
      <c r="K344" s="134" t="e">
        <f>#REF!+#REF!</f>
        <v>#REF!</v>
      </c>
      <c r="L344" s="134" t="e">
        <f>#REF!+#REF!</f>
        <v>#REF!</v>
      </c>
      <c r="M344" s="145" t="e">
        <f>#REF!+#REF!</f>
        <v>#REF!</v>
      </c>
      <c r="N344" s="138">
        <f aca="true" t="shared" si="62" ref="N344:O346">N345</f>
        <v>0</v>
      </c>
      <c r="O344" s="186">
        <f t="shared" si="62"/>
        <v>0</v>
      </c>
    </row>
    <row r="345" spans="1:15" ht="30">
      <c r="A345" s="111" t="s">
        <v>259</v>
      </c>
      <c r="B345" s="24" t="s">
        <v>219</v>
      </c>
      <c r="C345" s="24" t="s">
        <v>205</v>
      </c>
      <c r="D345" s="24" t="s">
        <v>192</v>
      </c>
      <c r="E345" s="24" t="s">
        <v>475</v>
      </c>
      <c r="F345" s="24" t="s">
        <v>258</v>
      </c>
      <c r="G345" s="24"/>
      <c r="H345" s="26"/>
      <c r="I345" s="138">
        <f>I346</f>
        <v>0</v>
      </c>
      <c r="J345" s="138" t="e">
        <f>J346+#REF!</f>
        <v>#REF!</v>
      </c>
      <c r="K345" s="138" t="e">
        <f>K346+#REF!</f>
        <v>#REF!</v>
      </c>
      <c r="L345" s="138" t="e">
        <f>L346+#REF!</f>
        <v>#REF!</v>
      </c>
      <c r="M345" s="139" t="e">
        <f>M346+#REF!</f>
        <v>#REF!</v>
      </c>
      <c r="N345" s="138">
        <f t="shared" si="62"/>
        <v>0</v>
      </c>
      <c r="O345" s="186">
        <f t="shared" si="62"/>
        <v>0</v>
      </c>
    </row>
    <row r="346" spans="1:15" ht="30">
      <c r="A346" s="111" t="s">
        <v>270</v>
      </c>
      <c r="B346" s="24" t="s">
        <v>219</v>
      </c>
      <c r="C346" s="24" t="s">
        <v>205</v>
      </c>
      <c r="D346" s="24" t="s">
        <v>192</v>
      </c>
      <c r="E346" s="24" t="s">
        <v>475</v>
      </c>
      <c r="F346" s="24" t="s">
        <v>262</v>
      </c>
      <c r="G346" s="24"/>
      <c r="H346" s="26"/>
      <c r="I346" s="138">
        <f>I347</f>
        <v>0</v>
      </c>
      <c r="J346" s="138" t="e">
        <f>J347</f>
        <v>#REF!</v>
      </c>
      <c r="K346" s="138" t="e">
        <f>K347</f>
        <v>#REF!</v>
      </c>
      <c r="L346" s="138" t="e">
        <f>L347</f>
        <v>#REF!</v>
      </c>
      <c r="M346" s="139" t="e">
        <f>M347</f>
        <v>#REF!</v>
      </c>
      <c r="N346" s="138">
        <f t="shared" si="62"/>
        <v>0</v>
      </c>
      <c r="O346" s="186">
        <f t="shared" si="62"/>
        <v>0</v>
      </c>
    </row>
    <row r="347" spans="1:15" ht="18">
      <c r="A347" s="113" t="s">
        <v>237</v>
      </c>
      <c r="B347" s="26" t="s">
        <v>219</v>
      </c>
      <c r="C347" s="26" t="s">
        <v>205</v>
      </c>
      <c r="D347" s="26" t="s">
        <v>192</v>
      </c>
      <c r="E347" s="26" t="s">
        <v>475</v>
      </c>
      <c r="F347" s="26" t="s">
        <v>262</v>
      </c>
      <c r="G347" s="26" t="s">
        <v>225</v>
      </c>
      <c r="H347" s="26"/>
      <c r="I347" s="140">
        <v>0</v>
      </c>
      <c r="J347" s="138" t="e">
        <f>#REF!</f>
        <v>#REF!</v>
      </c>
      <c r="K347" s="138" t="e">
        <f>#REF!</f>
        <v>#REF!</v>
      </c>
      <c r="L347" s="138" t="e">
        <f>#REF!</f>
        <v>#REF!</v>
      </c>
      <c r="M347" s="139" t="e">
        <f>#REF!</f>
        <v>#REF!</v>
      </c>
      <c r="N347" s="142">
        <v>0</v>
      </c>
      <c r="O347" s="142">
        <f>I347+N347</f>
        <v>0</v>
      </c>
    </row>
    <row r="348" spans="1:15" ht="75">
      <c r="A348" s="111" t="s">
        <v>477</v>
      </c>
      <c r="B348" s="24" t="s">
        <v>219</v>
      </c>
      <c r="C348" s="24" t="s">
        <v>205</v>
      </c>
      <c r="D348" s="24" t="s">
        <v>192</v>
      </c>
      <c r="E348" s="24" t="s">
        <v>476</v>
      </c>
      <c r="F348" s="24"/>
      <c r="G348" s="24"/>
      <c r="H348" s="26"/>
      <c r="I348" s="138">
        <f>I349</f>
        <v>700</v>
      </c>
      <c r="J348" s="152"/>
      <c r="K348" s="152"/>
      <c r="L348" s="152"/>
      <c r="M348" s="152"/>
      <c r="N348" s="138">
        <f aca="true" t="shared" si="63" ref="N348:O350">N349</f>
        <v>0</v>
      </c>
      <c r="O348" s="186">
        <f t="shared" si="63"/>
        <v>700</v>
      </c>
    </row>
    <row r="349" spans="1:15" ht="30">
      <c r="A349" s="111" t="s">
        <v>259</v>
      </c>
      <c r="B349" s="24" t="s">
        <v>219</v>
      </c>
      <c r="C349" s="24" t="s">
        <v>205</v>
      </c>
      <c r="D349" s="24" t="s">
        <v>192</v>
      </c>
      <c r="E349" s="24" t="s">
        <v>476</v>
      </c>
      <c r="F349" s="24" t="s">
        <v>258</v>
      </c>
      <c r="G349" s="24"/>
      <c r="H349" s="26"/>
      <c r="I349" s="138">
        <f>I350</f>
        <v>700</v>
      </c>
      <c r="J349" s="152"/>
      <c r="K349" s="152"/>
      <c r="L349" s="152"/>
      <c r="M349" s="152"/>
      <c r="N349" s="138">
        <f t="shared" si="63"/>
        <v>0</v>
      </c>
      <c r="O349" s="186">
        <f t="shared" si="63"/>
        <v>700</v>
      </c>
    </row>
    <row r="350" spans="1:15" ht="30">
      <c r="A350" s="111" t="s">
        <v>270</v>
      </c>
      <c r="B350" s="24" t="s">
        <v>219</v>
      </c>
      <c r="C350" s="24" t="s">
        <v>205</v>
      </c>
      <c r="D350" s="24" t="s">
        <v>192</v>
      </c>
      <c r="E350" s="24" t="s">
        <v>476</v>
      </c>
      <c r="F350" s="24" t="s">
        <v>262</v>
      </c>
      <c r="G350" s="24"/>
      <c r="H350" s="26"/>
      <c r="I350" s="138">
        <f>I351</f>
        <v>700</v>
      </c>
      <c r="J350" s="152"/>
      <c r="K350" s="152"/>
      <c r="L350" s="152"/>
      <c r="M350" s="152"/>
      <c r="N350" s="138">
        <f t="shared" si="63"/>
        <v>0</v>
      </c>
      <c r="O350" s="186">
        <f t="shared" si="63"/>
        <v>700</v>
      </c>
    </row>
    <row r="351" spans="1:15" ht="18">
      <c r="A351" s="113" t="s">
        <v>237</v>
      </c>
      <c r="B351" s="26" t="s">
        <v>219</v>
      </c>
      <c r="C351" s="26" t="s">
        <v>205</v>
      </c>
      <c r="D351" s="26" t="s">
        <v>192</v>
      </c>
      <c r="E351" s="26" t="s">
        <v>476</v>
      </c>
      <c r="F351" s="26" t="s">
        <v>262</v>
      </c>
      <c r="G351" s="26" t="s">
        <v>225</v>
      </c>
      <c r="H351" s="26"/>
      <c r="I351" s="140">
        <v>700</v>
      </c>
      <c r="J351" s="152"/>
      <c r="K351" s="152"/>
      <c r="L351" s="152"/>
      <c r="M351" s="152"/>
      <c r="N351" s="142">
        <v>0</v>
      </c>
      <c r="O351" s="142">
        <f>I351+N351</f>
        <v>700</v>
      </c>
    </row>
    <row r="352" spans="1:15" ht="18">
      <c r="A352" s="51" t="s">
        <v>240</v>
      </c>
      <c r="B352" s="46" t="s">
        <v>219</v>
      </c>
      <c r="C352" s="46" t="s">
        <v>205</v>
      </c>
      <c r="D352" s="46" t="s">
        <v>194</v>
      </c>
      <c r="E352" s="46"/>
      <c r="F352" s="46"/>
      <c r="G352" s="46"/>
      <c r="H352" s="46"/>
      <c r="I352" s="134">
        <f>I353</f>
        <v>23903.899999999998</v>
      </c>
      <c r="J352" s="152"/>
      <c r="K352" s="152"/>
      <c r="L352" s="152"/>
      <c r="M352" s="152"/>
      <c r="N352" s="134">
        <f>N353</f>
        <v>0</v>
      </c>
      <c r="O352" s="134">
        <f>O353</f>
        <v>23903.899999999998</v>
      </c>
    </row>
    <row r="353" spans="1:15" ht="18">
      <c r="A353" s="22" t="s">
        <v>166</v>
      </c>
      <c r="B353" s="24" t="s">
        <v>219</v>
      </c>
      <c r="C353" s="24" t="s">
        <v>205</v>
      </c>
      <c r="D353" s="24" t="s">
        <v>194</v>
      </c>
      <c r="E353" s="24" t="s">
        <v>361</v>
      </c>
      <c r="F353" s="24"/>
      <c r="G353" s="24"/>
      <c r="H353" s="24"/>
      <c r="I353" s="138">
        <f>I354+I362+I358</f>
        <v>23903.899999999998</v>
      </c>
      <c r="J353" s="172">
        <f aca="true" t="shared" si="64" ref="J353:O353">J354+J362+J358</f>
        <v>0</v>
      </c>
      <c r="K353" s="172">
        <f t="shared" si="64"/>
        <v>0</v>
      </c>
      <c r="L353" s="172">
        <f t="shared" si="64"/>
        <v>0</v>
      </c>
      <c r="M353" s="172">
        <f t="shared" si="64"/>
        <v>0</v>
      </c>
      <c r="N353" s="172">
        <f t="shared" si="64"/>
        <v>0</v>
      </c>
      <c r="O353" s="186">
        <f t="shared" si="64"/>
        <v>23903.899999999998</v>
      </c>
    </row>
    <row r="354" spans="1:15" ht="90">
      <c r="A354" s="59" t="s">
        <v>117</v>
      </c>
      <c r="B354" s="24" t="s">
        <v>219</v>
      </c>
      <c r="C354" s="24" t="s">
        <v>205</v>
      </c>
      <c r="D354" s="24" t="s">
        <v>194</v>
      </c>
      <c r="E354" s="24" t="s">
        <v>100</v>
      </c>
      <c r="F354" s="26"/>
      <c r="G354" s="26"/>
      <c r="H354" s="61"/>
      <c r="I354" s="138">
        <f aca="true" t="shared" si="65" ref="I354:I364">I355</f>
        <v>5516.3</v>
      </c>
      <c r="J354" s="152"/>
      <c r="K354" s="152"/>
      <c r="L354" s="152"/>
      <c r="M354" s="152"/>
      <c r="N354" s="138">
        <f aca="true" t="shared" si="66" ref="N354:O356">N355</f>
        <v>0</v>
      </c>
      <c r="O354" s="186">
        <f t="shared" si="66"/>
        <v>5516.3</v>
      </c>
    </row>
    <row r="355" spans="1:15" ht="45">
      <c r="A355" s="23" t="s">
        <v>319</v>
      </c>
      <c r="B355" s="24" t="s">
        <v>219</v>
      </c>
      <c r="C355" s="24" t="s">
        <v>205</v>
      </c>
      <c r="D355" s="24" t="s">
        <v>194</v>
      </c>
      <c r="E355" s="24" t="s">
        <v>100</v>
      </c>
      <c r="F355" s="24" t="s">
        <v>273</v>
      </c>
      <c r="G355" s="26"/>
      <c r="H355" s="61"/>
      <c r="I355" s="138">
        <f t="shared" si="65"/>
        <v>5516.3</v>
      </c>
      <c r="J355" s="152"/>
      <c r="K355" s="152"/>
      <c r="L355" s="152"/>
      <c r="M355" s="152"/>
      <c r="N355" s="138">
        <f t="shared" si="66"/>
        <v>0</v>
      </c>
      <c r="O355" s="186">
        <f t="shared" si="66"/>
        <v>5516.3</v>
      </c>
    </row>
    <row r="356" spans="1:15" ht="18">
      <c r="A356" s="23" t="s">
        <v>164</v>
      </c>
      <c r="B356" s="24" t="s">
        <v>219</v>
      </c>
      <c r="C356" s="24" t="s">
        <v>205</v>
      </c>
      <c r="D356" s="24" t="s">
        <v>194</v>
      </c>
      <c r="E356" s="24" t="s">
        <v>100</v>
      </c>
      <c r="F356" s="24" t="s">
        <v>163</v>
      </c>
      <c r="G356" s="26"/>
      <c r="H356" s="61"/>
      <c r="I356" s="138">
        <f t="shared" si="65"/>
        <v>5516.3</v>
      </c>
      <c r="J356" s="152"/>
      <c r="K356" s="152"/>
      <c r="L356" s="152"/>
      <c r="M356" s="152"/>
      <c r="N356" s="138">
        <f t="shared" si="66"/>
        <v>0</v>
      </c>
      <c r="O356" s="186">
        <f t="shared" si="66"/>
        <v>5516.3</v>
      </c>
    </row>
    <row r="357" spans="1:15" ht="18">
      <c r="A357" s="25" t="s">
        <v>237</v>
      </c>
      <c r="B357" s="26" t="s">
        <v>219</v>
      </c>
      <c r="C357" s="26" t="s">
        <v>205</v>
      </c>
      <c r="D357" s="26" t="s">
        <v>194</v>
      </c>
      <c r="E357" s="26" t="s">
        <v>100</v>
      </c>
      <c r="F357" s="26" t="s">
        <v>163</v>
      </c>
      <c r="G357" s="26" t="s">
        <v>225</v>
      </c>
      <c r="H357" s="61"/>
      <c r="I357" s="140">
        <v>5516.3</v>
      </c>
      <c r="J357" s="152"/>
      <c r="K357" s="152"/>
      <c r="L357" s="152"/>
      <c r="M357" s="152"/>
      <c r="N357" s="142">
        <v>0</v>
      </c>
      <c r="O357" s="142">
        <f>I357+N357</f>
        <v>5516.3</v>
      </c>
    </row>
    <row r="358" spans="1:15" ht="94.5" customHeight="1">
      <c r="A358" s="22" t="s">
        <v>540</v>
      </c>
      <c r="B358" s="24" t="s">
        <v>219</v>
      </c>
      <c r="C358" s="24" t="s">
        <v>205</v>
      </c>
      <c r="D358" s="24" t="s">
        <v>194</v>
      </c>
      <c r="E358" s="24" t="s">
        <v>541</v>
      </c>
      <c r="F358" s="24"/>
      <c r="G358" s="24"/>
      <c r="H358" s="61"/>
      <c r="I358" s="172">
        <f>I359</f>
        <v>18387.6</v>
      </c>
      <c r="J358" s="152"/>
      <c r="K358" s="152"/>
      <c r="L358" s="152"/>
      <c r="M358" s="152"/>
      <c r="N358" s="172">
        <f aca="true" t="shared" si="67" ref="N358:O360">N359</f>
        <v>0</v>
      </c>
      <c r="O358" s="186">
        <f t="shared" si="67"/>
        <v>18387.6</v>
      </c>
    </row>
    <row r="359" spans="1:15" ht="45">
      <c r="A359" s="22" t="s">
        <v>319</v>
      </c>
      <c r="B359" s="24" t="s">
        <v>219</v>
      </c>
      <c r="C359" s="24" t="s">
        <v>205</v>
      </c>
      <c r="D359" s="24" t="s">
        <v>194</v>
      </c>
      <c r="E359" s="24" t="s">
        <v>541</v>
      </c>
      <c r="F359" s="24" t="s">
        <v>273</v>
      </c>
      <c r="G359" s="24"/>
      <c r="H359" s="61"/>
      <c r="I359" s="172">
        <f>I360</f>
        <v>18387.6</v>
      </c>
      <c r="J359" s="152"/>
      <c r="K359" s="152"/>
      <c r="L359" s="152"/>
      <c r="M359" s="152"/>
      <c r="N359" s="172">
        <f t="shared" si="67"/>
        <v>0</v>
      </c>
      <c r="O359" s="186">
        <f t="shared" si="67"/>
        <v>18387.6</v>
      </c>
    </row>
    <row r="360" spans="1:15" ht="18">
      <c r="A360" s="22" t="s">
        <v>164</v>
      </c>
      <c r="B360" s="24" t="s">
        <v>219</v>
      </c>
      <c r="C360" s="24" t="s">
        <v>205</v>
      </c>
      <c r="D360" s="24" t="s">
        <v>194</v>
      </c>
      <c r="E360" s="24" t="s">
        <v>541</v>
      </c>
      <c r="F360" s="24" t="s">
        <v>163</v>
      </c>
      <c r="G360" s="24"/>
      <c r="H360" s="61"/>
      <c r="I360" s="172">
        <f>I361</f>
        <v>18387.6</v>
      </c>
      <c r="J360" s="152"/>
      <c r="K360" s="152"/>
      <c r="L360" s="152"/>
      <c r="M360" s="152"/>
      <c r="N360" s="172">
        <f t="shared" si="67"/>
        <v>0</v>
      </c>
      <c r="O360" s="186">
        <f t="shared" si="67"/>
        <v>18387.6</v>
      </c>
    </row>
    <row r="361" spans="1:15" ht="18">
      <c r="A361" s="25" t="s">
        <v>237</v>
      </c>
      <c r="B361" s="26" t="s">
        <v>219</v>
      </c>
      <c r="C361" s="26" t="s">
        <v>205</v>
      </c>
      <c r="D361" s="26" t="s">
        <v>194</v>
      </c>
      <c r="E361" s="26" t="s">
        <v>541</v>
      </c>
      <c r="F361" s="26" t="s">
        <v>163</v>
      </c>
      <c r="G361" s="26" t="s">
        <v>225</v>
      </c>
      <c r="H361" s="61"/>
      <c r="I361" s="140">
        <v>18387.6</v>
      </c>
      <c r="J361" s="152"/>
      <c r="K361" s="152"/>
      <c r="L361" s="152"/>
      <c r="M361" s="152"/>
      <c r="N361" s="142">
        <v>0</v>
      </c>
      <c r="O361" s="142">
        <f>I361+N361</f>
        <v>18387.6</v>
      </c>
    </row>
    <row r="362" spans="1:15" ht="105">
      <c r="A362" s="59" t="s">
        <v>428</v>
      </c>
      <c r="B362" s="24" t="s">
        <v>219</v>
      </c>
      <c r="C362" s="24" t="s">
        <v>205</v>
      </c>
      <c r="D362" s="24" t="s">
        <v>194</v>
      </c>
      <c r="E362" s="24" t="s">
        <v>425</v>
      </c>
      <c r="F362" s="26"/>
      <c r="G362" s="26"/>
      <c r="H362" s="61"/>
      <c r="I362" s="138">
        <f t="shared" si="65"/>
        <v>0</v>
      </c>
      <c r="J362" s="152"/>
      <c r="K362" s="152"/>
      <c r="L362" s="152"/>
      <c r="M362" s="152"/>
      <c r="N362" s="138">
        <f aca="true" t="shared" si="68" ref="N362:O364">N363</f>
        <v>0</v>
      </c>
      <c r="O362" s="186">
        <f t="shared" si="68"/>
        <v>0</v>
      </c>
    </row>
    <row r="363" spans="1:15" ht="45">
      <c r="A363" s="23" t="s">
        <v>319</v>
      </c>
      <c r="B363" s="24" t="s">
        <v>219</v>
      </c>
      <c r="C363" s="24" t="s">
        <v>205</v>
      </c>
      <c r="D363" s="24" t="s">
        <v>194</v>
      </c>
      <c r="E363" s="24" t="s">
        <v>425</v>
      </c>
      <c r="F363" s="24" t="s">
        <v>273</v>
      </c>
      <c r="G363" s="26"/>
      <c r="H363" s="61"/>
      <c r="I363" s="138">
        <f t="shared" si="65"/>
        <v>0</v>
      </c>
      <c r="J363" s="152"/>
      <c r="K363" s="152"/>
      <c r="L363" s="152"/>
      <c r="M363" s="152"/>
      <c r="N363" s="138">
        <f t="shared" si="68"/>
        <v>0</v>
      </c>
      <c r="O363" s="186">
        <f t="shared" si="68"/>
        <v>0</v>
      </c>
    </row>
    <row r="364" spans="1:15" ht="18">
      <c r="A364" s="23" t="s">
        <v>164</v>
      </c>
      <c r="B364" s="24" t="s">
        <v>219</v>
      </c>
      <c r="C364" s="24" t="s">
        <v>205</v>
      </c>
      <c r="D364" s="24" t="s">
        <v>194</v>
      </c>
      <c r="E364" s="24" t="s">
        <v>425</v>
      </c>
      <c r="F364" s="24" t="s">
        <v>163</v>
      </c>
      <c r="G364" s="26"/>
      <c r="H364" s="61"/>
      <c r="I364" s="138">
        <f t="shared" si="65"/>
        <v>0</v>
      </c>
      <c r="J364" s="152"/>
      <c r="K364" s="152"/>
      <c r="L364" s="152"/>
      <c r="M364" s="152"/>
      <c r="N364" s="138">
        <f t="shared" si="68"/>
        <v>0</v>
      </c>
      <c r="O364" s="186">
        <f t="shared" si="68"/>
        <v>0</v>
      </c>
    </row>
    <row r="365" spans="1:15" ht="18">
      <c r="A365" s="25" t="s">
        <v>237</v>
      </c>
      <c r="B365" s="26" t="s">
        <v>219</v>
      </c>
      <c r="C365" s="26" t="s">
        <v>205</v>
      </c>
      <c r="D365" s="26" t="s">
        <v>194</v>
      </c>
      <c r="E365" s="26" t="s">
        <v>425</v>
      </c>
      <c r="F365" s="26" t="s">
        <v>163</v>
      </c>
      <c r="G365" s="26" t="s">
        <v>225</v>
      </c>
      <c r="H365" s="61"/>
      <c r="I365" s="140">
        <v>0</v>
      </c>
      <c r="J365" s="152"/>
      <c r="K365" s="152"/>
      <c r="L365" s="152"/>
      <c r="M365" s="152"/>
      <c r="N365" s="142">
        <v>0</v>
      </c>
      <c r="O365" s="142">
        <f>I365+N365</f>
        <v>0</v>
      </c>
    </row>
    <row r="366" spans="1:15" ht="28.5">
      <c r="A366" s="45" t="s">
        <v>228</v>
      </c>
      <c r="B366" s="46" t="s">
        <v>221</v>
      </c>
      <c r="C366" s="46"/>
      <c r="D366" s="46"/>
      <c r="E366" s="46"/>
      <c r="F366" s="46"/>
      <c r="G366" s="46"/>
      <c r="H366" s="46"/>
      <c r="I366" s="134">
        <f>I369+I521+I494+I512</f>
        <v>74213.1</v>
      </c>
      <c r="J366" s="152"/>
      <c r="K366" s="152"/>
      <c r="L366" s="152"/>
      <c r="M366" s="152"/>
      <c r="N366" s="134">
        <f>N369+N521+N494+N512</f>
        <v>3937.9</v>
      </c>
      <c r="O366" s="134">
        <f>O369+O521+O494+O512</f>
        <v>78151</v>
      </c>
    </row>
    <row r="367" spans="1:15" ht="18">
      <c r="A367" s="45" t="s">
        <v>236</v>
      </c>
      <c r="B367" s="46" t="s">
        <v>221</v>
      </c>
      <c r="C367" s="46"/>
      <c r="D367" s="46"/>
      <c r="E367" s="46"/>
      <c r="F367" s="46"/>
      <c r="G367" s="46" t="s">
        <v>224</v>
      </c>
      <c r="H367" s="46"/>
      <c r="I367" s="134">
        <f>I375+I382+I385+I408+I420+I426+I443+I469+I475+I506+I511+I527+I537+I541+I390+I393+I396+I415+I432+I472+I437+I501+I483+I486+I489+I520+I479+I493+I533</f>
        <v>57345.59999999999</v>
      </c>
      <c r="J367" s="134">
        <f aca="true" t="shared" si="69" ref="J367:O367">J375+J382+J385+J408+J420+J426+J443+J469+J475+J506+J511+J527+J537+J541+J390+J393+J396+J415+J432+J472+J437+J501+J483+J486+J489+J520+J479+J493+J533</f>
        <v>0</v>
      </c>
      <c r="K367" s="134">
        <f t="shared" si="69"/>
        <v>0</v>
      </c>
      <c r="L367" s="134">
        <f t="shared" si="69"/>
        <v>0</v>
      </c>
      <c r="M367" s="134">
        <f t="shared" si="69"/>
        <v>0</v>
      </c>
      <c r="N367" s="134">
        <f t="shared" si="69"/>
        <v>3937.9</v>
      </c>
      <c r="O367" s="134">
        <f t="shared" si="69"/>
        <v>61283.49999999999</v>
      </c>
    </row>
    <row r="368" spans="1:15" ht="18">
      <c r="A368" s="45" t="s">
        <v>237</v>
      </c>
      <c r="B368" s="46" t="s">
        <v>221</v>
      </c>
      <c r="C368" s="46"/>
      <c r="D368" s="46"/>
      <c r="E368" s="46"/>
      <c r="F368" s="46"/>
      <c r="G368" s="46" t="s">
        <v>225</v>
      </c>
      <c r="H368" s="46"/>
      <c r="I368" s="134">
        <f>I402+I448+I451+I455+I458+I462+I465+I547+I551+I553+I557+I561+I567+I570</f>
        <v>16867.5</v>
      </c>
      <c r="J368" s="152"/>
      <c r="K368" s="152"/>
      <c r="L368" s="152"/>
      <c r="M368" s="152"/>
      <c r="N368" s="134">
        <f>N402+N448+N451+N455+N458+N462+N465+N547+N551+N553+N557+N561+N567+N570</f>
        <v>0</v>
      </c>
      <c r="O368" s="134">
        <f>O402+O448+O451+O455+O458+O462+O465+O547+O551+O553+O557+O561+O567+O570</f>
        <v>16867.5</v>
      </c>
    </row>
    <row r="369" spans="1:15" ht="18">
      <c r="A369" s="45" t="s">
        <v>241</v>
      </c>
      <c r="B369" s="46" t="s">
        <v>221</v>
      </c>
      <c r="C369" s="46" t="s">
        <v>191</v>
      </c>
      <c r="D369" s="46"/>
      <c r="E369" s="46"/>
      <c r="F369" s="46"/>
      <c r="G369" s="46"/>
      <c r="H369" s="46"/>
      <c r="I369" s="134">
        <f>I370+I397+I403+I409+I376</f>
        <v>51579.6</v>
      </c>
      <c r="J369" s="152"/>
      <c r="K369" s="152"/>
      <c r="L369" s="152"/>
      <c r="M369" s="152"/>
      <c r="N369" s="134">
        <f>N370+N397+N403+N409+N376</f>
        <v>4038.3</v>
      </c>
      <c r="O369" s="134">
        <f>O370+O397+O403+O409+O376</f>
        <v>55617.899999999994</v>
      </c>
    </row>
    <row r="370" spans="1:15" ht="51" customHeight="1">
      <c r="A370" s="45" t="s">
        <v>320</v>
      </c>
      <c r="B370" s="46" t="s">
        <v>221</v>
      </c>
      <c r="C370" s="46" t="s">
        <v>191</v>
      </c>
      <c r="D370" s="46" t="s">
        <v>197</v>
      </c>
      <c r="E370" s="46"/>
      <c r="F370" s="46"/>
      <c r="G370" s="46"/>
      <c r="H370" s="46"/>
      <c r="I370" s="134">
        <f>I372</f>
        <v>1722.1</v>
      </c>
      <c r="J370" s="152"/>
      <c r="K370" s="152"/>
      <c r="L370" s="152"/>
      <c r="M370" s="152"/>
      <c r="N370" s="134">
        <f>N372</f>
        <v>0</v>
      </c>
      <c r="O370" s="134">
        <f>O372</f>
        <v>1722.1</v>
      </c>
    </row>
    <row r="371" spans="1:15" ht="18">
      <c r="A371" s="23" t="s">
        <v>166</v>
      </c>
      <c r="B371" s="24" t="s">
        <v>221</v>
      </c>
      <c r="C371" s="24" t="s">
        <v>191</v>
      </c>
      <c r="D371" s="24" t="s">
        <v>197</v>
      </c>
      <c r="E371" s="24" t="s">
        <v>9</v>
      </c>
      <c r="F371" s="24"/>
      <c r="G371" s="24"/>
      <c r="H371" s="24"/>
      <c r="I371" s="138">
        <f>I372</f>
        <v>1722.1</v>
      </c>
      <c r="J371" s="152"/>
      <c r="K371" s="152"/>
      <c r="L371" s="152"/>
      <c r="M371" s="152"/>
      <c r="N371" s="138">
        <f aca="true" t="shared" si="70" ref="N371:O374">N372</f>
        <v>0</v>
      </c>
      <c r="O371" s="186">
        <f t="shared" si="70"/>
        <v>1722.1</v>
      </c>
    </row>
    <row r="372" spans="1:15" ht="30">
      <c r="A372" s="23" t="s">
        <v>289</v>
      </c>
      <c r="B372" s="24" t="s">
        <v>221</v>
      </c>
      <c r="C372" s="24" t="s">
        <v>191</v>
      </c>
      <c r="D372" s="24" t="s">
        <v>197</v>
      </c>
      <c r="E372" s="24" t="s">
        <v>8</v>
      </c>
      <c r="F372" s="24"/>
      <c r="G372" s="24"/>
      <c r="H372" s="24"/>
      <c r="I372" s="138">
        <f>I373</f>
        <v>1722.1</v>
      </c>
      <c r="J372" s="152"/>
      <c r="K372" s="152"/>
      <c r="L372" s="152"/>
      <c r="M372" s="152"/>
      <c r="N372" s="138">
        <f t="shared" si="70"/>
        <v>0</v>
      </c>
      <c r="O372" s="186">
        <f t="shared" si="70"/>
        <v>1722.1</v>
      </c>
    </row>
    <row r="373" spans="1:15" ht="90">
      <c r="A373" s="23" t="s">
        <v>315</v>
      </c>
      <c r="B373" s="24" t="s">
        <v>221</v>
      </c>
      <c r="C373" s="24" t="s">
        <v>191</v>
      </c>
      <c r="D373" s="24" t="s">
        <v>197</v>
      </c>
      <c r="E373" s="24" t="s">
        <v>8</v>
      </c>
      <c r="F373" s="24" t="s">
        <v>244</v>
      </c>
      <c r="G373" s="24"/>
      <c r="H373" s="24"/>
      <c r="I373" s="138">
        <f>I374</f>
        <v>1722.1</v>
      </c>
      <c r="J373" s="152"/>
      <c r="K373" s="152"/>
      <c r="L373" s="152"/>
      <c r="M373" s="152"/>
      <c r="N373" s="138">
        <f t="shared" si="70"/>
        <v>0</v>
      </c>
      <c r="O373" s="186">
        <f t="shared" si="70"/>
        <v>1722.1</v>
      </c>
    </row>
    <row r="374" spans="1:15" ht="30">
      <c r="A374" s="23" t="s">
        <v>314</v>
      </c>
      <c r="B374" s="24" t="s">
        <v>221</v>
      </c>
      <c r="C374" s="24" t="s">
        <v>191</v>
      </c>
      <c r="D374" s="24" t="s">
        <v>197</v>
      </c>
      <c r="E374" s="24" t="s">
        <v>8</v>
      </c>
      <c r="F374" s="24" t="s">
        <v>245</v>
      </c>
      <c r="G374" s="24"/>
      <c r="H374" s="24"/>
      <c r="I374" s="138">
        <f>I375</f>
        <v>1722.1</v>
      </c>
      <c r="J374" s="152"/>
      <c r="K374" s="152"/>
      <c r="L374" s="152"/>
      <c r="M374" s="152"/>
      <c r="N374" s="138">
        <f t="shared" si="70"/>
        <v>0</v>
      </c>
      <c r="O374" s="186">
        <f t="shared" si="70"/>
        <v>1722.1</v>
      </c>
    </row>
    <row r="375" spans="1:15" ht="18">
      <c r="A375" s="25" t="s">
        <v>236</v>
      </c>
      <c r="B375" s="26" t="s">
        <v>221</v>
      </c>
      <c r="C375" s="26" t="s">
        <v>191</v>
      </c>
      <c r="D375" s="26" t="s">
        <v>197</v>
      </c>
      <c r="E375" s="26" t="s">
        <v>8</v>
      </c>
      <c r="F375" s="26" t="s">
        <v>245</v>
      </c>
      <c r="G375" s="26" t="s">
        <v>224</v>
      </c>
      <c r="H375" s="26"/>
      <c r="I375" s="140">
        <v>1722.1</v>
      </c>
      <c r="J375" s="152"/>
      <c r="K375" s="152"/>
      <c r="L375" s="152"/>
      <c r="M375" s="152"/>
      <c r="N375" s="142">
        <v>0</v>
      </c>
      <c r="O375" s="142">
        <f>I375+N375</f>
        <v>1722.1</v>
      </c>
    </row>
    <row r="376" spans="1:15" ht="79.5" customHeight="1">
      <c r="A376" s="62" t="s">
        <v>326</v>
      </c>
      <c r="B376" s="46" t="s">
        <v>221</v>
      </c>
      <c r="C376" s="46" t="s">
        <v>191</v>
      </c>
      <c r="D376" s="46" t="s">
        <v>194</v>
      </c>
      <c r="E376" s="46"/>
      <c r="F376" s="46"/>
      <c r="G376" s="46"/>
      <c r="H376" s="46"/>
      <c r="I376" s="134">
        <f>I377+I386</f>
        <v>30410.5</v>
      </c>
      <c r="J376" s="152"/>
      <c r="K376" s="152"/>
      <c r="L376" s="152"/>
      <c r="M376" s="152"/>
      <c r="N376" s="134">
        <f>N377+N386</f>
        <v>0</v>
      </c>
      <c r="O376" s="134">
        <f>O377+O386</f>
        <v>30410.5</v>
      </c>
    </row>
    <row r="377" spans="1:15" ht="45">
      <c r="A377" s="22" t="s">
        <v>330</v>
      </c>
      <c r="B377" s="24" t="s">
        <v>221</v>
      </c>
      <c r="C377" s="24" t="s">
        <v>191</v>
      </c>
      <c r="D377" s="24" t="s">
        <v>194</v>
      </c>
      <c r="E377" s="24" t="s">
        <v>72</v>
      </c>
      <c r="F377" s="24"/>
      <c r="G377" s="24"/>
      <c r="H377" s="24"/>
      <c r="I377" s="138">
        <f>I378</f>
        <v>87.1</v>
      </c>
      <c r="J377" s="152"/>
      <c r="K377" s="152"/>
      <c r="L377" s="152"/>
      <c r="M377" s="152"/>
      <c r="N377" s="138">
        <f>N378</f>
        <v>0</v>
      </c>
      <c r="O377" s="186">
        <f>O378</f>
        <v>87.1</v>
      </c>
    </row>
    <row r="378" spans="1:15" ht="45">
      <c r="A378" s="22" t="s">
        <v>383</v>
      </c>
      <c r="B378" s="24" t="s">
        <v>221</v>
      </c>
      <c r="C378" s="24" t="s">
        <v>191</v>
      </c>
      <c r="D378" s="24" t="s">
        <v>194</v>
      </c>
      <c r="E378" s="24" t="s">
        <v>381</v>
      </c>
      <c r="F378" s="24"/>
      <c r="G378" s="24"/>
      <c r="H378" s="24"/>
      <c r="I378" s="138">
        <f>I379</f>
        <v>87.1</v>
      </c>
      <c r="J378" s="152"/>
      <c r="K378" s="152"/>
      <c r="L378" s="152"/>
      <c r="M378" s="152"/>
      <c r="N378" s="138">
        <f>N379</f>
        <v>0</v>
      </c>
      <c r="O378" s="186">
        <f>O379</f>
        <v>87.1</v>
      </c>
    </row>
    <row r="379" spans="1:15" ht="18">
      <c r="A379" s="22" t="s">
        <v>300</v>
      </c>
      <c r="B379" s="24" t="s">
        <v>221</v>
      </c>
      <c r="C379" s="24" t="s">
        <v>191</v>
      </c>
      <c r="D379" s="24" t="s">
        <v>194</v>
      </c>
      <c r="E379" s="24" t="s">
        <v>382</v>
      </c>
      <c r="F379" s="24"/>
      <c r="G379" s="24"/>
      <c r="H379" s="24"/>
      <c r="I379" s="138">
        <f>I380+I383</f>
        <v>87.1</v>
      </c>
      <c r="J379" s="152"/>
      <c r="K379" s="152"/>
      <c r="L379" s="152"/>
      <c r="M379" s="152"/>
      <c r="N379" s="138">
        <f>N380+N383</f>
        <v>0</v>
      </c>
      <c r="O379" s="186">
        <f>O380+O383</f>
        <v>87.1</v>
      </c>
    </row>
    <row r="380" spans="1:15" ht="90">
      <c r="A380" s="23" t="s">
        <v>315</v>
      </c>
      <c r="B380" s="24" t="s">
        <v>221</v>
      </c>
      <c r="C380" s="24" t="s">
        <v>191</v>
      </c>
      <c r="D380" s="24" t="s">
        <v>194</v>
      </c>
      <c r="E380" s="24" t="s">
        <v>382</v>
      </c>
      <c r="F380" s="24" t="s">
        <v>244</v>
      </c>
      <c r="G380" s="24"/>
      <c r="H380" s="24"/>
      <c r="I380" s="138">
        <f>I381</f>
        <v>10</v>
      </c>
      <c r="J380" s="152"/>
      <c r="K380" s="152"/>
      <c r="L380" s="152"/>
      <c r="M380" s="152"/>
      <c r="N380" s="138">
        <f>N381</f>
        <v>0</v>
      </c>
      <c r="O380" s="186">
        <f>O381</f>
        <v>10</v>
      </c>
    </row>
    <row r="381" spans="1:15" ht="30">
      <c r="A381" s="23" t="s">
        <v>314</v>
      </c>
      <c r="B381" s="24" t="s">
        <v>221</v>
      </c>
      <c r="C381" s="24" t="s">
        <v>191</v>
      </c>
      <c r="D381" s="24" t="s">
        <v>194</v>
      </c>
      <c r="E381" s="24" t="s">
        <v>382</v>
      </c>
      <c r="F381" s="24" t="s">
        <v>245</v>
      </c>
      <c r="G381" s="24"/>
      <c r="H381" s="24"/>
      <c r="I381" s="138">
        <f>I382</f>
        <v>10</v>
      </c>
      <c r="J381" s="152"/>
      <c r="K381" s="152"/>
      <c r="L381" s="152"/>
      <c r="M381" s="152"/>
      <c r="N381" s="138">
        <f>N382</f>
        <v>0</v>
      </c>
      <c r="O381" s="186">
        <f>O382</f>
        <v>10</v>
      </c>
    </row>
    <row r="382" spans="1:15" ht="18">
      <c r="A382" s="25" t="s">
        <v>236</v>
      </c>
      <c r="B382" s="26" t="s">
        <v>221</v>
      </c>
      <c r="C382" s="26" t="s">
        <v>191</v>
      </c>
      <c r="D382" s="26" t="s">
        <v>194</v>
      </c>
      <c r="E382" s="26" t="s">
        <v>382</v>
      </c>
      <c r="F382" s="26" t="s">
        <v>245</v>
      </c>
      <c r="G382" s="26" t="s">
        <v>224</v>
      </c>
      <c r="H382" s="26"/>
      <c r="I382" s="140">
        <v>10</v>
      </c>
      <c r="J382" s="152"/>
      <c r="K382" s="152"/>
      <c r="L382" s="152"/>
      <c r="M382" s="152"/>
      <c r="N382" s="142">
        <v>0</v>
      </c>
      <c r="O382" s="142">
        <f>I382+N382</f>
        <v>10</v>
      </c>
    </row>
    <row r="383" spans="1:15" ht="36" customHeight="1">
      <c r="A383" s="22" t="s">
        <v>329</v>
      </c>
      <c r="B383" s="24" t="s">
        <v>221</v>
      </c>
      <c r="C383" s="24" t="s">
        <v>191</v>
      </c>
      <c r="D383" s="24" t="s">
        <v>194</v>
      </c>
      <c r="E383" s="24" t="s">
        <v>382</v>
      </c>
      <c r="F383" s="24" t="s">
        <v>246</v>
      </c>
      <c r="G383" s="24"/>
      <c r="H383" s="24"/>
      <c r="I383" s="138">
        <f>I384</f>
        <v>77.1</v>
      </c>
      <c r="J383" s="152"/>
      <c r="K383" s="152"/>
      <c r="L383" s="152"/>
      <c r="M383" s="152"/>
      <c r="N383" s="138">
        <f>N384</f>
        <v>0</v>
      </c>
      <c r="O383" s="186">
        <f>O384</f>
        <v>77.1</v>
      </c>
    </row>
    <row r="384" spans="1:15" ht="45">
      <c r="A384" s="22" t="s">
        <v>317</v>
      </c>
      <c r="B384" s="24" t="s">
        <v>221</v>
      </c>
      <c r="C384" s="24" t="s">
        <v>191</v>
      </c>
      <c r="D384" s="24" t="s">
        <v>194</v>
      </c>
      <c r="E384" s="24" t="s">
        <v>382</v>
      </c>
      <c r="F384" s="24" t="s">
        <v>247</v>
      </c>
      <c r="G384" s="24"/>
      <c r="H384" s="24"/>
      <c r="I384" s="138">
        <f>I385</f>
        <v>77.1</v>
      </c>
      <c r="J384" s="152"/>
      <c r="K384" s="152"/>
      <c r="L384" s="152"/>
      <c r="M384" s="152"/>
      <c r="N384" s="138">
        <f>N385</f>
        <v>0</v>
      </c>
      <c r="O384" s="186">
        <f>O385</f>
        <v>77.1</v>
      </c>
    </row>
    <row r="385" spans="1:15" ht="18">
      <c r="A385" s="28" t="s">
        <v>236</v>
      </c>
      <c r="B385" s="26" t="s">
        <v>221</v>
      </c>
      <c r="C385" s="26" t="s">
        <v>191</v>
      </c>
      <c r="D385" s="26" t="s">
        <v>194</v>
      </c>
      <c r="E385" s="26" t="s">
        <v>382</v>
      </c>
      <c r="F385" s="26" t="s">
        <v>247</v>
      </c>
      <c r="G385" s="26" t="s">
        <v>224</v>
      </c>
      <c r="H385" s="26"/>
      <c r="I385" s="140">
        <v>77.1</v>
      </c>
      <c r="J385" s="152"/>
      <c r="K385" s="152"/>
      <c r="L385" s="152"/>
      <c r="M385" s="152"/>
      <c r="N385" s="142">
        <v>0</v>
      </c>
      <c r="O385" s="142">
        <f>I385+N385</f>
        <v>77.1</v>
      </c>
    </row>
    <row r="386" spans="1:15" ht="18">
      <c r="A386" s="23" t="s">
        <v>166</v>
      </c>
      <c r="B386" s="24" t="s">
        <v>221</v>
      </c>
      <c r="C386" s="24" t="s">
        <v>191</v>
      </c>
      <c r="D386" s="24" t="s">
        <v>194</v>
      </c>
      <c r="E386" s="24" t="s">
        <v>361</v>
      </c>
      <c r="F386" s="24"/>
      <c r="G386" s="24"/>
      <c r="H386" s="26"/>
      <c r="I386" s="138">
        <f>I387</f>
        <v>30323.4</v>
      </c>
      <c r="J386" s="152"/>
      <c r="K386" s="152"/>
      <c r="L386" s="152"/>
      <c r="M386" s="152"/>
      <c r="N386" s="138">
        <f>N387</f>
        <v>0</v>
      </c>
      <c r="O386" s="186">
        <f>O387</f>
        <v>30323.4</v>
      </c>
    </row>
    <row r="387" spans="1:15" ht="30">
      <c r="A387" s="48" t="s">
        <v>243</v>
      </c>
      <c r="B387" s="24" t="s">
        <v>221</v>
      </c>
      <c r="C387" s="24" t="s">
        <v>191</v>
      </c>
      <c r="D387" s="24" t="s">
        <v>194</v>
      </c>
      <c r="E387" s="24" t="s">
        <v>360</v>
      </c>
      <c r="F387" s="24"/>
      <c r="G387" s="24"/>
      <c r="H387" s="26"/>
      <c r="I387" s="138">
        <f>I388+I391+I394</f>
        <v>30323.4</v>
      </c>
      <c r="J387" s="152"/>
      <c r="K387" s="152"/>
      <c r="L387" s="152"/>
      <c r="M387" s="152"/>
      <c r="N387" s="138">
        <f>N388+N391+N394</f>
        <v>0</v>
      </c>
      <c r="O387" s="186">
        <f>O388+O391+O394</f>
        <v>30323.4</v>
      </c>
    </row>
    <row r="388" spans="1:15" ht="90">
      <c r="A388" s="23" t="s">
        <v>315</v>
      </c>
      <c r="B388" s="24" t="s">
        <v>221</v>
      </c>
      <c r="C388" s="24" t="s">
        <v>191</v>
      </c>
      <c r="D388" s="24" t="s">
        <v>194</v>
      </c>
      <c r="E388" s="24" t="s">
        <v>360</v>
      </c>
      <c r="F388" s="24" t="s">
        <v>244</v>
      </c>
      <c r="G388" s="24"/>
      <c r="H388" s="26"/>
      <c r="I388" s="138">
        <f>I389</f>
        <v>21606.4</v>
      </c>
      <c r="J388" s="152"/>
      <c r="K388" s="152"/>
      <c r="L388" s="152"/>
      <c r="M388" s="152"/>
      <c r="N388" s="138">
        <f>N389</f>
        <v>0</v>
      </c>
      <c r="O388" s="186">
        <f>O389</f>
        <v>21606.4</v>
      </c>
    </row>
    <row r="389" spans="1:15" ht="30">
      <c r="A389" s="23" t="s">
        <v>314</v>
      </c>
      <c r="B389" s="24" t="s">
        <v>221</v>
      </c>
      <c r="C389" s="24" t="s">
        <v>191</v>
      </c>
      <c r="D389" s="24" t="s">
        <v>194</v>
      </c>
      <c r="E389" s="24" t="s">
        <v>360</v>
      </c>
      <c r="F389" s="24" t="s">
        <v>245</v>
      </c>
      <c r="G389" s="24"/>
      <c r="H389" s="26"/>
      <c r="I389" s="138">
        <f>I390</f>
        <v>21606.4</v>
      </c>
      <c r="J389" s="152"/>
      <c r="K389" s="152"/>
      <c r="L389" s="152"/>
      <c r="M389" s="152"/>
      <c r="N389" s="138">
        <f>N390</f>
        <v>0</v>
      </c>
      <c r="O389" s="186">
        <f>O390</f>
        <v>21606.4</v>
      </c>
    </row>
    <row r="390" spans="1:15" ht="18">
      <c r="A390" s="25" t="s">
        <v>236</v>
      </c>
      <c r="B390" s="26" t="s">
        <v>221</v>
      </c>
      <c r="C390" s="26" t="s">
        <v>191</v>
      </c>
      <c r="D390" s="26" t="s">
        <v>194</v>
      </c>
      <c r="E390" s="26" t="s">
        <v>360</v>
      </c>
      <c r="F390" s="26" t="s">
        <v>245</v>
      </c>
      <c r="G390" s="26" t="s">
        <v>224</v>
      </c>
      <c r="H390" s="26"/>
      <c r="I390" s="140">
        <v>21606.4</v>
      </c>
      <c r="J390" s="152"/>
      <c r="K390" s="152"/>
      <c r="L390" s="152"/>
      <c r="M390" s="152"/>
      <c r="N390" s="142">
        <v>0</v>
      </c>
      <c r="O390" s="142">
        <f>I390+N390</f>
        <v>21606.4</v>
      </c>
    </row>
    <row r="391" spans="1:15" ht="36.75" customHeight="1">
      <c r="A391" s="22" t="s">
        <v>329</v>
      </c>
      <c r="B391" s="24" t="s">
        <v>221</v>
      </c>
      <c r="C391" s="24" t="s">
        <v>191</v>
      </c>
      <c r="D391" s="24" t="s">
        <v>194</v>
      </c>
      <c r="E391" s="24" t="s">
        <v>360</v>
      </c>
      <c r="F391" s="24" t="s">
        <v>246</v>
      </c>
      <c r="G391" s="24"/>
      <c r="H391" s="26"/>
      <c r="I391" s="138">
        <f>I392</f>
        <v>8599.9</v>
      </c>
      <c r="J391" s="152"/>
      <c r="K391" s="152"/>
      <c r="L391" s="152"/>
      <c r="M391" s="152"/>
      <c r="N391" s="138">
        <f>N392</f>
        <v>0</v>
      </c>
      <c r="O391" s="186">
        <f>O392</f>
        <v>8599.9</v>
      </c>
    </row>
    <row r="392" spans="1:15" ht="45">
      <c r="A392" s="22" t="s">
        <v>317</v>
      </c>
      <c r="B392" s="24" t="s">
        <v>221</v>
      </c>
      <c r="C392" s="24" t="s">
        <v>191</v>
      </c>
      <c r="D392" s="24" t="s">
        <v>194</v>
      </c>
      <c r="E392" s="24" t="s">
        <v>360</v>
      </c>
      <c r="F392" s="24" t="s">
        <v>247</v>
      </c>
      <c r="G392" s="24"/>
      <c r="H392" s="26"/>
      <c r="I392" s="138">
        <f>I393</f>
        <v>8599.9</v>
      </c>
      <c r="J392" s="152"/>
      <c r="K392" s="152"/>
      <c r="L392" s="152"/>
      <c r="M392" s="152"/>
      <c r="N392" s="138">
        <f>N393</f>
        <v>0</v>
      </c>
      <c r="O392" s="186">
        <f>O393</f>
        <v>8599.9</v>
      </c>
    </row>
    <row r="393" spans="1:15" ht="18">
      <c r="A393" s="25" t="s">
        <v>236</v>
      </c>
      <c r="B393" s="26" t="s">
        <v>221</v>
      </c>
      <c r="C393" s="26" t="s">
        <v>191</v>
      </c>
      <c r="D393" s="26" t="s">
        <v>194</v>
      </c>
      <c r="E393" s="26" t="s">
        <v>360</v>
      </c>
      <c r="F393" s="26" t="s">
        <v>247</v>
      </c>
      <c r="G393" s="26" t="s">
        <v>224</v>
      </c>
      <c r="H393" s="26"/>
      <c r="I393" s="140">
        <v>8599.9</v>
      </c>
      <c r="J393" s="152"/>
      <c r="K393" s="152"/>
      <c r="L393" s="152"/>
      <c r="M393" s="152"/>
      <c r="N393" s="142">
        <v>0</v>
      </c>
      <c r="O393" s="142">
        <f>I393+N393</f>
        <v>8599.9</v>
      </c>
    </row>
    <row r="394" spans="1:15" ht="18">
      <c r="A394" s="22" t="s">
        <v>255</v>
      </c>
      <c r="B394" s="24" t="s">
        <v>221</v>
      </c>
      <c r="C394" s="24" t="s">
        <v>191</v>
      </c>
      <c r="D394" s="24" t="s">
        <v>194</v>
      </c>
      <c r="E394" s="24" t="s">
        <v>360</v>
      </c>
      <c r="F394" s="24" t="s">
        <v>254</v>
      </c>
      <c r="G394" s="24"/>
      <c r="H394" s="26"/>
      <c r="I394" s="138">
        <f>I395</f>
        <v>117.1</v>
      </c>
      <c r="J394" s="152"/>
      <c r="K394" s="152"/>
      <c r="L394" s="152"/>
      <c r="M394" s="152"/>
      <c r="N394" s="138">
        <f>N395</f>
        <v>0</v>
      </c>
      <c r="O394" s="186">
        <f>O395</f>
        <v>117.1</v>
      </c>
    </row>
    <row r="395" spans="1:15" ht="18">
      <c r="A395" s="22" t="s">
        <v>257</v>
      </c>
      <c r="B395" s="24" t="s">
        <v>221</v>
      </c>
      <c r="C395" s="24" t="s">
        <v>191</v>
      </c>
      <c r="D395" s="24" t="s">
        <v>194</v>
      </c>
      <c r="E395" s="24" t="s">
        <v>360</v>
      </c>
      <c r="F395" s="24" t="s">
        <v>256</v>
      </c>
      <c r="G395" s="24"/>
      <c r="H395" s="26"/>
      <c r="I395" s="138">
        <f>I396</f>
        <v>117.1</v>
      </c>
      <c r="J395" s="152"/>
      <c r="K395" s="152"/>
      <c r="L395" s="152"/>
      <c r="M395" s="152"/>
      <c r="N395" s="138">
        <f>N396</f>
        <v>0</v>
      </c>
      <c r="O395" s="186">
        <f>O396</f>
        <v>117.1</v>
      </c>
    </row>
    <row r="396" spans="1:15" ht="18">
      <c r="A396" s="25" t="s">
        <v>236</v>
      </c>
      <c r="B396" s="26" t="s">
        <v>221</v>
      </c>
      <c r="C396" s="26" t="s">
        <v>191</v>
      </c>
      <c r="D396" s="26" t="s">
        <v>194</v>
      </c>
      <c r="E396" s="26" t="s">
        <v>360</v>
      </c>
      <c r="F396" s="26" t="s">
        <v>256</v>
      </c>
      <c r="G396" s="26" t="s">
        <v>224</v>
      </c>
      <c r="H396" s="26"/>
      <c r="I396" s="140">
        <v>117.1</v>
      </c>
      <c r="J396" s="152"/>
      <c r="K396" s="152"/>
      <c r="L396" s="152"/>
      <c r="M396" s="152"/>
      <c r="N396" s="142">
        <v>0</v>
      </c>
      <c r="O396" s="142">
        <f>I396+N396</f>
        <v>117.1</v>
      </c>
    </row>
    <row r="397" spans="1:15" ht="18">
      <c r="A397" s="45" t="s">
        <v>308</v>
      </c>
      <c r="B397" s="46" t="s">
        <v>221</v>
      </c>
      <c r="C397" s="46" t="s">
        <v>191</v>
      </c>
      <c r="D397" s="46" t="s">
        <v>196</v>
      </c>
      <c r="E397" s="46"/>
      <c r="F397" s="46"/>
      <c r="G397" s="46"/>
      <c r="H397" s="26"/>
      <c r="I397" s="134">
        <f>I398</f>
        <v>149.9</v>
      </c>
      <c r="J397" s="152"/>
      <c r="K397" s="152"/>
      <c r="L397" s="152"/>
      <c r="M397" s="152"/>
      <c r="N397" s="134">
        <f aca="true" t="shared" si="71" ref="N397:O401">N398</f>
        <v>0</v>
      </c>
      <c r="O397" s="134">
        <f t="shared" si="71"/>
        <v>149.9</v>
      </c>
    </row>
    <row r="398" spans="1:15" ht="18">
      <c r="A398" s="22" t="s">
        <v>166</v>
      </c>
      <c r="B398" s="24" t="s">
        <v>221</v>
      </c>
      <c r="C398" s="24" t="s">
        <v>191</v>
      </c>
      <c r="D398" s="24" t="s">
        <v>196</v>
      </c>
      <c r="E398" s="24" t="s">
        <v>361</v>
      </c>
      <c r="F398" s="24"/>
      <c r="G398" s="24"/>
      <c r="H398" s="26"/>
      <c r="I398" s="138">
        <f>I399</f>
        <v>149.9</v>
      </c>
      <c r="J398" s="152"/>
      <c r="K398" s="152"/>
      <c r="L398" s="152"/>
      <c r="M398" s="152"/>
      <c r="N398" s="138">
        <f t="shared" si="71"/>
        <v>0</v>
      </c>
      <c r="O398" s="186">
        <f t="shared" si="71"/>
        <v>149.9</v>
      </c>
    </row>
    <row r="399" spans="1:15" ht="75">
      <c r="A399" s="23" t="s">
        <v>158</v>
      </c>
      <c r="B399" s="24" t="s">
        <v>221</v>
      </c>
      <c r="C399" s="24" t="s">
        <v>191</v>
      </c>
      <c r="D399" s="24" t="s">
        <v>196</v>
      </c>
      <c r="E399" s="24" t="s">
        <v>73</v>
      </c>
      <c r="F399" s="24"/>
      <c r="G399" s="24"/>
      <c r="H399" s="26"/>
      <c r="I399" s="138">
        <f>I400</f>
        <v>149.9</v>
      </c>
      <c r="J399" s="152"/>
      <c r="K399" s="152"/>
      <c r="L399" s="152"/>
      <c r="M399" s="152"/>
      <c r="N399" s="138">
        <f t="shared" si="71"/>
        <v>0</v>
      </c>
      <c r="O399" s="186">
        <f t="shared" si="71"/>
        <v>149.9</v>
      </c>
    </row>
    <row r="400" spans="1:15" ht="31.5" customHeight="1">
      <c r="A400" s="22" t="s">
        <v>329</v>
      </c>
      <c r="B400" s="24" t="s">
        <v>221</v>
      </c>
      <c r="C400" s="24" t="s">
        <v>191</v>
      </c>
      <c r="D400" s="24" t="s">
        <v>196</v>
      </c>
      <c r="E400" s="24" t="s">
        <v>73</v>
      </c>
      <c r="F400" s="24" t="s">
        <v>246</v>
      </c>
      <c r="G400" s="24"/>
      <c r="H400" s="26"/>
      <c r="I400" s="138">
        <f>I401</f>
        <v>149.9</v>
      </c>
      <c r="J400" s="152"/>
      <c r="K400" s="152"/>
      <c r="L400" s="152"/>
      <c r="M400" s="152"/>
      <c r="N400" s="138">
        <f t="shared" si="71"/>
        <v>0</v>
      </c>
      <c r="O400" s="186">
        <f t="shared" si="71"/>
        <v>149.9</v>
      </c>
    </row>
    <row r="401" spans="1:15" ht="45">
      <c r="A401" s="22" t="s">
        <v>317</v>
      </c>
      <c r="B401" s="24" t="s">
        <v>221</v>
      </c>
      <c r="C401" s="24" t="s">
        <v>191</v>
      </c>
      <c r="D401" s="24" t="s">
        <v>196</v>
      </c>
      <c r="E401" s="24" t="s">
        <v>73</v>
      </c>
      <c r="F401" s="24" t="s">
        <v>247</v>
      </c>
      <c r="G401" s="24"/>
      <c r="H401" s="26"/>
      <c r="I401" s="138">
        <f>I402</f>
        <v>149.9</v>
      </c>
      <c r="J401" s="152"/>
      <c r="K401" s="152"/>
      <c r="L401" s="152"/>
      <c r="M401" s="152"/>
      <c r="N401" s="138">
        <f t="shared" si="71"/>
        <v>0</v>
      </c>
      <c r="O401" s="186">
        <f t="shared" si="71"/>
        <v>149.9</v>
      </c>
    </row>
    <row r="402" spans="1:15" ht="18">
      <c r="A402" s="28" t="s">
        <v>237</v>
      </c>
      <c r="B402" s="26" t="s">
        <v>221</v>
      </c>
      <c r="C402" s="26" t="s">
        <v>191</v>
      </c>
      <c r="D402" s="26" t="s">
        <v>196</v>
      </c>
      <c r="E402" s="26" t="s">
        <v>73</v>
      </c>
      <c r="F402" s="26" t="s">
        <v>247</v>
      </c>
      <c r="G402" s="26" t="s">
        <v>225</v>
      </c>
      <c r="H402" s="26"/>
      <c r="I402" s="140">
        <v>149.9</v>
      </c>
      <c r="J402" s="152"/>
      <c r="K402" s="152"/>
      <c r="L402" s="152"/>
      <c r="M402" s="152"/>
      <c r="N402" s="142">
        <v>0</v>
      </c>
      <c r="O402" s="142">
        <f>I402+N402</f>
        <v>149.9</v>
      </c>
    </row>
    <row r="403" spans="1:15" ht="18">
      <c r="A403" s="51" t="s">
        <v>177</v>
      </c>
      <c r="B403" s="46" t="s">
        <v>221</v>
      </c>
      <c r="C403" s="46" t="s">
        <v>191</v>
      </c>
      <c r="D403" s="46" t="s">
        <v>208</v>
      </c>
      <c r="E403" s="46"/>
      <c r="F403" s="46"/>
      <c r="G403" s="46"/>
      <c r="H403" s="46"/>
      <c r="I403" s="134">
        <f>I404</f>
        <v>200</v>
      </c>
      <c r="J403" s="152"/>
      <c r="K403" s="152"/>
      <c r="L403" s="152"/>
      <c r="M403" s="152"/>
      <c r="N403" s="134">
        <f aca="true" t="shared" si="72" ref="N403:O407">N404</f>
        <v>-75</v>
      </c>
      <c r="O403" s="134">
        <f t="shared" si="72"/>
        <v>125</v>
      </c>
    </row>
    <row r="404" spans="1:15" ht="18">
      <c r="A404" s="22" t="s">
        <v>166</v>
      </c>
      <c r="B404" s="24" t="s">
        <v>221</v>
      </c>
      <c r="C404" s="24" t="s">
        <v>191</v>
      </c>
      <c r="D404" s="24" t="s">
        <v>208</v>
      </c>
      <c r="E404" s="24" t="s">
        <v>361</v>
      </c>
      <c r="F404" s="24"/>
      <c r="G404" s="24"/>
      <c r="H404" s="24"/>
      <c r="I404" s="138">
        <f>I405</f>
        <v>200</v>
      </c>
      <c r="J404" s="152"/>
      <c r="K404" s="152"/>
      <c r="L404" s="152"/>
      <c r="M404" s="152"/>
      <c r="N404" s="138">
        <f t="shared" si="72"/>
        <v>-75</v>
      </c>
      <c r="O404" s="186">
        <f t="shared" si="72"/>
        <v>125</v>
      </c>
    </row>
    <row r="405" spans="1:15" ht="30">
      <c r="A405" s="22" t="s">
        <v>290</v>
      </c>
      <c r="B405" s="24" t="s">
        <v>221</v>
      </c>
      <c r="C405" s="24" t="s">
        <v>191</v>
      </c>
      <c r="D405" s="24" t="s">
        <v>208</v>
      </c>
      <c r="E405" s="24" t="s">
        <v>74</v>
      </c>
      <c r="F405" s="24"/>
      <c r="G405" s="24"/>
      <c r="H405" s="24"/>
      <c r="I405" s="138">
        <f>I406</f>
        <v>200</v>
      </c>
      <c r="J405" s="152"/>
      <c r="K405" s="152"/>
      <c r="L405" s="152"/>
      <c r="M405" s="152"/>
      <c r="N405" s="138">
        <f t="shared" si="72"/>
        <v>-75</v>
      </c>
      <c r="O405" s="186">
        <f t="shared" si="72"/>
        <v>125</v>
      </c>
    </row>
    <row r="406" spans="1:15" ht="18">
      <c r="A406" s="23" t="s">
        <v>255</v>
      </c>
      <c r="B406" s="24" t="s">
        <v>221</v>
      </c>
      <c r="C406" s="24" t="s">
        <v>191</v>
      </c>
      <c r="D406" s="24" t="s">
        <v>208</v>
      </c>
      <c r="E406" s="24" t="s">
        <v>74</v>
      </c>
      <c r="F406" s="24" t="s">
        <v>254</v>
      </c>
      <c r="G406" s="24"/>
      <c r="H406" s="24"/>
      <c r="I406" s="138">
        <f>I407</f>
        <v>200</v>
      </c>
      <c r="J406" s="152"/>
      <c r="K406" s="152"/>
      <c r="L406" s="152"/>
      <c r="M406" s="152"/>
      <c r="N406" s="138">
        <f t="shared" si="72"/>
        <v>-75</v>
      </c>
      <c r="O406" s="186">
        <f t="shared" si="72"/>
        <v>125</v>
      </c>
    </row>
    <row r="407" spans="1:15" ht="18">
      <c r="A407" s="22" t="s">
        <v>305</v>
      </c>
      <c r="B407" s="24" t="s">
        <v>221</v>
      </c>
      <c r="C407" s="24" t="s">
        <v>191</v>
      </c>
      <c r="D407" s="24" t="s">
        <v>208</v>
      </c>
      <c r="E407" s="24" t="s">
        <v>74</v>
      </c>
      <c r="F407" s="24" t="s">
        <v>304</v>
      </c>
      <c r="G407" s="24"/>
      <c r="H407" s="24"/>
      <c r="I407" s="138">
        <f>I408</f>
        <v>200</v>
      </c>
      <c r="J407" s="152"/>
      <c r="K407" s="152"/>
      <c r="L407" s="152"/>
      <c r="M407" s="152"/>
      <c r="N407" s="138">
        <f t="shared" si="72"/>
        <v>-75</v>
      </c>
      <c r="O407" s="186">
        <f t="shared" si="72"/>
        <v>125</v>
      </c>
    </row>
    <row r="408" spans="1:15" ht="18">
      <c r="A408" s="28" t="s">
        <v>236</v>
      </c>
      <c r="B408" s="26" t="s">
        <v>221</v>
      </c>
      <c r="C408" s="26" t="s">
        <v>191</v>
      </c>
      <c r="D408" s="26" t="s">
        <v>208</v>
      </c>
      <c r="E408" s="26" t="s">
        <v>74</v>
      </c>
      <c r="F408" s="26" t="s">
        <v>304</v>
      </c>
      <c r="G408" s="26" t="s">
        <v>224</v>
      </c>
      <c r="H408" s="26"/>
      <c r="I408" s="140">
        <v>200</v>
      </c>
      <c r="J408" s="152"/>
      <c r="K408" s="152"/>
      <c r="L408" s="152"/>
      <c r="M408" s="152"/>
      <c r="N408" s="142">
        <v>-75</v>
      </c>
      <c r="O408" s="142">
        <f>I408+N408</f>
        <v>125</v>
      </c>
    </row>
    <row r="409" spans="1:15" ht="18">
      <c r="A409" s="45" t="s">
        <v>178</v>
      </c>
      <c r="B409" s="46" t="s">
        <v>221</v>
      </c>
      <c r="C409" s="46" t="s">
        <v>191</v>
      </c>
      <c r="D409" s="46" t="s">
        <v>232</v>
      </c>
      <c r="E409" s="46"/>
      <c r="F409" s="46"/>
      <c r="G409" s="46"/>
      <c r="H409" s="46"/>
      <c r="I409" s="134">
        <f>I410+I421+I444+I438+I427</f>
        <v>19097.1</v>
      </c>
      <c r="J409" s="152"/>
      <c r="K409" s="152"/>
      <c r="L409" s="152"/>
      <c r="M409" s="152"/>
      <c r="N409" s="134">
        <f>N410+N421+N444+N438+N427</f>
        <v>4113.3</v>
      </c>
      <c r="O409" s="134">
        <f>O410+O421+O444+O438+O427</f>
        <v>23210.399999999998</v>
      </c>
    </row>
    <row r="410" spans="1:15" ht="45">
      <c r="A410" s="23" t="s">
        <v>413</v>
      </c>
      <c r="B410" s="24" t="s">
        <v>221</v>
      </c>
      <c r="C410" s="24" t="s">
        <v>191</v>
      </c>
      <c r="D410" s="24" t="s">
        <v>232</v>
      </c>
      <c r="E410" s="24" t="s">
        <v>57</v>
      </c>
      <c r="F410" s="24"/>
      <c r="G410" s="24"/>
      <c r="H410" s="24"/>
      <c r="I410" s="138">
        <f>I416+I411</f>
        <v>50</v>
      </c>
      <c r="J410" s="152"/>
      <c r="K410" s="152"/>
      <c r="L410" s="152"/>
      <c r="M410" s="152"/>
      <c r="N410" s="138">
        <f>N416+N411</f>
        <v>0</v>
      </c>
      <c r="O410" s="186">
        <f>O416+O411</f>
        <v>50</v>
      </c>
    </row>
    <row r="411" spans="1:15" ht="105">
      <c r="A411" s="23" t="s">
        <v>414</v>
      </c>
      <c r="B411" s="24" t="s">
        <v>221</v>
      </c>
      <c r="C411" s="24" t="s">
        <v>191</v>
      </c>
      <c r="D411" s="24" t="s">
        <v>232</v>
      </c>
      <c r="E411" s="57" t="s">
        <v>415</v>
      </c>
      <c r="F411" s="24"/>
      <c r="G411" s="24"/>
      <c r="H411" s="24"/>
      <c r="I411" s="138">
        <f>I412</f>
        <v>39</v>
      </c>
      <c r="J411" s="152"/>
      <c r="K411" s="152"/>
      <c r="L411" s="152"/>
      <c r="M411" s="152"/>
      <c r="N411" s="138">
        <f aca="true" t="shared" si="73" ref="N411:O414">N412</f>
        <v>0</v>
      </c>
      <c r="O411" s="186">
        <f t="shared" si="73"/>
        <v>39</v>
      </c>
    </row>
    <row r="412" spans="1:15" ht="18">
      <c r="A412" s="22" t="s">
        <v>300</v>
      </c>
      <c r="B412" s="24" t="s">
        <v>221</v>
      </c>
      <c r="C412" s="24" t="s">
        <v>191</v>
      </c>
      <c r="D412" s="24" t="s">
        <v>232</v>
      </c>
      <c r="E412" s="63" t="s">
        <v>416</v>
      </c>
      <c r="F412" s="24"/>
      <c r="G412" s="24"/>
      <c r="H412" s="24"/>
      <c r="I412" s="138">
        <f>I413</f>
        <v>39</v>
      </c>
      <c r="J412" s="152"/>
      <c r="K412" s="152"/>
      <c r="L412" s="152"/>
      <c r="M412" s="152"/>
      <c r="N412" s="138">
        <f t="shared" si="73"/>
        <v>0</v>
      </c>
      <c r="O412" s="186">
        <f t="shared" si="73"/>
        <v>39</v>
      </c>
    </row>
    <row r="413" spans="1:15" ht="33" customHeight="1">
      <c r="A413" s="22" t="s">
        <v>329</v>
      </c>
      <c r="B413" s="24" t="s">
        <v>221</v>
      </c>
      <c r="C413" s="24" t="s">
        <v>191</v>
      </c>
      <c r="D413" s="24" t="s">
        <v>232</v>
      </c>
      <c r="E413" s="57" t="s">
        <v>416</v>
      </c>
      <c r="F413" s="24" t="s">
        <v>246</v>
      </c>
      <c r="G413" s="24"/>
      <c r="H413" s="24"/>
      <c r="I413" s="138">
        <f>I414</f>
        <v>39</v>
      </c>
      <c r="J413" s="152"/>
      <c r="K413" s="152"/>
      <c r="L413" s="152"/>
      <c r="M413" s="152"/>
      <c r="N413" s="138">
        <f t="shared" si="73"/>
        <v>0</v>
      </c>
      <c r="O413" s="186">
        <f t="shared" si="73"/>
        <v>39</v>
      </c>
    </row>
    <row r="414" spans="1:15" ht="45">
      <c r="A414" s="22" t="s">
        <v>317</v>
      </c>
      <c r="B414" s="24" t="s">
        <v>221</v>
      </c>
      <c r="C414" s="24" t="s">
        <v>191</v>
      </c>
      <c r="D414" s="24" t="s">
        <v>232</v>
      </c>
      <c r="E414" s="57" t="s">
        <v>416</v>
      </c>
      <c r="F414" s="24" t="s">
        <v>247</v>
      </c>
      <c r="G414" s="24"/>
      <c r="H414" s="24"/>
      <c r="I414" s="138">
        <f>I415</f>
        <v>39</v>
      </c>
      <c r="J414" s="152"/>
      <c r="K414" s="152"/>
      <c r="L414" s="152"/>
      <c r="M414" s="152"/>
      <c r="N414" s="138">
        <f t="shared" si="73"/>
        <v>0</v>
      </c>
      <c r="O414" s="186">
        <f t="shared" si="73"/>
        <v>39</v>
      </c>
    </row>
    <row r="415" spans="1:15" ht="18">
      <c r="A415" s="28" t="s">
        <v>236</v>
      </c>
      <c r="B415" s="26" t="s">
        <v>221</v>
      </c>
      <c r="C415" s="26" t="s">
        <v>191</v>
      </c>
      <c r="D415" s="26" t="s">
        <v>232</v>
      </c>
      <c r="E415" s="64" t="s">
        <v>416</v>
      </c>
      <c r="F415" s="26" t="s">
        <v>247</v>
      </c>
      <c r="G415" s="26" t="s">
        <v>224</v>
      </c>
      <c r="H415" s="24"/>
      <c r="I415" s="140">
        <v>39</v>
      </c>
      <c r="J415" s="152"/>
      <c r="K415" s="152"/>
      <c r="L415" s="152"/>
      <c r="M415" s="152"/>
      <c r="N415" s="142">
        <v>0</v>
      </c>
      <c r="O415" s="142">
        <f>I415+N415</f>
        <v>39</v>
      </c>
    </row>
    <row r="416" spans="1:15" ht="30">
      <c r="A416" s="27" t="s">
        <v>58</v>
      </c>
      <c r="B416" s="24" t="s">
        <v>221</v>
      </c>
      <c r="C416" s="24" t="s">
        <v>191</v>
      </c>
      <c r="D416" s="24" t="s">
        <v>232</v>
      </c>
      <c r="E416" s="63" t="s">
        <v>59</v>
      </c>
      <c r="F416" s="24"/>
      <c r="G416" s="24"/>
      <c r="H416" s="24"/>
      <c r="I416" s="138">
        <f>I417</f>
        <v>11</v>
      </c>
      <c r="J416" s="152"/>
      <c r="K416" s="152"/>
      <c r="L416" s="152"/>
      <c r="M416" s="152"/>
      <c r="N416" s="138">
        <f aca="true" t="shared" si="74" ref="N416:O419">N417</f>
        <v>0</v>
      </c>
      <c r="O416" s="186">
        <f t="shared" si="74"/>
        <v>11</v>
      </c>
    </row>
    <row r="417" spans="1:15" ht="18">
      <c r="A417" s="22" t="s">
        <v>300</v>
      </c>
      <c r="B417" s="24" t="s">
        <v>221</v>
      </c>
      <c r="C417" s="24" t="s">
        <v>191</v>
      </c>
      <c r="D417" s="24" t="s">
        <v>232</v>
      </c>
      <c r="E417" s="63" t="s">
        <v>60</v>
      </c>
      <c r="F417" s="24"/>
      <c r="G417" s="24"/>
      <c r="H417" s="24"/>
      <c r="I417" s="138">
        <f>I418</f>
        <v>11</v>
      </c>
      <c r="J417" s="152"/>
      <c r="K417" s="152"/>
      <c r="L417" s="152"/>
      <c r="M417" s="152"/>
      <c r="N417" s="138">
        <f t="shared" si="74"/>
        <v>0</v>
      </c>
      <c r="O417" s="186">
        <f t="shared" si="74"/>
        <v>11</v>
      </c>
    </row>
    <row r="418" spans="1:15" ht="34.5" customHeight="1">
      <c r="A418" s="22" t="s">
        <v>329</v>
      </c>
      <c r="B418" s="24" t="s">
        <v>221</v>
      </c>
      <c r="C418" s="24" t="s">
        <v>191</v>
      </c>
      <c r="D418" s="24" t="s">
        <v>232</v>
      </c>
      <c r="E418" s="57" t="s">
        <v>60</v>
      </c>
      <c r="F418" s="24" t="s">
        <v>246</v>
      </c>
      <c r="G418" s="24"/>
      <c r="H418" s="24"/>
      <c r="I418" s="138">
        <f>I419</f>
        <v>11</v>
      </c>
      <c r="J418" s="152"/>
      <c r="K418" s="152"/>
      <c r="L418" s="152"/>
      <c r="M418" s="152"/>
      <c r="N418" s="138">
        <f t="shared" si="74"/>
        <v>0</v>
      </c>
      <c r="O418" s="186">
        <f t="shared" si="74"/>
        <v>11</v>
      </c>
    </row>
    <row r="419" spans="1:15" ht="45">
      <c r="A419" s="22" t="s">
        <v>317</v>
      </c>
      <c r="B419" s="24" t="s">
        <v>221</v>
      </c>
      <c r="C419" s="24" t="s">
        <v>191</v>
      </c>
      <c r="D419" s="24" t="s">
        <v>232</v>
      </c>
      <c r="E419" s="57" t="s">
        <v>60</v>
      </c>
      <c r="F419" s="24" t="s">
        <v>247</v>
      </c>
      <c r="G419" s="24"/>
      <c r="H419" s="24"/>
      <c r="I419" s="138">
        <f>I420</f>
        <v>11</v>
      </c>
      <c r="J419" s="152"/>
      <c r="K419" s="152"/>
      <c r="L419" s="152"/>
      <c r="M419" s="152"/>
      <c r="N419" s="138">
        <f t="shared" si="74"/>
        <v>0</v>
      </c>
      <c r="O419" s="186">
        <f t="shared" si="74"/>
        <v>11</v>
      </c>
    </row>
    <row r="420" spans="1:15" ht="18">
      <c r="A420" s="28" t="s">
        <v>236</v>
      </c>
      <c r="B420" s="26" t="s">
        <v>221</v>
      </c>
      <c r="C420" s="26" t="s">
        <v>191</v>
      </c>
      <c r="D420" s="26" t="s">
        <v>232</v>
      </c>
      <c r="E420" s="64" t="s">
        <v>60</v>
      </c>
      <c r="F420" s="26" t="s">
        <v>247</v>
      </c>
      <c r="G420" s="26" t="s">
        <v>224</v>
      </c>
      <c r="H420" s="26"/>
      <c r="I420" s="140">
        <v>11</v>
      </c>
      <c r="J420" s="152"/>
      <c r="K420" s="152"/>
      <c r="L420" s="152"/>
      <c r="M420" s="152"/>
      <c r="N420" s="142">
        <v>0</v>
      </c>
      <c r="O420" s="142">
        <f>I420+N420</f>
        <v>11</v>
      </c>
    </row>
    <row r="421" spans="1:15" ht="45">
      <c r="A421" s="23" t="s">
        <v>331</v>
      </c>
      <c r="B421" s="24" t="s">
        <v>221</v>
      </c>
      <c r="C421" s="24" t="s">
        <v>191</v>
      </c>
      <c r="D421" s="24" t="s">
        <v>232</v>
      </c>
      <c r="E421" s="24" t="s">
        <v>56</v>
      </c>
      <c r="F421" s="24"/>
      <c r="G421" s="24"/>
      <c r="H421" s="24"/>
      <c r="I421" s="138">
        <f>I422</f>
        <v>100</v>
      </c>
      <c r="J421" s="152"/>
      <c r="K421" s="152"/>
      <c r="L421" s="152"/>
      <c r="M421" s="152"/>
      <c r="N421" s="138">
        <f aca="true" t="shared" si="75" ref="N421:O425">N422</f>
        <v>0</v>
      </c>
      <c r="O421" s="186">
        <f t="shared" si="75"/>
        <v>100</v>
      </c>
    </row>
    <row r="422" spans="1:15" ht="65.25" customHeight="1">
      <c r="A422" s="23" t="s">
        <v>408</v>
      </c>
      <c r="B422" s="24" t="s">
        <v>221</v>
      </c>
      <c r="C422" s="24" t="s">
        <v>191</v>
      </c>
      <c r="D422" s="24" t="s">
        <v>232</v>
      </c>
      <c r="E422" s="24" t="s">
        <v>394</v>
      </c>
      <c r="F422" s="24"/>
      <c r="G422" s="24"/>
      <c r="H422" s="24"/>
      <c r="I422" s="138">
        <f>I423</f>
        <v>100</v>
      </c>
      <c r="J422" s="152"/>
      <c r="K422" s="152"/>
      <c r="L422" s="152"/>
      <c r="M422" s="152"/>
      <c r="N422" s="138">
        <f t="shared" si="75"/>
        <v>0</v>
      </c>
      <c r="O422" s="186">
        <f t="shared" si="75"/>
        <v>100</v>
      </c>
    </row>
    <row r="423" spans="1:15" ht="18">
      <c r="A423" s="22" t="s">
        <v>300</v>
      </c>
      <c r="B423" s="24" t="s">
        <v>221</v>
      </c>
      <c r="C423" s="24" t="s">
        <v>191</v>
      </c>
      <c r="D423" s="24" t="s">
        <v>232</v>
      </c>
      <c r="E423" s="24" t="s">
        <v>395</v>
      </c>
      <c r="F423" s="24"/>
      <c r="G423" s="24"/>
      <c r="H423" s="24"/>
      <c r="I423" s="138">
        <f>I424</f>
        <v>100</v>
      </c>
      <c r="J423" s="152"/>
      <c r="K423" s="152"/>
      <c r="L423" s="152"/>
      <c r="M423" s="152"/>
      <c r="N423" s="138">
        <f t="shared" si="75"/>
        <v>0</v>
      </c>
      <c r="O423" s="186">
        <f t="shared" si="75"/>
        <v>100</v>
      </c>
    </row>
    <row r="424" spans="1:15" ht="30">
      <c r="A424" s="23" t="s">
        <v>259</v>
      </c>
      <c r="B424" s="24" t="s">
        <v>221</v>
      </c>
      <c r="C424" s="24" t="s">
        <v>191</v>
      </c>
      <c r="D424" s="24" t="s">
        <v>232</v>
      </c>
      <c r="E424" s="24" t="s">
        <v>395</v>
      </c>
      <c r="F424" s="24" t="s">
        <v>258</v>
      </c>
      <c r="G424" s="24"/>
      <c r="H424" s="24"/>
      <c r="I424" s="138">
        <f>I425</f>
        <v>100</v>
      </c>
      <c r="J424" s="152"/>
      <c r="K424" s="152"/>
      <c r="L424" s="152"/>
      <c r="M424" s="152"/>
      <c r="N424" s="138">
        <f t="shared" si="75"/>
        <v>0</v>
      </c>
      <c r="O424" s="186">
        <f t="shared" si="75"/>
        <v>100</v>
      </c>
    </row>
    <row r="425" spans="1:15" ht="30">
      <c r="A425" s="23" t="s">
        <v>270</v>
      </c>
      <c r="B425" s="24" t="s">
        <v>221</v>
      </c>
      <c r="C425" s="24" t="s">
        <v>191</v>
      </c>
      <c r="D425" s="24" t="s">
        <v>232</v>
      </c>
      <c r="E425" s="24" t="s">
        <v>395</v>
      </c>
      <c r="F425" s="24" t="s">
        <v>262</v>
      </c>
      <c r="G425" s="24"/>
      <c r="H425" s="24"/>
      <c r="I425" s="138">
        <f>I426</f>
        <v>100</v>
      </c>
      <c r="J425" s="152"/>
      <c r="K425" s="152"/>
      <c r="L425" s="152"/>
      <c r="M425" s="152"/>
      <c r="N425" s="138">
        <f t="shared" si="75"/>
        <v>0</v>
      </c>
      <c r="O425" s="186">
        <f t="shared" si="75"/>
        <v>100</v>
      </c>
    </row>
    <row r="426" spans="1:15" ht="18">
      <c r="A426" s="28" t="s">
        <v>236</v>
      </c>
      <c r="B426" s="26" t="s">
        <v>221</v>
      </c>
      <c r="C426" s="26" t="s">
        <v>191</v>
      </c>
      <c r="D426" s="26" t="s">
        <v>232</v>
      </c>
      <c r="E426" s="26" t="s">
        <v>395</v>
      </c>
      <c r="F426" s="26" t="s">
        <v>262</v>
      </c>
      <c r="G426" s="26" t="s">
        <v>224</v>
      </c>
      <c r="H426" s="26"/>
      <c r="I426" s="140">
        <v>100</v>
      </c>
      <c r="J426" s="152"/>
      <c r="K426" s="152"/>
      <c r="L426" s="152"/>
      <c r="M426" s="152"/>
      <c r="N426" s="142">
        <v>0</v>
      </c>
      <c r="O426" s="142">
        <f>I426+N426</f>
        <v>100</v>
      </c>
    </row>
    <row r="427" spans="1:15" ht="60">
      <c r="A427" s="111" t="s">
        <v>450</v>
      </c>
      <c r="B427" s="24" t="s">
        <v>221</v>
      </c>
      <c r="C427" s="24" t="s">
        <v>191</v>
      </c>
      <c r="D427" s="24" t="s">
        <v>232</v>
      </c>
      <c r="E427" s="24" t="s">
        <v>468</v>
      </c>
      <c r="F427" s="26"/>
      <c r="G427" s="26"/>
      <c r="H427" s="26"/>
      <c r="I427" s="138">
        <f>I428+I433</f>
        <v>372.6</v>
      </c>
      <c r="J427" s="152"/>
      <c r="K427" s="152"/>
      <c r="L427" s="152"/>
      <c r="M427" s="152"/>
      <c r="N427" s="138">
        <f>N428+N433</f>
        <v>0</v>
      </c>
      <c r="O427" s="186">
        <f>O428+O433</f>
        <v>372.6</v>
      </c>
    </row>
    <row r="428" spans="1:15" ht="30">
      <c r="A428" s="22" t="s">
        <v>451</v>
      </c>
      <c r="B428" s="24" t="s">
        <v>221</v>
      </c>
      <c r="C428" s="24" t="s">
        <v>191</v>
      </c>
      <c r="D428" s="24" t="s">
        <v>232</v>
      </c>
      <c r="E428" s="24" t="s">
        <v>469</v>
      </c>
      <c r="F428" s="26"/>
      <c r="G428" s="26"/>
      <c r="H428" s="26"/>
      <c r="I428" s="138">
        <f>I429</f>
        <v>322.6</v>
      </c>
      <c r="J428" s="152"/>
      <c r="K428" s="152"/>
      <c r="L428" s="152"/>
      <c r="M428" s="152"/>
      <c r="N428" s="138">
        <f aca="true" t="shared" si="76" ref="N428:O431">N429</f>
        <v>0</v>
      </c>
      <c r="O428" s="186">
        <f t="shared" si="76"/>
        <v>322.6</v>
      </c>
    </row>
    <row r="429" spans="1:15" ht="18">
      <c r="A429" s="112" t="s">
        <v>300</v>
      </c>
      <c r="B429" s="24" t="s">
        <v>221</v>
      </c>
      <c r="C429" s="24" t="s">
        <v>191</v>
      </c>
      <c r="D429" s="24" t="s">
        <v>232</v>
      </c>
      <c r="E429" s="24" t="s">
        <v>470</v>
      </c>
      <c r="F429" s="24"/>
      <c r="G429" s="24"/>
      <c r="H429" s="26"/>
      <c r="I429" s="138">
        <f>I430</f>
        <v>322.6</v>
      </c>
      <c r="J429" s="152"/>
      <c r="K429" s="152"/>
      <c r="L429" s="152"/>
      <c r="M429" s="152"/>
      <c r="N429" s="138">
        <f t="shared" si="76"/>
        <v>0</v>
      </c>
      <c r="O429" s="186">
        <f t="shared" si="76"/>
        <v>322.6</v>
      </c>
    </row>
    <row r="430" spans="1:15" ht="90">
      <c r="A430" s="112" t="s">
        <v>315</v>
      </c>
      <c r="B430" s="24" t="s">
        <v>221</v>
      </c>
      <c r="C430" s="24" t="s">
        <v>191</v>
      </c>
      <c r="D430" s="24" t="s">
        <v>232</v>
      </c>
      <c r="E430" s="24" t="s">
        <v>470</v>
      </c>
      <c r="F430" s="24" t="s">
        <v>244</v>
      </c>
      <c r="G430" s="24"/>
      <c r="H430" s="26"/>
      <c r="I430" s="138">
        <f>I431</f>
        <v>322.6</v>
      </c>
      <c r="J430" s="152"/>
      <c r="K430" s="152"/>
      <c r="L430" s="152"/>
      <c r="M430" s="152"/>
      <c r="N430" s="138">
        <f t="shared" si="76"/>
        <v>0</v>
      </c>
      <c r="O430" s="186">
        <f t="shared" si="76"/>
        <v>322.6</v>
      </c>
    </row>
    <row r="431" spans="1:15" ht="30">
      <c r="A431" s="112" t="s">
        <v>314</v>
      </c>
      <c r="B431" s="24" t="s">
        <v>221</v>
      </c>
      <c r="C431" s="24" t="s">
        <v>191</v>
      </c>
      <c r="D431" s="24" t="s">
        <v>232</v>
      </c>
      <c r="E431" s="24" t="s">
        <v>470</v>
      </c>
      <c r="F431" s="24" t="s">
        <v>245</v>
      </c>
      <c r="G431" s="24"/>
      <c r="H431" s="26"/>
      <c r="I431" s="138">
        <f>I432</f>
        <v>322.6</v>
      </c>
      <c r="J431" s="152"/>
      <c r="K431" s="152"/>
      <c r="L431" s="152"/>
      <c r="M431" s="152"/>
      <c r="N431" s="138">
        <f t="shared" si="76"/>
        <v>0</v>
      </c>
      <c r="O431" s="186">
        <f t="shared" si="76"/>
        <v>322.6</v>
      </c>
    </row>
    <row r="432" spans="1:15" ht="18">
      <c r="A432" s="113" t="s">
        <v>236</v>
      </c>
      <c r="B432" s="26" t="s">
        <v>221</v>
      </c>
      <c r="C432" s="26" t="s">
        <v>191</v>
      </c>
      <c r="D432" s="26" t="s">
        <v>232</v>
      </c>
      <c r="E432" s="26" t="s">
        <v>470</v>
      </c>
      <c r="F432" s="26" t="s">
        <v>245</v>
      </c>
      <c r="G432" s="26" t="s">
        <v>224</v>
      </c>
      <c r="H432" s="26"/>
      <c r="I432" s="140">
        <v>322.6</v>
      </c>
      <c r="J432" s="152"/>
      <c r="K432" s="152"/>
      <c r="L432" s="152"/>
      <c r="M432" s="152"/>
      <c r="N432" s="142">
        <v>0</v>
      </c>
      <c r="O432" s="142">
        <f>I432+N432</f>
        <v>322.6</v>
      </c>
    </row>
    <row r="433" spans="1:15" ht="30">
      <c r="A433" s="22" t="s">
        <v>452</v>
      </c>
      <c r="B433" s="24" t="s">
        <v>221</v>
      </c>
      <c r="C433" s="24" t="s">
        <v>191</v>
      </c>
      <c r="D433" s="24" t="s">
        <v>232</v>
      </c>
      <c r="E433" s="24" t="s">
        <v>471</v>
      </c>
      <c r="F433" s="24"/>
      <c r="G433" s="24"/>
      <c r="H433" s="24"/>
      <c r="I433" s="138">
        <f>I435</f>
        <v>50</v>
      </c>
      <c r="J433" s="152"/>
      <c r="K433" s="152"/>
      <c r="L433" s="152"/>
      <c r="M433" s="152"/>
      <c r="N433" s="138">
        <f>N435</f>
        <v>0</v>
      </c>
      <c r="O433" s="186">
        <f>O435</f>
        <v>50</v>
      </c>
    </row>
    <row r="434" spans="1:15" ht="18">
      <c r="A434" s="112" t="s">
        <v>300</v>
      </c>
      <c r="B434" s="24" t="s">
        <v>221</v>
      </c>
      <c r="C434" s="24" t="s">
        <v>191</v>
      </c>
      <c r="D434" s="24" t="s">
        <v>232</v>
      </c>
      <c r="E434" s="24" t="s">
        <v>472</v>
      </c>
      <c r="F434" s="24"/>
      <c r="G434" s="24"/>
      <c r="H434" s="24"/>
      <c r="I434" s="138">
        <f>I435</f>
        <v>50</v>
      </c>
      <c r="J434" s="152"/>
      <c r="K434" s="152"/>
      <c r="L434" s="152"/>
      <c r="M434" s="152"/>
      <c r="N434" s="138">
        <f aca="true" t="shared" si="77" ref="N434:O436">N435</f>
        <v>0</v>
      </c>
      <c r="O434" s="186">
        <f t="shared" si="77"/>
        <v>50</v>
      </c>
    </row>
    <row r="435" spans="1:15" ht="30">
      <c r="A435" s="23" t="s">
        <v>259</v>
      </c>
      <c r="B435" s="24" t="s">
        <v>221</v>
      </c>
      <c r="C435" s="24" t="s">
        <v>191</v>
      </c>
      <c r="D435" s="24" t="s">
        <v>232</v>
      </c>
      <c r="E435" s="24" t="s">
        <v>472</v>
      </c>
      <c r="F435" s="24" t="s">
        <v>258</v>
      </c>
      <c r="G435" s="24"/>
      <c r="H435" s="24"/>
      <c r="I435" s="138">
        <f>I436</f>
        <v>50</v>
      </c>
      <c r="J435" s="152"/>
      <c r="K435" s="152"/>
      <c r="L435" s="152"/>
      <c r="M435" s="152"/>
      <c r="N435" s="138">
        <f t="shared" si="77"/>
        <v>0</v>
      </c>
      <c r="O435" s="186">
        <f t="shared" si="77"/>
        <v>50</v>
      </c>
    </row>
    <row r="436" spans="1:15" ht="18">
      <c r="A436" s="23" t="s">
        <v>160</v>
      </c>
      <c r="B436" s="24" t="s">
        <v>221</v>
      </c>
      <c r="C436" s="24" t="s">
        <v>191</v>
      </c>
      <c r="D436" s="24" t="s">
        <v>232</v>
      </c>
      <c r="E436" s="24" t="s">
        <v>472</v>
      </c>
      <c r="F436" s="24" t="s">
        <v>159</v>
      </c>
      <c r="G436" s="24"/>
      <c r="H436" s="24"/>
      <c r="I436" s="138">
        <f>I437</f>
        <v>50</v>
      </c>
      <c r="J436" s="152"/>
      <c r="K436" s="152"/>
      <c r="L436" s="152"/>
      <c r="M436" s="152"/>
      <c r="N436" s="138">
        <f t="shared" si="77"/>
        <v>0</v>
      </c>
      <c r="O436" s="186">
        <f t="shared" si="77"/>
        <v>50</v>
      </c>
    </row>
    <row r="437" spans="1:15" ht="18">
      <c r="A437" s="28" t="s">
        <v>236</v>
      </c>
      <c r="B437" s="26" t="s">
        <v>221</v>
      </c>
      <c r="C437" s="26" t="s">
        <v>191</v>
      </c>
      <c r="D437" s="26" t="s">
        <v>232</v>
      </c>
      <c r="E437" s="26" t="s">
        <v>472</v>
      </c>
      <c r="F437" s="26" t="s">
        <v>159</v>
      </c>
      <c r="G437" s="26" t="s">
        <v>224</v>
      </c>
      <c r="H437" s="26"/>
      <c r="I437" s="140">
        <v>50</v>
      </c>
      <c r="J437" s="152"/>
      <c r="K437" s="152"/>
      <c r="L437" s="152"/>
      <c r="M437" s="152"/>
      <c r="N437" s="142">
        <v>0</v>
      </c>
      <c r="O437" s="142">
        <f>I437+N437</f>
        <v>50</v>
      </c>
    </row>
    <row r="438" spans="1:15" ht="45">
      <c r="A438" s="116" t="s">
        <v>396</v>
      </c>
      <c r="B438" s="24" t="s">
        <v>221</v>
      </c>
      <c r="C438" s="24" t="s">
        <v>191</v>
      </c>
      <c r="D438" s="24" t="s">
        <v>232</v>
      </c>
      <c r="E438" s="24" t="s">
        <v>139</v>
      </c>
      <c r="F438" s="24"/>
      <c r="G438" s="24"/>
      <c r="H438" s="24"/>
      <c r="I438" s="138">
        <f>I439</f>
        <v>100</v>
      </c>
      <c r="J438" s="152"/>
      <c r="K438" s="152"/>
      <c r="L438" s="152"/>
      <c r="M438" s="152"/>
      <c r="N438" s="138">
        <f aca="true" t="shared" si="78" ref="N438:O442">N439</f>
        <v>0</v>
      </c>
      <c r="O438" s="186">
        <f t="shared" si="78"/>
        <v>100</v>
      </c>
    </row>
    <row r="439" spans="1:15" ht="60">
      <c r="A439" s="27" t="s">
        <v>150</v>
      </c>
      <c r="B439" s="24" t="s">
        <v>221</v>
      </c>
      <c r="C439" s="24" t="s">
        <v>191</v>
      </c>
      <c r="D439" s="24" t="s">
        <v>232</v>
      </c>
      <c r="E439" s="57" t="s">
        <v>151</v>
      </c>
      <c r="F439" s="24"/>
      <c r="G439" s="24"/>
      <c r="H439" s="24"/>
      <c r="I439" s="138">
        <f>I440</f>
        <v>100</v>
      </c>
      <c r="J439" s="152"/>
      <c r="K439" s="152"/>
      <c r="L439" s="152"/>
      <c r="M439" s="152"/>
      <c r="N439" s="138">
        <f t="shared" si="78"/>
        <v>0</v>
      </c>
      <c r="O439" s="186">
        <f t="shared" si="78"/>
        <v>100</v>
      </c>
    </row>
    <row r="440" spans="1:15" ht="18">
      <c r="A440" s="22" t="s">
        <v>300</v>
      </c>
      <c r="B440" s="24" t="s">
        <v>221</v>
      </c>
      <c r="C440" s="24" t="s">
        <v>191</v>
      </c>
      <c r="D440" s="24" t="s">
        <v>232</v>
      </c>
      <c r="E440" s="63" t="s">
        <v>152</v>
      </c>
      <c r="F440" s="24"/>
      <c r="G440" s="24"/>
      <c r="H440" s="24"/>
      <c r="I440" s="138">
        <f>I441</f>
        <v>100</v>
      </c>
      <c r="J440" s="152"/>
      <c r="K440" s="152"/>
      <c r="L440" s="152"/>
      <c r="M440" s="152"/>
      <c r="N440" s="138">
        <f t="shared" si="78"/>
        <v>0</v>
      </c>
      <c r="O440" s="186">
        <f t="shared" si="78"/>
        <v>100</v>
      </c>
    </row>
    <row r="441" spans="1:15" ht="34.5" customHeight="1">
      <c r="A441" s="22" t="s">
        <v>329</v>
      </c>
      <c r="B441" s="24" t="s">
        <v>221</v>
      </c>
      <c r="C441" s="24" t="s">
        <v>191</v>
      </c>
      <c r="D441" s="24" t="s">
        <v>232</v>
      </c>
      <c r="E441" s="63" t="s">
        <v>152</v>
      </c>
      <c r="F441" s="24" t="s">
        <v>246</v>
      </c>
      <c r="G441" s="24"/>
      <c r="H441" s="24"/>
      <c r="I441" s="138">
        <f>I442</f>
        <v>100</v>
      </c>
      <c r="J441" s="152"/>
      <c r="K441" s="152"/>
      <c r="L441" s="152"/>
      <c r="M441" s="152"/>
      <c r="N441" s="138">
        <f t="shared" si="78"/>
        <v>0</v>
      </c>
      <c r="O441" s="186">
        <f t="shared" si="78"/>
        <v>100</v>
      </c>
    </row>
    <row r="442" spans="1:15" ht="45">
      <c r="A442" s="22" t="s">
        <v>317</v>
      </c>
      <c r="B442" s="24" t="s">
        <v>221</v>
      </c>
      <c r="C442" s="24" t="s">
        <v>191</v>
      </c>
      <c r="D442" s="24" t="s">
        <v>232</v>
      </c>
      <c r="E442" s="63" t="s">
        <v>152</v>
      </c>
      <c r="F442" s="24" t="s">
        <v>247</v>
      </c>
      <c r="G442" s="24"/>
      <c r="H442" s="24"/>
      <c r="I442" s="138">
        <f>I443</f>
        <v>100</v>
      </c>
      <c r="J442" s="152"/>
      <c r="K442" s="152"/>
      <c r="L442" s="152"/>
      <c r="M442" s="152"/>
      <c r="N442" s="138">
        <f t="shared" si="78"/>
        <v>0</v>
      </c>
      <c r="O442" s="186">
        <f t="shared" si="78"/>
        <v>100</v>
      </c>
    </row>
    <row r="443" spans="1:15" ht="18">
      <c r="A443" s="28" t="s">
        <v>236</v>
      </c>
      <c r="B443" s="26" t="s">
        <v>221</v>
      </c>
      <c r="C443" s="26" t="s">
        <v>191</v>
      </c>
      <c r="D443" s="26" t="s">
        <v>232</v>
      </c>
      <c r="E443" s="64" t="s">
        <v>152</v>
      </c>
      <c r="F443" s="26" t="s">
        <v>247</v>
      </c>
      <c r="G443" s="26" t="s">
        <v>224</v>
      </c>
      <c r="H443" s="26"/>
      <c r="I443" s="140">
        <v>100</v>
      </c>
      <c r="J443" s="152"/>
      <c r="K443" s="152"/>
      <c r="L443" s="152"/>
      <c r="M443" s="152"/>
      <c r="N443" s="142">
        <v>0</v>
      </c>
      <c r="O443" s="142">
        <f>I443+N443</f>
        <v>100</v>
      </c>
    </row>
    <row r="444" spans="1:15" ht="18">
      <c r="A444" s="23" t="s">
        <v>166</v>
      </c>
      <c r="B444" s="24" t="s">
        <v>221</v>
      </c>
      <c r="C444" s="24" t="s">
        <v>191</v>
      </c>
      <c r="D444" s="24" t="s">
        <v>232</v>
      </c>
      <c r="E444" s="24" t="s">
        <v>361</v>
      </c>
      <c r="F444" s="24"/>
      <c r="G444" s="24"/>
      <c r="H444" s="24"/>
      <c r="I444" s="138">
        <f>I445+I452+I459+I466+I480+I476+I490</f>
        <v>18474.5</v>
      </c>
      <c r="J444" s="183">
        <f aca="true" t="shared" si="79" ref="J444:O444">J445+J452+J459+J466+J480+J476+J490</f>
        <v>0</v>
      </c>
      <c r="K444" s="183">
        <f t="shared" si="79"/>
        <v>0</v>
      </c>
      <c r="L444" s="183">
        <f t="shared" si="79"/>
        <v>0</v>
      </c>
      <c r="M444" s="183">
        <f t="shared" si="79"/>
        <v>0</v>
      </c>
      <c r="N444" s="183">
        <f t="shared" si="79"/>
        <v>4113.3</v>
      </c>
      <c r="O444" s="186">
        <f t="shared" si="79"/>
        <v>22587.8</v>
      </c>
    </row>
    <row r="445" spans="1:15" ht="105">
      <c r="A445" s="23" t="s">
        <v>173</v>
      </c>
      <c r="B445" s="24" t="s">
        <v>221</v>
      </c>
      <c r="C445" s="24" t="s">
        <v>191</v>
      </c>
      <c r="D445" s="24" t="s">
        <v>232</v>
      </c>
      <c r="E445" s="24" t="s">
        <v>81</v>
      </c>
      <c r="F445" s="46"/>
      <c r="G445" s="46"/>
      <c r="H445" s="46"/>
      <c r="I445" s="138">
        <f>I446+I449</f>
        <v>367.7</v>
      </c>
      <c r="J445" s="152"/>
      <c r="K445" s="152"/>
      <c r="L445" s="152"/>
      <c r="M445" s="152"/>
      <c r="N445" s="138">
        <f>N446+N449</f>
        <v>0</v>
      </c>
      <c r="O445" s="186">
        <f>O446+O449</f>
        <v>367.7</v>
      </c>
    </row>
    <row r="446" spans="1:15" ht="90">
      <c r="A446" s="23" t="s">
        <v>315</v>
      </c>
      <c r="B446" s="24" t="s">
        <v>221</v>
      </c>
      <c r="C446" s="24" t="s">
        <v>191</v>
      </c>
      <c r="D446" s="24" t="s">
        <v>232</v>
      </c>
      <c r="E446" s="24" t="s">
        <v>81</v>
      </c>
      <c r="F446" s="24" t="s">
        <v>244</v>
      </c>
      <c r="G446" s="46"/>
      <c r="H446" s="46"/>
      <c r="I446" s="138">
        <f>I447</f>
        <v>293.4</v>
      </c>
      <c r="J446" s="152"/>
      <c r="K446" s="152"/>
      <c r="L446" s="152"/>
      <c r="M446" s="152"/>
      <c r="N446" s="138">
        <f>N447</f>
        <v>0</v>
      </c>
      <c r="O446" s="186">
        <f>O447</f>
        <v>293.4</v>
      </c>
    </row>
    <row r="447" spans="1:15" ht="30">
      <c r="A447" s="23" t="s">
        <v>314</v>
      </c>
      <c r="B447" s="24" t="s">
        <v>221</v>
      </c>
      <c r="C447" s="24" t="s">
        <v>191</v>
      </c>
      <c r="D447" s="24" t="s">
        <v>232</v>
      </c>
      <c r="E447" s="24" t="s">
        <v>81</v>
      </c>
      <c r="F447" s="24" t="s">
        <v>245</v>
      </c>
      <c r="G447" s="24"/>
      <c r="H447" s="24"/>
      <c r="I447" s="138">
        <f>I448</f>
        <v>293.4</v>
      </c>
      <c r="J447" s="152"/>
      <c r="K447" s="152"/>
      <c r="L447" s="152"/>
      <c r="M447" s="152"/>
      <c r="N447" s="138">
        <f>N448</f>
        <v>0</v>
      </c>
      <c r="O447" s="186">
        <f>O448</f>
        <v>293.4</v>
      </c>
    </row>
    <row r="448" spans="1:15" ht="18">
      <c r="A448" s="25" t="s">
        <v>237</v>
      </c>
      <c r="B448" s="26" t="s">
        <v>221</v>
      </c>
      <c r="C448" s="26" t="s">
        <v>191</v>
      </c>
      <c r="D448" s="26" t="s">
        <v>232</v>
      </c>
      <c r="E448" s="26" t="s">
        <v>81</v>
      </c>
      <c r="F448" s="26" t="s">
        <v>245</v>
      </c>
      <c r="G448" s="26" t="s">
        <v>225</v>
      </c>
      <c r="H448" s="26"/>
      <c r="I448" s="140">
        <v>293.4</v>
      </c>
      <c r="J448" s="152"/>
      <c r="K448" s="152"/>
      <c r="L448" s="152"/>
      <c r="M448" s="152"/>
      <c r="N448" s="142">
        <v>0</v>
      </c>
      <c r="O448" s="142">
        <f>I448+N448</f>
        <v>293.4</v>
      </c>
    </row>
    <row r="449" spans="1:15" ht="36" customHeight="1">
      <c r="A449" s="22" t="s">
        <v>329</v>
      </c>
      <c r="B449" s="24" t="s">
        <v>221</v>
      </c>
      <c r="C449" s="24" t="s">
        <v>191</v>
      </c>
      <c r="D449" s="24" t="s">
        <v>232</v>
      </c>
      <c r="E449" s="24" t="s">
        <v>81</v>
      </c>
      <c r="F449" s="24" t="s">
        <v>246</v>
      </c>
      <c r="G449" s="24"/>
      <c r="H449" s="24"/>
      <c r="I449" s="138">
        <f>I450</f>
        <v>74.3</v>
      </c>
      <c r="J449" s="152"/>
      <c r="K449" s="152"/>
      <c r="L449" s="152"/>
      <c r="M449" s="152"/>
      <c r="N449" s="138">
        <f>N450</f>
        <v>0</v>
      </c>
      <c r="O449" s="186">
        <f>O450</f>
        <v>74.3</v>
      </c>
    </row>
    <row r="450" spans="1:15" ht="45">
      <c r="A450" s="22" t="s">
        <v>317</v>
      </c>
      <c r="B450" s="24" t="s">
        <v>221</v>
      </c>
      <c r="C450" s="24" t="s">
        <v>191</v>
      </c>
      <c r="D450" s="24" t="s">
        <v>232</v>
      </c>
      <c r="E450" s="24" t="s">
        <v>81</v>
      </c>
      <c r="F450" s="24" t="s">
        <v>247</v>
      </c>
      <c r="G450" s="24"/>
      <c r="H450" s="24"/>
      <c r="I450" s="138">
        <f>I451</f>
        <v>74.3</v>
      </c>
      <c r="J450" s="152"/>
      <c r="K450" s="152"/>
      <c r="L450" s="152"/>
      <c r="M450" s="152"/>
      <c r="N450" s="138">
        <f>N451</f>
        <v>0</v>
      </c>
      <c r="O450" s="186">
        <f>O451</f>
        <v>74.3</v>
      </c>
    </row>
    <row r="451" spans="1:15" ht="18">
      <c r="A451" s="25" t="s">
        <v>237</v>
      </c>
      <c r="B451" s="26" t="s">
        <v>221</v>
      </c>
      <c r="C451" s="26" t="s">
        <v>191</v>
      </c>
      <c r="D451" s="26" t="s">
        <v>232</v>
      </c>
      <c r="E451" s="26" t="s">
        <v>81</v>
      </c>
      <c r="F451" s="26" t="s">
        <v>247</v>
      </c>
      <c r="G451" s="26" t="s">
        <v>225</v>
      </c>
      <c r="H451" s="26"/>
      <c r="I451" s="140">
        <v>74.3</v>
      </c>
      <c r="J451" s="152"/>
      <c r="K451" s="152"/>
      <c r="L451" s="152"/>
      <c r="M451" s="152"/>
      <c r="N451" s="142">
        <v>0</v>
      </c>
      <c r="O451" s="142">
        <f>I451+N451</f>
        <v>74.3</v>
      </c>
    </row>
    <row r="452" spans="1:15" ht="90">
      <c r="A452" s="23" t="s">
        <v>363</v>
      </c>
      <c r="B452" s="24" t="s">
        <v>221</v>
      </c>
      <c r="C452" s="24" t="s">
        <v>191</v>
      </c>
      <c r="D452" s="24" t="s">
        <v>232</v>
      </c>
      <c r="E452" s="24" t="s">
        <v>82</v>
      </c>
      <c r="F452" s="24"/>
      <c r="G452" s="24"/>
      <c r="H452" s="24"/>
      <c r="I452" s="138">
        <f>I453+I456</f>
        <v>866.1</v>
      </c>
      <c r="J452" s="152"/>
      <c r="K452" s="152"/>
      <c r="L452" s="152"/>
      <c r="M452" s="152"/>
      <c r="N452" s="138">
        <f>N453+N456</f>
        <v>0</v>
      </c>
      <c r="O452" s="186">
        <f>O453+O456</f>
        <v>866.1</v>
      </c>
    </row>
    <row r="453" spans="1:15" ht="90">
      <c r="A453" s="23" t="s">
        <v>315</v>
      </c>
      <c r="B453" s="24" t="s">
        <v>221</v>
      </c>
      <c r="C453" s="24" t="s">
        <v>191</v>
      </c>
      <c r="D453" s="24" t="s">
        <v>232</v>
      </c>
      <c r="E453" s="24" t="s">
        <v>82</v>
      </c>
      <c r="F453" s="24" t="s">
        <v>244</v>
      </c>
      <c r="G453" s="24"/>
      <c r="H453" s="24"/>
      <c r="I453" s="138">
        <f>I454</f>
        <v>810.5</v>
      </c>
      <c r="J453" s="152"/>
      <c r="K453" s="152"/>
      <c r="L453" s="152"/>
      <c r="M453" s="152"/>
      <c r="N453" s="138">
        <f>N454</f>
        <v>0</v>
      </c>
      <c r="O453" s="186">
        <f>O454</f>
        <v>810.5</v>
      </c>
    </row>
    <row r="454" spans="1:15" ht="30">
      <c r="A454" s="23" t="s">
        <v>314</v>
      </c>
      <c r="B454" s="24" t="s">
        <v>221</v>
      </c>
      <c r="C454" s="24" t="s">
        <v>191</v>
      </c>
      <c r="D454" s="24" t="s">
        <v>232</v>
      </c>
      <c r="E454" s="24" t="s">
        <v>82</v>
      </c>
      <c r="F454" s="24" t="s">
        <v>245</v>
      </c>
      <c r="G454" s="24"/>
      <c r="H454" s="24"/>
      <c r="I454" s="138">
        <f>I455</f>
        <v>810.5</v>
      </c>
      <c r="J454" s="152"/>
      <c r="K454" s="152"/>
      <c r="L454" s="152"/>
      <c r="M454" s="152"/>
      <c r="N454" s="138">
        <f>N455</f>
        <v>0</v>
      </c>
      <c r="O454" s="186">
        <f>O455</f>
        <v>810.5</v>
      </c>
    </row>
    <row r="455" spans="1:15" ht="18">
      <c r="A455" s="25" t="s">
        <v>237</v>
      </c>
      <c r="B455" s="26" t="s">
        <v>221</v>
      </c>
      <c r="C455" s="26" t="s">
        <v>191</v>
      </c>
      <c r="D455" s="26" t="s">
        <v>232</v>
      </c>
      <c r="E455" s="26" t="s">
        <v>82</v>
      </c>
      <c r="F455" s="26" t="s">
        <v>245</v>
      </c>
      <c r="G455" s="26" t="s">
        <v>225</v>
      </c>
      <c r="H455" s="26"/>
      <c r="I455" s="140">
        <v>810.5</v>
      </c>
      <c r="J455" s="152"/>
      <c r="K455" s="152"/>
      <c r="L455" s="152"/>
      <c r="M455" s="152"/>
      <c r="N455" s="142">
        <v>0</v>
      </c>
      <c r="O455" s="142">
        <f>I455+N455</f>
        <v>810.5</v>
      </c>
    </row>
    <row r="456" spans="1:15" ht="33.75" customHeight="1">
      <c r="A456" s="22" t="s">
        <v>329</v>
      </c>
      <c r="B456" s="24" t="s">
        <v>221</v>
      </c>
      <c r="C456" s="24" t="s">
        <v>191</v>
      </c>
      <c r="D456" s="24" t="s">
        <v>232</v>
      </c>
      <c r="E456" s="24" t="s">
        <v>82</v>
      </c>
      <c r="F456" s="24" t="s">
        <v>246</v>
      </c>
      <c r="G456" s="24"/>
      <c r="H456" s="24"/>
      <c r="I456" s="138">
        <f>I457</f>
        <v>55.6</v>
      </c>
      <c r="J456" s="152"/>
      <c r="K456" s="152"/>
      <c r="L456" s="152"/>
      <c r="M456" s="152"/>
      <c r="N456" s="138">
        <f>N457</f>
        <v>0</v>
      </c>
      <c r="O456" s="186">
        <f>O457</f>
        <v>55.6</v>
      </c>
    </row>
    <row r="457" spans="1:15" ht="45">
      <c r="A457" s="22" t="s">
        <v>317</v>
      </c>
      <c r="B457" s="24" t="s">
        <v>221</v>
      </c>
      <c r="C457" s="24" t="s">
        <v>191</v>
      </c>
      <c r="D457" s="24" t="s">
        <v>232</v>
      </c>
      <c r="E457" s="24" t="s">
        <v>82</v>
      </c>
      <c r="F457" s="24" t="s">
        <v>247</v>
      </c>
      <c r="G457" s="24"/>
      <c r="H457" s="24"/>
      <c r="I457" s="138">
        <f>I458</f>
        <v>55.6</v>
      </c>
      <c r="J457" s="152"/>
      <c r="K457" s="152"/>
      <c r="L457" s="152"/>
      <c r="M457" s="152"/>
      <c r="N457" s="138">
        <f>N458</f>
        <v>0</v>
      </c>
      <c r="O457" s="186">
        <f>O458</f>
        <v>55.6</v>
      </c>
    </row>
    <row r="458" spans="1:15" ht="18">
      <c r="A458" s="25" t="s">
        <v>237</v>
      </c>
      <c r="B458" s="26" t="s">
        <v>221</v>
      </c>
      <c r="C458" s="26" t="s">
        <v>191</v>
      </c>
      <c r="D458" s="26" t="s">
        <v>232</v>
      </c>
      <c r="E458" s="26" t="s">
        <v>82</v>
      </c>
      <c r="F458" s="26" t="s">
        <v>247</v>
      </c>
      <c r="G458" s="26" t="s">
        <v>225</v>
      </c>
      <c r="H458" s="26"/>
      <c r="I458" s="140">
        <v>55.6</v>
      </c>
      <c r="J458" s="152"/>
      <c r="K458" s="152"/>
      <c r="L458" s="152"/>
      <c r="M458" s="152"/>
      <c r="N458" s="142">
        <v>0</v>
      </c>
      <c r="O458" s="142">
        <f>I458+N458</f>
        <v>55.6</v>
      </c>
    </row>
    <row r="459" spans="1:15" ht="45">
      <c r="A459" s="23" t="s">
        <v>172</v>
      </c>
      <c r="B459" s="24" t="s">
        <v>221</v>
      </c>
      <c r="C459" s="24" t="s">
        <v>191</v>
      </c>
      <c r="D459" s="24" t="s">
        <v>232</v>
      </c>
      <c r="E459" s="24" t="s">
        <v>83</v>
      </c>
      <c r="F459" s="24"/>
      <c r="G459" s="24"/>
      <c r="H459" s="24"/>
      <c r="I459" s="138">
        <f>I460+I463</f>
        <v>357.4</v>
      </c>
      <c r="J459" s="152"/>
      <c r="K459" s="152"/>
      <c r="L459" s="152"/>
      <c r="M459" s="152"/>
      <c r="N459" s="138">
        <f>N460+N463</f>
        <v>0</v>
      </c>
      <c r="O459" s="186">
        <f>O460+O463</f>
        <v>357.4</v>
      </c>
    </row>
    <row r="460" spans="1:15" ht="90">
      <c r="A460" s="23" t="s">
        <v>315</v>
      </c>
      <c r="B460" s="24" t="s">
        <v>221</v>
      </c>
      <c r="C460" s="24" t="s">
        <v>191</v>
      </c>
      <c r="D460" s="24" t="s">
        <v>232</v>
      </c>
      <c r="E460" s="24" t="s">
        <v>83</v>
      </c>
      <c r="F460" s="24" t="s">
        <v>244</v>
      </c>
      <c r="G460" s="24"/>
      <c r="H460" s="24"/>
      <c r="I460" s="138">
        <f>I461</f>
        <v>309.4</v>
      </c>
      <c r="J460" s="152"/>
      <c r="K460" s="152"/>
      <c r="L460" s="152"/>
      <c r="M460" s="152"/>
      <c r="N460" s="138">
        <f>N461</f>
        <v>0</v>
      </c>
      <c r="O460" s="186">
        <f>O461</f>
        <v>309.4</v>
      </c>
    </row>
    <row r="461" spans="1:15" ht="30">
      <c r="A461" s="23" t="s">
        <v>314</v>
      </c>
      <c r="B461" s="24" t="s">
        <v>221</v>
      </c>
      <c r="C461" s="24" t="s">
        <v>191</v>
      </c>
      <c r="D461" s="24" t="s">
        <v>232</v>
      </c>
      <c r="E461" s="24" t="s">
        <v>83</v>
      </c>
      <c r="F461" s="24" t="s">
        <v>245</v>
      </c>
      <c r="G461" s="24"/>
      <c r="H461" s="24"/>
      <c r="I461" s="138">
        <f>I462</f>
        <v>309.4</v>
      </c>
      <c r="J461" s="152"/>
      <c r="K461" s="152"/>
      <c r="L461" s="152"/>
      <c r="M461" s="152"/>
      <c r="N461" s="138">
        <f>N462</f>
        <v>0</v>
      </c>
      <c r="O461" s="186">
        <f>O462</f>
        <v>309.4</v>
      </c>
    </row>
    <row r="462" spans="1:15" ht="18">
      <c r="A462" s="25" t="s">
        <v>237</v>
      </c>
      <c r="B462" s="26" t="s">
        <v>221</v>
      </c>
      <c r="C462" s="26" t="s">
        <v>191</v>
      </c>
      <c r="D462" s="26" t="s">
        <v>232</v>
      </c>
      <c r="E462" s="26" t="s">
        <v>83</v>
      </c>
      <c r="F462" s="26" t="s">
        <v>245</v>
      </c>
      <c r="G462" s="26" t="s">
        <v>225</v>
      </c>
      <c r="H462" s="26"/>
      <c r="I462" s="140">
        <v>309.4</v>
      </c>
      <c r="J462" s="152"/>
      <c r="K462" s="152"/>
      <c r="L462" s="152"/>
      <c r="M462" s="152"/>
      <c r="N462" s="142">
        <v>0</v>
      </c>
      <c r="O462" s="142">
        <f>I462+N462</f>
        <v>309.4</v>
      </c>
    </row>
    <row r="463" spans="1:15" ht="36" customHeight="1">
      <c r="A463" s="22" t="s">
        <v>329</v>
      </c>
      <c r="B463" s="24" t="s">
        <v>221</v>
      </c>
      <c r="C463" s="24" t="s">
        <v>191</v>
      </c>
      <c r="D463" s="24" t="s">
        <v>232</v>
      </c>
      <c r="E463" s="24" t="s">
        <v>83</v>
      </c>
      <c r="F463" s="24" t="s">
        <v>246</v>
      </c>
      <c r="G463" s="24"/>
      <c r="H463" s="26"/>
      <c r="I463" s="138">
        <f>I464</f>
        <v>48</v>
      </c>
      <c r="J463" s="152"/>
      <c r="K463" s="152"/>
      <c r="L463" s="152"/>
      <c r="M463" s="152"/>
      <c r="N463" s="138">
        <f>N464</f>
        <v>0</v>
      </c>
      <c r="O463" s="186">
        <f>O464</f>
        <v>48</v>
      </c>
    </row>
    <row r="464" spans="1:15" ht="45">
      <c r="A464" s="22" t="s">
        <v>317</v>
      </c>
      <c r="B464" s="24" t="s">
        <v>221</v>
      </c>
      <c r="C464" s="24" t="s">
        <v>191</v>
      </c>
      <c r="D464" s="24" t="s">
        <v>232</v>
      </c>
      <c r="E464" s="24" t="s">
        <v>83</v>
      </c>
      <c r="F464" s="24" t="s">
        <v>247</v>
      </c>
      <c r="G464" s="24"/>
      <c r="H464" s="26"/>
      <c r="I464" s="138">
        <f>I465</f>
        <v>48</v>
      </c>
      <c r="J464" s="152"/>
      <c r="K464" s="152"/>
      <c r="L464" s="152"/>
      <c r="M464" s="152"/>
      <c r="N464" s="138">
        <f>N465</f>
        <v>0</v>
      </c>
      <c r="O464" s="186">
        <f>O465</f>
        <v>48</v>
      </c>
    </row>
    <row r="465" spans="1:15" ht="18">
      <c r="A465" s="25" t="s">
        <v>237</v>
      </c>
      <c r="B465" s="26" t="s">
        <v>221</v>
      </c>
      <c r="C465" s="26" t="s">
        <v>191</v>
      </c>
      <c r="D465" s="26" t="s">
        <v>232</v>
      </c>
      <c r="E465" s="26" t="s">
        <v>83</v>
      </c>
      <c r="F465" s="26" t="s">
        <v>247</v>
      </c>
      <c r="G465" s="26" t="s">
        <v>225</v>
      </c>
      <c r="H465" s="26"/>
      <c r="I465" s="140">
        <v>48</v>
      </c>
      <c r="J465" s="152"/>
      <c r="K465" s="152"/>
      <c r="L465" s="152"/>
      <c r="M465" s="152"/>
      <c r="N465" s="142">
        <v>0</v>
      </c>
      <c r="O465" s="142">
        <f>I465+N465</f>
        <v>48</v>
      </c>
    </row>
    <row r="466" spans="1:15" ht="45">
      <c r="A466" s="22" t="s">
        <v>275</v>
      </c>
      <c r="B466" s="24" t="s">
        <v>221</v>
      </c>
      <c r="C466" s="24" t="s">
        <v>191</v>
      </c>
      <c r="D466" s="24" t="s">
        <v>232</v>
      </c>
      <c r="E466" s="24" t="s">
        <v>12</v>
      </c>
      <c r="F466" s="24"/>
      <c r="G466" s="24"/>
      <c r="H466" s="26"/>
      <c r="I466" s="138">
        <f>I467+I473+I470</f>
        <v>891</v>
      </c>
      <c r="J466" s="152"/>
      <c r="K466" s="152"/>
      <c r="L466" s="152"/>
      <c r="M466" s="152"/>
      <c r="N466" s="138">
        <f>N467+N473+N470</f>
        <v>0</v>
      </c>
      <c r="O466" s="186">
        <f>O467+O473+O470</f>
        <v>891</v>
      </c>
    </row>
    <row r="467" spans="1:15" ht="36" customHeight="1">
      <c r="A467" s="22" t="s">
        <v>329</v>
      </c>
      <c r="B467" s="24" t="s">
        <v>221</v>
      </c>
      <c r="C467" s="24" t="s">
        <v>191</v>
      </c>
      <c r="D467" s="24" t="s">
        <v>232</v>
      </c>
      <c r="E467" s="24" t="s">
        <v>12</v>
      </c>
      <c r="F467" s="24" t="s">
        <v>246</v>
      </c>
      <c r="G467" s="24"/>
      <c r="H467" s="26"/>
      <c r="I467" s="138">
        <f>I468</f>
        <v>746</v>
      </c>
      <c r="J467" s="152"/>
      <c r="K467" s="152"/>
      <c r="L467" s="152"/>
      <c r="M467" s="152"/>
      <c r="N467" s="138">
        <f>N468</f>
        <v>0</v>
      </c>
      <c r="O467" s="186">
        <f>O468</f>
        <v>746</v>
      </c>
    </row>
    <row r="468" spans="1:15" ht="45">
      <c r="A468" s="22" t="s">
        <v>317</v>
      </c>
      <c r="B468" s="24" t="s">
        <v>221</v>
      </c>
      <c r="C468" s="24" t="s">
        <v>191</v>
      </c>
      <c r="D468" s="24" t="s">
        <v>232</v>
      </c>
      <c r="E468" s="24" t="s">
        <v>12</v>
      </c>
      <c r="F468" s="24" t="s">
        <v>247</v>
      </c>
      <c r="G468" s="24"/>
      <c r="H468" s="26"/>
      <c r="I468" s="138">
        <f>I469</f>
        <v>746</v>
      </c>
      <c r="J468" s="152"/>
      <c r="K468" s="152"/>
      <c r="L468" s="152"/>
      <c r="M468" s="152"/>
      <c r="N468" s="138">
        <f>N469</f>
        <v>0</v>
      </c>
      <c r="O468" s="186">
        <f>O469</f>
        <v>746</v>
      </c>
    </row>
    <row r="469" spans="1:15" ht="18">
      <c r="A469" s="28" t="s">
        <v>236</v>
      </c>
      <c r="B469" s="26" t="s">
        <v>221</v>
      </c>
      <c r="C469" s="26" t="s">
        <v>191</v>
      </c>
      <c r="D469" s="26" t="s">
        <v>232</v>
      </c>
      <c r="E469" s="26" t="s">
        <v>12</v>
      </c>
      <c r="F469" s="26" t="s">
        <v>247</v>
      </c>
      <c r="G469" s="26" t="s">
        <v>224</v>
      </c>
      <c r="H469" s="26"/>
      <c r="I469" s="140">
        <v>746</v>
      </c>
      <c r="J469" s="152"/>
      <c r="K469" s="152"/>
      <c r="L469" s="152"/>
      <c r="M469" s="152"/>
      <c r="N469" s="142">
        <v>0</v>
      </c>
      <c r="O469" s="142">
        <f>I469+N469</f>
        <v>746</v>
      </c>
    </row>
    <row r="470" spans="1:15" ht="30">
      <c r="A470" s="23" t="s">
        <v>259</v>
      </c>
      <c r="B470" s="24" t="s">
        <v>221</v>
      </c>
      <c r="C470" s="24" t="s">
        <v>191</v>
      </c>
      <c r="D470" s="24" t="s">
        <v>232</v>
      </c>
      <c r="E470" s="24" t="s">
        <v>12</v>
      </c>
      <c r="F470" s="24" t="s">
        <v>258</v>
      </c>
      <c r="G470" s="24"/>
      <c r="H470" s="26"/>
      <c r="I470" s="138">
        <f>I471</f>
        <v>100</v>
      </c>
      <c r="J470" s="152"/>
      <c r="K470" s="152"/>
      <c r="L470" s="152"/>
      <c r="M470" s="152"/>
      <c r="N470" s="138">
        <f>N471</f>
        <v>0</v>
      </c>
      <c r="O470" s="186">
        <f>O471</f>
        <v>100</v>
      </c>
    </row>
    <row r="471" spans="1:15" ht="18">
      <c r="A471" s="23" t="s">
        <v>160</v>
      </c>
      <c r="B471" s="24" t="s">
        <v>221</v>
      </c>
      <c r="C471" s="24" t="s">
        <v>191</v>
      </c>
      <c r="D471" s="24" t="s">
        <v>232</v>
      </c>
      <c r="E471" s="24" t="s">
        <v>12</v>
      </c>
      <c r="F471" s="24" t="s">
        <v>159</v>
      </c>
      <c r="G471" s="24"/>
      <c r="H471" s="26"/>
      <c r="I471" s="138">
        <f>I472</f>
        <v>100</v>
      </c>
      <c r="J471" s="152"/>
      <c r="K471" s="152"/>
      <c r="L471" s="152"/>
      <c r="M471" s="152"/>
      <c r="N471" s="138">
        <f>N472</f>
        <v>0</v>
      </c>
      <c r="O471" s="186">
        <f>O472</f>
        <v>100</v>
      </c>
    </row>
    <row r="472" spans="1:15" ht="18">
      <c r="A472" s="28" t="s">
        <v>236</v>
      </c>
      <c r="B472" s="26" t="s">
        <v>221</v>
      </c>
      <c r="C472" s="26" t="s">
        <v>191</v>
      </c>
      <c r="D472" s="26" t="s">
        <v>232</v>
      </c>
      <c r="E472" s="26" t="s">
        <v>12</v>
      </c>
      <c r="F472" s="26" t="s">
        <v>159</v>
      </c>
      <c r="G472" s="26" t="s">
        <v>224</v>
      </c>
      <c r="H472" s="26"/>
      <c r="I472" s="140">
        <v>100</v>
      </c>
      <c r="J472" s="152"/>
      <c r="K472" s="152"/>
      <c r="L472" s="152"/>
      <c r="M472" s="152"/>
      <c r="N472" s="142">
        <v>0</v>
      </c>
      <c r="O472" s="142">
        <f>I472+N472</f>
        <v>100</v>
      </c>
    </row>
    <row r="473" spans="1:15" ht="18">
      <c r="A473" s="22" t="s">
        <v>255</v>
      </c>
      <c r="B473" s="24" t="s">
        <v>221</v>
      </c>
      <c r="C473" s="24" t="s">
        <v>191</v>
      </c>
      <c r="D473" s="24" t="s">
        <v>232</v>
      </c>
      <c r="E473" s="24" t="s">
        <v>12</v>
      </c>
      <c r="F473" s="24" t="s">
        <v>254</v>
      </c>
      <c r="G473" s="24"/>
      <c r="H473" s="26"/>
      <c r="I473" s="138">
        <f>I474</f>
        <v>45</v>
      </c>
      <c r="J473" s="152"/>
      <c r="K473" s="152"/>
      <c r="L473" s="152"/>
      <c r="M473" s="152"/>
      <c r="N473" s="138">
        <f>N474</f>
        <v>0</v>
      </c>
      <c r="O473" s="186">
        <f>O474</f>
        <v>45</v>
      </c>
    </row>
    <row r="474" spans="1:15" ht="18">
      <c r="A474" s="22" t="s">
        <v>257</v>
      </c>
      <c r="B474" s="24" t="s">
        <v>221</v>
      </c>
      <c r="C474" s="24" t="s">
        <v>191</v>
      </c>
      <c r="D474" s="24" t="s">
        <v>232</v>
      </c>
      <c r="E474" s="24" t="s">
        <v>12</v>
      </c>
      <c r="F474" s="24" t="s">
        <v>256</v>
      </c>
      <c r="G474" s="24"/>
      <c r="H474" s="26"/>
      <c r="I474" s="138">
        <f>I475</f>
        <v>45</v>
      </c>
      <c r="J474" s="152"/>
      <c r="K474" s="152"/>
      <c r="L474" s="152"/>
      <c r="M474" s="152"/>
      <c r="N474" s="138">
        <f>N475</f>
        <v>0</v>
      </c>
      <c r="O474" s="186">
        <f>O475</f>
        <v>45</v>
      </c>
    </row>
    <row r="475" spans="1:15" ht="18">
      <c r="A475" s="28" t="s">
        <v>236</v>
      </c>
      <c r="B475" s="26" t="s">
        <v>221</v>
      </c>
      <c r="C475" s="26" t="s">
        <v>191</v>
      </c>
      <c r="D475" s="26" t="s">
        <v>232</v>
      </c>
      <c r="E475" s="26" t="s">
        <v>12</v>
      </c>
      <c r="F475" s="26" t="s">
        <v>256</v>
      </c>
      <c r="G475" s="26" t="s">
        <v>224</v>
      </c>
      <c r="H475" s="46"/>
      <c r="I475" s="140">
        <v>45</v>
      </c>
      <c r="J475" s="152"/>
      <c r="K475" s="152"/>
      <c r="L475" s="152"/>
      <c r="M475" s="152"/>
      <c r="N475" s="142">
        <v>0</v>
      </c>
      <c r="O475" s="142">
        <f>I475+N475</f>
        <v>45</v>
      </c>
    </row>
    <row r="476" spans="1:15" ht="45">
      <c r="A476" s="111" t="s">
        <v>536</v>
      </c>
      <c r="B476" s="24" t="s">
        <v>221</v>
      </c>
      <c r="C476" s="24" t="s">
        <v>191</v>
      </c>
      <c r="D476" s="24" t="s">
        <v>232</v>
      </c>
      <c r="E476" s="24" t="s">
        <v>537</v>
      </c>
      <c r="F476" s="26"/>
      <c r="G476" s="26"/>
      <c r="H476" s="46"/>
      <c r="I476" s="183">
        <f>I477</f>
        <v>0</v>
      </c>
      <c r="J476" s="152"/>
      <c r="K476" s="152"/>
      <c r="L476" s="152"/>
      <c r="M476" s="152"/>
      <c r="N476" s="183">
        <f aca="true" t="shared" si="80" ref="N476:O478">N477</f>
        <v>97.3</v>
      </c>
      <c r="O476" s="186">
        <f t="shared" si="80"/>
        <v>97.3</v>
      </c>
    </row>
    <row r="477" spans="1:15" ht="18">
      <c r="A477" s="112" t="s">
        <v>255</v>
      </c>
      <c r="B477" s="24" t="s">
        <v>221</v>
      </c>
      <c r="C477" s="24" t="s">
        <v>191</v>
      </c>
      <c r="D477" s="24" t="s">
        <v>232</v>
      </c>
      <c r="E477" s="24" t="s">
        <v>537</v>
      </c>
      <c r="F477" s="24" t="s">
        <v>254</v>
      </c>
      <c r="G477" s="24"/>
      <c r="H477" s="46"/>
      <c r="I477" s="183">
        <f>I478</f>
        <v>0</v>
      </c>
      <c r="J477" s="152"/>
      <c r="K477" s="152"/>
      <c r="L477" s="152"/>
      <c r="M477" s="152"/>
      <c r="N477" s="183">
        <f t="shared" si="80"/>
        <v>97.3</v>
      </c>
      <c r="O477" s="186">
        <f t="shared" si="80"/>
        <v>97.3</v>
      </c>
    </row>
    <row r="478" spans="1:15" ht="18">
      <c r="A478" s="112" t="s">
        <v>538</v>
      </c>
      <c r="B478" s="24" t="s">
        <v>221</v>
      </c>
      <c r="C478" s="24" t="s">
        <v>191</v>
      </c>
      <c r="D478" s="24" t="s">
        <v>232</v>
      </c>
      <c r="E478" s="24" t="s">
        <v>537</v>
      </c>
      <c r="F478" s="24" t="s">
        <v>539</v>
      </c>
      <c r="G478" s="24"/>
      <c r="H478" s="46"/>
      <c r="I478" s="183">
        <f>I479</f>
        <v>0</v>
      </c>
      <c r="J478" s="152"/>
      <c r="K478" s="152"/>
      <c r="L478" s="152"/>
      <c r="M478" s="152"/>
      <c r="N478" s="183">
        <f t="shared" si="80"/>
        <v>97.3</v>
      </c>
      <c r="O478" s="186">
        <f t="shared" si="80"/>
        <v>97.3</v>
      </c>
    </row>
    <row r="479" spans="1:15" ht="18">
      <c r="A479" s="114" t="s">
        <v>236</v>
      </c>
      <c r="B479" s="26" t="s">
        <v>221</v>
      </c>
      <c r="C479" s="26" t="s">
        <v>191</v>
      </c>
      <c r="D479" s="26" t="s">
        <v>232</v>
      </c>
      <c r="E479" s="26" t="s">
        <v>537</v>
      </c>
      <c r="F479" s="26" t="s">
        <v>539</v>
      </c>
      <c r="G479" s="26" t="s">
        <v>224</v>
      </c>
      <c r="H479" s="46"/>
      <c r="I479" s="140">
        <v>0</v>
      </c>
      <c r="J479" s="152"/>
      <c r="K479" s="152"/>
      <c r="L479" s="152"/>
      <c r="M479" s="152"/>
      <c r="N479" s="142">
        <v>97.3</v>
      </c>
      <c r="O479" s="142">
        <f>I479+N479</f>
        <v>97.3</v>
      </c>
    </row>
    <row r="480" spans="1:15" ht="60">
      <c r="A480" s="23" t="s">
        <v>524</v>
      </c>
      <c r="B480" s="24" t="s">
        <v>221</v>
      </c>
      <c r="C480" s="24" t="s">
        <v>191</v>
      </c>
      <c r="D480" s="24" t="s">
        <v>232</v>
      </c>
      <c r="E480" s="24" t="s">
        <v>362</v>
      </c>
      <c r="F480" s="24"/>
      <c r="G480" s="24"/>
      <c r="H480" s="26"/>
      <c r="I480" s="138">
        <f>I481+I484+I487</f>
        <v>15992.3</v>
      </c>
      <c r="J480" s="152"/>
      <c r="K480" s="152"/>
      <c r="L480" s="152"/>
      <c r="M480" s="152"/>
      <c r="N480" s="138">
        <f>N481+N484+N487</f>
        <v>0</v>
      </c>
      <c r="O480" s="186">
        <f>O481+O484+O487</f>
        <v>15992.3</v>
      </c>
    </row>
    <row r="481" spans="1:15" ht="90">
      <c r="A481" s="23" t="s">
        <v>315</v>
      </c>
      <c r="B481" s="24" t="s">
        <v>221</v>
      </c>
      <c r="C481" s="24" t="s">
        <v>191</v>
      </c>
      <c r="D481" s="24" t="s">
        <v>232</v>
      </c>
      <c r="E481" s="24" t="s">
        <v>362</v>
      </c>
      <c r="F481" s="24" t="s">
        <v>244</v>
      </c>
      <c r="G481" s="24"/>
      <c r="H481" s="26"/>
      <c r="I481" s="138">
        <f>I482</f>
        <v>14159.3</v>
      </c>
      <c r="J481" s="152"/>
      <c r="K481" s="152"/>
      <c r="L481" s="152"/>
      <c r="M481" s="152"/>
      <c r="N481" s="138">
        <f>N482</f>
        <v>0</v>
      </c>
      <c r="O481" s="186">
        <f>O482</f>
        <v>14159.3</v>
      </c>
    </row>
    <row r="482" spans="1:15" ht="30">
      <c r="A482" s="23" t="s">
        <v>253</v>
      </c>
      <c r="B482" s="24" t="s">
        <v>221</v>
      </c>
      <c r="C482" s="24" t="s">
        <v>191</v>
      </c>
      <c r="D482" s="24" t="s">
        <v>232</v>
      </c>
      <c r="E482" s="24" t="s">
        <v>362</v>
      </c>
      <c r="F482" s="24" t="s">
        <v>252</v>
      </c>
      <c r="G482" s="24"/>
      <c r="H482" s="26"/>
      <c r="I482" s="138">
        <f>I483</f>
        <v>14159.3</v>
      </c>
      <c r="J482" s="152"/>
      <c r="K482" s="152"/>
      <c r="L482" s="152"/>
      <c r="M482" s="152"/>
      <c r="N482" s="138">
        <f>N483</f>
        <v>0</v>
      </c>
      <c r="O482" s="186">
        <f>O483</f>
        <v>14159.3</v>
      </c>
    </row>
    <row r="483" spans="1:15" ht="18">
      <c r="A483" s="28" t="s">
        <v>236</v>
      </c>
      <c r="B483" s="26" t="s">
        <v>221</v>
      </c>
      <c r="C483" s="26" t="s">
        <v>191</v>
      </c>
      <c r="D483" s="26" t="s">
        <v>232</v>
      </c>
      <c r="E483" s="26" t="s">
        <v>362</v>
      </c>
      <c r="F483" s="26" t="s">
        <v>252</v>
      </c>
      <c r="G483" s="26" t="s">
        <v>224</v>
      </c>
      <c r="H483" s="26"/>
      <c r="I483" s="140">
        <v>14159.3</v>
      </c>
      <c r="J483" s="152"/>
      <c r="K483" s="152"/>
      <c r="L483" s="152"/>
      <c r="M483" s="152"/>
      <c r="N483" s="142">
        <v>0</v>
      </c>
      <c r="O483" s="142">
        <f>I483+N483</f>
        <v>14159.3</v>
      </c>
    </row>
    <row r="484" spans="1:15" ht="35.25" customHeight="1">
      <c r="A484" s="22" t="s">
        <v>329</v>
      </c>
      <c r="B484" s="24" t="s">
        <v>221</v>
      </c>
      <c r="C484" s="24" t="s">
        <v>191</v>
      </c>
      <c r="D484" s="24" t="s">
        <v>232</v>
      </c>
      <c r="E484" s="24" t="s">
        <v>362</v>
      </c>
      <c r="F484" s="24" t="s">
        <v>246</v>
      </c>
      <c r="G484" s="24"/>
      <c r="H484" s="26"/>
      <c r="I484" s="138">
        <f>I485</f>
        <v>1802.9</v>
      </c>
      <c r="J484" s="152"/>
      <c r="K484" s="152"/>
      <c r="L484" s="152"/>
      <c r="M484" s="152"/>
      <c r="N484" s="138">
        <f>N485</f>
        <v>0</v>
      </c>
      <c r="O484" s="186">
        <f>O485</f>
        <v>1802.9</v>
      </c>
    </row>
    <row r="485" spans="1:15" ht="45">
      <c r="A485" s="22" t="s">
        <v>317</v>
      </c>
      <c r="B485" s="24" t="s">
        <v>221</v>
      </c>
      <c r="C485" s="24" t="s">
        <v>191</v>
      </c>
      <c r="D485" s="24" t="s">
        <v>232</v>
      </c>
      <c r="E485" s="24" t="s">
        <v>362</v>
      </c>
      <c r="F485" s="24" t="s">
        <v>247</v>
      </c>
      <c r="G485" s="24"/>
      <c r="H485" s="26"/>
      <c r="I485" s="138">
        <f>I486</f>
        <v>1802.9</v>
      </c>
      <c r="J485" s="152"/>
      <c r="K485" s="152"/>
      <c r="L485" s="152"/>
      <c r="M485" s="152"/>
      <c r="N485" s="138">
        <f>N486</f>
        <v>0</v>
      </c>
      <c r="O485" s="186">
        <f>O486</f>
        <v>1802.9</v>
      </c>
    </row>
    <row r="486" spans="1:15" ht="18">
      <c r="A486" s="25" t="s">
        <v>236</v>
      </c>
      <c r="B486" s="26" t="s">
        <v>221</v>
      </c>
      <c r="C486" s="26" t="s">
        <v>191</v>
      </c>
      <c r="D486" s="26" t="s">
        <v>232</v>
      </c>
      <c r="E486" s="26" t="s">
        <v>362</v>
      </c>
      <c r="F486" s="26" t="s">
        <v>247</v>
      </c>
      <c r="G486" s="26" t="s">
        <v>224</v>
      </c>
      <c r="H486" s="26"/>
      <c r="I486" s="140">
        <v>1802.9</v>
      </c>
      <c r="J486" s="152"/>
      <c r="K486" s="152"/>
      <c r="L486" s="152"/>
      <c r="M486" s="152"/>
      <c r="N486" s="142">
        <v>0</v>
      </c>
      <c r="O486" s="142">
        <f>I486+N486</f>
        <v>1802.9</v>
      </c>
    </row>
    <row r="487" spans="1:15" ht="18">
      <c r="A487" s="22" t="s">
        <v>255</v>
      </c>
      <c r="B487" s="24" t="s">
        <v>221</v>
      </c>
      <c r="C487" s="24" t="s">
        <v>191</v>
      </c>
      <c r="D487" s="24" t="s">
        <v>232</v>
      </c>
      <c r="E487" s="24" t="s">
        <v>362</v>
      </c>
      <c r="F487" s="24" t="s">
        <v>254</v>
      </c>
      <c r="G487" s="24"/>
      <c r="H487" s="26"/>
      <c r="I487" s="138">
        <f>I488</f>
        <v>30.1</v>
      </c>
      <c r="J487" s="152"/>
      <c r="K487" s="152"/>
      <c r="L487" s="152"/>
      <c r="M487" s="152"/>
      <c r="N487" s="138">
        <f>N488</f>
        <v>0</v>
      </c>
      <c r="O487" s="186">
        <f>O488</f>
        <v>30.1</v>
      </c>
    </row>
    <row r="488" spans="1:15" ht="18">
      <c r="A488" s="22" t="s">
        <v>257</v>
      </c>
      <c r="B488" s="24" t="s">
        <v>221</v>
      </c>
      <c r="C488" s="24" t="s">
        <v>191</v>
      </c>
      <c r="D488" s="24" t="s">
        <v>232</v>
      </c>
      <c r="E488" s="24" t="s">
        <v>362</v>
      </c>
      <c r="F488" s="24" t="s">
        <v>256</v>
      </c>
      <c r="G488" s="24"/>
      <c r="H488" s="26"/>
      <c r="I488" s="138">
        <f>I489</f>
        <v>30.1</v>
      </c>
      <c r="J488" s="152"/>
      <c r="K488" s="152"/>
      <c r="L488" s="152"/>
      <c r="M488" s="152"/>
      <c r="N488" s="138">
        <f>N489</f>
        <v>0</v>
      </c>
      <c r="O488" s="186">
        <f>O489</f>
        <v>30.1</v>
      </c>
    </row>
    <row r="489" spans="1:15" ht="18">
      <c r="A489" s="25" t="s">
        <v>236</v>
      </c>
      <c r="B489" s="26" t="s">
        <v>221</v>
      </c>
      <c r="C489" s="26" t="s">
        <v>191</v>
      </c>
      <c r="D489" s="26" t="s">
        <v>232</v>
      </c>
      <c r="E489" s="26" t="s">
        <v>362</v>
      </c>
      <c r="F489" s="26" t="s">
        <v>256</v>
      </c>
      <c r="G489" s="26" t="s">
        <v>224</v>
      </c>
      <c r="H489" s="26"/>
      <c r="I489" s="140">
        <v>30.1</v>
      </c>
      <c r="J489" s="152"/>
      <c r="K489" s="152"/>
      <c r="L489" s="152"/>
      <c r="M489" s="152"/>
      <c r="N489" s="142">
        <v>0</v>
      </c>
      <c r="O489" s="142">
        <f>I489+N489</f>
        <v>30.1</v>
      </c>
    </row>
    <row r="490" spans="1:15" ht="76.5" customHeight="1">
      <c r="A490" s="22" t="s">
        <v>550</v>
      </c>
      <c r="B490" s="24" t="s">
        <v>221</v>
      </c>
      <c r="C490" s="24" t="s">
        <v>191</v>
      </c>
      <c r="D490" s="24" t="s">
        <v>232</v>
      </c>
      <c r="E490" s="24" t="s">
        <v>549</v>
      </c>
      <c r="F490" s="26"/>
      <c r="G490" s="26"/>
      <c r="H490" s="26"/>
      <c r="I490" s="183">
        <f>I491</f>
        <v>0</v>
      </c>
      <c r="J490" s="152"/>
      <c r="K490" s="152"/>
      <c r="L490" s="152"/>
      <c r="M490" s="152"/>
      <c r="N490" s="183">
        <f aca="true" t="shared" si="81" ref="N490:O492">N491</f>
        <v>4016</v>
      </c>
      <c r="O490" s="186">
        <f t="shared" si="81"/>
        <v>4016</v>
      </c>
    </row>
    <row r="491" spans="1:15" ht="36" customHeight="1">
      <c r="A491" s="22" t="s">
        <v>329</v>
      </c>
      <c r="B491" s="24" t="s">
        <v>221</v>
      </c>
      <c r="C491" s="24" t="s">
        <v>191</v>
      </c>
      <c r="D491" s="24" t="s">
        <v>232</v>
      </c>
      <c r="E491" s="24" t="s">
        <v>549</v>
      </c>
      <c r="F491" s="24" t="s">
        <v>246</v>
      </c>
      <c r="G491" s="24"/>
      <c r="H491" s="26"/>
      <c r="I491" s="183">
        <f>I492</f>
        <v>0</v>
      </c>
      <c r="J491" s="152"/>
      <c r="K491" s="152"/>
      <c r="L491" s="152"/>
      <c r="M491" s="152"/>
      <c r="N491" s="183">
        <f t="shared" si="81"/>
        <v>4016</v>
      </c>
      <c r="O491" s="186">
        <f t="shared" si="81"/>
        <v>4016</v>
      </c>
    </row>
    <row r="492" spans="1:15" ht="45">
      <c r="A492" s="22" t="s">
        <v>317</v>
      </c>
      <c r="B492" s="24" t="s">
        <v>221</v>
      </c>
      <c r="C492" s="24" t="s">
        <v>191</v>
      </c>
      <c r="D492" s="24" t="s">
        <v>232</v>
      </c>
      <c r="E492" s="24" t="s">
        <v>549</v>
      </c>
      <c r="F492" s="24" t="s">
        <v>247</v>
      </c>
      <c r="G492" s="24"/>
      <c r="H492" s="26"/>
      <c r="I492" s="183">
        <f>I493</f>
        <v>0</v>
      </c>
      <c r="J492" s="152"/>
      <c r="K492" s="152"/>
      <c r="L492" s="152"/>
      <c r="M492" s="152"/>
      <c r="N492" s="183">
        <f t="shared" si="81"/>
        <v>4016</v>
      </c>
      <c r="O492" s="186">
        <f t="shared" si="81"/>
        <v>4016</v>
      </c>
    </row>
    <row r="493" spans="1:15" ht="18">
      <c r="A493" s="25" t="s">
        <v>236</v>
      </c>
      <c r="B493" s="26" t="s">
        <v>221</v>
      </c>
      <c r="C493" s="26" t="s">
        <v>191</v>
      </c>
      <c r="D493" s="26" t="s">
        <v>232</v>
      </c>
      <c r="E493" s="26" t="s">
        <v>549</v>
      </c>
      <c r="F493" s="26" t="s">
        <v>247</v>
      </c>
      <c r="G493" s="26" t="s">
        <v>224</v>
      </c>
      <c r="H493" s="26"/>
      <c r="I493" s="140">
        <v>0</v>
      </c>
      <c r="J493" s="152"/>
      <c r="K493" s="152"/>
      <c r="L493" s="152"/>
      <c r="M493" s="152"/>
      <c r="N493" s="142">
        <v>4016</v>
      </c>
      <c r="O493" s="142">
        <f>I493+N493</f>
        <v>4016</v>
      </c>
    </row>
    <row r="494" spans="1:15" ht="18">
      <c r="A494" s="45" t="s">
        <v>179</v>
      </c>
      <c r="B494" s="46" t="s">
        <v>221</v>
      </c>
      <c r="C494" s="46" t="s">
        <v>194</v>
      </c>
      <c r="D494" s="26"/>
      <c r="E494" s="46"/>
      <c r="F494" s="46"/>
      <c r="G494" s="46"/>
      <c r="H494" s="46"/>
      <c r="I494" s="134">
        <f>I495</f>
        <v>60</v>
      </c>
      <c r="J494" s="152"/>
      <c r="K494" s="152"/>
      <c r="L494" s="152"/>
      <c r="M494" s="152"/>
      <c r="N494" s="134">
        <f>N495</f>
        <v>0</v>
      </c>
      <c r="O494" s="134">
        <f>O495</f>
        <v>60</v>
      </c>
    </row>
    <row r="495" spans="1:15" ht="28.5">
      <c r="A495" s="45" t="s">
        <v>209</v>
      </c>
      <c r="B495" s="46" t="s">
        <v>221</v>
      </c>
      <c r="C495" s="46" t="s">
        <v>194</v>
      </c>
      <c r="D495" s="46" t="s">
        <v>206</v>
      </c>
      <c r="E495" s="46"/>
      <c r="F495" s="46"/>
      <c r="G495" s="46"/>
      <c r="H495" s="46"/>
      <c r="I495" s="134">
        <f aca="true" t="shared" si="82" ref="I495:I510">I496</f>
        <v>60</v>
      </c>
      <c r="J495" s="152"/>
      <c r="K495" s="152"/>
      <c r="L495" s="152"/>
      <c r="M495" s="152"/>
      <c r="N495" s="134">
        <f aca="true" t="shared" si="83" ref="N495:O500">N496</f>
        <v>0</v>
      </c>
      <c r="O495" s="134">
        <f t="shared" si="83"/>
        <v>60</v>
      </c>
    </row>
    <row r="496" spans="1:15" ht="60">
      <c r="A496" s="23" t="s">
        <v>333</v>
      </c>
      <c r="B496" s="24" t="s">
        <v>221</v>
      </c>
      <c r="C496" s="24" t="s">
        <v>194</v>
      </c>
      <c r="D496" s="24" t="s">
        <v>206</v>
      </c>
      <c r="E496" s="24" t="s">
        <v>75</v>
      </c>
      <c r="F496" s="24"/>
      <c r="G496" s="24"/>
      <c r="H496" s="24"/>
      <c r="I496" s="138">
        <f>I502+I507+I497</f>
        <v>60</v>
      </c>
      <c r="J496" s="152"/>
      <c r="K496" s="152"/>
      <c r="L496" s="152"/>
      <c r="M496" s="152"/>
      <c r="N496" s="138">
        <f>N502+N507+N497</f>
        <v>0</v>
      </c>
      <c r="O496" s="186">
        <f>O502+O507+O497</f>
        <v>60</v>
      </c>
    </row>
    <row r="497" spans="1:15" ht="30">
      <c r="A497" s="23" t="s">
        <v>440</v>
      </c>
      <c r="B497" s="24" t="s">
        <v>221</v>
      </c>
      <c r="C497" s="24" t="s">
        <v>194</v>
      </c>
      <c r="D497" s="24" t="s">
        <v>206</v>
      </c>
      <c r="E497" s="24" t="s">
        <v>442</v>
      </c>
      <c r="F497" s="24"/>
      <c r="G497" s="24"/>
      <c r="H497" s="24"/>
      <c r="I497" s="138">
        <f>I498</f>
        <v>20</v>
      </c>
      <c r="J497" s="152"/>
      <c r="K497" s="152"/>
      <c r="L497" s="152"/>
      <c r="M497" s="152"/>
      <c r="N497" s="138">
        <f>N498</f>
        <v>0</v>
      </c>
      <c r="O497" s="186">
        <f>O498</f>
        <v>20</v>
      </c>
    </row>
    <row r="498" spans="1:15" ht="18">
      <c r="A498" s="22" t="s">
        <v>300</v>
      </c>
      <c r="B498" s="24" t="s">
        <v>221</v>
      </c>
      <c r="C498" s="24" t="s">
        <v>194</v>
      </c>
      <c r="D498" s="24" t="s">
        <v>206</v>
      </c>
      <c r="E498" s="24" t="s">
        <v>441</v>
      </c>
      <c r="F498" s="24"/>
      <c r="G498" s="24"/>
      <c r="H498" s="24"/>
      <c r="I498" s="138">
        <f>I499</f>
        <v>20</v>
      </c>
      <c r="J498" s="152"/>
      <c r="K498" s="152"/>
      <c r="L498" s="152"/>
      <c r="M498" s="152"/>
      <c r="N498" s="138">
        <f>N499</f>
        <v>0</v>
      </c>
      <c r="O498" s="186">
        <f>O499</f>
        <v>20</v>
      </c>
    </row>
    <row r="499" spans="1:15" ht="36" customHeight="1">
      <c r="A499" s="22" t="s">
        <v>329</v>
      </c>
      <c r="B499" s="24" t="s">
        <v>221</v>
      </c>
      <c r="C499" s="24" t="s">
        <v>194</v>
      </c>
      <c r="D499" s="24" t="s">
        <v>206</v>
      </c>
      <c r="E499" s="123" t="s">
        <v>441</v>
      </c>
      <c r="F499" s="24" t="s">
        <v>246</v>
      </c>
      <c r="G499" s="24"/>
      <c r="H499" s="24"/>
      <c r="I499" s="138">
        <f t="shared" si="82"/>
        <v>20</v>
      </c>
      <c r="J499" s="152"/>
      <c r="K499" s="152"/>
      <c r="L499" s="152"/>
      <c r="M499" s="152"/>
      <c r="N499" s="138">
        <f t="shared" si="83"/>
        <v>0</v>
      </c>
      <c r="O499" s="186">
        <f t="shared" si="83"/>
        <v>20</v>
      </c>
    </row>
    <row r="500" spans="1:15" ht="45">
      <c r="A500" s="22" t="s">
        <v>317</v>
      </c>
      <c r="B500" s="24" t="s">
        <v>221</v>
      </c>
      <c r="C500" s="24" t="s">
        <v>194</v>
      </c>
      <c r="D500" s="24" t="s">
        <v>206</v>
      </c>
      <c r="E500" s="123" t="s">
        <v>441</v>
      </c>
      <c r="F500" s="24" t="s">
        <v>247</v>
      </c>
      <c r="G500" s="24"/>
      <c r="H500" s="24"/>
      <c r="I500" s="138">
        <f t="shared" si="82"/>
        <v>20</v>
      </c>
      <c r="J500" s="152"/>
      <c r="K500" s="152"/>
      <c r="L500" s="152"/>
      <c r="M500" s="152"/>
      <c r="N500" s="138">
        <f t="shared" si="83"/>
        <v>0</v>
      </c>
      <c r="O500" s="186">
        <f t="shared" si="83"/>
        <v>20</v>
      </c>
    </row>
    <row r="501" spans="1:15" ht="18">
      <c r="A501" s="28" t="s">
        <v>236</v>
      </c>
      <c r="B501" s="26" t="s">
        <v>221</v>
      </c>
      <c r="C501" s="26" t="s">
        <v>194</v>
      </c>
      <c r="D501" s="26" t="s">
        <v>206</v>
      </c>
      <c r="E501" s="58" t="s">
        <v>441</v>
      </c>
      <c r="F501" s="26" t="s">
        <v>247</v>
      </c>
      <c r="G501" s="26" t="s">
        <v>224</v>
      </c>
      <c r="H501" s="26"/>
      <c r="I501" s="140">
        <v>20</v>
      </c>
      <c r="J501" s="152"/>
      <c r="K501" s="152"/>
      <c r="L501" s="152"/>
      <c r="M501" s="152"/>
      <c r="N501" s="142">
        <v>0</v>
      </c>
      <c r="O501" s="142">
        <f>I501+N501</f>
        <v>20</v>
      </c>
    </row>
    <row r="502" spans="1:15" ht="60">
      <c r="A502" s="48" t="s">
        <v>76</v>
      </c>
      <c r="B502" s="24" t="s">
        <v>221</v>
      </c>
      <c r="C502" s="24" t="s">
        <v>194</v>
      </c>
      <c r="D502" s="24" t="s">
        <v>206</v>
      </c>
      <c r="E502" s="57" t="s">
        <v>77</v>
      </c>
      <c r="F502" s="24"/>
      <c r="G502" s="24"/>
      <c r="H502" s="24"/>
      <c r="I502" s="138">
        <f t="shared" si="82"/>
        <v>20</v>
      </c>
      <c r="J502" s="152"/>
      <c r="K502" s="152"/>
      <c r="L502" s="152"/>
      <c r="M502" s="152"/>
      <c r="N502" s="138">
        <f>N503</f>
        <v>0</v>
      </c>
      <c r="O502" s="186">
        <f>O503</f>
        <v>20</v>
      </c>
    </row>
    <row r="503" spans="1:15" ht="18">
      <c r="A503" s="22" t="s">
        <v>300</v>
      </c>
      <c r="B503" s="24" t="s">
        <v>221</v>
      </c>
      <c r="C503" s="24" t="s">
        <v>194</v>
      </c>
      <c r="D503" s="24" t="s">
        <v>206</v>
      </c>
      <c r="E503" s="63" t="s">
        <v>78</v>
      </c>
      <c r="F503" s="24"/>
      <c r="G503" s="24"/>
      <c r="H503" s="24"/>
      <c r="I503" s="138">
        <f t="shared" si="82"/>
        <v>20</v>
      </c>
      <c r="J503" s="152"/>
      <c r="K503" s="152"/>
      <c r="L503" s="152"/>
      <c r="M503" s="152"/>
      <c r="N503" s="138">
        <f aca="true" t="shared" si="84" ref="N503:O505">N504</f>
        <v>0</v>
      </c>
      <c r="O503" s="186">
        <f t="shared" si="84"/>
        <v>20</v>
      </c>
    </row>
    <row r="504" spans="1:15" ht="36" customHeight="1">
      <c r="A504" s="22" t="s">
        <v>329</v>
      </c>
      <c r="B504" s="24" t="s">
        <v>221</v>
      </c>
      <c r="C504" s="24" t="s">
        <v>194</v>
      </c>
      <c r="D504" s="24" t="s">
        <v>206</v>
      </c>
      <c r="E504" s="57" t="s">
        <v>78</v>
      </c>
      <c r="F504" s="24" t="s">
        <v>246</v>
      </c>
      <c r="G504" s="24"/>
      <c r="H504" s="24"/>
      <c r="I504" s="138">
        <f t="shared" si="82"/>
        <v>20</v>
      </c>
      <c r="J504" s="152"/>
      <c r="K504" s="152"/>
      <c r="L504" s="152"/>
      <c r="M504" s="152"/>
      <c r="N504" s="138">
        <f t="shared" si="84"/>
        <v>0</v>
      </c>
      <c r="O504" s="186">
        <f t="shared" si="84"/>
        <v>20</v>
      </c>
    </row>
    <row r="505" spans="1:15" ht="45">
      <c r="A505" s="22" t="s">
        <v>317</v>
      </c>
      <c r="B505" s="24" t="s">
        <v>221</v>
      </c>
      <c r="C505" s="24" t="s">
        <v>194</v>
      </c>
      <c r="D505" s="24" t="s">
        <v>206</v>
      </c>
      <c r="E505" s="57" t="s">
        <v>78</v>
      </c>
      <c r="F505" s="24" t="s">
        <v>247</v>
      </c>
      <c r="G505" s="24"/>
      <c r="H505" s="24"/>
      <c r="I505" s="138">
        <f t="shared" si="82"/>
        <v>20</v>
      </c>
      <c r="J505" s="152"/>
      <c r="K505" s="152"/>
      <c r="L505" s="152"/>
      <c r="M505" s="152"/>
      <c r="N505" s="138">
        <f t="shared" si="84"/>
        <v>0</v>
      </c>
      <c r="O505" s="186">
        <f t="shared" si="84"/>
        <v>20</v>
      </c>
    </row>
    <row r="506" spans="1:15" ht="18">
      <c r="A506" s="28" t="s">
        <v>236</v>
      </c>
      <c r="B506" s="26" t="s">
        <v>221</v>
      </c>
      <c r="C506" s="26" t="s">
        <v>194</v>
      </c>
      <c r="D506" s="26" t="s">
        <v>206</v>
      </c>
      <c r="E506" s="58" t="s">
        <v>78</v>
      </c>
      <c r="F506" s="26" t="s">
        <v>247</v>
      </c>
      <c r="G506" s="26" t="s">
        <v>224</v>
      </c>
      <c r="H506" s="26"/>
      <c r="I506" s="140">
        <v>20</v>
      </c>
      <c r="J506" s="152"/>
      <c r="K506" s="152"/>
      <c r="L506" s="152"/>
      <c r="M506" s="152"/>
      <c r="N506" s="142">
        <v>0</v>
      </c>
      <c r="O506" s="142">
        <f>I506+N506</f>
        <v>20</v>
      </c>
    </row>
    <row r="507" spans="1:15" ht="60">
      <c r="A507" s="23" t="s">
        <v>266</v>
      </c>
      <c r="B507" s="24" t="s">
        <v>221</v>
      </c>
      <c r="C507" s="24" t="s">
        <v>194</v>
      </c>
      <c r="D507" s="24" t="s">
        <v>206</v>
      </c>
      <c r="E507" s="57" t="s">
        <v>79</v>
      </c>
      <c r="F507" s="24"/>
      <c r="G507" s="24"/>
      <c r="H507" s="24"/>
      <c r="I507" s="138">
        <f t="shared" si="82"/>
        <v>20</v>
      </c>
      <c r="J507" s="152"/>
      <c r="K507" s="152"/>
      <c r="L507" s="152"/>
      <c r="M507" s="152"/>
      <c r="N507" s="138">
        <f aca="true" t="shared" si="85" ref="N507:O510">N508</f>
        <v>0</v>
      </c>
      <c r="O507" s="186">
        <f t="shared" si="85"/>
        <v>20</v>
      </c>
    </row>
    <row r="508" spans="1:15" ht="18">
      <c r="A508" s="22" t="s">
        <v>300</v>
      </c>
      <c r="B508" s="24" t="s">
        <v>221</v>
      </c>
      <c r="C508" s="24" t="s">
        <v>194</v>
      </c>
      <c r="D508" s="24" t="s">
        <v>206</v>
      </c>
      <c r="E508" s="63" t="s">
        <v>80</v>
      </c>
      <c r="F508" s="24"/>
      <c r="G508" s="24"/>
      <c r="H508" s="24"/>
      <c r="I508" s="138">
        <f t="shared" si="82"/>
        <v>20</v>
      </c>
      <c r="J508" s="152"/>
      <c r="K508" s="152"/>
      <c r="L508" s="152"/>
      <c r="M508" s="152"/>
      <c r="N508" s="138">
        <f t="shared" si="85"/>
        <v>0</v>
      </c>
      <c r="O508" s="186">
        <f t="shared" si="85"/>
        <v>20</v>
      </c>
    </row>
    <row r="509" spans="1:15" ht="35.25" customHeight="1">
      <c r="A509" s="22" t="s">
        <v>329</v>
      </c>
      <c r="B509" s="24" t="s">
        <v>221</v>
      </c>
      <c r="C509" s="24" t="s">
        <v>194</v>
      </c>
      <c r="D509" s="24" t="s">
        <v>206</v>
      </c>
      <c r="E509" s="115" t="s">
        <v>80</v>
      </c>
      <c r="F509" s="24" t="s">
        <v>246</v>
      </c>
      <c r="G509" s="24"/>
      <c r="H509" s="24"/>
      <c r="I509" s="138">
        <f t="shared" si="82"/>
        <v>20</v>
      </c>
      <c r="J509" s="152"/>
      <c r="K509" s="152"/>
      <c r="L509" s="152"/>
      <c r="M509" s="152"/>
      <c r="N509" s="138">
        <f t="shared" si="85"/>
        <v>0</v>
      </c>
      <c r="O509" s="186">
        <f t="shared" si="85"/>
        <v>20</v>
      </c>
    </row>
    <row r="510" spans="1:15" ht="45">
      <c r="A510" s="22" t="s">
        <v>317</v>
      </c>
      <c r="B510" s="24" t="s">
        <v>221</v>
      </c>
      <c r="C510" s="24" t="s">
        <v>194</v>
      </c>
      <c r="D510" s="24" t="s">
        <v>206</v>
      </c>
      <c r="E510" s="57" t="s">
        <v>80</v>
      </c>
      <c r="F510" s="24" t="s">
        <v>247</v>
      </c>
      <c r="G510" s="24"/>
      <c r="H510" s="24"/>
      <c r="I510" s="138">
        <f t="shared" si="82"/>
        <v>20</v>
      </c>
      <c r="J510" s="152"/>
      <c r="K510" s="152"/>
      <c r="L510" s="152"/>
      <c r="M510" s="152"/>
      <c r="N510" s="138">
        <f t="shared" si="85"/>
        <v>0</v>
      </c>
      <c r="O510" s="186">
        <f t="shared" si="85"/>
        <v>20</v>
      </c>
    </row>
    <row r="511" spans="1:15" ht="18">
      <c r="A511" s="28" t="s">
        <v>236</v>
      </c>
      <c r="B511" s="26" t="s">
        <v>221</v>
      </c>
      <c r="C511" s="26" t="s">
        <v>194</v>
      </c>
      <c r="D511" s="26" t="s">
        <v>206</v>
      </c>
      <c r="E511" s="64" t="s">
        <v>80</v>
      </c>
      <c r="F511" s="26" t="s">
        <v>247</v>
      </c>
      <c r="G511" s="26" t="s">
        <v>224</v>
      </c>
      <c r="H511" s="26"/>
      <c r="I511" s="140">
        <v>20</v>
      </c>
      <c r="J511" s="152"/>
      <c r="K511" s="152"/>
      <c r="L511" s="152"/>
      <c r="M511" s="152"/>
      <c r="N511" s="142">
        <v>0</v>
      </c>
      <c r="O511" s="142">
        <f>I511+N511</f>
        <v>20</v>
      </c>
    </row>
    <row r="512" spans="1:15" ht="18">
      <c r="A512" s="45" t="s">
        <v>183</v>
      </c>
      <c r="B512" s="46" t="s">
        <v>221</v>
      </c>
      <c r="C512" s="46" t="s">
        <v>198</v>
      </c>
      <c r="D512" s="24"/>
      <c r="E512" s="24"/>
      <c r="F512" s="24"/>
      <c r="G512" s="24"/>
      <c r="H512" s="24"/>
      <c r="I512" s="134">
        <f aca="true" t="shared" si="86" ref="I512:I519">I513</f>
        <v>2000</v>
      </c>
      <c r="J512" s="152"/>
      <c r="K512" s="152"/>
      <c r="L512" s="152"/>
      <c r="M512" s="152"/>
      <c r="N512" s="134">
        <f aca="true" t="shared" si="87" ref="N512:O519">N513</f>
        <v>-175.4</v>
      </c>
      <c r="O512" s="134">
        <f t="shared" si="87"/>
        <v>1824.6</v>
      </c>
    </row>
    <row r="513" spans="1:15" ht="18">
      <c r="A513" s="45" t="s">
        <v>186</v>
      </c>
      <c r="B513" s="46" t="s">
        <v>221</v>
      </c>
      <c r="C513" s="46" t="s">
        <v>198</v>
      </c>
      <c r="D513" s="46" t="s">
        <v>193</v>
      </c>
      <c r="E513" s="46"/>
      <c r="F513" s="46"/>
      <c r="G513" s="46"/>
      <c r="H513" s="46"/>
      <c r="I513" s="134">
        <f>I514</f>
        <v>2000</v>
      </c>
      <c r="J513" s="152"/>
      <c r="K513" s="152"/>
      <c r="L513" s="152"/>
      <c r="M513" s="152"/>
      <c r="N513" s="134">
        <f>N514</f>
        <v>-175.4</v>
      </c>
      <c r="O513" s="134">
        <f>O514</f>
        <v>1824.6</v>
      </c>
    </row>
    <row r="514" spans="1:15" ht="30">
      <c r="A514" s="23" t="s">
        <v>458</v>
      </c>
      <c r="B514" s="24" t="s">
        <v>221</v>
      </c>
      <c r="C514" s="24" t="s">
        <v>198</v>
      </c>
      <c r="D514" s="24" t="s">
        <v>193</v>
      </c>
      <c r="E514" s="24" t="s">
        <v>337</v>
      </c>
      <c r="F514" s="46"/>
      <c r="G514" s="46"/>
      <c r="H514" s="46"/>
      <c r="I514" s="138">
        <f>I515</f>
        <v>2000</v>
      </c>
      <c r="J514" s="152"/>
      <c r="K514" s="152"/>
      <c r="L514" s="152"/>
      <c r="M514" s="152"/>
      <c r="N514" s="138">
        <f>N515</f>
        <v>-175.4</v>
      </c>
      <c r="O514" s="186">
        <f>O515</f>
        <v>1824.6</v>
      </c>
    </row>
    <row r="515" spans="1:15" ht="45">
      <c r="A515" s="23" t="s">
        <v>1</v>
      </c>
      <c r="B515" s="24" t="s">
        <v>221</v>
      </c>
      <c r="C515" s="24" t="s">
        <v>198</v>
      </c>
      <c r="D515" s="24" t="s">
        <v>193</v>
      </c>
      <c r="E515" s="24" t="s">
        <v>2</v>
      </c>
      <c r="F515" s="24"/>
      <c r="G515" s="24"/>
      <c r="H515" s="24"/>
      <c r="I515" s="138">
        <f t="shared" si="86"/>
        <v>2000</v>
      </c>
      <c r="J515" s="152"/>
      <c r="K515" s="152"/>
      <c r="L515" s="152"/>
      <c r="M515" s="152"/>
      <c r="N515" s="138">
        <f t="shared" si="87"/>
        <v>-175.4</v>
      </c>
      <c r="O515" s="186">
        <f t="shared" si="87"/>
        <v>1824.6</v>
      </c>
    </row>
    <row r="516" spans="1:15" ht="45">
      <c r="A516" s="23" t="s">
        <v>3</v>
      </c>
      <c r="B516" s="24" t="s">
        <v>221</v>
      </c>
      <c r="C516" s="24" t="s">
        <v>198</v>
      </c>
      <c r="D516" s="24" t="s">
        <v>193</v>
      </c>
      <c r="E516" s="24" t="s">
        <v>4</v>
      </c>
      <c r="F516" s="26"/>
      <c r="G516" s="26"/>
      <c r="H516" s="26"/>
      <c r="I516" s="138">
        <f t="shared" si="86"/>
        <v>2000</v>
      </c>
      <c r="J516" s="152"/>
      <c r="K516" s="152"/>
      <c r="L516" s="152"/>
      <c r="M516" s="152"/>
      <c r="N516" s="138">
        <f t="shared" si="87"/>
        <v>-175.4</v>
      </c>
      <c r="O516" s="186">
        <f t="shared" si="87"/>
        <v>1824.6</v>
      </c>
    </row>
    <row r="517" spans="1:15" ht="18">
      <c r="A517" s="22" t="s">
        <v>300</v>
      </c>
      <c r="B517" s="24" t="s">
        <v>221</v>
      </c>
      <c r="C517" s="24" t="s">
        <v>198</v>
      </c>
      <c r="D517" s="24" t="s">
        <v>193</v>
      </c>
      <c r="E517" s="24" t="s">
        <v>5</v>
      </c>
      <c r="F517" s="26"/>
      <c r="G517" s="26"/>
      <c r="H517" s="26"/>
      <c r="I517" s="138">
        <f t="shared" si="86"/>
        <v>2000</v>
      </c>
      <c r="J517" s="152"/>
      <c r="K517" s="152"/>
      <c r="L517" s="152"/>
      <c r="M517" s="152"/>
      <c r="N517" s="138">
        <f t="shared" si="87"/>
        <v>-175.4</v>
      </c>
      <c r="O517" s="186">
        <f t="shared" si="87"/>
        <v>1824.6</v>
      </c>
    </row>
    <row r="518" spans="1:15" ht="37.5" customHeight="1">
      <c r="A518" s="22" t="s">
        <v>329</v>
      </c>
      <c r="B518" s="24" t="s">
        <v>221</v>
      </c>
      <c r="C518" s="24" t="s">
        <v>198</v>
      </c>
      <c r="D518" s="24" t="s">
        <v>193</v>
      </c>
      <c r="E518" s="24" t="s">
        <v>5</v>
      </c>
      <c r="F518" s="24" t="s">
        <v>246</v>
      </c>
      <c r="G518" s="26"/>
      <c r="H518" s="26"/>
      <c r="I518" s="138">
        <f t="shared" si="86"/>
        <v>2000</v>
      </c>
      <c r="J518" s="152"/>
      <c r="K518" s="152"/>
      <c r="L518" s="152"/>
      <c r="M518" s="152"/>
      <c r="N518" s="138">
        <f t="shared" si="87"/>
        <v>-175.4</v>
      </c>
      <c r="O518" s="186">
        <f t="shared" si="87"/>
        <v>1824.6</v>
      </c>
    </row>
    <row r="519" spans="1:15" ht="45">
      <c r="A519" s="22" t="s">
        <v>317</v>
      </c>
      <c r="B519" s="24" t="s">
        <v>221</v>
      </c>
      <c r="C519" s="24" t="s">
        <v>198</v>
      </c>
      <c r="D519" s="24" t="s">
        <v>193</v>
      </c>
      <c r="E519" s="24" t="s">
        <v>5</v>
      </c>
      <c r="F519" s="24" t="s">
        <v>247</v>
      </c>
      <c r="G519" s="26"/>
      <c r="H519" s="26"/>
      <c r="I519" s="138">
        <f t="shared" si="86"/>
        <v>2000</v>
      </c>
      <c r="J519" s="152"/>
      <c r="K519" s="152"/>
      <c r="L519" s="152"/>
      <c r="M519" s="152"/>
      <c r="N519" s="138">
        <f t="shared" si="87"/>
        <v>-175.4</v>
      </c>
      <c r="O519" s="186">
        <f t="shared" si="87"/>
        <v>1824.6</v>
      </c>
    </row>
    <row r="520" spans="1:15" ht="18">
      <c r="A520" s="25" t="s">
        <v>236</v>
      </c>
      <c r="B520" s="26" t="s">
        <v>221</v>
      </c>
      <c r="C520" s="26" t="s">
        <v>198</v>
      </c>
      <c r="D520" s="26" t="s">
        <v>193</v>
      </c>
      <c r="E520" s="26" t="s">
        <v>5</v>
      </c>
      <c r="F520" s="26" t="s">
        <v>247</v>
      </c>
      <c r="G520" s="26" t="s">
        <v>224</v>
      </c>
      <c r="H520" s="26"/>
      <c r="I520" s="140">
        <v>2000</v>
      </c>
      <c r="J520" s="152"/>
      <c r="K520" s="152"/>
      <c r="L520" s="152"/>
      <c r="M520" s="152"/>
      <c r="N520" s="142">
        <v>-175.4</v>
      </c>
      <c r="O520" s="142">
        <f>I520+N520</f>
        <v>1824.6</v>
      </c>
    </row>
    <row r="521" spans="1:15" ht="18">
      <c r="A521" s="65" t="s">
        <v>188</v>
      </c>
      <c r="B521" s="46" t="s">
        <v>221</v>
      </c>
      <c r="C521" s="46" t="s">
        <v>205</v>
      </c>
      <c r="D521" s="46"/>
      <c r="E521" s="46"/>
      <c r="F521" s="46"/>
      <c r="G521" s="46"/>
      <c r="H521" s="46"/>
      <c r="I521" s="135">
        <f>I522+I528+I542+I562</f>
        <v>20573.5</v>
      </c>
      <c r="J521" s="152"/>
      <c r="K521" s="152"/>
      <c r="L521" s="152"/>
      <c r="M521" s="152"/>
      <c r="N521" s="135">
        <f>N522+N528+N542+N562</f>
        <v>75</v>
      </c>
      <c r="O521" s="135">
        <f>O522+O528+O542+O562</f>
        <v>20648.5</v>
      </c>
    </row>
    <row r="522" spans="1:15" ht="18">
      <c r="A522" s="45" t="s">
        <v>189</v>
      </c>
      <c r="B522" s="46" t="s">
        <v>221</v>
      </c>
      <c r="C522" s="46">
        <v>10</v>
      </c>
      <c r="D522" s="46" t="s">
        <v>191</v>
      </c>
      <c r="E522" s="46"/>
      <c r="F522" s="46"/>
      <c r="G522" s="46"/>
      <c r="H522" s="46"/>
      <c r="I522" s="134">
        <f>I523</f>
        <v>5383.1</v>
      </c>
      <c r="J522" s="152"/>
      <c r="K522" s="152"/>
      <c r="L522" s="152"/>
      <c r="M522" s="152"/>
      <c r="N522" s="134">
        <f aca="true" t="shared" si="88" ref="N522:O526">N523</f>
        <v>0</v>
      </c>
      <c r="O522" s="134">
        <f t="shared" si="88"/>
        <v>5383.1</v>
      </c>
    </row>
    <row r="523" spans="1:15" ht="18">
      <c r="A523" s="23" t="s">
        <v>166</v>
      </c>
      <c r="B523" s="24" t="s">
        <v>221</v>
      </c>
      <c r="C523" s="24" t="s">
        <v>205</v>
      </c>
      <c r="D523" s="24" t="s">
        <v>191</v>
      </c>
      <c r="E523" s="24" t="s">
        <v>361</v>
      </c>
      <c r="F523" s="24"/>
      <c r="G523" s="24"/>
      <c r="H523" s="24"/>
      <c r="I523" s="138">
        <f>I524</f>
        <v>5383.1</v>
      </c>
      <c r="J523" s="152"/>
      <c r="K523" s="152"/>
      <c r="L523" s="152"/>
      <c r="M523" s="152"/>
      <c r="N523" s="138">
        <f t="shared" si="88"/>
        <v>0</v>
      </c>
      <c r="O523" s="186">
        <f t="shared" si="88"/>
        <v>5383.1</v>
      </c>
    </row>
    <row r="524" spans="1:15" ht="45">
      <c r="A524" s="23" t="s">
        <v>291</v>
      </c>
      <c r="B524" s="24" t="s">
        <v>221</v>
      </c>
      <c r="C524" s="24">
        <v>10</v>
      </c>
      <c r="D524" s="24" t="s">
        <v>191</v>
      </c>
      <c r="E524" s="24" t="s">
        <v>84</v>
      </c>
      <c r="F524" s="24"/>
      <c r="G524" s="24"/>
      <c r="H524" s="24"/>
      <c r="I524" s="138">
        <f>I525</f>
        <v>5383.1</v>
      </c>
      <c r="J524" s="152"/>
      <c r="K524" s="152"/>
      <c r="L524" s="152"/>
      <c r="M524" s="152"/>
      <c r="N524" s="138">
        <f t="shared" si="88"/>
        <v>0</v>
      </c>
      <c r="O524" s="186">
        <f t="shared" si="88"/>
        <v>5383.1</v>
      </c>
    </row>
    <row r="525" spans="1:15" ht="30">
      <c r="A525" s="23" t="s">
        <v>259</v>
      </c>
      <c r="B525" s="24" t="s">
        <v>221</v>
      </c>
      <c r="C525" s="24">
        <v>10</v>
      </c>
      <c r="D525" s="24" t="s">
        <v>191</v>
      </c>
      <c r="E525" s="24" t="s">
        <v>84</v>
      </c>
      <c r="F525" s="24" t="s">
        <v>258</v>
      </c>
      <c r="G525" s="24"/>
      <c r="H525" s="24"/>
      <c r="I525" s="138">
        <f>I526</f>
        <v>5383.1</v>
      </c>
      <c r="J525" s="152"/>
      <c r="K525" s="152"/>
      <c r="L525" s="152"/>
      <c r="M525" s="152"/>
      <c r="N525" s="138">
        <f t="shared" si="88"/>
        <v>0</v>
      </c>
      <c r="O525" s="186">
        <f t="shared" si="88"/>
        <v>5383.1</v>
      </c>
    </row>
    <row r="526" spans="1:15" ht="30">
      <c r="A526" s="23" t="s">
        <v>261</v>
      </c>
      <c r="B526" s="24" t="s">
        <v>221</v>
      </c>
      <c r="C526" s="24">
        <v>10</v>
      </c>
      <c r="D526" s="24" t="s">
        <v>191</v>
      </c>
      <c r="E526" s="24" t="s">
        <v>84</v>
      </c>
      <c r="F526" s="24" t="s">
        <v>260</v>
      </c>
      <c r="G526" s="24"/>
      <c r="H526" s="24"/>
      <c r="I526" s="138">
        <f>I527</f>
        <v>5383.1</v>
      </c>
      <c r="J526" s="152"/>
      <c r="K526" s="152"/>
      <c r="L526" s="152"/>
      <c r="M526" s="152"/>
      <c r="N526" s="138">
        <f t="shared" si="88"/>
        <v>0</v>
      </c>
      <c r="O526" s="186">
        <f t="shared" si="88"/>
        <v>5383.1</v>
      </c>
    </row>
    <row r="527" spans="1:15" ht="18">
      <c r="A527" s="25" t="s">
        <v>236</v>
      </c>
      <c r="B527" s="26" t="s">
        <v>221</v>
      </c>
      <c r="C527" s="26">
        <v>10</v>
      </c>
      <c r="D527" s="26" t="s">
        <v>191</v>
      </c>
      <c r="E527" s="26" t="s">
        <v>84</v>
      </c>
      <c r="F527" s="26" t="s">
        <v>260</v>
      </c>
      <c r="G527" s="26" t="s">
        <v>224</v>
      </c>
      <c r="H527" s="26"/>
      <c r="I527" s="140">
        <v>5383.1</v>
      </c>
      <c r="J527" s="152"/>
      <c r="K527" s="152"/>
      <c r="L527" s="152"/>
      <c r="M527" s="152"/>
      <c r="N527" s="142">
        <v>0</v>
      </c>
      <c r="O527" s="142">
        <f>I527+N527</f>
        <v>5383.1</v>
      </c>
    </row>
    <row r="528" spans="1:15" ht="18">
      <c r="A528" s="45" t="s">
        <v>203</v>
      </c>
      <c r="B528" s="46" t="s">
        <v>221</v>
      </c>
      <c r="C528" s="46" t="s">
        <v>205</v>
      </c>
      <c r="D528" s="46" t="s">
        <v>192</v>
      </c>
      <c r="E528" s="46"/>
      <c r="F528" s="46"/>
      <c r="G528" s="46"/>
      <c r="H528" s="46"/>
      <c r="I528" s="134">
        <f>I529</f>
        <v>64</v>
      </c>
      <c r="J528" s="152"/>
      <c r="K528" s="152"/>
      <c r="L528" s="152"/>
      <c r="M528" s="152"/>
      <c r="N528" s="134">
        <f>N529</f>
        <v>75</v>
      </c>
      <c r="O528" s="134">
        <f>O529</f>
        <v>139</v>
      </c>
    </row>
    <row r="529" spans="1:15" ht="18">
      <c r="A529" s="23" t="s">
        <v>166</v>
      </c>
      <c r="B529" s="24" t="s">
        <v>221</v>
      </c>
      <c r="C529" s="24" t="s">
        <v>205</v>
      </c>
      <c r="D529" s="24" t="s">
        <v>192</v>
      </c>
      <c r="E529" s="24" t="s">
        <v>361</v>
      </c>
      <c r="F529" s="24"/>
      <c r="G529" s="24"/>
      <c r="H529" s="24"/>
      <c r="I529" s="138">
        <f>I534+I538+I530</f>
        <v>64</v>
      </c>
      <c r="J529" s="183">
        <f aca="true" t="shared" si="89" ref="J529:O529">J534+J538+J530</f>
        <v>0</v>
      </c>
      <c r="K529" s="183">
        <f t="shared" si="89"/>
        <v>0</v>
      </c>
      <c r="L529" s="183">
        <f t="shared" si="89"/>
        <v>0</v>
      </c>
      <c r="M529" s="183">
        <f t="shared" si="89"/>
        <v>0</v>
      </c>
      <c r="N529" s="183">
        <f t="shared" si="89"/>
        <v>75</v>
      </c>
      <c r="O529" s="186">
        <f t="shared" si="89"/>
        <v>139</v>
      </c>
    </row>
    <row r="530" spans="1:15" ht="30">
      <c r="A530" s="22" t="s">
        <v>290</v>
      </c>
      <c r="B530" s="24" t="s">
        <v>221</v>
      </c>
      <c r="C530" s="24" t="s">
        <v>205</v>
      </c>
      <c r="D530" s="24" t="s">
        <v>192</v>
      </c>
      <c r="E530" s="24" t="s">
        <v>74</v>
      </c>
      <c r="F530" s="24"/>
      <c r="G530" s="24"/>
      <c r="H530" s="24"/>
      <c r="I530" s="183">
        <f>I531</f>
        <v>0</v>
      </c>
      <c r="J530" s="152"/>
      <c r="K530" s="152"/>
      <c r="L530" s="152"/>
      <c r="M530" s="152"/>
      <c r="N530" s="183">
        <f aca="true" t="shared" si="90" ref="N530:O532">N531</f>
        <v>75</v>
      </c>
      <c r="O530" s="186">
        <f t="shared" si="90"/>
        <v>75</v>
      </c>
    </row>
    <row r="531" spans="1:15" ht="30">
      <c r="A531" s="22" t="s">
        <v>259</v>
      </c>
      <c r="B531" s="24" t="s">
        <v>221</v>
      </c>
      <c r="C531" s="24" t="s">
        <v>205</v>
      </c>
      <c r="D531" s="24" t="s">
        <v>192</v>
      </c>
      <c r="E531" s="24" t="s">
        <v>74</v>
      </c>
      <c r="F531" s="24" t="s">
        <v>258</v>
      </c>
      <c r="G531" s="24"/>
      <c r="H531" s="24"/>
      <c r="I531" s="183">
        <f>I532</f>
        <v>0</v>
      </c>
      <c r="J531" s="152"/>
      <c r="K531" s="152"/>
      <c r="L531" s="152"/>
      <c r="M531" s="152"/>
      <c r="N531" s="183">
        <f t="shared" si="90"/>
        <v>75</v>
      </c>
      <c r="O531" s="186">
        <f t="shared" si="90"/>
        <v>75</v>
      </c>
    </row>
    <row r="532" spans="1:15" ht="18">
      <c r="A532" s="22" t="s">
        <v>552</v>
      </c>
      <c r="B532" s="24" t="s">
        <v>221</v>
      </c>
      <c r="C532" s="24" t="s">
        <v>205</v>
      </c>
      <c r="D532" s="24" t="s">
        <v>192</v>
      </c>
      <c r="E532" s="24" t="s">
        <v>74</v>
      </c>
      <c r="F532" s="24" t="s">
        <v>551</v>
      </c>
      <c r="G532" s="24"/>
      <c r="H532" s="24"/>
      <c r="I532" s="183">
        <f>I533</f>
        <v>0</v>
      </c>
      <c r="J532" s="152"/>
      <c r="K532" s="152"/>
      <c r="L532" s="152"/>
      <c r="M532" s="152"/>
      <c r="N532" s="183">
        <f t="shared" si="90"/>
        <v>75</v>
      </c>
      <c r="O532" s="186">
        <f t="shared" si="90"/>
        <v>75</v>
      </c>
    </row>
    <row r="533" spans="1:15" ht="18">
      <c r="A533" s="28" t="s">
        <v>236</v>
      </c>
      <c r="B533" s="26" t="s">
        <v>221</v>
      </c>
      <c r="C533" s="26" t="s">
        <v>205</v>
      </c>
      <c r="D533" s="26" t="s">
        <v>192</v>
      </c>
      <c r="E533" s="26" t="s">
        <v>74</v>
      </c>
      <c r="F533" s="26" t="s">
        <v>551</v>
      </c>
      <c r="G533" s="26" t="s">
        <v>224</v>
      </c>
      <c r="H533" s="24"/>
      <c r="I533" s="140">
        <v>0</v>
      </c>
      <c r="J533" s="146"/>
      <c r="K533" s="146"/>
      <c r="L533" s="146"/>
      <c r="M533" s="146"/>
      <c r="N533" s="140">
        <v>75</v>
      </c>
      <c r="O533" s="140">
        <f>I533+N533</f>
        <v>75</v>
      </c>
    </row>
    <row r="534" spans="1:15" ht="60">
      <c r="A534" s="66" t="s">
        <v>370</v>
      </c>
      <c r="B534" s="24" t="s">
        <v>221</v>
      </c>
      <c r="C534" s="24" t="s">
        <v>205</v>
      </c>
      <c r="D534" s="24" t="s">
        <v>192</v>
      </c>
      <c r="E534" s="24" t="s">
        <v>85</v>
      </c>
      <c r="F534" s="24"/>
      <c r="G534" s="24"/>
      <c r="H534" s="24"/>
      <c r="I534" s="138">
        <f>I535</f>
        <v>24</v>
      </c>
      <c r="J534" s="152"/>
      <c r="K534" s="152"/>
      <c r="L534" s="152"/>
      <c r="M534" s="152"/>
      <c r="N534" s="138">
        <f aca="true" t="shared" si="91" ref="N534:O536">N535</f>
        <v>0</v>
      </c>
      <c r="O534" s="186">
        <f t="shared" si="91"/>
        <v>24</v>
      </c>
    </row>
    <row r="535" spans="1:15" ht="30">
      <c r="A535" s="23" t="s">
        <v>259</v>
      </c>
      <c r="B535" s="24" t="s">
        <v>221</v>
      </c>
      <c r="C535" s="24">
        <v>10</v>
      </c>
      <c r="D535" s="24" t="s">
        <v>192</v>
      </c>
      <c r="E535" s="24" t="s">
        <v>85</v>
      </c>
      <c r="F535" s="24" t="s">
        <v>258</v>
      </c>
      <c r="G535" s="24"/>
      <c r="H535" s="24"/>
      <c r="I535" s="138">
        <f>I536</f>
        <v>24</v>
      </c>
      <c r="J535" s="152"/>
      <c r="K535" s="152"/>
      <c r="L535" s="152"/>
      <c r="M535" s="152"/>
      <c r="N535" s="138">
        <f t="shared" si="91"/>
        <v>0</v>
      </c>
      <c r="O535" s="186">
        <f t="shared" si="91"/>
        <v>24</v>
      </c>
    </row>
    <row r="536" spans="1:15" ht="30">
      <c r="A536" s="23" t="s">
        <v>261</v>
      </c>
      <c r="B536" s="24" t="s">
        <v>221</v>
      </c>
      <c r="C536" s="24">
        <v>10</v>
      </c>
      <c r="D536" s="24" t="s">
        <v>192</v>
      </c>
      <c r="E536" s="24" t="s">
        <v>85</v>
      </c>
      <c r="F536" s="24" t="s">
        <v>260</v>
      </c>
      <c r="G536" s="24"/>
      <c r="H536" s="24"/>
      <c r="I536" s="138">
        <f>I537</f>
        <v>24</v>
      </c>
      <c r="J536" s="152"/>
      <c r="K536" s="152"/>
      <c r="L536" s="152"/>
      <c r="M536" s="152"/>
      <c r="N536" s="138">
        <f t="shared" si="91"/>
        <v>0</v>
      </c>
      <c r="O536" s="186">
        <f t="shared" si="91"/>
        <v>24</v>
      </c>
    </row>
    <row r="537" spans="1:15" ht="18">
      <c r="A537" s="25" t="s">
        <v>236</v>
      </c>
      <c r="B537" s="26" t="s">
        <v>221</v>
      </c>
      <c r="C537" s="26">
        <v>10</v>
      </c>
      <c r="D537" s="26" t="s">
        <v>192</v>
      </c>
      <c r="E537" s="26" t="s">
        <v>85</v>
      </c>
      <c r="F537" s="26" t="s">
        <v>260</v>
      </c>
      <c r="G537" s="26" t="s">
        <v>224</v>
      </c>
      <c r="H537" s="26"/>
      <c r="I537" s="140">
        <v>24</v>
      </c>
      <c r="J537" s="152"/>
      <c r="K537" s="152"/>
      <c r="L537" s="152"/>
      <c r="M537" s="152"/>
      <c r="N537" s="142">
        <v>0</v>
      </c>
      <c r="O537" s="142">
        <f>I537+N537</f>
        <v>24</v>
      </c>
    </row>
    <row r="538" spans="1:15" ht="105">
      <c r="A538" s="66" t="s">
        <v>293</v>
      </c>
      <c r="B538" s="24" t="s">
        <v>221</v>
      </c>
      <c r="C538" s="24" t="s">
        <v>205</v>
      </c>
      <c r="D538" s="24" t="s">
        <v>192</v>
      </c>
      <c r="E538" s="24" t="s">
        <v>86</v>
      </c>
      <c r="F538" s="24"/>
      <c r="G538" s="24"/>
      <c r="H538" s="24"/>
      <c r="I538" s="138">
        <f>I539</f>
        <v>40</v>
      </c>
      <c r="J538" s="152"/>
      <c r="K538" s="152"/>
      <c r="L538" s="152"/>
      <c r="M538" s="152"/>
      <c r="N538" s="138">
        <f aca="true" t="shared" si="92" ref="N538:O540">N539</f>
        <v>0</v>
      </c>
      <c r="O538" s="186">
        <f t="shared" si="92"/>
        <v>40</v>
      </c>
    </row>
    <row r="539" spans="1:15" ht="30">
      <c r="A539" s="23" t="s">
        <v>259</v>
      </c>
      <c r="B539" s="24" t="s">
        <v>221</v>
      </c>
      <c r="C539" s="24">
        <v>10</v>
      </c>
      <c r="D539" s="24" t="s">
        <v>192</v>
      </c>
      <c r="E539" s="24" t="s">
        <v>86</v>
      </c>
      <c r="F539" s="24" t="s">
        <v>258</v>
      </c>
      <c r="G539" s="24"/>
      <c r="H539" s="24"/>
      <c r="I539" s="138">
        <f>I540</f>
        <v>40</v>
      </c>
      <c r="J539" s="152"/>
      <c r="K539" s="152"/>
      <c r="L539" s="152"/>
      <c r="M539" s="152"/>
      <c r="N539" s="138">
        <f t="shared" si="92"/>
        <v>0</v>
      </c>
      <c r="O539" s="186">
        <f t="shared" si="92"/>
        <v>40</v>
      </c>
    </row>
    <row r="540" spans="1:15" ht="30">
      <c r="A540" s="23" t="s">
        <v>270</v>
      </c>
      <c r="B540" s="24" t="s">
        <v>221</v>
      </c>
      <c r="C540" s="24">
        <v>10</v>
      </c>
      <c r="D540" s="24" t="s">
        <v>192</v>
      </c>
      <c r="E540" s="24" t="s">
        <v>86</v>
      </c>
      <c r="F540" s="24" t="s">
        <v>262</v>
      </c>
      <c r="G540" s="24"/>
      <c r="H540" s="24"/>
      <c r="I540" s="138">
        <f>I541</f>
        <v>40</v>
      </c>
      <c r="J540" s="152"/>
      <c r="K540" s="152"/>
      <c r="L540" s="152"/>
      <c r="M540" s="152"/>
      <c r="N540" s="138">
        <f t="shared" si="92"/>
        <v>0</v>
      </c>
      <c r="O540" s="186">
        <f t="shared" si="92"/>
        <v>40</v>
      </c>
    </row>
    <row r="541" spans="1:15" ht="18">
      <c r="A541" s="25" t="s">
        <v>236</v>
      </c>
      <c r="B541" s="26" t="s">
        <v>221</v>
      </c>
      <c r="C541" s="26">
        <v>10</v>
      </c>
      <c r="D541" s="26" t="s">
        <v>192</v>
      </c>
      <c r="E541" s="26" t="s">
        <v>87</v>
      </c>
      <c r="F541" s="26" t="s">
        <v>262</v>
      </c>
      <c r="G541" s="26" t="s">
        <v>224</v>
      </c>
      <c r="H541" s="26"/>
      <c r="I541" s="140">
        <v>40</v>
      </c>
      <c r="J541" s="152"/>
      <c r="K541" s="152"/>
      <c r="L541" s="152"/>
      <c r="M541" s="152"/>
      <c r="N541" s="142">
        <v>0</v>
      </c>
      <c r="O541" s="142">
        <f>I541+N541</f>
        <v>40</v>
      </c>
    </row>
    <row r="542" spans="1:15" ht="18">
      <c r="A542" s="45" t="s">
        <v>240</v>
      </c>
      <c r="B542" s="46" t="s">
        <v>221</v>
      </c>
      <c r="C542" s="46" t="s">
        <v>205</v>
      </c>
      <c r="D542" s="46" t="s">
        <v>194</v>
      </c>
      <c r="E542" s="46"/>
      <c r="F542" s="46"/>
      <c r="G542" s="46"/>
      <c r="H542" s="46"/>
      <c r="I542" s="134">
        <f>I543</f>
        <v>12280.5</v>
      </c>
      <c r="J542" s="152"/>
      <c r="K542" s="152"/>
      <c r="L542" s="152"/>
      <c r="M542" s="152"/>
      <c r="N542" s="134">
        <f>N543</f>
        <v>0</v>
      </c>
      <c r="O542" s="134">
        <f>O543</f>
        <v>12280.5</v>
      </c>
    </row>
    <row r="543" spans="1:15" ht="18">
      <c r="A543" s="23" t="s">
        <v>166</v>
      </c>
      <c r="B543" s="24" t="s">
        <v>221</v>
      </c>
      <c r="C543" s="24" t="s">
        <v>205</v>
      </c>
      <c r="D543" s="24" t="s">
        <v>194</v>
      </c>
      <c r="E543" s="24" t="s">
        <v>361</v>
      </c>
      <c r="F543" s="24"/>
      <c r="G543" s="24"/>
      <c r="H543" s="24"/>
      <c r="I543" s="138">
        <f>I544+I548+I554+I558</f>
        <v>12280.5</v>
      </c>
      <c r="J543" s="152"/>
      <c r="K543" s="152"/>
      <c r="L543" s="152"/>
      <c r="M543" s="152"/>
      <c r="N543" s="138">
        <f>N544+N548+N554+N558</f>
        <v>0</v>
      </c>
      <c r="O543" s="186">
        <f>O544+O548+O554+O558</f>
        <v>12280.5</v>
      </c>
    </row>
    <row r="544" spans="1:15" ht="60">
      <c r="A544" s="59" t="s">
        <v>165</v>
      </c>
      <c r="B544" s="24" t="s">
        <v>221</v>
      </c>
      <c r="C544" s="24" t="s">
        <v>205</v>
      </c>
      <c r="D544" s="24" t="s">
        <v>194</v>
      </c>
      <c r="E544" s="24" t="s">
        <v>88</v>
      </c>
      <c r="F544" s="24"/>
      <c r="G544" s="24"/>
      <c r="H544" s="24"/>
      <c r="I544" s="138">
        <f>I545</f>
        <v>0</v>
      </c>
      <c r="J544" s="152"/>
      <c r="K544" s="152"/>
      <c r="L544" s="152"/>
      <c r="M544" s="152"/>
      <c r="N544" s="138">
        <f aca="true" t="shared" si="93" ref="N544:O546">N545</f>
        <v>0</v>
      </c>
      <c r="O544" s="186">
        <f t="shared" si="93"/>
        <v>0</v>
      </c>
    </row>
    <row r="545" spans="1:15" ht="30">
      <c r="A545" s="23" t="s">
        <v>259</v>
      </c>
      <c r="B545" s="24" t="s">
        <v>221</v>
      </c>
      <c r="C545" s="24" t="s">
        <v>205</v>
      </c>
      <c r="D545" s="24" t="s">
        <v>194</v>
      </c>
      <c r="E545" s="24" t="s">
        <v>88</v>
      </c>
      <c r="F545" s="24" t="s">
        <v>258</v>
      </c>
      <c r="G545" s="24"/>
      <c r="H545" s="24"/>
      <c r="I545" s="138">
        <f>I546</f>
        <v>0</v>
      </c>
      <c r="J545" s="152"/>
      <c r="K545" s="152"/>
      <c r="L545" s="152"/>
      <c r="M545" s="152"/>
      <c r="N545" s="138">
        <f t="shared" si="93"/>
        <v>0</v>
      </c>
      <c r="O545" s="186">
        <f t="shared" si="93"/>
        <v>0</v>
      </c>
    </row>
    <row r="546" spans="1:15" ht="30">
      <c r="A546" s="23" t="s">
        <v>261</v>
      </c>
      <c r="B546" s="24" t="s">
        <v>221</v>
      </c>
      <c r="C546" s="24" t="s">
        <v>205</v>
      </c>
      <c r="D546" s="24" t="s">
        <v>194</v>
      </c>
      <c r="E546" s="24" t="s">
        <v>88</v>
      </c>
      <c r="F546" s="24" t="s">
        <v>260</v>
      </c>
      <c r="G546" s="24"/>
      <c r="H546" s="24"/>
      <c r="I546" s="138">
        <f>I547</f>
        <v>0</v>
      </c>
      <c r="J546" s="152"/>
      <c r="K546" s="152"/>
      <c r="L546" s="152"/>
      <c r="M546" s="152"/>
      <c r="N546" s="138">
        <f t="shared" si="93"/>
        <v>0</v>
      </c>
      <c r="O546" s="186">
        <f t="shared" si="93"/>
        <v>0</v>
      </c>
    </row>
    <row r="547" spans="1:15" ht="18">
      <c r="A547" s="25" t="s">
        <v>237</v>
      </c>
      <c r="B547" s="26" t="s">
        <v>221</v>
      </c>
      <c r="C547" s="26" t="s">
        <v>205</v>
      </c>
      <c r="D547" s="26" t="s">
        <v>194</v>
      </c>
      <c r="E547" s="26" t="s">
        <v>88</v>
      </c>
      <c r="F547" s="26" t="s">
        <v>260</v>
      </c>
      <c r="G547" s="26" t="s">
        <v>225</v>
      </c>
      <c r="H547" s="26"/>
      <c r="I547" s="140">
        <v>0</v>
      </c>
      <c r="J547" s="152"/>
      <c r="K547" s="152"/>
      <c r="L547" s="152"/>
      <c r="M547" s="152"/>
      <c r="N547" s="142">
        <v>0</v>
      </c>
      <c r="O547" s="142">
        <f>I547+N547</f>
        <v>0</v>
      </c>
    </row>
    <row r="548" spans="1:15" ht="65.25" customHeight="1">
      <c r="A548" s="59" t="s">
        <v>279</v>
      </c>
      <c r="B548" s="24" t="s">
        <v>221</v>
      </c>
      <c r="C548" s="24" t="s">
        <v>205</v>
      </c>
      <c r="D548" s="24" t="s">
        <v>194</v>
      </c>
      <c r="E548" s="24" t="s">
        <v>89</v>
      </c>
      <c r="F548" s="24"/>
      <c r="G548" s="24"/>
      <c r="H548" s="24"/>
      <c r="I548" s="138">
        <f>I549</f>
        <v>12080.5</v>
      </c>
      <c r="J548" s="152"/>
      <c r="K548" s="152"/>
      <c r="L548" s="152"/>
      <c r="M548" s="152"/>
      <c r="N548" s="138">
        <f>N549</f>
        <v>0</v>
      </c>
      <c r="O548" s="186">
        <f>O549</f>
        <v>12080.5</v>
      </c>
    </row>
    <row r="549" spans="1:15" ht="30">
      <c r="A549" s="23" t="s">
        <v>259</v>
      </c>
      <c r="B549" s="24" t="s">
        <v>221</v>
      </c>
      <c r="C549" s="24">
        <v>10</v>
      </c>
      <c r="D549" s="24" t="s">
        <v>194</v>
      </c>
      <c r="E549" s="24" t="s">
        <v>89</v>
      </c>
      <c r="F549" s="24" t="s">
        <v>258</v>
      </c>
      <c r="G549" s="24"/>
      <c r="H549" s="24"/>
      <c r="I549" s="138">
        <f>I550+I552</f>
        <v>12080.5</v>
      </c>
      <c r="J549" s="152"/>
      <c r="K549" s="152"/>
      <c r="L549" s="152"/>
      <c r="M549" s="152"/>
      <c r="N549" s="138">
        <f>N550+N552</f>
        <v>0</v>
      </c>
      <c r="O549" s="186">
        <f>O550+O552</f>
        <v>12080.5</v>
      </c>
    </row>
    <row r="550" spans="1:15" ht="30">
      <c r="A550" s="23" t="s">
        <v>261</v>
      </c>
      <c r="B550" s="24" t="s">
        <v>221</v>
      </c>
      <c r="C550" s="24">
        <v>10</v>
      </c>
      <c r="D550" s="24" t="s">
        <v>194</v>
      </c>
      <c r="E550" s="24" t="s">
        <v>89</v>
      </c>
      <c r="F550" s="24" t="s">
        <v>260</v>
      </c>
      <c r="G550" s="24"/>
      <c r="H550" s="24"/>
      <c r="I550" s="138">
        <f>I551</f>
        <v>8647</v>
      </c>
      <c r="J550" s="152"/>
      <c r="K550" s="152"/>
      <c r="L550" s="152"/>
      <c r="M550" s="152"/>
      <c r="N550" s="138">
        <f>N551</f>
        <v>0</v>
      </c>
      <c r="O550" s="186">
        <f>O551</f>
        <v>8647</v>
      </c>
    </row>
    <row r="551" spans="1:15" ht="18">
      <c r="A551" s="25" t="s">
        <v>237</v>
      </c>
      <c r="B551" s="26" t="s">
        <v>221</v>
      </c>
      <c r="C551" s="26">
        <v>10</v>
      </c>
      <c r="D551" s="26" t="s">
        <v>194</v>
      </c>
      <c r="E551" s="26" t="s">
        <v>89</v>
      </c>
      <c r="F551" s="26" t="s">
        <v>260</v>
      </c>
      <c r="G551" s="26" t="s">
        <v>225</v>
      </c>
      <c r="H551" s="26"/>
      <c r="I551" s="140">
        <v>8647</v>
      </c>
      <c r="J551" s="152"/>
      <c r="K551" s="152"/>
      <c r="L551" s="152"/>
      <c r="M551" s="152"/>
      <c r="N551" s="142">
        <v>0</v>
      </c>
      <c r="O551" s="142">
        <f>I551+N551</f>
        <v>8647</v>
      </c>
    </row>
    <row r="552" spans="1:15" ht="30">
      <c r="A552" s="23" t="s">
        <v>270</v>
      </c>
      <c r="B552" s="24" t="s">
        <v>221</v>
      </c>
      <c r="C552" s="24">
        <v>10</v>
      </c>
      <c r="D552" s="24" t="s">
        <v>194</v>
      </c>
      <c r="E552" s="24" t="s">
        <v>89</v>
      </c>
      <c r="F552" s="24" t="s">
        <v>262</v>
      </c>
      <c r="G552" s="26"/>
      <c r="H552" s="26"/>
      <c r="I552" s="138">
        <f>I553</f>
        <v>3433.5</v>
      </c>
      <c r="J552" s="152"/>
      <c r="K552" s="152"/>
      <c r="L552" s="152"/>
      <c r="M552" s="152"/>
      <c r="N552" s="138">
        <f>N553</f>
        <v>0</v>
      </c>
      <c r="O552" s="186">
        <f>O553</f>
        <v>3433.5</v>
      </c>
    </row>
    <row r="553" spans="1:15" ht="18">
      <c r="A553" s="25" t="s">
        <v>237</v>
      </c>
      <c r="B553" s="26" t="s">
        <v>221</v>
      </c>
      <c r="C553" s="26">
        <v>10</v>
      </c>
      <c r="D553" s="26" t="s">
        <v>194</v>
      </c>
      <c r="E553" s="26" t="s">
        <v>89</v>
      </c>
      <c r="F553" s="26" t="s">
        <v>262</v>
      </c>
      <c r="G553" s="26" t="s">
        <v>225</v>
      </c>
      <c r="H553" s="26"/>
      <c r="I553" s="140">
        <v>3433.5</v>
      </c>
      <c r="J553" s="152"/>
      <c r="K553" s="152"/>
      <c r="L553" s="152"/>
      <c r="M553" s="152"/>
      <c r="N553" s="142">
        <v>0</v>
      </c>
      <c r="O553" s="142">
        <f>I553+N553</f>
        <v>3433.5</v>
      </c>
    </row>
    <row r="554" spans="1:15" ht="110.25" customHeight="1">
      <c r="A554" s="22" t="s">
        <v>371</v>
      </c>
      <c r="B554" s="24" t="s">
        <v>221</v>
      </c>
      <c r="C554" s="24" t="s">
        <v>205</v>
      </c>
      <c r="D554" s="24" t="s">
        <v>194</v>
      </c>
      <c r="E554" s="24" t="s">
        <v>90</v>
      </c>
      <c r="F554" s="24"/>
      <c r="G554" s="24"/>
      <c r="H554" s="24"/>
      <c r="I554" s="138">
        <f>I555</f>
        <v>50</v>
      </c>
      <c r="J554" s="152"/>
      <c r="K554" s="152"/>
      <c r="L554" s="152"/>
      <c r="M554" s="152"/>
      <c r="N554" s="138">
        <f aca="true" t="shared" si="94" ref="N554:O556">N555</f>
        <v>0</v>
      </c>
      <c r="O554" s="186">
        <f t="shared" si="94"/>
        <v>50</v>
      </c>
    </row>
    <row r="555" spans="1:15" ht="30">
      <c r="A555" s="23" t="s">
        <v>259</v>
      </c>
      <c r="B555" s="24" t="s">
        <v>221</v>
      </c>
      <c r="C555" s="24">
        <v>10</v>
      </c>
      <c r="D555" s="24" t="s">
        <v>194</v>
      </c>
      <c r="E555" s="24" t="s">
        <v>90</v>
      </c>
      <c r="F555" s="24" t="s">
        <v>258</v>
      </c>
      <c r="G555" s="24"/>
      <c r="H555" s="26"/>
      <c r="I555" s="138">
        <f>I556</f>
        <v>50</v>
      </c>
      <c r="J555" s="152"/>
      <c r="K555" s="152"/>
      <c r="L555" s="152"/>
      <c r="M555" s="152"/>
      <c r="N555" s="138">
        <f t="shared" si="94"/>
        <v>0</v>
      </c>
      <c r="O555" s="186">
        <f t="shared" si="94"/>
        <v>50</v>
      </c>
    </row>
    <row r="556" spans="1:15" ht="30">
      <c r="A556" s="23" t="s">
        <v>270</v>
      </c>
      <c r="B556" s="24" t="s">
        <v>221</v>
      </c>
      <c r="C556" s="24">
        <v>10</v>
      </c>
      <c r="D556" s="24" t="s">
        <v>194</v>
      </c>
      <c r="E556" s="24" t="s">
        <v>90</v>
      </c>
      <c r="F556" s="24" t="s">
        <v>262</v>
      </c>
      <c r="G556" s="24"/>
      <c r="H556" s="26"/>
      <c r="I556" s="138">
        <f>I557</f>
        <v>50</v>
      </c>
      <c r="J556" s="152"/>
      <c r="K556" s="152"/>
      <c r="L556" s="152"/>
      <c r="M556" s="152"/>
      <c r="N556" s="138">
        <f t="shared" si="94"/>
        <v>0</v>
      </c>
      <c r="O556" s="186">
        <f t="shared" si="94"/>
        <v>50</v>
      </c>
    </row>
    <row r="557" spans="1:15" ht="18">
      <c r="A557" s="25" t="s">
        <v>237</v>
      </c>
      <c r="B557" s="26" t="s">
        <v>221</v>
      </c>
      <c r="C557" s="26">
        <v>10</v>
      </c>
      <c r="D557" s="26" t="s">
        <v>194</v>
      </c>
      <c r="E557" s="26" t="s">
        <v>90</v>
      </c>
      <c r="F557" s="26" t="s">
        <v>262</v>
      </c>
      <c r="G557" s="26" t="s">
        <v>225</v>
      </c>
      <c r="H557" s="26"/>
      <c r="I557" s="140">
        <v>50</v>
      </c>
      <c r="J557" s="152"/>
      <c r="K557" s="152"/>
      <c r="L557" s="152"/>
      <c r="M557" s="152"/>
      <c r="N557" s="142">
        <v>0</v>
      </c>
      <c r="O557" s="142">
        <f>I557+N557</f>
        <v>50</v>
      </c>
    </row>
    <row r="558" spans="1:15" ht="66" customHeight="1">
      <c r="A558" s="59" t="s">
        <v>372</v>
      </c>
      <c r="B558" s="24" t="s">
        <v>221</v>
      </c>
      <c r="C558" s="24" t="s">
        <v>205</v>
      </c>
      <c r="D558" s="24" t="s">
        <v>194</v>
      </c>
      <c r="E558" s="24" t="s">
        <v>91</v>
      </c>
      <c r="F558" s="24"/>
      <c r="G558" s="24"/>
      <c r="H558" s="24"/>
      <c r="I558" s="138">
        <f>I559</f>
        <v>150</v>
      </c>
      <c r="J558" s="152"/>
      <c r="K558" s="152"/>
      <c r="L558" s="152"/>
      <c r="M558" s="152"/>
      <c r="N558" s="138">
        <f aca="true" t="shared" si="95" ref="N558:O560">N559</f>
        <v>0</v>
      </c>
      <c r="O558" s="186">
        <f t="shared" si="95"/>
        <v>150</v>
      </c>
    </row>
    <row r="559" spans="1:15" ht="30">
      <c r="A559" s="23" t="s">
        <v>259</v>
      </c>
      <c r="B559" s="24" t="s">
        <v>221</v>
      </c>
      <c r="C559" s="24">
        <v>10</v>
      </c>
      <c r="D559" s="24" t="s">
        <v>194</v>
      </c>
      <c r="E559" s="24" t="s">
        <v>91</v>
      </c>
      <c r="F559" s="24" t="s">
        <v>258</v>
      </c>
      <c r="G559" s="24"/>
      <c r="H559" s="24"/>
      <c r="I559" s="138">
        <f>I560</f>
        <v>150</v>
      </c>
      <c r="J559" s="152"/>
      <c r="K559" s="152"/>
      <c r="L559" s="152"/>
      <c r="M559" s="152"/>
      <c r="N559" s="138">
        <f t="shared" si="95"/>
        <v>0</v>
      </c>
      <c r="O559" s="186">
        <f t="shared" si="95"/>
        <v>150</v>
      </c>
    </row>
    <row r="560" spans="1:15" ht="30">
      <c r="A560" s="23" t="s">
        <v>261</v>
      </c>
      <c r="B560" s="24" t="s">
        <v>221</v>
      </c>
      <c r="C560" s="24">
        <v>10</v>
      </c>
      <c r="D560" s="24" t="s">
        <v>194</v>
      </c>
      <c r="E560" s="24" t="s">
        <v>91</v>
      </c>
      <c r="F560" s="24" t="s">
        <v>260</v>
      </c>
      <c r="G560" s="24"/>
      <c r="H560" s="24"/>
      <c r="I560" s="138">
        <f>I561</f>
        <v>150</v>
      </c>
      <c r="J560" s="152"/>
      <c r="K560" s="152"/>
      <c r="L560" s="152"/>
      <c r="M560" s="152"/>
      <c r="N560" s="138">
        <f t="shared" si="95"/>
        <v>0</v>
      </c>
      <c r="O560" s="186">
        <f t="shared" si="95"/>
        <v>150</v>
      </c>
    </row>
    <row r="561" spans="1:15" ht="18">
      <c r="A561" s="25" t="s">
        <v>237</v>
      </c>
      <c r="B561" s="26" t="s">
        <v>221</v>
      </c>
      <c r="C561" s="26">
        <v>10</v>
      </c>
      <c r="D561" s="26" t="s">
        <v>194</v>
      </c>
      <c r="E561" s="26" t="s">
        <v>91</v>
      </c>
      <c r="F561" s="26" t="s">
        <v>260</v>
      </c>
      <c r="G561" s="26" t="s">
        <v>225</v>
      </c>
      <c r="H561" s="26"/>
      <c r="I561" s="140">
        <v>150</v>
      </c>
      <c r="J561" s="152"/>
      <c r="K561" s="152"/>
      <c r="L561" s="152"/>
      <c r="M561" s="152"/>
      <c r="N561" s="142">
        <v>0</v>
      </c>
      <c r="O561" s="142">
        <f>I561+N561</f>
        <v>150</v>
      </c>
    </row>
    <row r="562" spans="1:15" ht="28.5">
      <c r="A562" s="45" t="s">
        <v>190</v>
      </c>
      <c r="B562" s="46" t="s">
        <v>221</v>
      </c>
      <c r="C562" s="46" t="s">
        <v>205</v>
      </c>
      <c r="D562" s="46" t="s">
        <v>199</v>
      </c>
      <c r="E562" s="46"/>
      <c r="F562" s="46" t="s">
        <v>211</v>
      </c>
      <c r="G562" s="46"/>
      <c r="H562" s="46"/>
      <c r="I562" s="134">
        <f>I563</f>
        <v>2845.9</v>
      </c>
      <c r="J562" s="152"/>
      <c r="K562" s="152"/>
      <c r="L562" s="152"/>
      <c r="M562" s="152"/>
      <c r="N562" s="134">
        <f>N563</f>
        <v>0</v>
      </c>
      <c r="O562" s="134">
        <f>O563</f>
        <v>2845.9</v>
      </c>
    </row>
    <row r="563" spans="1:15" ht="18">
      <c r="A563" s="23" t="s">
        <v>166</v>
      </c>
      <c r="B563" s="24" t="s">
        <v>221</v>
      </c>
      <c r="C563" s="24" t="s">
        <v>205</v>
      </c>
      <c r="D563" s="24" t="s">
        <v>199</v>
      </c>
      <c r="E563" s="24" t="s">
        <v>361</v>
      </c>
      <c r="F563" s="24"/>
      <c r="G563" s="24"/>
      <c r="H563" s="24"/>
      <c r="I563" s="138">
        <f>I564</f>
        <v>2845.9</v>
      </c>
      <c r="J563" s="152"/>
      <c r="K563" s="152"/>
      <c r="L563" s="152"/>
      <c r="M563" s="152"/>
      <c r="N563" s="138">
        <f>N564</f>
        <v>0</v>
      </c>
      <c r="O563" s="186">
        <f>O564</f>
        <v>2845.9</v>
      </c>
    </row>
    <row r="564" spans="1:15" ht="45">
      <c r="A564" s="23" t="s">
        <v>167</v>
      </c>
      <c r="B564" s="24" t="s">
        <v>221</v>
      </c>
      <c r="C564" s="24">
        <v>10</v>
      </c>
      <c r="D564" s="24" t="s">
        <v>199</v>
      </c>
      <c r="E564" s="24" t="s">
        <v>92</v>
      </c>
      <c r="F564" s="24"/>
      <c r="G564" s="24"/>
      <c r="H564" s="24"/>
      <c r="I564" s="138">
        <f>I565+I568</f>
        <v>2845.9</v>
      </c>
      <c r="J564" s="152"/>
      <c r="K564" s="152"/>
      <c r="L564" s="152"/>
      <c r="M564" s="152"/>
      <c r="N564" s="138">
        <f>N565+N568</f>
        <v>0</v>
      </c>
      <c r="O564" s="186">
        <f>O565+O568</f>
        <v>2845.9</v>
      </c>
    </row>
    <row r="565" spans="1:15" ht="90">
      <c r="A565" s="23" t="s">
        <v>315</v>
      </c>
      <c r="B565" s="24" t="s">
        <v>221</v>
      </c>
      <c r="C565" s="24" t="s">
        <v>205</v>
      </c>
      <c r="D565" s="24" t="s">
        <v>199</v>
      </c>
      <c r="E565" s="24" t="s">
        <v>92</v>
      </c>
      <c r="F565" s="24" t="s">
        <v>244</v>
      </c>
      <c r="G565" s="24"/>
      <c r="H565" s="24"/>
      <c r="I565" s="138">
        <f>I566</f>
        <v>2522.8</v>
      </c>
      <c r="J565" s="152"/>
      <c r="K565" s="152"/>
      <c r="L565" s="152"/>
      <c r="M565" s="152"/>
      <c r="N565" s="138">
        <f>N566</f>
        <v>0</v>
      </c>
      <c r="O565" s="186">
        <f>O566</f>
        <v>2522.8</v>
      </c>
    </row>
    <row r="566" spans="1:15" ht="30">
      <c r="A566" s="23" t="s">
        <v>314</v>
      </c>
      <c r="B566" s="24" t="s">
        <v>221</v>
      </c>
      <c r="C566" s="24">
        <v>10</v>
      </c>
      <c r="D566" s="24" t="s">
        <v>199</v>
      </c>
      <c r="E566" s="24" t="s">
        <v>92</v>
      </c>
      <c r="F566" s="24" t="s">
        <v>245</v>
      </c>
      <c r="G566" s="24"/>
      <c r="H566" s="24"/>
      <c r="I566" s="138">
        <f>I567</f>
        <v>2522.8</v>
      </c>
      <c r="J566" s="152"/>
      <c r="K566" s="152"/>
      <c r="L566" s="152"/>
      <c r="M566" s="152"/>
      <c r="N566" s="138">
        <f>N567</f>
        <v>0</v>
      </c>
      <c r="O566" s="186">
        <f>O567</f>
        <v>2522.8</v>
      </c>
    </row>
    <row r="567" spans="1:15" ht="18">
      <c r="A567" s="25" t="s">
        <v>237</v>
      </c>
      <c r="B567" s="26" t="s">
        <v>221</v>
      </c>
      <c r="C567" s="26">
        <v>10</v>
      </c>
      <c r="D567" s="26" t="s">
        <v>199</v>
      </c>
      <c r="E567" s="26" t="s">
        <v>92</v>
      </c>
      <c r="F567" s="26" t="s">
        <v>245</v>
      </c>
      <c r="G567" s="26" t="s">
        <v>225</v>
      </c>
      <c r="H567" s="26"/>
      <c r="I567" s="140">
        <v>2522.8</v>
      </c>
      <c r="J567" s="152"/>
      <c r="K567" s="152"/>
      <c r="L567" s="152"/>
      <c r="M567" s="152"/>
      <c r="N567" s="142">
        <v>0</v>
      </c>
      <c r="O567" s="142">
        <f>I567+N567</f>
        <v>2522.8</v>
      </c>
    </row>
    <row r="568" spans="1:15" ht="37.5" customHeight="1">
      <c r="A568" s="22" t="s">
        <v>329</v>
      </c>
      <c r="B568" s="24" t="s">
        <v>221</v>
      </c>
      <c r="C568" s="24">
        <v>10</v>
      </c>
      <c r="D568" s="24" t="s">
        <v>199</v>
      </c>
      <c r="E568" s="24" t="s">
        <v>92</v>
      </c>
      <c r="F568" s="24" t="s">
        <v>246</v>
      </c>
      <c r="G568" s="24"/>
      <c r="H568" s="24"/>
      <c r="I568" s="138">
        <f>I569</f>
        <v>323.1</v>
      </c>
      <c r="J568" s="152"/>
      <c r="K568" s="152"/>
      <c r="L568" s="152"/>
      <c r="M568" s="152"/>
      <c r="N568" s="138">
        <f>N569</f>
        <v>0</v>
      </c>
      <c r="O568" s="186">
        <f>O569</f>
        <v>323.1</v>
      </c>
    </row>
    <row r="569" spans="1:15" ht="45">
      <c r="A569" s="22" t="s">
        <v>317</v>
      </c>
      <c r="B569" s="24" t="s">
        <v>221</v>
      </c>
      <c r="C569" s="24">
        <v>10</v>
      </c>
      <c r="D569" s="24" t="s">
        <v>199</v>
      </c>
      <c r="E569" s="24" t="s">
        <v>92</v>
      </c>
      <c r="F569" s="24" t="s">
        <v>247</v>
      </c>
      <c r="G569" s="24"/>
      <c r="H569" s="24"/>
      <c r="I569" s="138">
        <f>I570</f>
        <v>323.1</v>
      </c>
      <c r="J569" s="152"/>
      <c r="K569" s="152"/>
      <c r="L569" s="152"/>
      <c r="M569" s="152"/>
      <c r="N569" s="138">
        <f>N570</f>
        <v>0</v>
      </c>
      <c r="O569" s="186">
        <f>O570</f>
        <v>323.1</v>
      </c>
    </row>
    <row r="570" spans="1:15" ht="18">
      <c r="A570" s="25" t="s">
        <v>237</v>
      </c>
      <c r="B570" s="26" t="s">
        <v>221</v>
      </c>
      <c r="C570" s="26">
        <v>10</v>
      </c>
      <c r="D570" s="26" t="s">
        <v>199</v>
      </c>
      <c r="E570" s="26" t="s">
        <v>92</v>
      </c>
      <c r="F570" s="26" t="s">
        <v>247</v>
      </c>
      <c r="G570" s="26" t="s">
        <v>225</v>
      </c>
      <c r="H570" s="26"/>
      <c r="I570" s="140">
        <v>323.1</v>
      </c>
      <c r="J570" s="152"/>
      <c r="K570" s="152"/>
      <c r="L570" s="152"/>
      <c r="M570" s="152"/>
      <c r="N570" s="142">
        <v>0</v>
      </c>
      <c r="O570" s="142">
        <f>I570+N570</f>
        <v>323.1</v>
      </c>
    </row>
    <row r="571" spans="1:15" ht="42.75">
      <c r="A571" s="45" t="s">
        <v>321</v>
      </c>
      <c r="B571" s="46" t="s">
        <v>322</v>
      </c>
      <c r="C571" s="46"/>
      <c r="D571" s="46"/>
      <c r="E571" s="46"/>
      <c r="F571" s="46"/>
      <c r="G571" s="46"/>
      <c r="H571" s="46"/>
      <c r="I571" s="134">
        <f>I574+I618+I749</f>
        <v>185493</v>
      </c>
      <c r="J571" s="134">
        <f aca="true" t="shared" si="96" ref="J571:O571">J574+J618+J749</f>
        <v>0</v>
      </c>
      <c r="K571" s="134">
        <f t="shared" si="96"/>
        <v>0</v>
      </c>
      <c r="L571" s="134">
        <f t="shared" si="96"/>
        <v>0</v>
      </c>
      <c r="M571" s="134">
        <f t="shared" si="96"/>
        <v>0</v>
      </c>
      <c r="N571" s="134">
        <f t="shared" si="96"/>
        <v>2031.5</v>
      </c>
      <c r="O571" s="134">
        <f t="shared" si="96"/>
        <v>187524.5</v>
      </c>
    </row>
    <row r="572" spans="1:15" ht="18">
      <c r="A572" s="45" t="s">
        <v>236</v>
      </c>
      <c r="B572" s="46" t="s">
        <v>322</v>
      </c>
      <c r="C572" s="46"/>
      <c r="D572" s="46"/>
      <c r="E572" s="46"/>
      <c r="F572" s="46"/>
      <c r="G572" s="46" t="s">
        <v>224</v>
      </c>
      <c r="H572" s="46"/>
      <c r="I572" s="134">
        <f>I580+I591+I600+I611+I652+I657+I661+I666+I671+I676+I681+I686+I691+I712+I717+I728+I733+I745+I748+I639+I696+I625+I701+I606+I645+I707+I617+I739+I757+I722+I636</f>
        <v>47096.799999999996</v>
      </c>
      <c r="J572" s="134">
        <f aca="true" t="shared" si="97" ref="J572:O572">J580+J591+J600+J611+J652+J657+J661+J666+J671+J676+J681+J686+J691+J712+J717+J728+J733+J745+J748+J639+J696+J625+J701+J606+J645+J707+J617+J739+J757+J722+J636</f>
        <v>0</v>
      </c>
      <c r="K572" s="134">
        <f t="shared" si="97"/>
        <v>0</v>
      </c>
      <c r="L572" s="134">
        <f t="shared" si="97"/>
        <v>0</v>
      </c>
      <c r="M572" s="134">
        <f t="shared" si="97"/>
        <v>0</v>
      </c>
      <c r="N572" s="134">
        <f t="shared" si="97"/>
        <v>1223.6</v>
      </c>
      <c r="O572" s="134">
        <f t="shared" si="97"/>
        <v>48320.399999999994</v>
      </c>
    </row>
    <row r="573" spans="1:15" ht="18">
      <c r="A573" s="45" t="s">
        <v>237</v>
      </c>
      <c r="B573" s="46" t="s">
        <v>322</v>
      </c>
      <c r="C573" s="46"/>
      <c r="D573" s="46"/>
      <c r="E573" s="46"/>
      <c r="F573" s="46"/>
      <c r="G573" s="46" t="s">
        <v>225</v>
      </c>
      <c r="H573" s="46"/>
      <c r="I573" s="134">
        <f>I587+I596+I612+I734+I632</f>
        <v>138396.2</v>
      </c>
      <c r="J573" s="152"/>
      <c r="K573" s="152"/>
      <c r="L573" s="152"/>
      <c r="M573" s="152"/>
      <c r="N573" s="134">
        <f>N587+N596+N612+N734+N632</f>
        <v>807.9</v>
      </c>
      <c r="O573" s="134">
        <f>O587+O596+O612+O734+O632</f>
        <v>139204.1</v>
      </c>
    </row>
    <row r="574" spans="1:15" ht="18">
      <c r="A574" s="45" t="s">
        <v>179</v>
      </c>
      <c r="B574" s="46" t="s">
        <v>322</v>
      </c>
      <c r="C574" s="46" t="s">
        <v>194</v>
      </c>
      <c r="D574" s="46"/>
      <c r="E574" s="46"/>
      <c r="F574" s="46"/>
      <c r="G574" s="46"/>
      <c r="H574" s="26"/>
      <c r="I574" s="134">
        <f>I575+I581</f>
        <v>123563.90000000001</v>
      </c>
      <c r="J574" s="152"/>
      <c r="K574" s="152"/>
      <c r="L574" s="152"/>
      <c r="M574" s="152"/>
      <c r="N574" s="134">
        <f>N575+N581</f>
        <v>966.0999999999999</v>
      </c>
      <c r="O574" s="134">
        <f>O575+O581</f>
        <v>124530</v>
      </c>
    </row>
    <row r="575" spans="1:15" ht="18">
      <c r="A575" s="45" t="s">
        <v>268</v>
      </c>
      <c r="B575" s="46" t="s">
        <v>322</v>
      </c>
      <c r="C575" s="46" t="s">
        <v>194</v>
      </c>
      <c r="D575" s="46" t="s">
        <v>195</v>
      </c>
      <c r="E575" s="46"/>
      <c r="F575" s="46"/>
      <c r="G575" s="46"/>
      <c r="H575" s="26"/>
      <c r="I575" s="134">
        <f>I576</f>
        <v>220</v>
      </c>
      <c r="J575" s="152"/>
      <c r="K575" s="152"/>
      <c r="L575" s="152"/>
      <c r="M575" s="152"/>
      <c r="N575" s="134">
        <f aca="true" t="shared" si="98" ref="N575:O579">N576</f>
        <v>0</v>
      </c>
      <c r="O575" s="134">
        <f t="shared" si="98"/>
        <v>220</v>
      </c>
    </row>
    <row r="576" spans="1:15" ht="18">
      <c r="A576" s="22" t="s">
        <v>166</v>
      </c>
      <c r="B576" s="24" t="s">
        <v>322</v>
      </c>
      <c r="C576" s="24" t="s">
        <v>194</v>
      </c>
      <c r="D576" s="24" t="s">
        <v>195</v>
      </c>
      <c r="E576" s="24" t="s">
        <v>361</v>
      </c>
      <c r="F576" s="46"/>
      <c r="G576" s="46"/>
      <c r="H576" s="26"/>
      <c r="I576" s="138">
        <f>I577</f>
        <v>220</v>
      </c>
      <c r="J576" s="152"/>
      <c r="K576" s="152"/>
      <c r="L576" s="152"/>
      <c r="M576" s="152"/>
      <c r="N576" s="138">
        <f t="shared" si="98"/>
        <v>0</v>
      </c>
      <c r="O576" s="186">
        <f t="shared" si="98"/>
        <v>220</v>
      </c>
    </row>
    <row r="577" spans="1:15" ht="75">
      <c r="A577" s="23" t="s">
        <v>269</v>
      </c>
      <c r="B577" s="24" t="s">
        <v>322</v>
      </c>
      <c r="C577" s="24" t="s">
        <v>194</v>
      </c>
      <c r="D577" s="24" t="s">
        <v>195</v>
      </c>
      <c r="E577" s="24" t="s">
        <v>93</v>
      </c>
      <c r="F577" s="24"/>
      <c r="G577" s="24"/>
      <c r="H577" s="26"/>
      <c r="I577" s="138">
        <f>I578</f>
        <v>220</v>
      </c>
      <c r="J577" s="138">
        <f>J580</f>
        <v>0</v>
      </c>
      <c r="K577" s="138">
        <f>K580</f>
        <v>0</v>
      </c>
      <c r="L577" s="138">
        <f>L580</f>
        <v>0</v>
      </c>
      <c r="M577" s="139">
        <f>M580</f>
        <v>0</v>
      </c>
      <c r="N577" s="138">
        <f t="shared" si="98"/>
        <v>0</v>
      </c>
      <c r="O577" s="186">
        <f t="shared" si="98"/>
        <v>220</v>
      </c>
    </row>
    <row r="578" spans="1:15" ht="35.25" customHeight="1">
      <c r="A578" s="22" t="s">
        <v>329</v>
      </c>
      <c r="B578" s="24" t="s">
        <v>322</v>
      </c>
      <c r="C578" s="24" t="s">
        <v>194</v>
      </c>
      <c r="D578" s="24" t="s">
        <v>195</v>
      </c>
      <c r="E578" s="24" t="s">
        <v>93</v>
      </c>
      <c r="F578" s="24" t="s">
        <v>246</v>
      </c>
      <c r="G578" s="24"/>
      <c r="H578" s="26"/>
      <c r="I578" s="138">
        <f>I579</f>
        <v>220</v>
      </c>
      <c r="J578" s="138"/>
      <c r="K578" s="138"/>
      <c r="L578" s="138"/>
      <c r="M578" s="139"/>
      <c r="N578" s="138">
        <f t="shared" si="98"/>
        <v>0</v>
      </c>
      <c r="O578" s="186">
        <f t="shared" si="98"/>
        <v>220</v>
      </c>
    </row>
    <row r="579" spans="1:15" ht="45">
      <c r="A579" s="22" t="s">
        <v>317</v>
      </c>
      <c r="B579" s="24" t="s">
        <v>322</v>
      </c>
      <c r="C579" s="24" t="s">
        <v>194</v>
      </c>
      <c r="D579" s="24" t="s">
        <v>195</v>
      </c>
      <c r="E579" s="24" t="s">
        <v>93</v>
      </c>
      <c r="F579" s="24" t="s">
        <v>247</v>
      </c>
      <c r="G579" s="24"/>
      <c r="H579" s="26"/>
      <c r="I579" s="138">
        <f>I580</f>
        <v>220</v>
      </c>
      <c r="J579" s="138"/>
      <c r="K579" s="138"/>
      <c r="L579" s="138"/>
      <c r="M579" s="139"/>
      <c r="N579" s="138">
        <f t="shared" si="98"/>
        <v>0</v>
      </c>
      <c r="O579" s="186">
        <f t="shared" si="98"/>
        <v>220</v>
      </c>
    </row>
    <row r="580" spans="1:15" ht="18">
      <c r="A580" s="28" t="s">
        <v>236</v>
      </c>
      <c r="B580" s="26" t="s">
        <v>322</v>
      </c>
      <c r="C580" s="26" t="s">
        <v>194</v>
      </c>
      <c r="D580" s="26" t="s">
        <v>195</v>
      </c>
      <c r="E580" s="26" t="s">
        <v>93</v>
      </c>
      <c r="F580" s="26" t="s">
        <v>247</v>
      </c>
      <c r="G580" s="26" t="s">
        <v>224</v>
      </c>
      <c r="H580" s="26"/>
      <c r="I580" s="140">
        <v>220</v>
      </c>
      <c r="J580" s="138">
        <f aca="true" t="shared" si="99" ref="J580:M582">J581</f>
        <v>0</v>
      </c>
      <c r="K580" s="138">
        <f t="shared" si="99"/>
        <v>0</v>
      </c>
      <c r="L580" s="138">
        <f t="shared" si="99"/>
        <v>0</v>
      </c>
      <c r="M580" s="139">
        <f t="shared" si="99"/>
        <v>0</v>
      </c>
      <c r="N580" s="142">
        <v>0</v>
      </c>
      <c r="O580" s="142">
        <f>I580+N580</f>
        <v>220</v>
      </c>
    </row>
    <row r="581" spans="1:15" ht="18">
      <c r="A581" s="54" t="s">
        <v>318</v>
      </c>
      <c r="B581" s="46" t="s">
        <v>322</v>
      </c>
      <c r="C581" s="46" t="s">
        <v>194</v>
      </c>
      <c r="D581" s="46" t="s">
        <v>193</v>
      </c>
      <c r="E581" s="46"/>
      <c r="F581" s="46"/>
      <c r="G581" s="46"/>
      <c r="H581" s="26"/>
      <c r="I581" s="134">
        <f>I582+I601+I613</f>
        <v>123343.90000000001</v>
      </c>
      <c r="J581" s="134">
        <f aca="true" t="shared" si="100" ref="J581:O581">J582+J601+J613</f>
        <v>0</v>
      </c>
      <c r="K581" s="134">
        <f t="shared" si="100"/>
        <v>0</v>
      </c>
      <c r="L581" s="134">
        <f t="shared" si="100"/>
        <v>0</v>
      </c>
      <c r="M581" s="134">
        <f t="shared" si="100"/>
        <v>0</v>
      </c>
      <c r="N581" s="134">
        <f t="shared" si="100"/>
        <v>966.0999999999999</v>
      </c>
      <c r="O581" s="134">
        <f t="shared" si="100"/>
        <v>124310</v>
      </c>
    </row>
    <row r="582" spans="1:15" ht="75">
      <c r="A582" s="22" t="s">
        <v>473</v>
      </c>
      <c r="B582" s="24" t="s">
        <v>322</v>
      </c>
      <c r="C582" s="24" t="s">
        <v>194</v>
      </c>
      <c r="D582" s="24" t="s">
        <v>193</v>
      </c>
      <c r="E582" s="24" t="s">
        <v>94</v>
      </c>
      <c r="F582" s="24"/>
      <c r="G582" s="24"/>
      <c r="H582" s="26"/>
      <c r="I582" s="138">
        <f>I583+I592</f>
        <v>106708.1</v>
      </c>
      <c r="J582" s="138">
        <f t="shared" si="99"/>
        <v>0</v>
      </c>
      <c r="K582" s="138">
        <f t="shared" si="99"/>
        <v>0</v>
      </c>
      <c r="L582" s="138">
        <f t="shared" si="99"/>
        <v>0</v>
      </c>
      <c r="M582" s="139">
        <f t="shared" si="99"/>
        <v>0</v>
      </c>
      <c r="N582" s="138">
        <f>N583+N592</f>
        <v>816.0999999999999</v>
      </c>
      <c r="O582" s="186">
        <f>O583+O592</f>
        <v>107524.2</v>
      </c>
    </row>
    <row r="583" spans="1:15" ht="45">
      <c r="A583" s="22" t="s">
        <v>400</v>
      </c>
      <c r="B583" s="24" t="s">
        <v>322</v>
      </c>
      <c r="C583" s="24" t="s">
        <v>194</v>
      </c>
      <c r="D583" s="24" t="s">
        <v>193</v>
      </c>
      <c r="E583" s="24" t="s">
        <v>95</v>
      </c>
      <c r="F583" s="24"/>
      <c r="G583" s="24"/>
      <c r="H583" s="26"/>
      <c r="I583" s="138">
        <f>I585+I588</f>
        <v>60804</v>
      </c>
      <c r="J583" s="138">
        <f>J585</f>
        <v>0</v>
      </c>
      <c r="K583" s="138">
        <f>K585</f>
        <v>0</v>
      </c>
      <c r="L583" s="138">
        <f>L585</f>
        <v>0</v>
      </c>
      <c r="M583" s="139">
        <f>M585</f>
        <v>0</v>
      </c>
      <c r="N583" s="138">
        <f>N585+N588</f>
        <v>150.5</v>
      </c>
      <c r="O583" s="186">
        <f>O585+O588</f>
        <v>60954.5</v>
      </c>
    </row>
    <row r="584" spans="1:15" ht="18">
      <c r="A584" s="22" t="s">
        <v>300</v>
      </c>
      <c r="B584" s="24" t="s">
        <v>322</v>
      </c>
      <c r="C584" s="24" t="s">
        <v>194</v>
      </c>
      <c r="D584" s="24" t="s">
        <v>193</v>
      </c>
      <c r="E584" s="24" t="s">
        <v>142</v>
      </c>
      <c r="F584" s="24"/>
      <c r="G584" s="24"/>
      <c r="H584" s="26"/>
      <c r="I584" s="138">
        <f>I585</f>
        <v>60000</v>
      </c>
      <c r="J584" s="148"/>
      <c r="K584" s="148"/>
      <c r="L584" s="148"/>
      <c r="M584" s="148"/>
      <c r="N584" s="138">
        <f aca="true" t="shared" si="101" ref="N584:O586">N585</f>
        <v>0</v>
      </c>
      <c r="O584" s="186">
        <f t="shared" si="101"/>
        <v>60000</v>
      </c>
    </row>
    <row r="585" spans="1:15" ht="33" customHeight="1">
      <c r="A585" s="22" t="s">
        <v>329</v>
      </c>
      <c r="B585" s="24" t="s">
        <v>322</v>
      </c>
      <c r="C585" s="24" t="s">
        <v>194</v>
      </c>
      <c r="D585" s="24" t="s">
        <v>193</v>
      </c>
      <c r="E585" s="24" t="s">
        <v>142</v>
      </c>
      <c r="F585" s="24" t="s">
        <v>246</v>
      </c>
      <c r="G585" s="24"/>
      <c r="H585" s="26"/>
      <c r="I585" s="138">
        <f>I586</f>
        <v>60000</v>
      </c>
      <c r="J585" s="152"/>
      <c r="K585" s="152"/>
      <c r="L585" s="152"/>
      <c r="M585" s="152"/>
      <c r="N585" s="138">
        <f t="shared" si="101"/>
        <v>0</v>
      </c>
      <c r="O585" s="186">
        <f t="shared" si="101"/>
        <v>60000</v>
      </c>
    </row>
    <row r="586" spans="1:15" ht="45">
      <c r="A586" s="22" t="s">
        <v>317</v>
      </c>
      <c r="B586" s="24" t="s">
        <v>322</v>
      </c>
      <c r="C586" s="24" t="s">
        <v>194</v>
      </c>
      <c r="D586" s="24" t="s">
        <v>193</v>
      </c>
      <c r="E586" s="24" t="s">
        <v>142</v>
      </c>
      <c r="F586" s="24" t="s">
        <v>247</v>
      </c>
      <c r="G586" s="24"/>
      <c r="H586" s="26"/>
      <c r="I586" s="138">
        <f>I587</f>
        <v>60000</v>
      </c>
      <c r="J586" s="138" t="e">
        <f>#REF!</f>
        <v>#REF!</v>
      </c>
      <c r="K586" s="138" t="e">
        <f>#REF!</f>
        <v>#REF!</v>
      </c>
      <c r="L586" s="138" t="e">
        <f>#REF!</f>
        <v>#REF!</v>
      </c>
      <c r="M586" s="139" t="e">
        <f>#REF!</f>
        <v>#REF!</v>
      </c>
      <c r="N586" s="138">
        <f t="shared" si="101"/>
        <v>0</v>
      </c>
      <c r="O586" s="186">
        <f t="shared" si="101"/>
        <v>60000</v>
      </c>
    </row>
    <row r="587" spans="1:15" ht="18">
      <c r="A587" s="28" t="s">
        <v>237</v>
      </c>
      <c r="B587" s="26" t="s">
        <v>322</v>
      </c>
      <c r="C587" s="26" t="s">
        <v>194</v>
      </c>
      <c r="D587" s="26" t="s">
        <v>193</v>
      </c>
      <c r="E587" s="26" t="s">
        <v>142</v>
      </c>
      <c r="F587" s="26" t="s">
        <v>247</v>
      </c>
      <c r="G587" s="26" t="s">
        <v>225</v>
      </c>
      <c r="H587" s="26"/>
      <c r="I587" s="140">
        <v>60000</v>
      </c>
      <c r="J587" s="155"/>
      <c r="K587" s="155"/>
      <c r="L587" s="155"/>
      <c r="M587" s="155"/>
      <c r="N587" s="142">
        <v>0</v>
      </c>
      <c r="O587" s="142">
        <f>I587+N587</f>
        <v>60000</v>
      </c>
    </row>
    <row r="588" spans="1:15" ht="18">
      <c r="A588" s="22" t="s">
        <v>300</v>
      </c>
      <c r="B588" s="24" t="s">
        <v>322</v>
      </c>
      <c r="C588" s="24" t="s">
        <v>194</v>
      </c>
      <c r="D588" s="24" t="s">
        <v>193</v>
      </c>
      <c r="E588" s="24" t="s">
        <v>96</v>
      </c>
      <c r="F588" s="24"/>
      <c r="G588" s="24"/>
      <c r="H588" s="26"/>
      <c r="I588" s="138">
        <f>I589</f>
        <v>804</v>
      </c>
      <c r="J588" s="155"/>
      <c r="K588" s="155"/>
      <c r="L588" s="155"/>
      <c r="M588" s="155"/>
      <c r="N588" s="138">
        <f aca="true" t="shared" si="102" ref="N588:O590">N589</f>
        <v>150.5</v>
      </c>
      <c r="O588" s="186">
        <f t="shared" si="102"/>
        <v>954.5</v>
      </c>
    </row>
    <row r="589" spans="1:15" ht="36" customHeight="1">
      <c r="A589" s="22" t="s">
        <v>329</v>
      </c>
      <c r="B589" s="24" t="s">
        <v>322</v>
      </c>
      <c r="C589" s="24" t="s">
        <v>194</v>
      </c>
      <c r="D589" s="24" t="s">
        <v>193</v>
      </c>
      <c r="E589" s="24" t="s">
        <v>96</v>
      </c>
      <c r="F589" s="24" t="s">
        <v>246</v>
      </c>
      <c r="G589" s="24"/>
      <c r="H589" s="26"/>
      <c r="I589" s="138">
        <f>I590</f>
        <v>804</v>
      </c>
      <c r="J589" s="152"/>
      <c r="K589" s="152"/>
      <c r="L589" s="152"/>
      <c r="M589" s="152"/>
      <c r="N589" s="138">
        <f t="shared" si="102"/>
        <v>150.5</v>
      </c>
      <c r="O589" s="186">
        <f t="shared" si="102"/>
        <v>954.5</v>
      </c>
    </row>
    <row r="590" spans="1:15" ht="45">
      <c r="A590" s="22" t="s">
        <v>317</v>
      </c>
      <c r="B590" s="24" t="s">
        <v>322</v>
      </c>
      <c r="C590" s="24" t="s">
        <v>194</v>
      </c>
      <c r="D590" s="24" t="s">
        <v>193</v>
      </c>
      <c r="E590" s="24" t="s">
        <v>96</v>
      </c>
      <c r="F590" s="24" t="s">
        <v>247</v>
      </c>
      <c r="G590" s="24"/>
      <c r="H590" s="26"/>
      <c r="I590" s="138">
        <f>I591</f>
        <v>804</v>
      </c>
      <c r="J590" s="152"/>
      <c r="K590" s="152"/>
      <c r="L590" s="152"/>
      <c r="M590" s="152"/>
      <c r="N590" s="138">
        <f t="shared" si="102"/>
        <v>150.5</v>
      </c>
      <c r="O590" s="186">
        <f t="shared" si="102"/>
        <v>954.5</v>
      </c>
    </row>
    <row r="591" spans="1:15" ht="18">
      <c r="A591" s="28" t="s">
        <v>236</v>
      </c>
      <c r="B591" s="26" t="s">
        <v>322</v>
      </c>
      <c r="C591" s="26" t="s">
        <v>194</v>
      </c>
      <c r="D591" s="26" t="s">
        <v>193</v>
      </c>
      <c r="E591" s="26" t="s">
        <v>96</v>
      </c>
      <c r="F591" s="26" t="s">
        <v>247</v>
      </c>
      <c r="G591" s="26" t="s">
        <v>224</v>
      </c>
      <c r="H591" s="26"/>
      <c r="I591" s="140">
        <v>804</v>
      </c>
      <c r="J591" s="152"/>
      <c r="K591" s="152"/>
      <c r="L591" s="152"/>
      <c r="M591" s="152"/>
      <c r="N591" s="142">
        <v>150.5</v>
      </c>
      <c r="O591" s="142">
        <f>I591+N591</f>
        <v>954.5</v>
      </c>
    </row>
    <row r="592" spans="1:15" ht="45">
      <c r="A592" s="22" t="s">
        <v>397</v>
      </c>
      <c r="B592" s="24" t="s">
        <v>322</v>
      </c>
      <c r="C592" s="24" t="s">
        <v>194</v>
      </c>
      <c r="D592" s="24" t="s">
        <v>193</v>
      </c>
      <c r="E592" s="24" t="s">
        <v>97</v>
      </c>
      <c r="F592" s="24"/>
      <c r="G592" s="24"/>
      <c r="H592" s="26"/>
      <c r="I592" s="138">
        <f>I593+I597</f>
        <v>45904.1</v>
      </c>
      <c r="J592" s="152"/>
      <c r="K592" s="152"/>
      <c r="L592" s="152"/>
      <c r="M592" s="152"/>
      <c r="N592" s="138">
        <f>N593+N597</f>
        <v>665.5999999999999</v>
      </c>
      <c r="O592" s="186">
        <f>O593+O597</f>
        <v>46569.7</v>
      </c>
    </row>
    <row r="593" spans="1:15" ht="18">
      <c r="A593" s="22" t="s">
        <v>300</v>
      </c>
      <c r="B593" s="24" t="s">
        <v>322</v>
      </c>
      <c r="C593" s="24" t="s">
        <v>194</v>
      </c>
      <c r="D593" s="24" t="s">
        <v>193</v>
      </c>
      <c r="E593" s="24" t="s">
        <v>99</v>
      </c>
      <c r="F593" s="24"/>
      <c r="G593" s="24"/>
      <c r="H593" s="26"/>
      <c r="I593" s="138">
        <f>I594</f>
        <v>40495.1</v>
      </c>
      <c r="J593" s="152"/>
      <c r="K593" s="152"/>
      <c r="L593" s="152"/>
      <c r="M593" s="152"/>
      <c r="N593" s="138">
        <f aca="true" t="shared" si="103" ref="N593:O595">N594</f>
        <v>807.9</v>
      </c>
      <c r="O593" s="186">
        <f t="shared" si="103"/>
        <v>41303</v>
      </c>
    </row>
    <row r="594" spans="1:15" ht="33" customHeight="1">
      <c r="A594" s="22" t="s">
        <v>329</v>
      </c>
      <c r="B594" s="24" t="s">
        <v>322</v>
      </c>
      <c r="C594" s="24" t="s">
        <v>194</v>
      </c>
      <c r="D594" s="24" t="s">
        <v>193</v>
      </c>
      <c r="E594" s="24" t="s">
        <v>99</v>
      </c>
      <c r="F594" s="24" t="s">
        <v>246</v>
      </c>
      <c r="G594" s="24"/>
      <c r="H594" s="26"/>
      <c r="I594" s="138">
        <f>I595</f>
        <v>40495.1</v>
      </c>
      <c r="J594" s="152"/>
      <c r="K594" s="152"/>
      <c r="L594" s="152"/>
      <c r="M594" s="152"/>
      <c r="N594" s="138">
        <f t="shared" si="103"/>
        <v>807.9</v>
      </c>
      <c r="O594" s="186">
        <f t="shared" si="103"/>
        <v>41303</v>
      </c>
    </row>
    <row r="595" spans="1:15" ht="45">
      <c r="A595" s="22" t="s">
        <v>317</v>
      </c>
      <c r="B595" s="24" t="s">
        <v>322</v>
      </c>
      <c r="C595" s="24" t="s">
        <v>194</v>
      </c>
      <c r="D595" s="24" t="s">
        <v>193</v>
      </c>
      <c r="E595" s="24" t="s">
        <v>99</v>
      </c>
      <c r="F595" s="24" t="s">
        <v>247</v>
      </c>
      <c r="G595" s="24"/>
      <c r="H595" s="26"/>
      <c r="I595" s="138">
        <f>I596</f>
        <v>40495.1</v>
      </c>
      <c r="J595" s="152"/>
      <c r="K595" s="152"/>
      <c r="L595" s="152"/>
      <c r="M595" s="152"/>
      <c r="N595" s="138">
        <f t="shared" si="103"/>
        <v>807.9</v>
      </c>
      <c r="O595" s="186">
        <f t="shared" si="103"/>
        <v>41303</v>
      </c>
    </row>
    <row r="596" spans="1:15" ht="18">
      <c r="A596" s="28" t="s">
        <v>237</v>
      </c>
      <c r="B596" s="26" t="s">
        <v>322</v>
      </c>
      <c r="C596" s="26" t="s">
        <v>194</v>
      </c>
      <c r="D596" s="26" t="s">
        <v>193</v>
      </c>
      <c r="E596" s="26" t="s">
        <v>99</v>
      </c>
      <c r="F596" s="26" t="s">
        <v>247</v>
      </c>
      <c r="G596" s="26" t="s">
        <v>225</v>
      </c>
      <c r="H596" s="26"/>
      <c r="I596" s="140">
        <v>40495.1</v>
      </c>
      <c r="J596" s="152"/>
      <c r="K596" s="152"/>
      <c r="L596" s="152"/>
      <c r="M596" s="152"/>
      <c r="N596" s="142">
        <v>807.9</v>
      </c>
      <c r="O596" s="142">
        <f>I596+N596</f>
        <v>41303</v>
      </c>
    </row>
    <row r="597" spans="1:15" ht="18">
      <c r="A597" s="22" t="s">
        <v>300</v>
      </c>
      <c r="B597" s="24" t="s">
        <v>322</v>
      </c>
      <c r="C597" s="24" t="s">
        <v>194</v>
      </c>
      <c r="D597" s="24" t="s">
        <v>193</v>
      </c>
      <c r="E597" s="24" t="s">
        <v>98</v>
      </c>
      <c r="F597" s="24"/>
      <c r="G597" s="24"/>
      <c r="H597" s="26"/>
      <c r="I597" s="138">
        <f>I598</f>
        <v>5409</v>
      </c>
      <c r="J597" s="152"/>
      <c r="K597" s="152"/>
      <c r="L597" s="152"/>
      <c r="M597" s="152"/>
      <c r="N597" s="138">
        <f aca="true" t="shared" si="104" ref="N597:O599">N598</f>
        <v>-142.3</v>
      </c>
      <c r="O597" s="186">
        <f t="shared" si="104"/>
        <v>5266.7</v>
      </c>
    </row>
    <row r="598" spans="1:15" ht="36" customHeight="1">
      <c r="A598" s="22" t="s">
        <v>329</v>
      </c>
      <c r="B598" s="24" t="s">
        <v>322</v>
      </c>
      <c r="C598" s="24" t="s">
        <v>194</v>
      </c>
      <c r="D598" s="24" t="s">
        <v>193</v>
      </c>
      <c r="E598" s="24" t="s">
        <v>98</v>
      </c>
      <c r="F598" s="24" t="s">
        <v>246</v>
      </c>
      <c r="G598" s="24"/>
      <c r="H598" s="26"/>
      <c r="I598" s="138">
        <f>I599</f>
        <v>5409</v>
      </c>
      <c r="J598" s="152"/>
      <c r="K598" s="152"/>
      <c r="L598" s="152"/>
      <c r="M598" s="152"/>
      <c r="N598" s="138">
        <f t="shared" si="104"/>
        <v>-142.3</v>
      </c>
      <c r="O598" s="186">
        <f t="shared" si="104"/>
        <v>5266.7</v>
      </c>
    </row>
    <row r="599" spans="1:15" ht="45">
      <c r="A599" s="22" t="s">
        <v>317</v>
      </c>
      <c r="B599" s="24" t="s">
        <v>322</v>
      </c>
      <c r="C599" s="24" t="s">
        <v>194</v>
      </c>
      <c r="D599" s="24" t="s">
        <v>193</v>
      </c>
      <c r="E599" s="24" t="s">
        <v>98</v>
      </c>
      <c r="F599" s="24" t="s">
        <v>247</v>
      </c>
      <c r="G599" s="24"/>
      <c r="H599" s="26"/>
      <c r="I599" s="138">
        <f>I600</f>
        <v>5409</v>
      </c>
      <c r="J599" s="152"/>
      <c r="K599" s="152"/>
      <c r="L599" s="152"/>
      <c r="M599" s="152"/>
      <c r="N599" s="138">
        <f t="shared" si="104"/>
        <v>-142.3</v>
      </c>
      <c r="O599" s="186">
        <f t="shared" si="104"/>
        <v>5266.7</v>
      </c>
    </row>
    <row r="600" spans="1:15" ht="18">
      <c r="A600" s="28" t="s">
        <v>236</v>
      </c>
      <c r="B600" s="26" t="s">
        <v>322</v>
      </c>
      <c r="C600" s="26" t="s">
        <v>194</v>
      </c>
      <c r="D600" s="26" t="s">
        <v>193</v>
      </c>
      <c r="E600" s="26" t="s">
        <v>98</v>
      </c>
      <c r="F600" s="26" t="s">
        <v>247</v>
      </c>
      <c r="G600" s="26" t="s">
        <v>224</v>
      </c>
      <c r="H600" s="26"/>
      <c r="I600" s="140">
        <v>5409</v>
      </c>
      <c r="J600" s="152"/>
      <c r="K600" s="152"/>
      <c r="L600" s="152"/>
      <c r="M600" s="152"/>
      <c r="N600" s="142">
        <v>-142.3</v>
      </c>
      <c r="O600" s="142">
        <f>I600+N600</f>
        <v>5266.7</v>
      </c>
    </row>
    <row r="601" spans="1:15" ht="45">
      <c r="A601" s="22" t="s">
        <v>334</v>
      </c>
      <c r="B601" s="24" t="s">
        <v>322</v>
      </c>
      <c r="C601" s="24" t="s">
        <v>194</v>
      </c>
      <c r="D601" s="24" t="s">
        <v>193</v>
      </c>
      <c r="E601" s="24" t="s">
        <v>141</v>
      </c>
      <c r="F601" s="24"/>
      <c r="G601" s="24"/>
      <c r="H601" s="26"/>
      <c r="I601" s="138">
        <f>I607+I602</f>
        <v>16615.8</v>
      </c>
      <c r="J601" s="152"/>
      <c r="K601" s="152"/>
      <c r="L601" s="152"/>
      <c r="M601" s="152"/>
      <c r="N601" s="138">
        <f>N607+N602</f>
        <v>0</v>
      </c>
      <c r="O601" s="186">
        <f>O607+O602</f>
        <v>16615.8</v>
      </c>
    </row>
    <row r="602" spans="1:15" ht="30">
      <c r="A602" s="111" t="s">
        <v>140</v>
      </c>
      <c r="B602" s="24" t="s">
        <v>322</v>
      </c>
      <c r="C602" s="24" t="s">
        <v>194</v>
      </c>
      <c r="D602" s="24" t="s">
        <v>193</v>
      </c>
      <c r="E602" s="24" t="s">
        <v>483</v>
      </c>
      <c r="F602" s="24"/>
      <c r="G602" s="24"/>
      <c r="H602" s="26"/>
      <c r="I602" s="138">
        <f>I603</f>
        <v>401.8</v>
      </c>
      <c r="J602" s="152"/>
      <c r="K602" s="152"/>
      <c r="L602" s="152"/>
      <c r="M602" s="152"/>
      <c r="N602" s="138">
        <f aca="true" t="shared" si="105" ref="N602:O605">N603</f>
        <v>-37.3</v>
      </c>
      <c r="O602" s="186">
        <f t="shared" si="105"/>
        <v>364.5</v>
      </c>
    </row>
    <row r="603" spans="1:15" ht="18">
      <c r="A603" s="111" t="s">
        <v>300</v>
      </c>
      <c r="B603" s="24" t="s">
        <v>322</v>
      </c>
      <c r="C603" s="24" t="s">
        <v>194</v>
      </c>
      <c r="D603" s="24" t="s">
        <v>193</v>
      </c>
      <c r="E603" s="24" t="s">
        <v>484</v>
      </c>
      <c r="F603" s="24"/>
      <c r="G603" s="24"/>
      <c r="H603" s="26"/>
      <c r="I603" s="138">
        <f>I604</f>
        <v>401.8</v>
      </c>
      <c r="J603" s="152"/>
      <c r="K603" s="152"/>
      <c r="L603" s="152"/>
      <c r="M603" s="152"/>
      <c r="N603" s="138">
        <f t="shared" si="105"/>
        <v>-37.3</v>
      </c>
      <c r="O603" s="186">
        <f t="shared" si="105"/>
        <v>364.5</v>
      </c>
    </row>
    <row r="604" spans="1:15" ht="37.5" customHeight="1">
      <c r="A604" s="111" t="s">
        <v>329</v>
      </c>
      <c r="B604" s="24" t="s">
        <v>322</v>
      </c>
      <c r="C604" s="24" t="s">
        <v>194</v>
      </c>
      <c r="D604" s="24" t="s">
        <v>193</v>
      </c>
      <c r="E604" s="24" t="s">
        <v>484</v>
      </c>
      <c r="F604" s="24" t="s">
        <v>246</v>
      </c>
      <c r="G604" s="24"/>
      <c r="H604" s="26"/>
      <c r="I604" s="138">
        <f>I605</f>
        <v>401.8</v>
      </c>
      <c r="J604" s="152"/>
      <c r="K604" s="152"/>
      <c r="L604" s="152"/>
      <c r="M604" s="152"/>
      <c r="N604" s="138">
        <f t="shared" si="105"/>
        <v>-37.3</v>
      </c>
      <c r="O604" s="186">
        <f t="shared" si="105"/>
        <v>364.5</v>
      </c>
    </row>
    <row r="605" spans="1:15" ht="45">
      <c r="A605" s="111" t="s">
        <v>317</v>
      </c>
      <c r="B605" s="24" t="s">
        <v>322</v>
      </c>
      <c r="C605" s="24" t="s">
        <v>194</v>
      </c>
      <c r="D605" s="24" t="s">
        <v>193</v>
      </c>
      <c r="E605" s="24" t="s">
        <v>484</v>
      </c>
      <c r="F605" s="24" t="s">
        <v>247</v>
      </c>
      <c r="G605" s="24"/>
      <c r="H605" s="26"/>
      <c r="I605" s="138">
        <f>I606</f>
        <v>401.8</v>
      </c>
      <c r="J605" s="152"/>
      <c r="K605" s="152"/>
      <c r="L605" s="152"/>
      <c r="M605" s="152"/>
      <c r="N605" s="138">
        <f t="shared" si="105"/>
        <v>-37.3</v>
      </c>
      <c r="O605" s="186">
        <f t="shared" si="105"/>
        <v>364.5</v>
      </c>
    </row>
    <row r="606" spans="1:32" s="70" customFormat="1" ht="18">
      <c r="A606" s="114" t="s">
        <v>236</v>
      </c>
      <c r="B606" s="26" t="s">
        <v>322</v>
      </c>
      <c r="C606" s="26" t="s">
        <v>194</v>
      </c>
      <c r="D606" s="26" t="s">
        <v>193</v>
      </c>
      <c r="E606" s="26" t="s">
        <v>484</v>
      </c>
      <c r="F606" s="26" t="s">
        <v>247</v>
      </c>
      <c r="G606" s="26" t="s">
        <v>224</v>
      </c>
      <c r="H606" s="26"/>
      <c r="I606" s="140">
        <v>401.8</v>
      </c>
      <c r="J606" s="156"/>
      <c r="K606" s="156"/>
      <c r="L606" s="156"/>
      <c r="M606" s="157"/>
      <c r="N606" s="142">
        <v>-37.3</v>
      </c>
      <c r="O606" s="142">
        <f>I606+N606</f>
        <v>364.5</v>
      </c>
      <c r="P606" s="127"/>
      <c r="S606" s="126"/>
      <c r="T606" s="36"/>
      <c r="U606" s="36"/>
      <c r="V606" s="36"/>
      <c r="W606" s="36"/>
      <c r="X606" s="36"/>
      <c r="Y606" s="36"/>
      <c r="Z606" s="36"/>
      <c r="AA606" s="36"/>
      <c r="AB606" s="36"/>
      <c r="AC606" s="36"/>
      <c r="AD606" s="36"/>
      <c r="AE606" s="36"/>
      <c r="AF606" s="127"/>
    </row>
    <row r="607" spans="1:32" s="70" customFormat="1" ht="90">
      <c r="A607" s="111" t="s">
        <v>485</v>
      </c>
      <c r="B607" s="24" t="s">
        <v>322</v>
      </c>
      <c r="C607" s="24" t="s">
        <v>194</v>
      </c>
      <c r="D607" s="24" t="s">
        <v>193</v>
      </c>
      <c r="E607" s="24" t="s">
        <v>375</v>
      </c>
      <c r="F607" s="24"/>
      <c r="G607" s="24"/>
      <c r="H607" s="26"/>
      <c r="I607" s="138">
        <f>I608</f>
        <v>16214</v>
      </c>
      <c r="J607" s="156"/>
      <c r="K607" s="156"/>
      <c r="L607" s="156"/>
      <c r="M607" s="157"/>
      <c r="N607" s="138">
        <f aca="true" t="shared" si="106" ref="N607:O609">N608</f>
        <v>37.3</v>
      </c>
      <c r="O607" s="186">
        <f t="shared" si="106"/>
        <v>16251.3</v>
      </c>
      <c r="P607" s="127"/>
      <c r="S607" s="126"/>
      <c r="T607" s="36"/>
      <c r="U607" s="36"/>
      <c r="V607" s="36"/>
      <c r="W607" s="36"/>
      <c r="X607" s="36"/>
      <c r="Y607" s="36"/>
      <c r="Z607" s="36"/>
      <c r="AA607" s="36"/>
      <c r="AB607" s="36"/>
      <c r="AC607" s="36"/>
      <c r="AD607" s="36"/>
      <c r="AE607" s="36"/>
      <c r="AF607" s="127"/>
    </row>
    <row r="608" spans="1:15" ht="30">
      <c r="A608" s="22" t="s">
        <v>486</v>
      </c>
      <c r="B608" s="24" t="s">
        <v>322</v>
      </c>
      <c r="C608" s="24" t="s">
        <v>194</v>
      </c>
      <c r="D608" s="24" t="s">
        <v>193</v>
      </c>
      <c r="E608" s="24" t="s">
        <v>384</v>
      </c>
      <c r="F608" s="24"/>
      <c r="G608" s="24"/>
      <c r="H608" s="26"/>
      <c r="I608" s="138">
        <f>I609</f>
        <v>16214</v>
      </c>
      <c r="J608" s="152"/>
      <c r="K608" s="152"/>
      <c r="L608" s="152"/>
      <c r="M608" s="152"/>
      <c r="N608" s="138">
        <f t="shared" si="106"/>
        <v>37.3</v>
      </c>
      <c r="O608" s="186">
        <f t="shared" si="106"/>
        <v>16251.3</v>
      </c>
    </row>
    <row r="609" spans="1:15" ht="36" customHeight="1">
      <c r="A609" s="22" t="s">
        <v>329</v>
      </c>
      <c r="B609" s="24" t="s">
        <v>322</v>
      </c>
      <c r="C609" s="24" t="s">
        <v>194</v>
      </c>
      <c r="D609" s="24" t="s">
        <v>193</v>
      </c>
      <c r="E609" s="24" t="s">
        <v>384</v>
      </c>
      <c r="F609" s="24" t="s">
        <v>246</v>
      </c>
      <c r="G609" s="24"/>
      <c r="H609" s="26"/>
      <c r="I609" s="138">
        <f>I610</f>
        <v>16214</v>
      </c>
      <c r="J609" s="152"/>
      <c r="K609" s="152"/>
      <c r="L609" s="152"/>
      <c r="M609" s="152"/>
      <c r="N609" s="138">
        <f t="shared" si="106"/>
        <v>37.3</v>
      </c>
      <c r="O609" s="186">
        <f t="shared" si="106"/>
        <v>16251.3</v>
      </c>
    </row>
    <row r="610" spans="1:15" ht="45">
      <c r="A610" s="22" t="s">
        <v>317</v>
      </c>
      <c r="B610" s="24" t="s">
        <v>322</v>
      </c>
      <c r="C610" s="24" t="s">
        <v>194</v>
      </c>
      <c r="D610" s="24" t="s">
        <v>193</v>
      </c>
      <c r="E610" s="24" t="s">
        <v>384</v>
      </c>
      <c r="F610" s="24" t="s">
        <v>247</v>
      </c>
      <c r="G610" s="24"/>
      <c r="H610" s="26"/>
      <c r="I610" s="138">
        <f>I611+I612</f>
        <v>16214</v>
      </c>
      <c r="J610" s="152"/>
      <c r="K610" s="152"/>
      <c r="L610" s="152"/>
      <c r="M610" s="152"/>
      <c r="N610" s="138">
        <f>N611+N612</f>
        <v>37.3</v>
      </c>
      <c r="O610" s="186">
        <f>O611+O612</f>
        <v>16251.3</v>
      </c>
    </row>
    <row r="611" spans="1:15" ht="18">
      <c r="A611" s="28" t="s">
        <v>236</v>
      </c>
      <c r="B611" s="26" t="s">
        <v>322</v>
      </c>
      <c r="C611" s="26" t="s">
        <v>194</v>
      </c>
      <c r="D611" s="26" t="s">
        <v>193</v>
      </c>
      <c r="E611" s="26" t="s">
        <v>384</v>
      </c>
      <c r="F611" s="26" t="s">
        <v>247</v>
      </c>
      <c r="G611" s="26" t="s">
        <v>224</v>
      </c>
      <c r="H611" s="26"/>
      <c r="I611" s="140">
        <v>162.1</v>
      </c>
      <c r="J611" s="152"/>
      <c r="K611" s="152"/>
      <c r="L611" s="152"/>
      <c r="M611" s="152"/>
      <c r="N611" s="142">
        <v>37.3</v>
      </c>
      <c r="O611" s="142">
        <f>I611+N611</f>
        <v>199.39999999999998</v>
      </c>
    </row>
    <row r="612" spans="1:15" ht="18">
      <c r="A612" s="28" t="s">
        <v>237</v>
      </c>
      <c r="B612" s="26" t="s">
        <v>322</v>
      </c>
      <c r="C612" s="26" t="s">
        <v>194</v>
      </c>
      <c r="D612" s="26" t="s">
        <v>193</v>
      </c>
      <c r="E612" s="26" t="s">
        <v>384</v>
      </c>
      <c r="F612" s="26" t="s">
        <v>247</v>
      </c>
      <c r="G612" s="26" t="s">
        <v>225</v>
      </c>
      <c r="H612" s="26"/>
      <c r="I612" s="140">
        <v>16051.9</v>
      </c>
      <c r="J612" s="152"/>
      <c r="K612" s="152"/>
      <c r="L612" s="152"/>
      <c r="M612" s="152"/>
      <c r="N612" s="142">
        <v>0</v>
      </c>
      <c r="O612" s="142">
        <f>I612+N612</f>
        <v>16051.9</v>
      </c>
    </row>
    <row r="613" spans="1:15" ht="18">
      <c r="A613" s="112" t="s">
        <v>166</v>
      </c>
      <c r="B613" s="24" t="s">
        <v>322</v>
      </c>
      <c r="C613" s="24" t="s">
        <v>194</v>
      </c>
      <c r="D613" s="24" t="s">
        <v>193</v>
      </c>
      <c r="E613" s="24" t="s">
        <v>361</v>
      </c>
      <c r="F613" s="26"/>
      <c r="G613" s="26"/>
      <c r="H613" s="26"/>
      <c r="I613" s="167">
        <f>I614</f>
        <v>20</v>
      </c>
      <c r="J613" s="152"/>
      <c r="K613" s="152"/>
      <c r="L613" s="152"/>
      <c r="M613" s="152"/>
      <c r="N613" s="167">
        <f aca="true" t="shared" si="107" ref="N613:O616">N614</f>
        <v>150</v>
      </c>
      <c r="O613" s="186">
        <f t="shared" si="107"/>
        <v>170</v>
      </c>
    </row>
    <row r="614" spans="1:15" ht="60">
      <c r="A614" s="112" t="s">
        <v>295</v>
      </c>
      <c r="B614" s="24" t="s">
        <v>322</v>
      </c>
      <c r="C614" s="24" t="s">
        <v>194</v>
      </c>
      <c r="D614" s="24" t="s">
        <v>193</v>
      </c>
      <c r="E614" s="24" t="s">
        <v>11</v>
      </c>
      <c r="F614" s="24"/>
      <c r="G614" s="24"/>
      <c r="H614" s="26"/>
      <c r="I614" s="167">
        <f>I615</f>
        <v>20</v>
      </c>
      <c r="J614" s="152"/>
      <c r="K614" s="152"/>
      <c r="L614" s="152"/>
      <c r="M614" s="152"/>
      <c r="N614" s="167">
        <f t="shared" si="107"/>
        <v>150</v>
      </c>
      <c r="O614" s="186">
        <f t="shared" si="107"/>
        <v>170</v>
      </c>
    </row>
    <row r="615" spans="1:15" ht="45">
      <c r="A615" s="111" t="s">
        <v>329</v>
      </c>
      <c r="B615" s="24" t="s">
        <v>322</v>
      </c>
      <c r="C615" s="24" t="s">
        <v>194</v>
      </c>
      <c r="D615" s="24" t="s">
        <v>193</v>
      </c>
      <c r="E615" s="24" t="s">
        <v>11</v>
      </c>
      <c r="F615" s="24" t="s">
        <v>246</v>
      </c>
      <c r="G615" s="24"/>
      <c r="H615" s="26"/>
      <c r="I615" s="167">
        <f>I616</f>
        <v>20</v>
      </c>
      <c r="J615" s="152"/>
      <c r="K615" s="152"/>
      <c r="L615" s="152"/>
      <c r="M615" s="152"/>
      <c r="N615" s="167">
        <f t="shared" si="107"/>
        <v>150</v>
      </c>
      <c r="O615" s="186">
        <f t="shared" si="107"/>
        <v>170</v>
      </c>
    </row>
    <row r="616" spans="1:15" ht="45">
      <c r="A616" s="111" t="s">
        <v>317</v>
      </c>
      <c r="B616" s="24" t="s">
        <v>322</v>
      </c>
      <c r="C616" s="24" t="s">
        <v>194</v>
      </c>
      <c r="D616" s="24" t="s">
        <v>193</v>
      </c>
      <c r="E616" s="24" t="s">
        <v>11</v>
      </c>
      <c r="F616" s="24" t="s">
        <v>247</v>
      </c>
      <c r="G616" s="24"/>
      <c r="H616" s="26"/>
      <c r="I616" s="167">
        <f>I617</f>
        <v>20</v>
      </c>
      <c r="J616" s="152"/>
      <c r="K616" s="152"/>
      <c r="L616" s="152"/>
      <c r="M616" s="152"/>
      <c r="N616" s="167">
        <f t="shared" si="107"/>
        <v>150</v>
      </c>
      <c r="O616" s="186">
        <f t="shared" si="107"/>
        <v>170</v>
      </c>
    </row>
    <row r="617" spans="1:15" ht="18">
      <c r="A617" s="114" t="s">
        <v>236</v>
      </c>
      <c r="B617" s="26" t="s">
        <v>322</v>
      </c>
      <c r="C617" s="26" t="s">
        <v>194</v>
      </c>
      <c r="D617" s="26" t="s">
        <v>193</v>
      </c>
      <c r="E617" s="26" t="s">
        <v>11</v>
      </c>
      <c r="F617" s="26" t="s">
        <v>247</v>
      </c>
      <c r="G617" s="26" t="s">
        <v>224</v>
      </c>
      <c r="H617" s="26"/>
      <c r="I617" s="140">
        <v>20</v>
      </c>
      <c r="J617" s="152"/>
      <c r="K617" s="152"/>
      <c r="L617" s="152"/>
      <c r="M617" s="152"/>
      <c r="N617" s="142">
        <v>150</v>
      </c>
      <c r="O617" s="142">
        <f>I617+N617</f>
        <v>170</v>
      </c>
    </row>
    <row r="618" spans="1:15" ht="18">
      <c r="A618" s="51" t="s">
        <v>180</v>
      </c>
      <c r="B618" s="46" t="s">
        <v>322</v>
      </c>
      <c r="C618" s="46" t="s">
        <v>196</v>
      </c>
      <c r="D618" s="24"/>
      <c r="E618" s="24"/>
      <c r="F618" s="24"/>
      <c r="G618" s="24"/>
      <c r="H618" s="26"/>
      <c r="I618" s="134">
        <f>I626+I646+I740+I619</f>
        <v>57078.6</v>
      </c>
      <c r="J618" s="152"/>
      <c r="K618" s="152"/>
      <c r="L618" s="152"/>
      <c r="M618" s="152"/>
      <c r="N618" s="134">
        <f>N626+N646+N740+N619</f>
        <v>1065.4</v>
      </c>
      <c r="O618" s="134">
        <f>O626+O646+O740+O619</f>
        <v>58144</v>
      </c>
    </row>
    <row r="619" spans="1:15" ht="18">
      <c r="A619" s="51" t="s">
        <v>181</v>
      </c>
      <c r="B619" s="46" t="s">
        <v>322</v>
      </c>
      <c r="C619" s="46" t="s">
        <v>196</v>
      </c>
      <c r="D619" s="46" t="s">
        <v>191</v>
      </c>
      <c r="E619" s="46"/>
      <c r="F619" s="46"/>
      <c r="G619" s="46"/>
      <c r="H619" s="61"/>
      <c r="I619" s="134">
        <f aca="true" t="shared" si="108" ref="I619:I624">I620</f>
        <v>350</v>
      </c>
      <c r="J619" s="152"/>
      <c r="K619" s="152"/>
      <c r="L619" s="152"/>
      <c r="M619" s="152"/>
      <c r="N619" s="134">
        <f aca="true" t="shared" si="109" ref="N619:O624">N620</f>
        <v>0</v>
      </c>
      <c r="O619" s="134">
        <f t="shared" si="109"/>
        <v>350</v>
      </c>
    </row>
    <row r="620" spans="1:15" ht="18">
      <c r="A620" s="22" t="s">
        <v>166</v>
      </c>
      <c r="B620" s="24" t="s">
        <v>322</v>
      </c>
      <c r="C620" s="24" t="s">
        <v>196</v>
      </c>
      <c r="D620" s="24" t="s">
        <v>191</v>
      </c>
      <c r="E620" s="24" t="s">
        <v>361</v>
      </c>
      <c r="F620" s="24"/>
      <c r="G620" s="24"/>
      <c r="H620" s="26"/>
      <c r="I620" s="138">
        <f t="shared" si="108"/>
        <v>350</v>
      </c>
      <c r="J620" s="152"/>
      <c r="K620" s="152"/>
      <c r="L620" s="152"/>
      <c r="M620" s="152"/>
      <c r="N620" s="138">
        <f t="shared" si="109"/>
        <v>0</v>
      </c>
      <c r="O620" s="186">
        <f t="shared" si="109"/>
        <v>350</v>
      </c>
    </row>
    <row r="621" spans="1:15" ht="30">
      <c r="A621" s="22" t="s">
        <v>448</v>
      </c>
      <c r="B621" s="24" t="s">
        <v>322</v>
      </c>
      <c r="C621" s="24" t="s">
        <v>196</v>
      </c>
      <c r="D621" s="24" t="s">
        <v>191</v>
      </c>
      <c r="E621" s="24" t="s">
        <v>449</v>
      </c>
      <c r="F621" s="24"/>
      <c r="G621" s="24"/>
      <c r="H621" s="26"/>
      <c r="I621" s="138">
        <f t="shared" si="108"/>
        <v>350</v>
      </c>
      <c r="J621" s="152"/>
      <c r="K621" s="152"/>
      <c r="L621" s="152"/>
      <c r="M621" s="152"/>
      <c r="N621" s="138">
        <f t="shared" si="109"/>
        <v>0</v>
      </c>
      <c r="O621" s="186">
        <f t="shared" si="109"/>
        <v>350</v>
      </c>
    </row>
    <row r="622" spans="1:15" ht="18">
      <c r="A622" s="27" t="s">
        <v>300</v>
      </c>
      <c r="B622" s="24" t="s">
        <v>322</v>
      </c>
      <c r="C622" s="24" t="s">
        <v>196</v>
      </c>
      <c r="D622" s="24" t="s">
        <v>191</v>
      </c>
      <c r="E622" s="24" t="s">
        <v>449</v>
      </c>
      <c r="F622" s="24"/>
      <c r="G622" s="24"/>
      <c r="H622" s="26"/>
      <c r="I622" s="138">
        <f t="shared" si="108"/>
        <v>350</v>
      </c>
      <c r="J622" s="152"/>
      <c r="K622" s="152"/>
      <c r="L622" s="152"/>
      <c r="M622" s="152"/>
      <c r="N622" s="138">
        <f t="shared" si="109"/>
        <v>0</v>
      </c>
      <c r="O622" s="186">
        <f t="shared" si="109"/>
        <v>350</v>
      </c>
    </row>
    <row r="623" spans="1:15" ht="36" customHeight="1">
      <c r="A623" s="22" t="s">
        <v>329</v>
      </c>
      <c r="B623" s="24" t="s">
        <v>322</v>
      </c>
      <c r="C623" s="24" t="s">
        <v>196</v>
      </c>
      <c r="D623" s="24" t="s">
        <v>191</v>
      </c>
      <c r="E623" s="24" t="s">
        <v>449</v>
      </c>
      <c r="F623" s="24" t="s">
        <v>246</v>
      </c>
      <c r="G623" s="24"/>
      <c r="H623" s="26"/>
      <c r="I623" s="138">
        <f t="shared" si="108"/>
        <v>350</v>
      </c>
      <c r="J623" s="152"/>
      <c r="K623" s="152"/>
      <c r="L623" s="152"/>
      <c r="M623" s="152"/>
      <c r="N623" s="138">
        <f t="shared" si="109"/>
        <v>0</v>
      </c>
      <c r="O623" s="186">
        <f t="shared" si="109"/>
        <v>350</v>
      </c>
    </row>
    <row r="624" spans="1:15" ht="45">
      <c r="A624" s="22" t="s">
        <v>317</v>
      </c>
      <c r="B624" s="24" t="s">
        <v>322</v>
      </c>
      <c r="C624" s="24" t="s">
        <v>196</v>
      </c>
      <c r="D624" s="24" t="s">
        <v>191</v>
      </c>
      <c r="E624" s="24" t="s">
        <v>449</v>
      </c>
      <c r="F624" s="24" t="s">
        <v>247</v>
      </c>
      <c r="G624" s="24"/>
      <c r="H624" s="26"/>
      <c r="I624" s="138">
        <f t="shared" si="108"/>
        <v>350</v>
      </c>
      <c r="J624" s="152"/>
      <c r="K624" s="152"/>
      <c r="L624" s="152"/>
      <c r="M624" s="152"/>
      <c r="N624" s="138">
        <f t="shared" si="109"/>
        <v>0</v>
      </c>
      <c r="O624" s="186">
        <f t="shared" si="109"/>
        <v>350</v>
      </c>
    </row>
    <row r="625" spans="1:15" ht="18">
      <c r="A625" s="31" t="s">
        <v>236</v>
      </c>
      <c r="B625" s="26" t="s">
        <v>322</v>
      </c>
      <c r="C625" s="26" t="s">
        <v>196</v>
      </c>
      <c r="D625" s="26" t="s">
        <v>191</v>
      </c>
      <c r="E625" s="26" t="s">
        <v>449</v>
      </c>
      <c r="F625" s="26" t="s">
        <v>247</v>
      </c>
      <c r="G625" s="26" t="s">
        <v>224</v>
      </c>
      <c r="H625" s="26"/>
      <c r="I625" s="140">
        <v>350</v>
      </c>
      <c r="J625" s="152"/>
      <c r="K625" s="152"/>
      <c r="L625" s="152"/>
      <c r="M625" s="152"/>
      <c r="N625" s="142">
        <v>0</v>
      </c>
      <c r="O625" s="142">
        <f>I625+N625</f>
        <v>350</v>
      </c>
    </row>
    <row r="626" spans="1:15" ht="18">
      <c r="A626" s="51" t="s">
        <v>182</v>
      </c>
      <c r="B626" s="46" t="s">
        <v>322</v>
      </c>
      <c r="C626" s="46" t="s">
        <v>196</v>
      </c>
      <c r="D626" s="46" t="s">
        <v>197</v>
      </c>
      <c r="E626" s="46"/>
      <c r="F626" s="46"/>
      <c r="G626" s="46"/>
      <c r="H626" s="26"/>
      <c r="I626" s="134">
        <f>I627+I640</f>
        <v>5436.5</v>
      </c>
      <c r="J626" s="152"/>
      <c r="K626" s="152"/>
      <c r="L626" s="152"/>
      <c r="M626" s="152"/>
      <c r="N626" s="134">
        <f>N627+N640</f>
        <v>25</v>
      </c>
      <c r="O626" s="134">
        <f>O627+O640</f>
        <v>5461.5</v>
      </c>
    </row>
    <row r="627" spans="1:15" ht="60">
      <c r="A627" s="117" t="s">
        <v>368</v>
      </c>
      <c r="B627" s="24" t="s">
        <v>322</v>
      </c>
      <c r="C627" s="24" t="s">
        <v>196</v>
      </c>
      <c r="D627" s="24" t="s">
        <v>197</v>
      </c>
      <c r="E627" s="67" t="s">
        <v>138</v>
      </c>
      <c r="F627" s="24"/>
      <c r="G627" s="24"/>
      <c r="H627" s="26"/>
      <c r="I627" s="138">
        <f>I628</f>
        <v>5286.5</v>
      </c>
      <c r="J627" s="152"/>
      <c r="K627" s="152"/>
      <c r="L627" s="152"/>
      <c r="M627" s="152"/>
      <c r="N627" s="138">
        <f>N628</f>
        <v>25</v>
      </c>
      <c r="O627" s="186">
        <f>O628</f>
        <v>5311.5</v>
      </c>
    </row>
    <row r="628" spans="1:15" ht="60">
      <c r="A628" s="23" t="s">
        <v>445</v>
      </c>
      <c r="B628" s="68" t="s">
        <v>322</v>
      </c>
      <c r="C628" s="24" t="s">
        <v>196</v>
      </c>
      <c r="D628" s="24" t="s">
        <v>197</v>
      </c>
      <c r="E628" s="24" t="s">
        <v>446</v>
      </c>
      <c r="F628" s="26"/>
      <c r="G628" s="26"/>
      <c r="H628" s="26"/>
      <c r="I628" s="138">
        <f>I633+I629</f>
        <v>5286.5</v>
      </c>
      <c r="J628" s="187">
        <f aca="true" t="shared" si="110" ref="J628:O628">J633+J629</f>
        <v>0</v>
      </c>
      <c r="K628" s="187">
        <f t="shared" si="110"/>
        <v>0</v>
      </c>
      <c r="L628" s="187">
        <f t="shared" si="110"/>
        <v>0</v>
      </c>
      <c r="M628" s="187">
        <f t="shared" si="110"/>
        <v>0</v>
      </c>
      <c r="N628" s="187">
        <f t="shared" si="110"/>
        <v>25</v>
      </c>
      <c r="O628" s="187">
        <f t="shared" si="110"/>
        <v>5311.5</v>
      </c>
    </row>
    <row r="629" spans="1:15" ht="18">
      <c r="A629" s="111" t="s">
        <v>300</v>
      </c>
      <c r="B629" s="24" t="s">
        <v>322</v>
      </c>
      <c r="C629" s="24" t="s">
        <v>196</v>
      </c>
      <c r="D629" s="24" t="s">
        <v>197</v>
      </c>
      <c r="E629" s="24" t="s">
        <v>478</v>
      </c>
      <c r="F629" s="24"/>
      <c r="G629" s="24"/>
      <c r="H629" s="26"/>
      <c r="I629" s="138">
        <f>I630</f>
        <v>5101.5</v>
      </c>
      <c r="J629" s="152"/>
      <c r="K629" s="152"/>
      <c r="L629" s="152"/>
      <c r="M629" s="152"/>
      <c r="N629" s="138">
        <f aca="true" t="shared" si="111" ref="N629:O631">N630</f>
        <v>0</v>
      </c>
      <c r="O629" s="186">
        <f t="shared" si="111"/>
        <v>5101.5</v>
      </c>
    </row>
    <row r="630" spans="1:15" ht="45">
      <c r="A630" s="112" t="s">
        <v>319</v>
      </c>
      <c r="B630" s="24" t="s">
        <v>322</v>
      </c>
      <c r="C630" s="24" t="s">
        <v>196</v>
      </c>
      <c r="D630" s="24" t="s">
        <v>197</v>
      </c>
      <c r="E630" s="24" t="s">
        <v>478</v>
      </c>
      <c r="F630" s="24" t="s">
        <v>273</v>
      </c>
      <c r="G630" s="24"/>
      <c r="H630" s="26"/>
      <c r="I630" s="138">
        <f>I631</f>
        <v>5101.5</v>
      </c>
      <c r="J630" s="152"/>
      <c r="K630" s="152"/>
      <c r="L630" s="152"/>
      <c r="M630" s="152"/>
      <c r="N630" s="138">
        <f t="shared" si="111"/>
        <v>0</v>
      </c>
      <c r="O630" s="186">
        <f t="shared" si="111"/>
        <v>5101.5</v>
      </c>
    </row>
    <row r="631" spans="1:15" ht="18">
      <c r="A631" s="111" t="s">
        <v>294</v>
      </c>
      <c r="B631" s="24" t="s">
        <v>322</v>
      </c>
      <c r="C631" s="24" t="s">
        <v>196</v>
      </c>
      <c r="D631" s="24" t="s">
        <v>197</v>
      </c>
      <c r="E631" s="24" t="s">
        <v>478</v>
      </c>
      <c r="F631" s="24" t="s">
        <v>163</v>
      </c>
      <c r="G631" s="24"/>
      <c r="H631" s="26"/>
      <c r="I631" s="138">
        <f>I632</f>
        <v>5101.5</v>
      </c>
      <c r="J631" s="152"/>
      <c r="K631" s="152"/>
      <c r="L631" s="152"/>
      <c r="M631" s="152"/>
      <c r="N631" s="138">
        <f t="shared" si="111"/>
        <v>0</v>
      </c>
      <c r="O631" s="186">
        <f t="shared" si="111"/>
        <v>5101.5</v>
      </c>
    </row>
    <row r="632" spans="1:15" ht="18">
      <c r="A632" s="114" t="s">
        <v>237</v>
      </c>
      <c r="B632" s="26" t="s">
        <v>322</v>
      </c>
      <c r="C632" s="26" t="s">
        <v>196</v>
      </c>
      <c r="D632" s="26" t="s">
        <v>197</v>
      </c>
      <c r="E632" s="26" t="s">
        <v>478</v>
      </c>
      <c r="F632" s="26" t="s">
        <v>163</v>
      </c>
      <c r="G632" s="26" t="s">
        <v>225</v>
      </c>
      <c r="H632" s="26"/>
      <c r="I632" s="140">
        <v>5101.5</v>
      </c>
      <c r="J632" s="152"/>
      <c r="K632" s="152"/>
      <c r="L632" s="152"/>
      <c r="M632" s="152"/>
      <c r="N632" s="142">
        <v>0</v>
      </c>
      <c r="O632" s="142">
        <f>I632+N632</f>
        <v>5101.5</v>
      </c>
    </row>
    <row r="633" spans="1:15" ht="18">
      <c r="A633" s="27" t="s">
        <v>300</v>
      </c>
      <c r="B633" s="24" t="s">
        <v>322</v>
      </c>
      <c r="C633" s="24" t="s">
        <v>196</v>
      </c>
      <c r="D633" s="24" t="s">
        <v>197</v>
      </c>
      <c r="E633" s="24" t="s">
        <v>447</v>
      </c>
      <c r="F633" s="24"/>
      <c r="G633" s="24"/>
      <c r="H633" s="26"/>
      <c r="I633" s="138">
        <f>I637+I634</f>
        <v>185</v>
      </c>
      <c r="J633" s="187">
        <f aca="true" t="shared" si="112" ref="J633:O633">J637+J634</f>
        <v>0</v>
      </c>
      <c r="K633" s="187">
        <f t="shared" si="112"/>
        <v>0</v>
      </c>
      <c r="L633" s="187">
        <f t="shared" si="112"/>
        <v>0</v>
      </c>
      <c r="M633" s="187">
        <f t="shared" si="112"/>
        <v>0</v>
      </c>
      <c r="N633" s="187">
        <f t="shared" si="112"/>
        <v>25</v>
      </c>
      <c r="O633" s="187">
        <f t="shared" si="112"/>
        <v>210</v>
      </c>
    </row>
    <row r="634" spans="1:15" ht="30.75" customHeight="1">
      <c r="A634" s="22" t="s">
        <v>329</v>
      </c>
      <c r="B634" s="24" t="s">
        <v>322</v>
      </c>
      <c r="C634" s="24" t="s">
        <v>196</v>
      </c>
      <c r="D634" s="24" t="s">
        <v>197</v>
      </c>
      <c r="E634" s="24" t="s">
        <v>447</v>
      </c>
      <c r="F634" s="24" t="s">
        <v>246</v>
      </c>
      <c r="G634" s="24"/>
      <c r="H634" s="26"/>
      <c r="I634" s="187">
        <f>I635</f>
        <v>0</v>
      </c>
      <c r="J634" s="152"/>
      <c r="K634" s="152"/>
      <c r="L634" s="152"/>
      <c r="M634" s="152"/>
      <c r="N634" s="187">
        <f>N635</f>
        <v>25</v>
      </c>
      <c r="O634" s="187">
        <f>O635</f>
        <v>25</v>
      </c>
    </row>
    <row r="635" spans="1:15" ht="45">
      <c r="A635" s="22" t="s">
        <v>317</v>
      </c>
      <c r="B635" s="24" t="s">
        <v>322</v>
      </c>
      <c r="C635" s="24" t="s">
        <v>196</v>
      </c>
      <c r="D635" s="24" t="s">
        <v>197</v>
      </c>
      <c r="E635" s="24" t="s">
        <v>447</v>
      </c>
      <c r="F635" s="24" t="s">
        <v>247</v>
      </c>
      <c r="G635" s="24"/>
      <c r="H635" s="26"/>
      <c r="I635" s="187">
        <f>I636</f>
        <v>0</v>
      </c>
      <c r="J635" s="152"/>
      <c r="K635" s="152"/>
      <c r="L635" s="152"/>
      <c r="M635" s="152"/>
      <c r="N635" s="187">
        <f>N636</f>
        <v>25</v>
      </c>
      <c r="O635" s="187">
        <f>O636</f>
        <v>25</v>
      </c>
    </row>
    <row r="636" spans="1:15" ht="18">
      <c r="A636" s="31" t="s">
        <v>236</v>
      </c>
      <c r="B636" s="26" t="s">
        <v>322</v>
      </c>
      <c r="C636" s="26" t="s">
        <v>196</v>
      </c>
      <c r="D636" s="26" t="s">
        <v>197</v>
      </c>
      <c r="E636" s="26" t="s">
        <v>447</v>
      </c>
      <c r="F636" s="26" t="s">
        <v>247</v>
      </c>
      <c r="G636" s="26" t="s">
        <v>224</v>
      </c>
      <c r="H636" s="26"/>
      <c r="I636" s="140">
        <v>0</v>
      </c>
      <c r="J636" s="146"/>
      <c r="K636" s="146"/>
      <c r="L636" s="146"/>
      <c r="M636" s="146"/>
      <c r="N636" s="140">
        <v>25</v>
      </c>
      <c r="O636" s="140">
        <f>I636+N636</f>
        <v>25</v>
      </c>
    </row>
    <row r="637" spans="1:15" ht="45">
      <c r="A637" s="23" t="s">
        <v>319</v>
      </c>
      <c r="B637" s="24" t="s">
        <v>322</v>
      </c>
      <c r="C637" s="24" t="s">
        <v>196</v>
      </c>
      <c r="D637" s="24" t="s">
        <v>197</v>
      </c>
      <c r="E637" s="24" t="s">
        <v>447</v>
      </c>
      <c r="F637" s="24" t="s">
        <v>273</v>
      </c>
      <c r="G637" s="24"/>
      <c r="H637" s="26"/>
      <c r="I637" s="138">
        <f>I638</f>
        <v>185</v>
      </c>
      <c r="J637" s="152"/>
      <c r="K637" s="152"/>
      <c r="L637" s="152"/>
      <c r="M637" s="152"/>
      <c r="N637" s="138">
        <f>N638</f>
        <v>0</v>
      </c>
      <c r="O637" s="186">
        <f>O638</f>
        <v>185</v>
      </c>
    </row>
    <row r="638" spans="1:15" ht="18">
      <c r="A638" s="27" t="s">
        <v>294</v>
      </c>
      <c r="B638" s="24" t="s">
        <v>322</v>
      </c>
      <c r="C638" s="24" t="s">
        <v>196</v>
      </c>
      <c r="D638" s="24" t="s">
        <v>197</v>
      </c>
      <c r="E638" s="24" t="s">
        <v>447</v>
      </c>
      <c r="F638" s="24" t="s">
        <v>163</v>
      </c>
      <c r="G638" s="24"/>
      <c r="H638" s="26"/>
      <c r="I638" s="138">
        <f>I639</f>
        <v>185</v>
      </c>
      <c r="J638" s="152"/>
      <c r="K638" s="152"/>
      <c r="L638" s="152"/>
      <c r="M638" s="152"/>
      <c r="N638" s="138">
        <f>N639</f>
        <v>0</v>
      </c>
      <c r="O638" s="186">
        <f>O639</f>
        <v>185</v>
      </c>
    </row>
    <row r="639" spans="1:15" ht="18">
      <c r="A639" s="31" t="s">
        <v>236</v>
      </c>
      <c r="B639" s="26" t="s">
        <v>322</v>
      </c>
      <c r="C639" s="26" t="s">
        <v>196</v>
      </c>
      <c r="D639" s="26" t="s">
        <v>197</v>
      </c>
      <c r="E639" s="26" t="s">
        <v>447</v>
      </c>
      <c r="F639" s="26" t="s">
        <v>163</v>
      </c>
      <c r="G639" s="26" t="s">
        <v>224</v>
      </c>
      <c r="H639" s="26"/>
      <c r="I639" s="140">
        <v>185</v>
      </c>
      <c r="J639" s="152"/>
      <c r="K639" s="152"/>
      <c r="L639" s="152"/>
      <c r="M639" s="152"/>
      <c r="N639" s="142">
        <v>0</v>
      </c>
      <c r="O639" s="142">
        <f>I639+N639</f>
        <v>185</v>
      </c>
    </row>
    <row r="640" spans="1:15" ht="60">
      <c r="A640" s="27" t="s">
        <v>502</v>
      </c>
      <c r="B640" s="24" t="s">
        <v>322</v>
      </c>
      <c r="C640" s="24" t="s">
        <v>196</v>
      </c>
      <c r="D640" s="24" t="s">
        <v>197</v>
      </c>
      <c r="E640" s="24" t="s">
        <v>506</v>
      </c>
      <c r="F640" s="24"/>
      <c r="G640" s="24"/>
      <c r="H640" s="24"/>
      <c r="I640" s="138">
        <f>I641</f>
        <v>150</v>
      </c>
      <c r="J640" s="152"/>
      <c r="K640" s="152"/>
      <c r="L640" s="152"/>
      <c r="M640" s="152"/>
      <c r="N640" s="138">
        <f aca="true" t="shared" si="113" ref="N640:O644">N641</f>
        <v>0</v>
      </c>
      <c r="O640" s="186">
        <f t="shared" si="113"/>
        <v>150</v>
      </c>
    </row>
    <row r="641" spans="1:15" ht="45">
      <c r="A641" s="27" t="s">
        <v>503</v>
      </c>
      <c r="B641" s="24" t="s">
        <v>322</v>
      </c>
      <c r="C641" s="24" t="s">
        <v>196</v>
      </c>
      <c r="D641" s="24" t="s">
        <v>197</v>
      </c>
      <c r="E641" s="24" t="s">
        <v>505</v>
      </c>
      <c r="F641" s="24"/>
      <c r="G641" s="24"/>
      <c r="H641" s="24"/>
      <c r="I641" s="138">
        <f>I642</f>
        <v>150</v>
      </c>
      <c r="J641" s="152"/>
      <c r="K641" s="152"/>
      <c r="L641" s="152"/>
      <c r="M641" s="152"/>
      <c r="N641" s="138">
        <f t="shared" si="113"/>
        <v>0</v>
      </c>
      <c r="O641" s="186">
        <f t="shared" si="113"/>
        <v>150</v>
      </c>
    </row>
    <row r="642" spans="1:15" ht="18">
      <c r="A642" s="22" t="s">
        <v>300</v>
      </c>
      <c r="B642" s="24" t="s">
        <v>322</v>
      </c>
      <c r="C642" s="24" t="s">
        <v>196</v>
      </c>
      <c r="D642" s="24" t="s">
        <v>197</v>
      </c>
      <c r="E642" s="24" t="s">
        <v>504</v>
      </c>
      <c r="F642" s="24"/>
      <c r="G642" s="24"/>
      <c r="H642" s="26"/>
      <c r="I642" s="138">
        <f>I643</f>
        <v>150</v>
      </c>
      <c r="J642" s="152"/>
      <c r="K642" s="152"/>
      <c r="L642" s="152"/>
      <c r="M642" s="152"/>
      <c r="N642" s="138">
        <f t="shared" si="113"/>
        <v>0</v>
      </c>
      <c r="O642" s="186">
        <f t="shared" si="113"/>
        <v>150</v>
      </c>
    </row>
    <row r="643" spans="1:15" ht="36" customHeight="1">
      <c r="A643" s="22" t="s">
        <v>329</v>
      </c>
      <c r="B643" s="24" t="s">
        <v>322</v>
      </c>
      <c r="C643" s="24" t="s">
        <v>196</v>
      </c>
      <c r="D643" s="24" t="s">
        <v>197</v>
      </c>
      <c r="E643" s="24" t="s">
        <v>504</v>
      </c>
      <c r="F643" s="24" t="s">
        <v>246</v>
      </c>
      <c r="G643" s="24"/>
      <c r="H643" s="26"/>
      <c r="I643" s="138">
        <f>I644</f>
        <v>150</v>
      </c>
      <c r="J643" s="152"/>
      <c r="K643" s="152"/>
      <c r="L643" s="152"/>
      <c r="M643" s="152"/>
      <c r="N643" s="138">
        <f t="shared" si="113"/>
        <v>0</v>
      </c>
      <c r="O643" s="186">
        <f t="shared" si="113"/>
        <v>150</v>
      </c>
    </row>
    <row r="644" spans="1:15" ht="45">
      <c r="A644" s="22" t="s">
        <v>317</v>
      </c>
      <c r="B644" s="24" t="s">
        <v>322</v>
      </c>
      <c r="C644" s="24" t="s">
        <v>196</v>
      </c>
      <c r="D644" s="24" t="s">
        <v>197</v>
      </c>
      <c r="E644" s="24" t="s">
        <v>504</v>
      </c>
      <c r="F644" s="24" t="s">
        <v>247</v>
      </c>
      <c r="G644" s="24"/>
      <c r="H644" s="26"/>
      <c r="I644" s="138">
        <f>I645</f>
        <v>150</v>
      </c>
      <c r="J644" s="152"/>
      <c r="K644" s="152"/>
      <c r="L644" s="152"/>
      <c r="M644" s="152"/>
      <c r="N644" s="138">
        <f t="shared" si="113"/>
        <v>0</v>
      </c>
      <c r="O644" s="186">
        <f t="shared" si="113"/>
        <v>150</v>
      </c>
    </row>
    <row r="645" spans="1:15" ht="18">
      <c r="A645" s="28" t="s">
        <v>236</v>
      </c>
      <c r="B645" s="26" t="s">
        <v>322</v>
      </c>
      <c r="C645" s="26" t="s">
        <v>196</v>
      </c>
      <c r="D645" s="26" t="s">
        <v>197</v>
      </c>
      <c r="E645" s="26" t="s">
        <v>504</v>
      </c>
      <c r="F645" s="26" t="s">
        <v>247</v>
      </c>
      <c r="G645" s="26" t="s">
        <v>224</v>
      </c>
      <c r="H645" s="26"/>
      <c r="I645" s="140">
        <v>150</v>
      </c>
      <c r="J645" s="152"/>
      <c r="K645" s="152"/>
      <c r="L645" s="152"/>
      <c r="M645" s="152"/>
      <c r="N645" s="142">
        <v>0</v>
      </c>
      <c r="O645" s="142">
        <f>I645+N645</f>
        <v>150</v>
      </c>
    </row>
    <row r="646" spans="1:15" ht="18">
      <c r="A646" s="22" t="s">
        <v>280</v>
      </c>
      <c r="B646" s="46" t="s">
        <v>322</v>
      </c>
      <c r="C646" s="46" t="s">
        <v>196</v>
      </c>
      <c r="D646" s="46" t="s">
        <v>192</v>
      </c>
      <c r="E646" s="24"/>
      <c r="F646" s="24"/>
      <c r="G646" s="24"/>
      <c r="H646" s="26"/>
      <c r="I646" s="134">
        <f>I647+I702+I723+I735</f>
        <v>45075.6</v>
      </c>
      <c r="J646" s="134">
        <f aca="true" t="shared" si="114" ref="J646:O646">J647+J702+J723+J735</f>
        <v>0</v>
      </c>
      <c r="K646" s="134">
        <f t="shared" si="114"/>
        <v>0</v>
      </c>
      <c r="L646" s="134">
        <f t="shared" si="114"/>
        <v>0</v>
      </c>
      <c r="M646" s="134">
        <f t="shared" si="114"/>
        <v>0</v>
      </c>
      <c r="N646" s="134">
        <f t="shared" si="114"/>
        <v>1040.4</v>
      </c>
      <c r="O646" s="134">
        <f t="shared" si="114"/>
        <v>46116</v>
      </c>
    </row>
    <row r="647" spans="1:15" ht="30">
      <c r="A647" s="23" t="s">
        <v>490</v>
      </c>
      <c r="B647" s="24" t="s">
        <v>322</v>
      </c>
      <c r="C647" s="24" t="s">
        <v>196</v>
      </c>
      <c r="D647" s="24" t="s">
        <v>192</v>
      </c>
      <c r="E647" s="24" t="s">
        <v>102</v>
      </c>
      <c r="F647" s="24"/>
      <c r="G647" s="24"/>
      <c r="H647" s="26"/>
      <c r="I647" s="138">
        <f>I648+I662+I667+I653+I658+I672+I677+I682+I687+I692+I697</f>
        <v>11462</v>
      </c>
      <c r="J647" s="152"/>
      <c r="K647" s="152"/>
      <c r="L647" s="152"/>
      <c r="M647" s="152"/>
      <c r="N647" s="138">
        <f>N648+N662+N667+N653+N658+N672+N677+N682+N687+N692+N697</f>
        <v>272.9</v>
      </c>
      <c r="O647" s="186">
        <f>O648+O662+O667+O653+O658+O672+O677+O682+O687+O692+O697</f>
        <v>11734.9</v>
      </c>
    </row>
    <row r="648" spans="1:15" ht="45">
      <c r="A648" s="23" t="s">
        <v>514</v>
      </c>
      <c r="B648" s="24" t="s">
        <v>322</v>
      </c>
      <c r="C648" s="24" t="s">
        <v>196</v>
      </c>
      <c r="D648" s="24" t="s">
        <v>192</v>
      </c>
      <c r="E648" s="24" t="s">
        <v>101</v>
      </c>
      <c r="F648" s="24"/>
      <c r="G648" s="24"/>
      <c r="H648" s="26"/>
      <c r="I648" s="138">
        <f>I649</f>
        <v>550</v>
      </c>
      <c r="J648" s="152"/>
      <c r="K648" s="152"/>
      <c r="L648" s="152"/>
      <c r="M648" s="152"/>
      <c r="N648" s="138">
        <f aca="true" t="shared" si="115" ref="N648:O651">N649</f>
        <v>0</v>
      </c>
      <c r="O648" s="186">
        <f t="shared" si="115"/>
        <v>550</v>
      </c>
    </row>
    <row r="649" spans="1:15" ht="18">
      <c r="A649" s="22" t="s">
        <v>300</v>
      </c>
      <c r="B649" s="24" t="s">
        <v>322</v>
      </c>
      <c r="C649" s="24" t="s">
        <v>196</v>
      </c>
      <c r="D649" s="24" t="s">
        <v>192</v>
      </c>
      <c r="E649" s="24" t="s">
        <v>103</v>
      </c>
      <c r="F649" s="24"/>
      <c r="G649" s="24"/>
      <c r="H649" s="26"/>
      <c r="I649" s="138">
        <f>I650</f>
        <v>550</v>
      </c>
      <c r="J649" s="152"/>
      <c r="K649" s="152"/>
      <c r="L649" s="152"/>
      <c r="M649" s="152"/>
      <c r="N649" s="138">
        <f t="shared" si="115"/>
        <v>0</v>
      </c>
      <c r="O649" s="186">
        <f t="shared" si="115"/>
        <v>550</v>
      </c>
    </row>
    <row r="650" spans="1:15" ht="33.75" customHeight="1">
      <c r="A650" s="22" t="s">
        <v>329</v>
      </c>
      <c r="B650" s="24" t="s">
        <v>322</v>
      </c>
      <c r="C650" s="24" t="s">
        <v>196</v>
      </c>
      <c r="D650" s="24" t="s">
        <v>192</v>
      </c>
      <c r="E650" s="24" t="s">
        <v>103</v>
      </c>
      <c r="F650" s="24" t="s">
        <v>246</v>
      </c>
      <c r="G650" s="24"/>
      <c r="H650" s="26"/>
      <c r="I650" s="138">
        <f>I651</f>
        <v>550</v>
      </c>
      <c r="J650" s="152"/>
      <c r="K650" s="152"/>
      <c r="L650" s="152"/>
      <c r="M650" s="152"/>
      <c r="N650" s="138">
        <f t="shared" si="115"/>
        <v>0</v>
      </c>
      <c r="O650" s="186">
        <f t="shared" si="115"/>
        <v>550</v>
      </c>
    </row>
    <row r="651" spans="1:15" ht="45">
      <c r="A651" s="22" t="s">
        <v>317</v>
      </c>
      <c r="B651" s="24" t="s">
        <v>322</v>
      </c>
      <c r="C651" s="24" t="s">
        <v>196</v>
      </c>
      <c r="D651" s="24" t="s">
        <v>192</v>
      </c>
      <c r="E651" s="24" t="s">
        <v>103</v>
      </c>
      <c r="F651" s="24" t="s">
        <v>247</v>
      </c>
      <c r="G651" s="24"/>
      <c r="H651" s="26"/>
      <c r="I651" s="138">
        <f>I652</f>
        <v>550</v>
      </c>
      <c r="J651" s="152"/>
      <c r="K651" s="152"/>
      <c r="L651" s="152"/>
      <c r="M651" s="152"/>
      <c r="N651" s="138">
        <f t="shared" si="115"/>
        <v>0</v>
      </c>
      <c r="O651" s="186">
        <f t="shared" si="115"/>
        <v>550</v>
      </c>
    </row>
    <row r="652" spans="1:15" ht="18">
      <c r="A652" s="28" t="s">
        <v>236</v>
      </c>
      <c r="B652" s="26" t="s">
        <v>322</v>
      </c>
      <c r="C652" s="26" t="s">
        <v>196</v>
      </c>
      <c r="D652" s="26" t="s">
        <v>192</v>
      </c>
      <c r="E652" s="26" t="s">
        <v>103</v>
      </c>
      <c r="F652" s="26" t="s">
        <v>247</v>
      </c>
      <c r="G652" s="26" t="s">
        <v>224</v>
      </c>
      <c r="H652" s="26"/>
      <c r="I652" s="140">
        <v>550</v>
      </c>
      <c r="J652" s="152"/>
      <c r="K652" s="152"/>
      <c r="L652" s="152"/>
      <c r="M652" s="152"/>
      <c r="N652" s="142">
        <v>0</v>
      </c>
      <c r="O652" s="142">
        <f>I652+N652</f>
        <v>550</v>
      </c>
    </row>
    <row r="653" spans="1:15" ht="60">
      <c r="A653" s="23" t="s">
        <v>515</v>
      </c>
      <c r="B653" s="24" t="s">
        <v>322</v>
      </c>
      <c r="C653" s="24" t="s">
        <v>196</v>
      </c>
      <c r="D653" s="24" t="s">
        <v>192</v>
      </c>
      <c r="E653" s="24" t="s">
        <v>104</v>
      </c>
      <c r="F653" s="24"/>
      <c r="G653" s="24"/>
      <c r="H653" s="26"/>
      <c r="I653" s="138">
        <f>I654</f>
        <v>750</v>
      </c>
      <c r="J653" s="152"/>
      <c r="K653" s="152"/>
      <c r="L653" s="152"/>
      <c r="M653" s="152"/>
      <c r="N653" s="138">
        <f aca="true" t="shared" si="116" ref="N653:O656">N654</f>
        <v>0</v>
      </c>
      <c r="O653" s="186">
        <f t="shared" si="116"/>
        <v>750</v>
      </c>
    </row>
    <row r="654" spans="1:15" ht="18">
      <c r="A654" s="22" t="s">
        <v>300</v>
      </c>
      <c r="B654" s="24" t="s">
        <v>322</v>
      </c>
      <c r="C654" s="24" t="s">
        <v>196</v>
      </c>
      <c r="D654" s="24" t="s">
        <v>192</v>
      </c>
      <c r="E654" s="24" t="s">
        <v>105</v>
      </c>
      <c r="F654" s="24"/>
      <c r="G654" s="24"/>
      <c r="H654" s="26"/>
      <c r="I654" s="138">
        <f>I655</f>
        <v>750</v>
      </c>
      <c r="J654" s="152"/>
      <c r="K654" s="152"/>
      <c r="L654" s="152"/>
      <c r="M654" s="152"/>
      <c r="N654" s="138">
        <f t="shared" si="116"/>
        <v>0</v>
      </c>
      <c r="O654" s="186">
        <f t="shared" si="116"/>
        <v>750</v>
      </c>
    </row>
    <row r="655" spans="1:15" ht="34.5" customHeight="1">
      <c r="A655" s="22" t="s">
        <v>329</v>
      </c>
      <c r="B655" s="24" t="s">
        <v>322</v>
      </c>
      <c r="C655" s="24" t="s">
        <v>196</v>
      </c>
      <c r="D655" s="24" t="s">
        <v>192</v>
      </c>
      <c r="E655" s="24" t="s">
        <v>105</v>
      </c>
      <c r="F655" s="24" t="s">
        <v>246</v>
      </c>
      <c r="G655" s="24"/>
      <c r="H655" s="26"/>
      <c r="I655" s="138">
        <f>I656</f>
        <v>750</v>
      </c>
      <c r="J655" s="152"/>
      <c r="K655" s="152"/>
      <c r="L655" s="152"/>
      <c r="M655" s="152"/>
      <c r="N655" s="138">
        <f t="shared" si="116"/>
        <v>0</v>
      </c>
      <c r="O655" s="186">
        <f t="shared" si="116"/>
        <v>750</v>
      </c>
    </row>
    <row r="656" spans="1:15" ht="45">
      <c r="A656" s="22" t="s">
        <v>317</v>
      </c>
      <c r="B656" s="24" t="s">
        <v>322</v>
      </c>
      <c r="C656" s="24" t="s">
        <v>196</v>
      </c>
      <c r="D656" s="24" t="s">
        <v>192</v>
      </c>
      <c r="E656" s="24" t="s">
        <v>105</v>
      </c>
      <c r="F656" s="24" t="s">
        <v>247</v>
      </c>
      <c r="G656" s="24"/>
      <c r="H656" s="26"/>
      <c r="I656" s="138">
        <f>I657</f>
        <v>750</v>
      </c>
      <c r="J656" s="152"/>
      <c r="K656" s="152"/>
      <c r="L656" s="152"/>
      <c r="M656" s="152"/>
      <c r="N656" s="138">
        <f t="shared" si="116"/>
        <v>0</v>
      </c>
      <c r="O656" s="186">
        <f t="shared" si="116"/>
        <v>750</v>
      </c>
    </row>
    <row r="657" spans="1:15" ht="18">
      <c r="A657" s="28" t="s">
        <v>236</v>
      </c>
      <c r="B657" s="26" t="s">
        <v>322</v>
      </c>
      <c r="C657" s="26" t="s">
        <v>196</v>
      </c>
      <c r="D657" s="26" t="s">
        <v>192</v>
      </c>
      <c r="E657" s="26" t="s">
        <v>105</v>
      </c>
      <c r="F657" s="26" t="s">
        <v>247</v>
      </c>
      <c r="G657" s="26" t="s">
        <v>224</v>
      </c>
      <c r="H657" s="26"/>
      <c r="I657" s="140">
        <v>750</v>
      </c>
      <c r="J657" s="152"/>
      <c r="K657" s="152"/>
      <c r="L657" s="152"/>
      <c r="M657" s="152"/>
      <c r="N657" s="142">
        <v>0</v>
      </c>
      <c r="O657" s="142">
        <f>I657+N657</f>
        <v>750</v>
      </c>
    </row>
    <row r="658" spans="1:15" ht="30">
      <c r="A658" s="23" t="s">
        <v>516</v>
      </c>
      <c r="B658" s="24" t="s">
        <v>322</v>
      </c>
      <c r="C658" s="24" t="s">
        <v>196</v>
      </c>
      <c r="D658" s="24" t="s">
        <v>192</v>
      </c>
      <c r="E658" s="24" t="s">
        <v>106</v>
      </c>
      <c r="F658" s="24"/>
      <c r="G658" s="24"/>
      <c r="H658" s="24"/>
      <c r="I658" s="138">
        <f>I659</f>
        <v>172</v>
      </c>
      <c r="J658" s="152"/>
      <c r="K658" s="152"/>
      <c r="L658" s="152"/>
      <c r="M658" s="152"/>
      <c r="N658" s="138">
        <f aca="true" t="shared" si="117" ref="N658:O660">N659</f>
        <v>0</v>
      </c>
      <c r="O658" s="186">
        <f t="shared" si="117"/>
        <v>172</v>
      </c>
    </row>
    <row r="659" spans="1:15" ht="30">
      <c r="A659" s="23" t="s">
        <v>259</v>
      </c>
      <c r="B659" s="24" t="s">
        <v>322</v>
      </c>
      <c r="C659" s="24" t="s">
        <v>196</v>
      </c>
      <c r="D659" s="24" t="s">
        <v>192</v>
      </c>
      <c r="E659" s="24" t="s">
        <v>106</v>
      </c>
      <c r="F659" s="24" t="s">
        <v>258</v>
      </c>
      <c r="G659" s="24"/>
      <c r="H659" s="24"/>
      <c r="I659" s="138">
        <f>I660</f>
        <v>172</v>
      </c>
      <c r="J659" s="152"/>
      <c r="K659" s="152"/>
      <c r="L659" s="152"/>
      <c r="M659" s="152"/>
      <c r="N659" s="138">
        <f t="shared" si="117"/>
        <v>0</v>
      </c>
      <c r="O659" s="186">
        <f t="shared" si="117"/>
        <v>172</v>
      </c>
    </row>
    <row r="660" spans="1:15" ht="18">
      <c r="A660" s="23" t="s">
        <v>160</v>
      </c>
      <c r="B660" s="24" t="s">
        <v>322</v>
      </c>
      <c r="C660" s="24" t="s">
        <v>196</v>
      </c>
      <c r="D660" s="24" t="s">
        <v>192</v>
      </c>
      <c r="E660" s="24" t="s">
        <v>106</v>
      </c>
      <c r="F660" s="24" t="s">
        <v>159</v>
      </c>
      <c r="G660" s="24"/>
      <c r="H660" s="24"/>
      <c r="I660" s="138">
        <f>I661</f>
        <v>172</v>
      </c>
      <c r="J660" s="152"/>
      <c r="K660" s="152"/>
      <c r="L660" s="152"/>
      <c r="M660" s="152"/>
      <c r="N660" s="138">
        <f t="shared" si="117"/>
        <v>0</v>
      </c>
      <c r="O660" s="186">
        <f t="shared" si="117"/>
        <v>172</v>
      </c>
    </row>
    <row r="661" spans="1:15" ht="18">
      <c r="A661" s="28" t="s">
        <v>236</v>
      </c>
      <c r="B661" s="26" t="s">
        <v>322</v>
      </c>
      <c r="C661" s="26" t="s">
        <v>196</v>
      </c>
      <c r="D661" s="26" t="s">
        <v>192</v>
      </c>
      <c r="E661" s="26" t="s">
        <v>106</v>
      </c>
      <c r="F661" s="26" t="s">
        <v>159</v>
      </c>
      <c r="G661" s="26" t="s">
        <v>224</v>
      </c>
      <c r="H661" s="26"/>
      <c r="I661" s="140">
        <v>172</v>
      </c>
      <c r="J661" s="152"/>
      <c r="K661" s="152"/>
      <c r="L661" s="152"/>
      <c r="M661" s="152"/>
      <c r="N661" s="138">
        <v>0</v>
      </c>
      <c r="O661" s="142">
        <f>I661+N661</f>
        <v>172</v>
      </c>
    </row>
    <row r="662" spans="1:15" ht="60">
      <c r="A662" s="23" t="s">
        <v>517</v>
      </c>
      <c r="B662" s="24" t="s">
        <v>322</v>
      </c>
      <c r="C662" s="24" t="s">
        <v>196</v>
      </c>
      <c r="D662" s="24" t="s">
        <v>192</v>
      </c>
      <c r="E662" s="24" t="s">
        <v>107</v>
      </c>
      <c r="F662" s="26"/>
      <c r="G662" s="26"/>
      <c r="H662" s="26"/>
      <c r="I662" s="138">
        <f>I663</f>
        <v>1150</v>
      </c>
      <c r="J662" s="152"/>
      <c r="K662" s="152"/>
      <c r="L662" s="152"/>
      <c r="M662" s="152"/>
      <c r="N662" s="187">
        <f aca="true" t="shared" si="118" ref="N662:O665">N663</f>
        <v>2.5</v>
      </c>
      <c r="O662" s="186">
        <f t="shared" si="118"/>
        <v>1152.5</v>
      </c>
    </row>
    <row r="663" spans="1:15" ht="18">
      <c r="A663" s="22" t="s">
        <v>300</v>
      </c>
      <c r="B663" s="24" t="s">
        <v>322</v>
      </c>
      <c r="C663" s="24" t="s">
        <v>196</v>
      </c>
      <c r="D663" s="24" t="s">
        <v>192</v>
      </c>
      <c r="E663" s="24" t="s">
        <v>108</v>
      </c>
      <c r="F663" s="26"/>
      <c r="G663" s="26"/>
      <c r="H663" s="26"/>
      <c r="I663" s="138">
        <f>I664</f>
        <v>1150</v>
      </c>
      <c r="J663" s="152"/>
      <c r="K663" s="152"/>
      <c r="L663" s="152"/>
      <c r="M663" s="152"/>
      <c r="N663" s="187">
        <f t="shared" si="118"/>
        <v>2.5</v>
      </c>
      <c r="O663" s="186">
        <f t="shared" si="118"/>
        <v>1152.5</v>
      </c>
    </row>
    <row r="664" spans="1:15" ht="33" customHeight="1">
      <c r="A664" s="22" t="s">
        <v>329</v>
      </c>
      <c r="B664" s="24" t="s">
        <v>322</v>
      </c>
      <c r="C664" s="24" t="s">
        <v>196</v>
      </c>
      <c r="D664" s="24" t="s">
        <v>192</v>
      </c>
      <c r="E664" s="24" t="s">
        <v>108</v>
      </c>
      <c r="F664" s="24" t="s">
        <v>246</v>
      </c>
      <c r="G664" s="26"/>
      <c r="H664" s="26"/>
      <c r="I664" s="138">
        <f>I665</f>
        <v>1150</v>
      </c>
      <c r="J664" s="152"/>
      <c r="K664" s="152"/>
      <c r="L664" s="152"/>
      <c r="M664" s="152"/>
      <c r="N664" s="187">
        <f t="shared" si="118"/>
        <v>2.5</v>
      </c>
      <c r="O664" s="186">
        <f t="shared" si="118"/>
        <v>1152.5</v>
      </c>
    </row>
    <row r="665" spans="1:15" ht="45">
      <c r="A665" s="22" t="s">
        <v>317</v>
      </c>
      <c r="B665" s="24" t="s">
        <v>322</v>
      </c>
      <c r="C665" s="24" t="s">
        <v>196</v>
      </c>
      <c r="D665" s="24" t="s">
        <v>192</v>
      </c>
      <c r="E665" s="24" t="s">
        <v>108</v>
      </c>
      <c r="F665" s="24" t="s">
        <v>247</v>
      </c>
      <c r="G665" s="26"/>
      <c r="H665" s="26"/>
      <c r="I665" s="138">
        <f>I666</f>
        <v>1150</v>
      </c>
      <c r="J665" s="152"/>
      <c r="K665" s="152"/>
      <c r="L665" s="152"/>
      <c r="M665" s="152"/>
      <c r="N665" s="187">
        <f t="shared" si="118"/>
        <v>2.5</v>
      </c>
      <c r="O665" s="186">
        <f t="shared" si="118"/>
        <v>1152.5</v>
      </c>
    </row>
    <row r="666" spans="1:15" ht="18">
      <c r="A666" s="28" t="s">
        <v>236</v>
      </c>
      <c r="B666" s="26" t="s">
        <v>322</v>
      </c>
      <c r="C666" s="26" t="s">
        <v>196</v>
      </c>
      <c r="D666" s="26" t="s">
        <v>192</v>
      </c>
      <c r="E666" s="26" t="s">
        <v>108</v>
      </c>
      <c r="F666" s="26" t="s">
        <v>247</v>
      </c>
      <c r="G666" s="26" t="s">
        <v>224</v>
      </c>
      <c r="H666" s="26"/>
      <c r="I666" s="140">
        <v>1150</v>
      </c>
      <c r="J666" s="152"/>
      <c r="K666" s="152"/>
      <c r="L666" s="152"/>
      <c r="M666" s="152"/>
      <c r="N666" s="142">
        <v>2.5</v>
      </c>
      <c r="O666" s="142">
        <f>I666+N666</f>
        <v>1152.5</v>
      </c>
    </row>
    <row r="667" spans="1:15" ht="30">
      <c r="A667" s="23" t="s">
        <v>518</v>
      </c>
      <c r="B667" s="24" t="s">
        <v>322</v>
      </c>
      <c r="C667" s="24" t="s">
        <v>196</v>
      </c>
      <c r="D667" s="24" t="s">
        <v>192</v>
      </c>
      <c r="E667" s="24" t="s">
        <v>109</v>
      </c>
      <c r="F667" s="26"/>
      <c r="G667" s="26"/>
      <c r="H667" s="26"/>
      <c r="I667" s="138">
        <f>I668</f>
        <v>200</v>
      </c>
      <c r="J667" s="152"/>
      <c r="K667" s="152"/>
      <c r="L667" s="152"/>
      <c r="M667" s="152"/>
      <c r="N667" s="138">
        <f aca="true" t="shared" si="119" ref="N667:O670">N668</f>
        <v>0</v>
      </c>
      <c r="O667" s="186">
        <f t="shared" si="119"/>
        <v>200</v>
      </c>
    </row>
    <row r="668" spans="1:15" ht="18">
      <c r="A668" s="22" t="s">
        <v>300</v>
      </c>
      <c r="B668" s="24" t="s">
        <v>322</v>
      </c>
      <c r="C668" s="24" t="s">
        <v>196</v>
      </c>
      <c r="D668" s="24" t="s">
        <v>192</v>
      </c>
      <c r="E668" s="24" t="s">
        <v>110</v>
      </c>
      <c r="F668" s="26"/>
      <c r="G668" s="26"/>
      <c r="H668" s="26"/>
      <c r="I668" s="138">
        <f>I669</f>
        <v>200</v>
      </c>
      <c r="J668" s="152"/>
      <c r="K668" s="152"/>
      <c r="L668" s="152"/>
      <c r="M668" s="152"/>
      <c r="N668" s="138">
        <f t="shared" si="119"/>
        <v>0</v>
      </c>
      <c r="O668" s="186">
        <f t="shared" si="119"/>
        <v>200</v>
      </c>
    </row>
    <row r="669" spans="1:15" ht="33.75" customHeight="1">
      <c r="A669" s="22" t="s">
        <v>329</v>
      </c>
      <c r="B669" s="24" t="s">
        <v>322</v>
      </c>
      <c r="C669" s="24" t="s">
        <v>196</v>
      </c>
      <c r="D669" s="24" t="s">
        <v>192</v>
      </c>
      <c r="E669" s="24" t="s">
        <v>110</v>
      </c>
      <c r="F669" s="24" t="s">
        <v>246</v>
      </c>
      <c r="G669" s="26"/>
      <c r="H669" s="26"/>
      <c r="I669" s="138">
        <f>I670</f>
        <v>200</v>
      </c>
      <c r="J669" s="152"/>
      <c r="K669" s="152"/>
      <c r="L669" s="152"/>
      <c r="M669" s="152"/>
      <c r="N669" s="138">
        <f t="shared" si="119"/>
        <v>0</v>
      </c>
      <c r="O669" s="186">
        <f t="shared" si="119"/>
        <v>200</v>
      </c>
    </row>
    <row r="670" spans="1:15" ht="45">
      <c r="A670" s="22" t="s">
        <v>317</v>
      </c>
      <c r="B670" s="24" t="s">
        <v>322</v>
      </c>
      <c r="C670" s="24" t="s">
        <v>196</v>
      </c>
      <c r="D670" s="24" t="s">
        <v>192</v>
      </c>
      <c r="E670" s="24" t="s">
        <v>110</v>
      </c>
      <c r="F670" s="24" t="s">
        <v>247</v>
      </c>
      <c r="G670" s="26"/>
      <c r="H670" s="26"/>
      <c r="I670" s="138">
        <f>I671</f>
        <v>200</v>
      </c>
      <c r="J670" s="152"/>
      <c r="K670" s="152"/>
      <c r="L670" s="152"/>
      <c r="M670" s="152"/>
      <c r="N670" s="138">
        <f t="shared" si="119"/>
        <v>0</v>
      </c>
      <c r="O670" s="186">
        <f t="shared" si="119"/>
        <v>200</v>
      </c>
    </row>
    <row r="671" spans="1:15" ht="18">
      <c r="A671" s="28" t="s">
        <v>236</v>
      </c>
      <c r="B671" s="26" t="s">
        <v>322</v>
      </c>
      <c r="C671" s="26" t="s">
        <v>196</v>
      </c>
      <c r="D671" s="26" t="s">
        <v>192</v>
      </c>
      <c r="E671" s="26" t="s">
        <v>110</v>
      </c>
      <c r="F671" s="26" t="s">
        <v>247</v>
      </c>
      <c r="G671" s="26" t="s">
        <v>224</v>
      </c>
      <c r="H671" s="26"/>
      <c r="I671" s="140">
        <v>200</v>
      </c>
      <c r="J671" s="152"/>
      <c r="K671" s="152"/>
      <c r="L671" s="152"/>
      <c r="M671" s="152"/>
      <c r="N671" s="142">
        <v>0</v>
      </c>
      <c r="O671" s="142">
        <f>I671+N671</f>
        <v>200</v>
      </c>
    </row>
    <row r="672" spans="1:15" ht="30">
      <c r="A672" s="23" t="s">
        <v>519</v>
      </c>
      <c r="B672" s="24" t="s">
        <v>322</v>
      </c>
      <c r="C672" s="24" t="s">
        <v>196</v>
      </c>
      <c r="D672" s="24" t="s">
        <v>192</v>
      </c>
      <c r="E672" s="24" t="s">
        <v>111</v>
      </c>
      <c r="F672" s="26"/>
      <c r="G672" s="26"/>
      <c r="H672" s="26"/>
      <c r="I672" s="138">
        <f>I673</f>
        <v>220</v>
      </c>
      <c r="J672" s="152"/>
      <c r="K672" s="152"/>
      <c r="L672" s="152"/>
      <c r="M672" s="152"/>
      <c r="N672" s="138">
        <f aca="true" t="shared" si="120" ref="N672:O675">N673</f>
        <v>23.3</v>
      </c>
      <c r="O672" s="186">
        <f t="shared" si="120"/>
        <v>243.3</v>
      </c>
    </row>
    <row r="673" spans="1:15" ht="18">
      <c r="A673" s="22" t="s">
        <v>300</v>
      </c>
      <c r="B673" s="24" t="s">
        <v>322</v>
      </c>
      <c r="C673" s="24" t="s">
        <v>196</v>
      </c>
      <c r="D673" s="24" t="s">
        <v>192</v>
      </c>
      <c r="E673" s="24" t="s">
        <v>112</v>
      </c>
      <c r="F673" s="26"/>
      <c r="G673" s="26"/>
      <c r="H673" s="26"/>
      <c r="I673" s="138">
        <f>I674</f>
        <v>220</v>
      </c>
      <c r="J673" s="152"/>
      <c r="K673" s="152"/>
      <c r="L673" s="152"/>
      <c r="M673" s="152"/>
      <c r="N673" s="138">
        <f t="shared" si="120"/>
        <v>23.3</v>
      </c>
      <c r="O673" s="186">
        <f t="shared" si="120"/>
        <v>243.3</v>
      </c>
    </row>
    <row r="674" spans="1:15" ht="31.5" customHeight="1">
      <c r="A674" s="22" t="s">
        <v>329</v>
      </c>
      <c r="B674" s="24" t="s">
        <v>322</v>
      </c>
      <c r="C674" s="24" t="s">
        <v>196</v>
      </c>
      <c r="D674" s="24" t="s">
        <v>192</v>
      </c>
      <c r="E674" s="24" t="s">
        <v>112</v>
      </c>
      <c r="F674" s="24" t="s">
        <v>246</v>
      </c>
      <c r="G674" s="26"/>
      <c r="H674" s="26"/>
      <c r="I674" s="138">
        <f>I675</f>
        <v>220</v>
      </c>
      <c r="J674" s="152"/>
      <c r="K674" s="152"/>
      <c r="L674" s="152"/>
      <c r="M674" s="152"/>
      <c r="N674" s="138">
        <f t="shared" si="120"/>
        <v>23.3</v>
      </c>
      <c r="O674" s="186">
        <f t="shared" si="120"/>
        <v>243.3</v>
      </c>
    </row>
    <row r="675" spans="1:15" ht="45">
      <c r="A675" s="22" t="s">
        <v>317</v>
      </c>
      <c r="B675" s="24" t="s">
        <v>322</v>
      </c>
      <c r="C675" s="24" t="s">
        <v>196</v>
      </c>
      <c r="D675" s="24" t="s">
        <v>192</v>
      </c>
      <c r="E675" s="24" t="s">
        <v>112</v>
      </c>
      <c r="F675" s="24" t="s">
        <v>247</v>
      </c>
      <c r="G675" s="26"/>
      <c r="H675" s="26"/>
      <c r="I675" s="138">
        <f>I676</f>
        <v>220</v>
      </c>
      <c r="J675" s="152"/>
      <c r="K675" s="152"/>
      <c r="L675" s="152"/>
      <c r="M675" s="152"/>
      <c r="N675" s="138">
        <f t="shared" si="120"/>
        <v>23.3</v>
      </c>
      <c r="O675" s="186">
        <f t="shared" si="120"/>
        <v>243.3</v>
      </c>
    </row>
    <row r="676" spans="1:15" ht="18">
      <c r="A676" s="28" t="s">
        <v>236</v>
      </c>
      <c r="B676" s="26" t="s">
        <v>322</v>
      </c>
      <c r="C676" s="26" t="s">
        <v>196</v>
      </c>
      <c r="D676" s="26" t="s">
        <v>192</v>
      </c>
      <c r="E676" s="26" t="s">
        <v>112</v>
      </c>
      <c r="F676" s="26" t="s">
        <v>247</v>
      </c>
      <c r="G676" s="26" t="s">
        <v>224</v>
      </c>
      <c r="H676" s="26"/>
      <c r="I676" s="140">
        <v>220</v>
      </c>
      <c r="J676" s="152"/>
      <c r="K676" s="152"/>
      <c r="L676" s="152"/>
      <c r="M676" s="152"/>
      <c r="N676" s="142">
        <v>23.3</v>
      </c>
      <c r="O676" s="142">
        <f>I676+N676</f>
        <v>243.3</v>
      </c>
    </row>
    <row r="677" spans="1:15" ht="45">
      <c r="A677" s="23" t="s">
        <v>520</v>
      </c>
      <c r="B677" s="24" t="s">
        <v>322</v>
      </c>
      <c r="C677" s="24" t="s">
        <v>196</v>
      </c>
      <c r="D677" s="24" t="s">
        <v>192</v>
      </c>
      <c r="E677" s="24" t="s">
        <v>113</v>
      </c>
      <c r="F677" s="26"/>
      <c r="G677" s="26"/>
      <c r="H677" s="26"/>
      <c r="I677" s="138">
        <f>I678</f>
        <v>5550</v>
      </c>
      <c r="J677" s="152"/>
      <c r="K677" s="152"/>
      <c r="L677" s="152"/>
      <c r="M677" s="152"/>
      <c r="N677" s="138">
        <f aca="true" t="shared" si="121" ref="N677:O680">N678</f>
        <v>0</v>
      </c>
      <c r="O677" s="186">
        <f t="shared" si="121"/>
        <v>5550</v>
      </c>
    </row>
    <row r="678" spans="1:15" ht="18">
      <c r="A678" s="22" t="s">
        <v>300</v>
      </c>
      <c r="B678" s="24" t="s">
        <v>322</v>
      </c>
      <c r="C678" s="24" t="s">
        <v>196</v>
      </c>
      <c r="D678" s="24" t="s">
        <v>192</v>
      </c>
      <c r="E678" s="24" t="s">
        <v>114</v>
      </c>
      <c r="F678" s="26"/>
      <c r="G678" s="26"/>
      <c r="H678" s="26"/>
      <c r="I678" s="138">
        <f>I679</f>
        <v>5550</v>
      </c>
      <c r="J678" s="152"/>
      <c r="K678" s="152"/>
      <c r="L678" s="152"/>
      <c r="M678" s="152"/>
      <c r="N678" s="138">
        <f t="shared" si="121"/>
        <v>0</v>
      </c>
      <c r="O678" s="186">
        <f t="shared" si="121"/>
        <v>5550</v>
      </c>
    </row>
    <row r="679" spans="1:15" ht="34.5" customHeight="1">
      <c r="A679" s="22" t="s">
        <v>329</v>
      </c>
      <c r="B679" s="24" t="s">
        <v>322</v>
      </c>
      <c r="C679" s="24" t="s">
        <v>196</v>
      </c>
      <c r="D679" s="24" t="s">
        <v>192</v>
      </c>
      <c r="E679" s="24" t="s">
        <v>114</v>
      </c>
      <c r="F679" s="24" t="s">
        <v>246</v>
      </c>
      <c r="G679" s="26"/>
      <c r="H679" s="26"/>
      <c r="I679" s="138">
        <f>I680</f>
        <v>5550</v>
      </c>
      <c r="J679" s="152"/>
      <c r="K679" s="152"/>
      <c r="L679" s="152"/>
      <c r="M679" s="152"/>
      <c r="N679" s="138">
        <f t="shared" si="121"/>
        <v>0</v>
      </c>
      <c r="O679" s="186">
        <f t="shared" si="121"/>
        <v>5550</v>
      </c>
    </row>
    <row r="680" spans="1:15" ht="45">
      <c r="A680" s="22" t="s">
        <v>317</v>
      </c>
      <c r="B680" s="24" t="s">
        <v>322</v>
      </c>
      <c r="C680" s="24" t="s">
        <v>196</v>
      </c>
      <c r="D680" s="24" t="s">
        <v>192</v>
      </c>
      <c r="E680" s="24" t="s">
        <v>114</v>
      </c>
      <c r="F680" s="24" t="s">
        <v>247</v>
      </c>
      <c r="G680" s="26"/>
      <c r="H680" s="26"/>
      <c r="I680" s="138">
        <f>I681</f>
        <v>5550</v>
      </c>
      <c r="J680" s="152"/>
      <c r="K680" s="152"/>
      <c r="L680" s="152"/>
      <c r="M680" s="152"/>
      <c r="N680" s="138">
        <f t="shared" si="121"/>
        <v>0</v>
      </c>
      <c r="O680" s="186">
        <f t="shared" si="121"/>
        <v>5550</v>
      </c>
    </row>
    <row r="681" spans="1:15" ht="18">
      <c r="A681" s="28" t="s">
        <v>236</v>
      </c>
      <c r="B681" s="26" t="s">
        <v>322</v>
      </c>
      <c r="C681" s="26" t="s">
        <v>196</v>
      </c>
      <c r="D681" s="26" t="s">
        <v>192</v>
      </c>
      <c r="E681" s="26" t="s">
        <v>114</v>
      </c>
      <c r="F681" s="26" t="s">
        <v>247</v>
      </c>
      <c r="G681" s="26" t="s">
        <v>224</v>
      </c>
      <c r="H681" s="26"/>
      <c r="I681" s="140">
        <v>5550</v>
      </c>
      <c r="J681" s="152"/>
      <c r="K681" s="152"/>
      <c r="L681" s="152"/>
      <c r="M681" s="152"/>
      <c r="N681" s="142">
        <v>0</v>
      </c>
      <c r="O681" s="142">
        <f>I681+N681</f>
        <v>5550</v>
      </c>
    </row>
    <row r="682" spans="1:15" ht="45">
      <c r="A682" s="23" t="s">
        <v>521</v>
      </c>
      <c r="B682" s="24" t="s">
        <v>322</v>
      </c>
      <c r="C682" s="24" t="s">
        <v>196</v>
      </c>
      <c r="D682" s="24" t="s">
        <v>192</v>
      </c>
      <c r="E682" s="24" t="s">
        <v>115</v>
      </c>
      <c r="F682" s="26"/>
      <c r="G682" s="26"/>
      <c r="H682" s="26"/>
      <c r="I682" s="138">
        <f>I683</f>
        <v>600</v>
      </c>
      <c r="J682" s="152"/>
      <c r="K682" s="152"/>
      <c r="L682" s="152"/>
      <c r="M682" s="152"/>
      <c r="N682" s="138">
        <f aca="true" t="shared" si="122" ref="N682:O685">N683</f>
        <v>0</v>
      </c>
      <c r="O682" s="186">
        <f t="shared" si="122"/>
        <v>600</v>
      </c>
    </row>
    <row r="683" spans="1:15" ht="18">
      <c r="A683" s="22" t="s">
        <v>300</v>
      </c>
      <c r="B683" s="24" t="s">
        <v>322</v>
      </c>
      <c r="C683" s="24" t="s">
        <v>196</v>
      </c>
      <c r="D683" s="24" t="s">
        <v>192</v>
      </c>
      <c r="E683" s="24" t="s">
        <v>116</v>
      </c>
      <c r="F683" s="26"/>
      <c r="G683" s="26"/>
      <c r="H683" s="26"/>
      <c r="I683" s="138">
        <f>I684</f>
        <v>600</v>
      </c>
      <c r="J683" s="152"/>
      <c r="K683" s="152"/>
      <c r="L683" s="152"/>
      <c r="M683" s="152"/>
      <c r="N683" s="138">
        <f t="shared" si="122"/>
        <v>0</v>
      </c>
      <c r="O683" s="186">
        <f t="shared" si="122"/>
        <v>600</v>
      </c>
    </row>
    <row r="684" spans="1:15" ht="36" customHeight="1">
      <c r="A684" s="22" t="s">
        <v>329</v>
      </c>
      <c r="B684" s="24" t="s">
        <v>322</v>
      </c>
      <c r="C684" s="24" t="s">
        <v>196</v>
      </c>
      <c r="D684" s="24" t="s">
        <v>192</v>
      </c>
      <c r="E684" s="24" t="s">
        <v>116</v>
      </c>
      <c r="F684" s="24" t="s">
        <v>246</v>
      </c>
      <c r="G684" s="26"/>
      <c r="H684" s="26"/>
      <c r="I684" s="138">
        <f>I685</f>
        <v>600</v>
      </c>
      <c r="J684" s="152"/>
      <c r="K684" s="152"/>
      <c r="L684" s="152"/>
      <c r="M684" s="152"/>
      <c r="N684" s="138">
        <f t="shared" si="122"/>
        <v>0</v>
      </c>
      <c r="O684" s="186">
        <f t="shared" si="122"/>
        <v>600</v>
      </c>
    </row>
    <row r="685" spans="1:15" ht="45">
      <c r="A685" s="22" t="s">
        <v>317</v>
      </c>
      <c r="B685" s="24" t="s">
        <v>322</v>
      </c>
      <c r="C685" s="24" t="s">
        <v>196</v>
      </c>
      <c r="D685" s="24" t="s">
        <v>192</v>
      </c>
      <c r="E685" s="24" t="s">
        <v>116</v>
      </c>
      <c r="F685" s="24" t="s">
        <v>247</v>
      </c>
      <c r="G685" s="26"/>
      <c r="H685" s="26"/>
      <c r="I685" s="138">
        <f>I686</f>
        <v>600</v>
      </c>
      <c r="J685" s="152"/>
      <c r="K685" s="152"/>
      <c r="L685" s="152"/>
      <c r="M685" s="152"/>
      <c r="N685" s="138">
        <f t="shared" si="122"/>
        <v>0</v>
      </c>
      <c r="O685" s="186">
        <f t="shared" si="122"/>
        <v>600</v>
      </c>
    </row>
    <row r="686" spans="1:15" ht="18">
      <c r="A686" s="28" t="s">
        <v>236</v>
      </c>
      <c r="B686" s="26" t="s">
        <v>322</v>
      </c>
      <c r="C686" s="26" t="s">
        <v>196</v>
      </c>
      <c r="D686" s="26" t="s">
        <v>192</v>
      </c>
      <c r="E686" s="26" t="s">
        <v>116</v>
      </c>
      <c r="F686" s="26" t="s">
        <v>247</v>
      </c>
      <c r="G686" s="26" t="s">
        <v>224</v>
      </c>
      <c r="H686" s="26"/>
      <c r="I686" s="140">
        <v>600</v>
      </c>
      <c r="J686" s="152"/>
      <c r="K686" s="152"/>
      <c r="L686" s="152"/>
      <c r="M686" s="152"/>
      <c r="N686" s="142">
        <v>0</v>
      </c>
      <c r="O686" s="142">
        <f>I686+N686</f>
        <v>600</v>
      </c>
    </row>
    <row r="687" spans="1:15" ht="45">
      <c r="A687" s="23" t="s">
        <v>335</v>
      </c>
      <c r="B687" s="24" t="s">
        <v>322</v>
      </c>
      <c r="C687" s="24" t="s">
        <v>196</v>
      </c>
      <c r="D687" s="24" t="s">
        <v>192</v>
      </c>
      <c r="E687" s="24" t="s">
        <v>143</v>
      </c>
      <c r="F687" s="26"/>
      <c r="G687" s="26"/>
      <c r="H687" s="26"/>
      <c r="I687" s="138">
        <f>I688</f>
        <v>90</v>
      </c>
      <c r="J687" s="152"/>
      <c r="K687" s="152"/>
      <c r="L687" s="152"/>
      <c r="M687" s="152"/>
      <c r="N687" s="138">
        <f aca="true" t="shared" si="123" ref="N687:O690">N688</f>
        <v>0</v>
      </c>
      <c r="O687" s="186">
        <f t="shared" si="123"/>
        <v>90</v>
      </c>
    </row>
    <row r="688" spans="1:15" ht="18">
      <c r="A688" s="22" t="s">
        <v>300</v>
      </c>
      <c r="B688" s="24" t="s">
        <v>322</v>
      </c>
      <c r="C688" s="24" t="s">
        <v>196</v>
      </c>
      <c r="D688" s="24" t="s">
        <v>192</v>
      </c>
      <c r="E688" s="24" t="s">
        <v>144</v>
      </c>
      <c r="F688" s="26"/>
      <c r="G688" s="26"/>
      <c r="H688" s="26"/>
      <c r="I688" s="138">
        <f>I689</f>
        <v>90</v>
      </c>
      <c r="J688" s="152"/>
      <c r="K688" s="152"/>
      <c r="L688" s="152"/>
      <c r="M688" s="152"/>
      <c r="N688" s="138">
        <f t="shared" si="123"/>
        <v>0</v>
      </c>
      <c r="O688" s="186">
        <f t="shared" si="123"/>
        <v>90</v>
      </c>
    </row>
    <row r="689" spans="1:15" ht="31.5" customHeight="1">
      <c r="A689" s="22" t="s">
        <v>329</v>
      </c>
      <c r="B689" s="24" t="s">
        <v>322</v>
      </c>
      <c r="C689" s="24" t="s">
        <v>196</v>
      </c>
      <c r="D689" s="24" t="s">
        <v>192</v>
      </c>
      <c r="E689" s="24" t="s">
        <v>144</v>
      </c>
      <c r="F689" s="24" t="s">
        <v>246</v>
      </c>
      <c r="G689" s="26"/>
      <c r="H689" s="26"/>
      <c r="I689" s="138">
        <f>I690</f>
        <v>90</v>
      </c>
      <c r="J689" s="152"/>
      <c r="K689" s="152"/>
      <c r="L689" s="152"/>
      <c r="M689" s="152"/>
      <c r="N689" s="138">
        <f t="shared" si="123"/>
        <v>0</v>
      </c>
      <c r="O689" s="186">
        <f t="shared" si="123"/>
        <v>90</v>
      </c>
    </row>
    <row r="690" spans="1:15" ht="45">
      <c r="A690" s="22" t="s">
        <v>317</v>
      </c>
      <c r="B690" s="24" t="s">
        <v>322</v>
      </c>
      <c r="C690" s="24" t="s">
        <v>196</v>
      </c>
      <c r="D690" s="24" t="s">
        <v>192</v>
      </c>
      <c r="E690" s="24" t="s">
        <v>144</v>
      </c>
      <c r="F690" s="24" t="s">
        <v>247</v>
      </c>
      <c r="G690" s="26"/>
      <c r="H690" s="26"/>
      <c r="I690" s="138">
        <f>I691</f>
        <v>90</v>
      </c>
      <c r="J690" s="152"/>
      <c r="K690" s="152"/>
      <c r="L690" s="152"/>
      <c r="M690" s="152"/>
      <c r="N690" s="138">
        <f t="shared" si="123"/>
        <v>0</v>
      </c>
      <c r="O690" s="186">
        <f t="shared" si="123"/>
        <v>90</v>
      </c>
    </row>
    <row r="691" spans="1:15" ht="18">
      <c r="A691" s="28" t="s">
        <v>236</v>
      </c>
      <c r="B691" s="26" t="s">
        <v>322</v>
      </c>
      <c r="C691" s="26" t="s">
        <v>196</v>
      </c>
      <c r="D691" s="26" t="s">
        <v>192</v>
      </c>
      <c r="E691" s="26" t="s">
        <v>144</v>
      </c>
      <c r="F691" s="26" t="s">
        <v>247</v>
      </c>
      <c r="G691" s="26" t="s">
        <v>224</v>
      </c>
      <c r="H691" s="26"/>
      <c r="I691" s="140">
        <v>90</v>
      </c>
      <c r="J691" s="152"/>
      <c r="K691" s="152"/>
      <c r="L691" s="152"/>
      <c r="M691" s="152"/>
      <c r="N691" s="142">
        <v>0</v>
      </c>
      <c r="O691" s="142">
        <f>I691+N691</f>
        <v>90</v>
      </c>
    </row>
    <row r="692" spans="1:15" ht="30">
      <c r="A692" s="23" t="s">
        <v>522</v>
      </c>
      <c r="B692" s="24" t="s">
        <v>322</v>
      </c>
      <c r="C692" s="24" t="s">
        <v>196</v>
      </c>
      <c r="D692" s="24" t="s">
        <v>192</v>
      </c>
      <c r="E692" s="24" t="s">
        <v>426</v>
      </c>
      <c r="F692" s="26"/>
      <c r="G692" s="26"/>
      <c r="H692" s="26"/>
      <c r="I692" s="138">
        <f>I693</f>
        <v>400</v>
      </c>
      <c r="J692" s="152"/>
      <c r="K692" s="152"/>
      <c r="L692" s="152"/>
      <c r="M692" s="152"/>
      <c r="N692" s="138">
        <f aca="true" t="shared" si="124" ref="N692:O695">N693</f>
        <v>0</v>
      </c>
      <c r="O692" s="186">
        <f t="shared" si="124"/>
        <v>400</v>
      </c>
    </row>
    <row r="693" spans="1:15" ht="18">
      <c r="A693" s="22" t="s">
        <v>300</v>
      </c>
      <c r="B693" s="24" t="s">
        <v>322</v>
      </c>
      <c r="C693" s="24" t="s">
        <v>196</v>
      </c>
      <c r="D693" s="24" t="s">
        <v>192</v>
      </c>
      <c r="E693" s="24" t="s">
        <v>427</v>
      </c>
      <c r="F693" s="26"/>
      <c r="G693" s="26"/>
      <c r="H693" s="26"/>
      <c r="I693" s="138">
        <f>I694</f>
        <v>400</v>
      </c>
      <c r="J693" s="152"/>
      <c r="K693" s="152"/>
      <c r="L693" s="152"/>
      <c r="M693" s="152"/>
      <c r="N693" s="138">
        <f t="shared" si="124"/>
        <v>0</v>
      </c>
      <c r="O693" s="186">
        <f t="shared" si="124"/>
        <v>400</v>
      </c>
    </row>
    <row r="694" spans="1:15" ht="33.75" customHeight="1">
      <c r="A694" s="22" t="s">
        <v>329</v>
      </c>
      <c r="B694" s="24" t="s">
        <v>322</v>
      </c>
      <c r="C694" s="24" t="s">
        <v>196</v>
      </c>
      <c r="D694" s="24" t="s">
        <v>192</v>
      </c>
      <c r="E694" s="24" t="s">
        <v>427</v>
      </c>
      <c r="F694" s="24" t="s">
        <v>246</v>
      </c>
      <c r="G694" s="26"/>
      <c r="H694" s="26"/>
      <c r="I694" s="138">
        <f>I695</f>
        <v>400</v>
      </c>
      <c r="J694" s="152"/>
      <c r="K694" s="152"/>
      <c r="L694" s="152"/>
      <c r="M694" s="152"/>
      <c r="N694" s="138">
        <f t="shared" si="124"/>
        <v>0</v>
      </c>
      <c r="O694" s="186">
        <f t="shared" si="124"/>
        <v>400</v>
      </c>
    </row>
    <row r="695" spans="1:15" ht="45">
      <c r="A695" s="22" t="s">
        <v>317</v>
      </c>
      <c r="B695" s="24" t="s">
        <v>322</v>
      </c>
      <c r="C695" s="24" t="s">
        <v>196</v>
      </c>
      <c r="D695" s="24" t="s">
        <v>192</v>
      </c>
      <c r="E695" s="24" t="s">
        <v>427</v>
      </c>
      <c r="F695" s="24" t="s">
        <v>247</v>
      </c>
      <c r="G695" s="26"/>
      <c r="H695" s="26"/>
      <c r="I695" s="138">
        <f>I696</f>
        <v>400</v>
      </c>
      <c r="J695" s="152"/>
      <c r="K695" s="152"/>
      <c r="L695" s="152"/>
      <c r="M695" s="152"/>
      <c r="N695" s="138">
        <f t="shared" si="124"/>
        <v>0</v>
      </c>
      <c r="O695" s="186">
        <f t="shared" si="124"/>
        <v>400</v>
      </c>
    </row>
    <row r="696" spans="1:15" ht="18">
      <c r="A696" s="28" t="s">
        <v>236</v>
      </c>
      <c r="B696" s="26" t="s">
        <v>322</v>
      </c>
      <c r="C696" s="26" t="s">
        <v>196</v>
      </c>
      <c r="D696" s="26" t="s">
        <v>192</v>
      </c>
      <c r="E696" s="26" t="s">
        <v>427</v>
      </c>
      <c r="F696" s="26" t="s">
        <v>247</v>
      </c>
      <c r="G696" s="26" t="s">
        <v>224</v>
      </c>
      <c r="H696" s="26"/>
      <c r="I696" s="140">
        <v>400</v>
      </c>
      <c r="J696" s="152"/>
      <c r="K696" s="152"/>
      <c r="L696" s="152"/>
      <c r="M696" s="152"/>
      <c r="N696" s="142">
        <v>0</v>
      </c>
      <c r="O696" s="142">
        <f>I696+N696</f>
        <v>400</v>
      </c>
    </row>
    <row r="697" spans="1:15" ht="30">
      <c r="A697" s="112" t="s">
        <v>523</v>
      </c>
      <c r="B697" s="24" t="s">
        <v>322</v>
      </c>
      <c r="C697" s="24" t="s">
        <v>196</v>
      </c>
      <c r="D697" s="24" t="s">
        <v>192</v>
      </c>
      <c r="E697" s="24" t="s">
        <v>443</v>
      </c>
      <c r="F697" s="26"/>
      <c r="G697" s="26"/>
      <c r="H697" s="26"/>
      <c r="I697" s="138">
        <f>I698</f>
        <v>1780</v>
      </c>
      <c r="J697" s="152"/>
      <c r="K697" s="152"/>
      <c r="L697" s="152"/>
      <c r="M697" s="152"/>
      <c r="N697" s="138">
        <f aca="true" t="shared" si="125" ref="N697:O700">N698</f>
        <v>247.1</v>
      </c>
      <c r="O697" s="186">
        <f t="shared" si="125"/>
        <v>2027.1</v>
      </c>
    </row>
    <row r="698" spans="1:15" ht="18">
      <c r="A698" s="111" t="s">
        <v>300</v>
      </c>
      <c r="B698" s="24" t="s">
        <v>322</v>
      </c>
      <c r="C698" s="24" t="s">
        <v>196</v>
      </c>
      <c r="D698" s="24" t="s">
        <v>192</v>
      </c>
      <c r="E698" s="24" t="s">
        <v>444</v>
      </c>
      <c r="F698" s="26"/>
      <c r="G698" s="26"/>
      <c r="H698" s="26"/>
      <c r="I698" s="138">
        <f>I699</f>
        <v>1780</v>
      </c>
      <c r="J698" s="152"/>
      <c r="K698" s="152"/>
      <c r="L698" s="152"/>
      <c r="M698" s="152"/>
      <c r="N698" s="138">
        <f t="shared" si="125"/>
        <v>247.1</v>
      </c>
      <c r="O698" s="186">
        <f t="shared" si="125"/>
        <v>2027.1</v>
      </c>
    </row>
    <row r="699" spans="1:15" ht="36" customHeight="1">
      <c r="A699" s="111" t="s">
        <v>329</v>
      </c>
      <c r="B699" s="24" t="s">
        <v>322</v>
      </c>
      <c r="C699" s="24" t="s">
        <v>196</v>
      </c>
      <c r="D699" s="24" t="s">
        <v>192</v>
      </c>
      <c r="E699" s="24" t="s">
        <v>444</v>
      </c>
      <c r="F699" s="24" t="s">
        <v>246</v>
      </c>
      <c r="G699" s="26"/>
      <c r="H699" s="26"/>
      <c r="I699" s="138">
        <f>I700</f>
        <v>1780</v>
      </c>
      <c r="J699" s="152"/>
      <c r="K699" s="152"/>
      <c r="L699" s="152"/>
      <c r="M699" s="152"/>
      <c r="N699" s="138">
        <f t="shared" si="125"/>
        <v>247.1</v>
      </c>
      <c r="O699" s="186">
        <f t="shared" si="125"/>
        <v>2027.1</v>
      </c>
    </row>
    <row r="700" spans="1:15" ht="45">
      <c r="A700" s="111" t="s">
        <v>317</v>
      </c>
      <c r="B700" s="24" t="s">
        <v>322</v>
      </c>
      <c r="C700" s="24" t="s">
        <v>196</v>
      </c>
      <c r="D700" s="24" t="s">
        <v>192</v>
      </c>
      <c r="E700" s="24" t="s">
        <v>444</v>
      </c>
      <c r="F700" s="24" t="s">
        <v>247</v>
      </c>
      <c r="G700" s="26"/>
      <c r="H700" s="26"/>
      <c r="I700" s="138">
        <f>I701</f>
        <v>1780</v>
      </c>
      <c r="J700" s="152"/>
      <c r="K700" s="152"/>
      <c r="L700" s="152"/>
      <c r="M700" s="152"/>
      <c r="N700" s="138">
        <f t="shared" si="125"/>
        <v>247.1</v>
      </c>
      <c r="O700" s="186">
        <f t="shared" si="125"/>
        <v>2027.1</v>
      </c>
    </row>
    <row r="701" spans="1:15" ht="18">
      <c r="A701" s="114" t="s">
        <v>236</v>
      </c>
      <c r="B701" s="26" t="s">
        <v>322</v>
      </c>
      <c r="C701" s="26" t="s">
        <v>196</v>
      </c>
      <c r="D701" s="26" t="s">
        <v>192</v>
      </c>
      <c r="E701" s="26" t="s">
        <v>444</v>
      </c>
      <c r="F701" s="26" t="s">
        <v>247</v>
      </c>
      <c r="G701" s="26" t="s">
        <v>224</v>
      </c>
      <c r="H701" s="26"/>
      <c r="I701" s="140">
        <v>1780</v>
      </c>
      <c r="J701" s="152"/>
      <c r="K701" s="152"/>
      <c r="L701" s="152"/>
      <c r="M701" s="152"/>
      <c r="N701" s="142">
        <v>247.1</v>
      </c>
      <c r="O701" s="142">
        <f>I701+N701</f>
        <v>2027.1</v>
      </c>
    </row>
    <row r="702" spans="1:15" ht="45">
      <c r="A702" s="22" t="s">
        <v>433</v>
      </c>
      <c r="B702" s="24" t="s">
        <v>322</v>
      </c>
      <c r="C702" s="24" t="s">
        <v>196</v>
      </c>
      <c r="D702" s="24" t="s">
        <v>192</v>
      </c>
      <c r="E702" s="24" t="s">
        <v>69</v>
      </c>
      <c r="F702" s="24"/>
      <c r="G702" s="24"/>
      <c r="H702" s="26"/>
      <c r="I702" s="138">
        <f>I703+I708+I713+I718</f>
        <v>16400</v>
      </c>
      <c r="J702" s="183">
        <f aca="true" t="shared" si="126" ref="J702:O702">J703+J708+J713+J718</f>
        <v>0</v>
      </c>
      <c r="K702" s="183">
        <f t="shared" si="126"/>
        <v>0</v>
      </c>
      <c r="L702" s="183">
        <f t="shared" si="126"/>
        <v>0</v>
      </c>
      <c r="M702" s="183">
        <f t="shared" si="126"/>
        <v>0</v>
      </c>
      <c r="N702" s="183">
        <f t="shared" si="126"/>
        <v>757.6</v>
      </c>
      <c r="O702" s="186">
        <f t="shared" si="126"/>
        <v>17157.6</v>
      </c>
    </row>
    <row r="703" spans="1:15" ht="45">
      <c r="A703" s="22" t="s">
        <v>507</v>
      </c>
      <c r="B703" s="24" t="s">
        <v>322</v>
      </c>
      <c r="C703" s="24" t="s">
        <v>196</v>
      </c>
      <c r="D703" s="24" t="s">
        <v>192</v>
      </c>
      <c r="E703" s="24" t="s">
        <v>508</v>
      </c>
      <c r="F703" s="24"/>
      <c r="G703" s="24"/>
      <c r="H703" s="26"/>
      <c r="I703" s="138">
        <f>I704</f>
        <v>300</v>
      </c>
      <c r="J703" s="152"/>
      <c r="K703" s="152"/>
      <c r="L703" s="152"/>
      <c r="M703" s="152"/>
      <c r="N703" s="138">
        <f aca="true" t="shared" si="127" ref="N703:O706">N704</f>
        <v>-300</v>
      </c>
      <c r="O703" s="186">
        <f t="shared" si="127"/>
        <v>0</v>
      </c>
    </row>
    <row r="704" spans="1:15" ht="18">
      <c r="A704" s="22" t="s">
        <v>300</v>
      </c>
      <c r="B704" s="24" t="s">
        <v>322</v>
      </c>
      <c r="C704" s="24" t="s">
        <v>196</v>
      </c>
      <c r="D704" s="24" t="s">
        <v>192</v>
      </c>
      <c r="E704" s="24" t="s">
        <v>509</v>
      </c>
      <c r="F704" s="24"/>
      <c r="G704" s="24"/>
      <c r="H704" s="26"/>
      <c r="I704" s="138">
        <f>I705</f>
        <v>300</v>
      </c>
      <c r="J704" s="152"/>
      <c r="K704" s="152"/>
      <c r="L704" s="152"/>
      <c r="M704" s="152"/>
      <c r="N704" s="138">
        <f t="shared" si="127"/>
        <v>-300</v>
      </c>
      <c r="O704" s="186">
        <f t="shared" si="127"/>
        <v>0</v>
      </c>
    </row>
    <row r="705" spans="1:15" ht="33.75" customHeight="1">
      <c r="A705" s="22" t="s">
        <v>329</v>
      </c>
      <c r="B705" s="24" t="s">
        <v>322</v>
      </c>
      <c r="C705" s="24" t="s">
        <v>196</v>
      </c>
      <c r="D705" s="24" t="s">
        <v>192</v>
      </c>
      <c r="E705" s="24" t="s">
        <v>509</v>
      </c>
      <c r="F705" s="24" t="s">
        <v>246</v>
      </c>
      <c r="G705" s="24"/>
      <c r="H705" s="26"/>
      <c r="I705" s="138">
        <f>I706</f>
        <v>300</v>
      </c>
      <c r="J705" s="152"/>
      <c r="K705" s="152"/>
      <c r="L705" s="152"/>
      <c r="M705" s="152"/>
      <c r="N705" s="138">
        <f t="shared" si="127"/>
        <v>-300</v>
      </c>
      <c r="O705" s="186">
        <f t="shared" si="127"/>
        <v>0</v>
      </c>
    </row>
    <row r="706" spans="1:15" ht="45">
      <c r="A706" s="22" t="s">
        <v>317</v>
      </c>
      <c r="B706" s="24" t="s">
        <v>322</v>
      </c>
      <c r="C706" s="24" t="s">
        <v>196</v>
      </c>
      <c r="D706" s="24" t="s">
        <v>192</v>
      </c>
      <c r="E706" s="24" t="s">
        <v>509</v>
      </c>
      <c r="F706" s="24" t="s">
        <v>247</v>
      </c>
      <c r="G706" s="24"/>
      <c r="H706" s="26"/>
      <c r="I706" s="138">
        <f>I707</f>
        <v>300</v>
      </c>
      <c r="J706" s="152"/>
      <c r="K706" s="152"/>
      <c r="L706" s="152"/>
      <c r="M706" s="152"/>
      <c r="N706" s="138">
        <f t="shared" si="127"/>
        <v>-300</v>
      </c>
      <c r="O706" s="186">
        <f t="shared" si="127"/>
        <v>0</v>
      </c>
    </row>
    <row r="707" spans="1:15" ht="18">
      <c r="A707" s="28" t="s">
        <v>236</v>
      </c>
      <c r="B707" s="26" t="s">
        <v>322</v>
      </c>
      <c r="C707" s="26" t="s">
        <v>196</v>
      </c>
      <c r="D707" s="26" t="s">
        <v>192</v>
      </c>
      <c r="E707" s="26" t="s">
        <v>509</v>
      </c>
      <c r="F707" s="26" t="s">
        <v>247</v>
      </c>
      <c r="G707" s="26" t="s">
        <v>224</v>
      </c>
      <c r="H707" s="26"/>
      <c r="I707" s="140">
        <v>300</v>
      </c>
      <c r="J707" s="152"/>
      <c r="K707" s="152"/>
      <c r="L707" s="152"/>
      <c r="M707" s="152"/>
      <c r="N707" s="142">
        <v>-300</v>
      </c>
      <c r="O707" s="142">
        <f>I707+N707</f>
        <v>0</v>
      </c>
    </row>
    <row r="708" spans="1:15" ht="45">
      <c r="A708" s="22" t="s">
        <v>154</v>
      </c>
      <c r="B708" s="24" t="s">
        <v>322</v>
      </c>
      <c r="C708" s="24" t="s">
        <v>196</v>
      </c>
      <c r="D708" s="24" t="s">
        <v>192</v>
      </c>
      <c r="E708" s="24" t="s">
        <v>70</v>
      </c>
      <c r="F708" s="24"/>
      <c r="G708" s="24"/>
      <c r="H708" s="26"/>
      <c r="I708" s="138">
        <f>I709</f>
        <v>100</v>
      </c>
      <c r="J708" s="152"/>
      <c r="K708" s="152"/>
      <c r="L708" s="152"/>
      <c r="M708" s="152"/>
      <c r="N708" s="138">
        <f aca="true" t="shared" si="128" ref="N708:O711">N709</f>
        <v>0</v>
      </c>
      <c r="O708" s="186">
        <f t="shared" si="128"/>
        <v>100</v>
      </c>
    </row>
    <row r="709" spans="1:15" ht="18">
      <c r="A709" s="22" t="s">
        <v>300</v>
      </c>
      <c r="B709" s="24" t="s">
        <v>322</v>
      </c>
      <c r="C709" s="24" t="s">
        <v>196</v>
      </c>
      <c r="D709" s="24" t="s">
        <v>192</v>
      </c>
      <c r="E709" s="24" t="s">
        <v>71</v>
      </c>
      <c r="F709" s="24"/>
      <c r="G709" s="24"/>
      <c r="H709" s="26"/>
      <c r="I709" s="138">
        <f>I710</f>
        <v>100</v>
      </c>
      <c r="J709" s="152"/>
      <c r="K709" s="152"/>
      <c r="L709" s="152"/>
      <c r="M709" s="152"/>
      <c r="N709" s="138">
        <f t="shared" si="128"/>
        <v>0</v>
      </c>
      <c r="O709" s="186">
        <f t="shared" si="128"/>
        <v>100</v>
      </c>
    </row>
    <row r="710" spans="1:15" ht="36.75" customHeight="1">
      <c r="A710" s="22" t="s">
        <v>329</v>
      </c>
      <c r="B710" s="24" t="s">
        <v>322</v>
      </c>
      <c r="C710" s="24" t="s">
        <v>196</v>
      </c>
      <c r="D710" s="24" t="s">
        <v>192</v>
      </c>
      <c r="E710" s="24" t="s">
        <v>71</v>
      </c>
      <c r="F710" s="24" t="s">
        <v>246</v>
      </c>
      <c r="G710" s="24"/>
      <c r="H710" s="26"/>
      <c r="I710" s="138">
        <f>I711</f>
        <v>100</v>
      </c>
      <c r="J710" s="152"/>
      <c r="K710" s="152"/>
      <c r="L710" s="152"/>
      <c r="M710" s="152"/>
      <c r="N710" s="138">
        <f t="shared" si="128"/>
        <v>0</v>
      </c>
      <c r="O710" s="186">
        <f t="shared" si="128"/>
        <v>100</v>
      </c>
    </row>
    <row r="711" spans="1:15" ht="45">
      <c r="A711" s="22" t="s">
        <v>317</v>
      </c>
      <c r="B711" s="24" t="s">
        <v>322</v>
      </c>
      <c r="C711" s="24" t="s">
        <v>196</v>
      </c>
      <c r="D711" s="24" t="s">
        <v>192</v>
      </c>
      <c r="E711" s="24" t="s">
        <v>71</v>
      </c>
      <c r="F711" s="24" t="s">
        <v>247</v>
      </c>
      <c r="G711" s="24"/>
      <c r="H711" s="26"/>
      <c r="I711" s="138">
        <f>I712</f>
        <v>100</v>
      </c>
      <c r="J711" s="152"/>
      <c r="K711" s="152"/>
      <c r="L711" s="152"/>
      <c r="M711" s="152"/>
      <c r="N711" s="138">
        <f t="shared" si="128"/>
        <v>0</v>
      </c>
      <c r="O711" s="186">
        <f t="shared" si="128"/>
        <v>100</v>
      </c>
    </row>
    <row r="712" spans="1:15" ht="18">
      <c r="A712" s="28" t="s">
        <v>236</v>
      </c>
      <c r="B712" s="26" t="s">
        <v>322</v>
      </c>
      <c r="C712" s="26" t="s">
        <v>196</v>
      </c>
      <c r="D712" s="26" t="s">
        <v>192</v>
      </c>
      <c r="E712" s="26" t="s">
        <v>71</v>
      </c>
      <c r="F712" s="26" t="s">
        <v>247</v>
      </c>
      <c r="G712" s="26" t="s">
        <v>224</v>
      </c>
      <c r="H712" s="26"/>
      <c r="I712" s="140">
        <v>100</v>
      </c>
      <c r="J712" s="152"/>
      <c r="K712" s="152"/>
      <c r="L712" s="152"/>
      <c r="M712" s="152"/>
      <c r="N712" s="142">
        <v>0</v>
      </c>
      <c r="O712" s="142">
        <f>I712+N712</f>
        <v>100</v>
      </c>
    </row>
    <row r="713" spans="1:15" ht="60">
      <c r="A713" s="22" t="s">
        <v>155</v>
      </c>
      <c r="B713" s="24" t="s">
        <v>322</v>
      </c>
      <c r="C713" s="24" t="s">
        <v>196</v>
      </c>
      <c r="D713" s="24" t="s">
        <v>192</v>
      </c>
      <c r="E713" s="24" t="s">
        <v>156</v>
      </c>
      <c r="F713" s="24"/>
      <c r="G713" s="24"/>
      <c r="H713" s="26"/>
      <c r="I713" s="138">
        <f>I714</f>
        <v>16000</v>
      </c>
      <c r="J713" s="152"/>
      <c r="K713" s="152"/>
      <c r="L713" s="152"/>
      <c r="M713" s="152"/>
      <c r="N713" s="138">
        <f aca="true" t="shared" si="129" ref="N713:O716">N714</f>
        <v>757.6</v>
      </c>
      <c r="O713" s="186">
        <f t="shared" si="129"/>
        <v>16757.6</v>
      </c>
    </row>
    <row r="714" spans="1:15" ht="18">
      <c r="A714" s="22" t="s">
        <v>300</v>
      </c>
      <c r="B714" s="24" t="s">
        <v>322</v>
      </c>
      <c r="C714" s="24" t="s">
        <v>196</v>
      </c>
      <c r="D714" s="24" t="s">
        <v>192</v>
      </c>
      <c r="E714" s="24" t="s">
        <v>157</v>
      </c>
      <c r="F714" s="24"/>
      <c r="G714" s="24"/>
      <c r="H714" s="26"/>
      <c r="I714" s="138">
        <f>I715</f>
        <v>16000</v>
      </c>
      <c r="J714" s="152"/>
      <c r="K714" s="152"/>
      <c r="L714" s="152"/>
      <c r="M714" s="152"/>
      <c r="N714" s="138">
        <f t="shared" si="129"/>
        <v>757.6</v>
      </c>
      <c r="O714" s="186">
        <f t="shared" si="129"/>
        <v>16757.6</v>
      </c>
    </row>
    <row r="715" spans="1:15" ht="32.25" customHeight="1">
      <c r="A715" s="22" t="s">
        <v>329</v>
      </c>
      <c r="B715" s="24" t="s">
        <v>322</v>
      </c>
      <c r="C715" s="24" t="s">
        <v>196</v>
      </c>
      <c r="D715" s="24" t="s">
        <v>192</v>
      </c>
      <c r="E715" s="24" t="s">
        <v>157</v>
      </c>
      <c r="F715" s="24" t="s">
        <v>246</v>
      </c>
      <c r="G715" s="24"/>
      <c r="H715" s="26"/>
      <c r="I715" s="138">
        <f>I716</f>
        <v>16000</v>
      </c>
      <c r="J715" s="152"/>
      <c r="K715" s="152"/>
      <c r="L715" s="152"/>
      <c r="M715" s="152"/>
      <c r="N715" s="138">
        <f t="shared" si="129"/>
        <v>757.6</v>
      </c>
      <c r="O715" s="186">
        <f t="shared" si="129"/>
        <v>16757.6</v>
      </c>
    </row>
    <row r="716" spans="1:15" ht="45">
      <c r="A716" s="22" t="s">
        <v>317</v>
      </c>
      <c r="B716" s="24" t="s">
        <v>322</v>
      </c>
      <c r="C716" s="24" t="s">
        <v>196</v>
      </c>
      <c r="D716" s="24" t="s">
        <v>192</v>
      </c>
      <c r="E716" s="24" t="s">
        <v>157</v>
      </c>
      <c r="F716" s="24" t="s">
        <v>247</v>
      </c>
      <c r="G716" s="24"/>
      <c r="H716" s="26"/>
      <c r="I716" s="138">
        <f>I717</f>
        <v>16000</v>
      </c>
      <c r="J716" s="152"/>
      <c r="K716" s="152"/>
      <c r="L716" s="152"/>
      <c r="M716" s="152"/>
      <c r="N716" s="138">
        <f t="shared" si="129"/>
        <v>757.6</v>
      </c>
      <c r="O716" s="186">
        <f t="shared" si="129"/>
        <v>16757.6</v>
      </c>
    </row>
    <row r="717" spans="1:15" ht="18">
      <c r="A717" s="28" t="s">
        <v>236</v>
      </c>
      <c r="B717" s="26" t="s">
        <v>322</v>
      </c>
      <c r="C717" s="26" t="s">
        <v>196</v>
      </c>
      <c r="D717" s="26" t="s">
        <v>192</v>
      </c>
      <c r="E717" s="26" t="s">
        <v>157</v>
      </c>
      <c r="F717" s="26" t="s">
        <v>247</v>
      </c>
      <c r="G717" s="26" t="s">
        <v>224</v>
      </c>
      <c r="H717" s="26"/>
      <c r="I717" s="140">
        <v>16000</v>
      </c>
      <c r="J717" s="152"/>
      <c r="K717" s="152"/>
      <c r="L717" s="152"/>
      <c r="M717" s="152"/>
      <c r="N717" s="142">
        <v>757.6</v>
      </c>
      <c r="O717" s="142">
        <f>I717+N717</f>
        <v>16757.6</v>
      </c>
    </row>
    <row r="718" spans="1:15" ht="45">
      <c r="A718" s="23" t="s">
        <v>555</v>
      </c>
      <c r="B718" s="24" t="s">
        <v>322</v>
      </c>
      <c r="C718" s="24" t="s">
        <v>196</v>
      </c>
      <c r="D718" s="24" t="s">
        <v>192</v>
      </c>
      <c r="E718" s="24" t="s">
        <v>554</v>
      </c>
      <c r="F718" s="26"/>
      <c r="G718" s="26"/>
      <c r="H718" s="26"/>
      <c r="I718" s="183">
        <f>I719</f>
        <v>0</v>
      </c>
      <c r="J718" s="152"/>
      <c r="K718" s="152"/>
      <c r="L718" s="152"/>
      <c r="M718" s="152"/>
      <c r="N718" s="183">
        <f aca="true" t="shared" si="130" ref="N718:O721">N719</f>
        <v>300</v>
      </c>
      <c r="O718" s="186">
        <f t="shared" si="130"/>
        <v>300</v>
      </c>
    </row>
    <row r="719" spans="1:15" ht="18">
      <c r="A719" s="22" t="s">
        <v>300</v>
      </c>
      <c r="B719" s="24" t="s">
        <v>322</v>
      </c>
      <c r="C719" s="24" t="s">
        <v>196</v>
      </c>
      <c r="D719" s="24" t="s">
        <v>192</v>
      </c>
      <c r="E719" s="24" t="s">
        <v>553</v>
      </c>
      <c r="F719" s="24"/>
      <c r="G719" s="24"/>
      <c r="H719" s="26"/>
      <c r="I719" s="183">
        <f>I720</f>
        <v>0</v>
      </c>
      <c r="J719" s="152"/>
      <c r="K719" s="152"/>
      <c r="L719" s="152"/>
      <c r="M719" s="152"/>
      <c r="N719" s="183">
        <f t="shared" si="130"/>
        <v>300</v>
      </c>
      <c r="O719" s="186">
        <f t="shared" si="130"/>
        <v>300</v>
      </c>
    </row>
    <row r="720" spans="1:15" ht="31.5" customHeight="1">
      <c r="A720" s="22" t="s">
        <v>329</v>
      </c>
      <c r="B720" s="24" t="s">
        <v>322</v>
      </c>
      <c r="C720" s="24" t="s">
        <v>196</v>
      </c>
      <c r="D720" s="24" t="s">
        <v>192</v>
      </c>
      <c r="E720" s="24" t="s">
        <v>553</v>
      </c>
      <c r="F720" s="24" t="s">
        <v>246</v>
      </c>
      <c r="G720" s="24"/>
      <c r="H720" s="26"/>
      <c r="I720" s="183">
        <f>I721</f>
        <v>0</v>
      </c>
      <c r="J720" s="152"/>
      <c r="K720" s="152"/>
      <c r="L720" s="152"/>
      <c r="M720" s="152"/>
      <c r="N720" s="183">
        <f t="shared" si="130"/>
        <v>300</v>
      </c>
      <c r="O720" s="186">
        <f t="shared" si="130"/>
        <v>300</v>
      </c>
    </row>
    <row r="721" spans="1:15" ht="45">
      <c r="A721" s="22" t="s">
        <v>317</v>
      </c>
      <c r="B721" s="24" t="s">
        <v>322</v>
      </c>
      <c r="C721" s="24" t="s">
        <v>196</v>
      </c>
      <c r="D721" s="24" t="s">
        <v>192</v>
      </c>
      <c r="E721" s="24" t="s">
        <v>553</v>
      </c>
      <c r="F721" s="24" t="s">
        <v>247</v>
      </c>
      <c r="G721" s="24"/>
      <c r="H721" s="26"/>
      <c r="I721" s="183">
        <f>I722</f>
        <v>0</v>
      </c>
      <c r="J721" s="152"/>
      <c r="K721" s="152"/>
      <c r="L721" s="152"/>
      <c r="M721" s="152"/>
      <c r="N721" s="183">
        <f t="shared" si="130"/>
        <v>300</v>
      </c>
      <c r="O721" s="186">
        <f t="shared" si="130"/>
        <v>300</v>
      </c>
    </row>
    <row r="722" spans="1:15" ht="18">
      <c r="A722" s="28" t="s">
        <v>236</v>
      </c>
      <c r="B722" s="26" t="s">
        <v>322</v>
      </c>
      <c r="C722" s="26" t="s">
        <v>196</v>
      </c>
      <c r="D722" s="26" t="s">
        <v>192</v>
      </c>
      <c r="E722" s="26" t="s">
        <v>553</v>
      </c>
      <c r="F722" s="26" t="s">
        <v>247</v>
      </c>
      <c r="G722" s="26" t="s">
        <v>224</v>
      </c>
      <c r="H722" s="26"/>
      <c r="I722" s="140">
        <v>0</v>
      </c>
      <c r="J722" s="152"/>
      <c r="K722" s="152"/>
      <c r="L722" s="152"/>
      <c r="M722" s="152"/>
      <c r="N722" s="142">
        <v>300</v>
      </c>
      <c r="O722" s="142">
        <f>I722+N722</f>
        <v>300</v>
      </c>
    </row>
    <row r="723" spans="1:15" ht="45">
      <c r="A723" s="22" t="s">
        <v>334</v>
      </c>
      <c r="B723" s="24" t="s">
        <v>322</v>
      </c>
      <c r="C723" s="24" t="s">
        <v>196</v>
      </c>
      <c r="D723" s="24" t="s">
        <v>192</v>
      </c>
      <c r="E723" s="24" t="s">
        <v>141</v>
      </c>
      <c r="F723" s="24"/>
      <c r="G723" s="24"/>
      <c r="H723" s="26"/>
      <c r="I723" s="138">
        <f>I724+I729</f>
        <v>17018.6</v>
      </c>
      <c r="J723" s="152"/>
      <c r="K723" s="152"/>
      <c r="L723" s="152"/>
      <c r="M723" s="152"/>
      <c r="N723" s="138">
        <f>N724+N729</f>
        <v>-0.1</v>
      </c>
      <c r="O723" s="186">
        <f>O724+O729</f>
        <v>17018.5</v>
      </c>
    </row>
    <row r="724" spans="1:15" ht="30">
      <c r="A724" s="22" t="s">
        <v>145</v>
      </c>
      <c r="B724" s="24" t="s">
        <v>322</v>
      </c>
      <c r="C724" s="24" t="s">
        <v>196</v>
      </c>
      <c r="D724" s="24" t="s">
        <v>192</v>
      </c>
      <c r="E724" s="24" t="s">
        <v>146</v>
      </c>
      <c r="F724" s="24"/>
      <c r="G724" s="24"/>
      <c r="H724" s="26"/>
      <c r="I724" s="138">
        <f>I725</f>
        <v>100.6</v>
      </c>
      <c r="J724" s="152"/>
      <c r="K724" s="152"/>
      <c r="L724" s="152"/>
      <c r="M724" s="152"/>
      <c r="N724" s="138">
        <f aca="true" t="shared" si="131" ref="N724:O727">N725</f>
        <v>0</v>
      </c>
      <c r="O724" s="186">
        <f t="shared" si="131"/>
        <v>100.6</v>
      </c>
    </row>
    <row r="725" spans="1:15" ht="18">
      <c r="A725" s="22" t="s">
        <v>300</v>
      </c>
      <c r="B725" s="24" t="s">
        <v>322</v>
      </c>
      <c r="C725" s="24" t="s">
        <v>196</v>
      </c>
      <c r="D725" s="24" t="s">
        <v>192</v>
      </c>
      <c r="E725" s="24" t="s">
        <v>147</v>
      </c>
      <c r="F725" s="24"/>
      <c r="G725" s="24"/>
      <c r="H725" s="26"/>
      <c r="I725" s="138">
        <f>I726</f>
        <v>100.6</v>
      </c>
      <c r="J725" s="152"/>
      <c r="K725" s="152"/>
      <c r="L725" s="152"/>
      <c r="M725" s="152"/>
      <c r="N725" s="138">
        <f t="shared" si="131"/>
        <v>0</v>
      </c>
      <c r="O725" s="186">
        <f t="shared" si="131"/>
        <v>100.6</v>
      </c>
    </row>
    <row r="726" spans="1:15" ht="30">
      <c r="A726" s="22" t="s">
        <v>316</v>
      </c>
      <c r="B726" s="24" t="s">
        <v>322</v>
      </c>
      <c r="C726" s="24" t="s">
        <v>196</v>
      </c>
      <c r="D726" s="24" t="s">
        <v>192</v>
      </c>
      <c r="E726" s="24" t="s">
        <v>147</v>
      </c>
      <c r="F726" s="24" t="s">
        <v>246</v>
      </c>
      <c r="G726" s="24"/>
      <c r="H726" s="26"/>
      <c r="I726" s="138">
        <f>I727</f>
        <v>100.6</v>
      </c>
      <c r="J726" s="152"/>
      <c r="K726" s="152"/>
      <c r="L726" s="152"/>
      <c r="M726" s="152"/>
      <c r="N726" s="138">
        <f t="shared" si="131"/>
        <v>0</v>
      </c>
      <c r="O726" s="186">
        <f t="shared" si="131"/>
        <v>100.6</v>
      </c>
    </row>
    <row r="727" spans="1:15" ht="45">
      <c r="A727" s="22" t="s">
        <v>317</v>
      </c>
      <c r="B727" s="24" t="s">
        <v>322</v>
      </c>
      <c r="C727" s="24" t="s">
        <v>196</v>
      </c>
      <c r="D727" s="24" t="s">
        <v>192</v>
      </c>
      <c r="E727" s="24" t="s">
        <v>147</v>
      </c>
      <c r="F727" s="24" t="s">
        <v>247</v>
      </c>
      <c r="G727" s="24"/>
      <c r="H727" s="26"/>
      <c r="I727" s="138">
        <f>I728</f>
        <v>100.6</v>
      </c>
      <c r="J727" s="152"/>
      <c r="K727" s="152"/>
      <c r="L727" s="152"/>
      <c r="M727" s="152"/>
      <c r="N727" s="138">
        <f t="shared" si="131"/>
        <v>0</v>
      </c>
      <c r="O727" s="186">
        <f t="shared" si="131"/>
        <v>100.6</v>
      </c>
    </row>
    <row r="728" spans="1:15" ht="18">
      <c r="A728" s="28" t="s">
        <v>236</v>
      </c>
      <c r="B728" s="26" t="s">
        <v>322</v>
      </c>
      <c r="C728" s="26" t="s">
        <v>196</v>
      </c>
      <c r="D728" s="26" t="s">
        <v>192</v>
      </c>
      <c r="E728" s="26" t="s">
        <v>147</v>
      </c>
      <c r="F728" s="26" t="s">
        <v>247</v>
      </c>
      <c r="G728" s="26" t="s">
        <v>224</v>
      </c>
      <c r="H728" s="26"/>
      <c r="I728" s="140">
        <v>100.6</v>
      </c>
      <c r="J728" s="152"/>
      <c r="K728" s="152"/>
      <c r="L728" s="152"/>
      <c r="M728" s="152"/>
      <c r="N728" s="142">
        <v>0</v>
      </c>
      <c r="O728" s="142">
        <f>I728+N728</f>
        <v>100.6</v>
      </c>
    </row>
    <row r="729" spans="1:15" ht="90">
      <c r="A729" s="111" t="s">
        <v>485</v>
      </c>
      <c r="B729" s="24" t="s">
        <v>322</v>
      </c>
      <c r="C729" s="24" t="s">
        <v>196</v>
      </c>
      <c r="D729" s="24" t="s">
        <v>192</v>
      </c>
      <c r="E729" s="24" t="s">
        <v>375</v>
      </c>
      <c r="F729" s="24"/>
      <c r="G729" s="24"/>
      <c r="H729" s="24"/>
      <c r="I729" s="138">
        <f>I730</f>
        <v>16918</v>
      </c>
      <c r="J729" s="152"/>
      <c r="K729" s="152"/>
      <c r="L729" s="152"/>
      <c r="M729" s="152"/>
      <c r="N729" s="138">
        <f aca="true" t="shared" si="132" ref="N729:O731">N730</f>
        <v>-0.1</v>
      </c>
      <c r="O729" s="186">
        <f t="shared" si="132"/>
        <v>16917.9</v>
      </c>
    </row>
    <row r="730" spans="1:15" ht="30">
      <c r="A730" s="22" t="s">
        <v>486</v>
      </c>
      <c r="B730" s="24" t="s">
        <v>322</v>
      </c>
      <c r="C730" s="24" t="s">
        <v>196</v>
      </c>
      <c r="D730" s="24" t="s">
        <v>192</v>
      </c>
      <c r="E730" s="24" t="s">
        <v>384</v>
      </c>
      <c r="F730" s="24"/>
      <c r="G730" s="24"/>
      <c r="H730" s="26"/>
      <c r="I730" s="138">
        <f>I731</f>
        <v>16918</v>
      </c>
      <c r="J730" s="152"/>
      <c r="K730" s="152"/>
      <c r="L730" s="152"/>
      <c r="M730" s="152"/>
      <c r="N730" s="138">
        <f t="shared" si="132"/>
        <v>-0.1</v>
      </c>
      <c r="O730" s="186">
        <f t="shared" si="132"/>
        <v>16917.9</v>
      </c>
    </row>
    <row r="731" spans="1:15" ht="30">
      <c r="A731" s="22" t="s">
        <v>316</v>
      </c>
      <c r="B731" s="24" t="s">
        <v>322</v>
      </c>
      <c r="C731" s="24" t="s">
        <v>196</v>
      </c>
      <c r="D731" s="24" t="s">
        <v>192</v>
      </c>
      <c r="E731" s="24" t="s">
        <v>384</v>
      </c>
      <c r="F731" s="24" t="s">
        <v>246</v>
      </c>
      <c r="G731" s="24"/>
      <c r="H731" s="26"/>
      <c r="I731" s="138">
        <f>I732</f>
        <v>16918</v>
      </c>
      <c r="J731" s="152"/>
      <c r="K731" s="152"/>
      <c r="L731" s="152"/>
      <c r="M731" s="152"/>
      <c r="N731" s="138">
        <f t="shared" si="132"/>
        <v>-0.1</v>
      </c>
      <c r="O731" s="186">
        <f t="shared" si="132"/>
        <v>16917.9</v>
      </c>
    </row>
    <row r="732" spans="1:15" ht="45">
      <c r="A732" s="22" t="s">
        <v>317</v>
      </c>
      <c r="B732" s="24" t="s">
        <v>322</v>
      </c>
      <c r="C732" s="24" t="s">
        <v>196</v>
      </c>
      <c r="D732" s="24" t="s">
        <v>192</v>
      </c>
      <c r="E732" s="24" t="s">
        <v>384</v>
      </c>
      <c r="F732" s="24" t="s">
        <v>247</v>
      </c>
      <c r="G732" s="24"/>
      <c r="H732" s="26"/>
      <c r="I732" s="138">
        <f>I733+I734</f>
        <v>16918</v>
      </c>
      <c r="J732" s="152"/>
      <c r="K732" s="152"/>
      <c r="L732" s="152"/>
      <c r="M732" s="152"/>
      <c r="N732" s="138">
        <f>N733+N734</f>
        <v>-0.1</v>
      </c>
      <c r="O732" s="186">
        <f>O733+O734</f>
        <v>16917.9</v>
      </c>
    </row>
    <row r="733" spans="1:15" ht="18">
      <c r="A733" s="28" t="s">
        <v>236</v>
      </c>
      <c r="B733" s="26" t="s">
        <v>322</v>
      </c>
      <c r="C733" s="26" t="s">
        <v>196</v>
      </c>
      <c r="D733" s="26" t="s">
        <v>192</v>
      </c>
      <c r="E733" s="26" t="s">
        <v>384</v>
      </c>
      <c r="F733" s="26" t="s">
        <v>247</v>
      </c>
      <c r="G733" s="26" t="s">
        <v>224</v>
      </c>
      <c r="H733" s="26"/>
      <c r="I733" s="140">
        <v>170.3</v>
      </c>
      <c r="J733" s="152"/>
      <c r="K733" s="152"/>
      <c r="L733" s="152"/>
      <c r="M733" s="152"/>
      <c r="N733" s="142">
        <v>-0.1</v>
      </c>
      <c r="O733" s="142">
        <f>I733+N733</f>
        <v>170.20000000000002</v>
      </c>
    </row>
    <row r="734" spans="1:15" ht="18">
      <c r="A734" s="28" t="s">
        <v>237</v>
      </c>
      <c r="B734" s="26" t="s">
        <v>322</v>
      </c>
      <c r="C734" s="26" t="s">
        <v>196</v>
      </c>
      <c r="D734" s="26" t="s">
        <v>192</v>
      </c>
      <c r="E734" s="26" t="s">
        <v>384</v>
      </c>
      <c r="F734" s="26" t="s">
        <v>247</v>
      </c>
      <c r="G734" s="26" t="s">
        <v>225</v>
      </c>
      <c r="H734" s="26"/>
      <c r="I734" s="140">
        <v>16747.7</v>
      </c>
      <c r="J734" s="152"/>
      <c r="K734" s="152"/>
      <c r="L734" s="152"/>
      <c r="M734" s="152"/>
      <c r="N734" s="142">
        <v>0</v>
      </c>
      <c r="O734" s="142">
        <f>I734+N734</f>
        <v>16747.7</v>
      </c>
    </row>
    <row r="735" spans="1:15" ht="18">
      <c r="A735" s="112" t="s">
        <v>166</v>
      </c>
      <c r="B735" s="24" t="s">
        <v>322</v>
      </c>
      <c r="C735" s="24" t="s">
        <v>196</v>
      </c>
      <c r="D735" s="24" t="s">
        <v>192</v>
      </c>
      <c r="E735" s="24" t="s">
        <v>361</v>
      </c>
      <c r="F735" s="26"/>
      <c r="G735" s="26"/>
      <c r="H735" s="26"/>
      <c r="I735" s="167">
        <f>I736</f>
        <v>195</v>
      </c>
      <c r="J735" s="152"/>
      <c r="K735" s="152"/>
      <c r="L735" s="152"/>
      <c r="M735" s="152"/>
      <c r="N735" s="167">
        <f aca="true" t="shared" si="133" ref="N735:O738">N736</f>
        <v>10</v>
      </c>
      <c r="O735" s="186">
        <f t="shared" si="133"/>
        <v>205</v>
      </c>
    </row>
    <row r="736" spans="1:15" ht="60">
      <c r="A736" s="112" t="s">
        <v>295</v>
      </c>
      <c r="B736" s="24" t="s">
        <v>322</v>
      </c>
      <c r="C736" s="24" t="s">
        <v>196</v>
      </c>
      <c r="D736" s="24" t="s">
        <v>192</v>
      </c>
      <c r="E736" s="24" t="s">
        <v>11</v>
      </c>
      <c r="F736" s="24"/>
      <c r="G736" s="24"/>
      <c r="H736" s="26"/>
      <c r="I736" s="167">
        <f>I737</f>
        <v>195</v>
      </c>
      <c r="J736" s="152"/>
      <c r="K736" s="152"/>
      <c r="L736" s="152"/>
      <c r="M736" s="152"/>
      <c r="N736" s="167">
        <f t="shared" si="133"/>
        <v>10</v>
      </c>
      <c r="O736" s="186">
        <f t="shared" si="133"/>
        <v>205</v>
      </c>
    </row>
    <row r="737" spans="1:15" ht="45">
      <c r="A737" s="111" t="s">
        <v>329</v>
      </c>
      <c r="B737" s="24" t="s">
        <v>322</v>
      </c>
      <c r="C737" s="24" t="s">
        <v>196</v>
      </c>
      <c r="D737" s="24" t="s">
        <v>192</v>
      </c>
      <c r="E737" s="24" t="s">
        <v>11</v>
      </c>
      <c r="F737" s="24" t="s">
        <v>246</v>
      </c>
      <c r="G737" s="24"/>
      <c r="H737" s="26"/>
      <c r="I737" s="167">
        <f>I738</f>
        <v>195</v>
      </c>
      <c r="J737" s="152"/>
      <c r="K737" s="152"/>
      <c r="L737" s="152"/>
      <c r="M737" s="152"/>
      <c r="N737" s="167">
        <f t="shared" si="133"/>
        <v>10</v>
      </c>
      <c r="O737" s="186">
        <f t="shared" si="133"/>
        <v>205</v>
      </c>
    </row>
    <row r="738" spans="1:15" ht="45">
      <c r="A738" s="111" t="s">
        <v>317</v>
      </c>
      <c r="B738" s="24" t="s">
        <v>322</v>
      </c>
      <c r="C738" s="24" t="s">
        <v>196</v>
      </c>
      <c r="D738" s="24" t="s">
        <v>192</v>
      </c>
      <c r="E738" s="24" t="s">
        <v>11</v>
      </c>
      <c r="F738" s="24" t="s">
        <v>247</v>
      </c>
      <c r="G738" s="24"/>
      <c r="H738" s="26"/>
      <c r="I738" s="167">
        <f>I739</f>
        <v>195</v>
      </c>
      <c r="J738" s="152"/>
      <c r="K738" s="152"/>
      <c r="L738" s="152"/>
      <c r="M738" s="152"/>
      <c r="N738" s="167">
        <f t="shared" si="133"/>
        <v>10</v>
      </c>
      <c r="O738" s="186">
        <f t="shared" si="133"/>
        <v>205</v>
      </c>
    </row>
    <row r="739" spans="1:15" ht="18">
      <c r="A739" s="114" t="s">
        <v>236</v>
      </c>
      <c r="B739" s="26" t="s">
        <v>322</v>
      </c>
      <c r="C739" s="26" t="s">
        <v>196</v>
      </c>
      <c r="D739" s="26" t="s">
        <v>192</v>
      </c>
      <c r="E739" s="26" t="s">
        <v>11</v>
      </c>
      <c r="F739" s="26" t="s">
        <v>247</v>
      </c>
      <c r="G739" s="26" t="s">
        <v>224</v>
      </c>
      <c r="H739" s="26"/>
      <c r="I739" s="140">
        <v>195</v>
      </c>
      <c r="J739" s="152"/>
      <c r="K739" s="152"/>
      <c r="L739" s="152"/>
      <c r="M739" s="152"/>
      <c r="N739" s="142">
        <v>10</v>
      </c>
      <c r="O739" s="142">
        <f>I739+N739</f>
        <v>205</v>
      </c>
    </row>
    <row r="740" spans="1:15" ht="28.5">
      <c r="A740" s="54" t="s">
        <v>296</v>
      </c>
      <c r="B740" s="46" t="s">
        <v>322</v>
      </c>
      <c r="C740" s="46" t="s">
        <v>196</v>
      </c>
      <c r="D740" s="46" t="s">
        <v>196</v>
      </c>
      <c r="E740" s="46"/>
      <c r="F740" s="46"/>
      <c r="G740" s="46"/>
      <c r="H740" s="26"/>
      <c r="I740" s="134">
        <f>I741</f>
        <v>6216.5</v>
      </c>
      <c r="J740" s="152"/>
      <c r="K740" s="152"/>
      <c r="L740" s="152"/>
      <c r="M740" s="152"/>
      <c r="N740" s="134">
        <f>N741</f>
        <v>0</v>
      </c>
      <c r="O740" s="134">
        <f>O741</f>
        <v>6216.5</v>
      </c>
    </row>
    <row r="741" spans="1:15" ht="18">
      <c r="A741" s="27" t="s">
        <v>166</v>
      </c>
      <c r="B741" s="24" t="s">
        <v>322</v>
      </c>
      <c r="C741" s="24" t="s">
        <v>196</v>
      </c>
      <c r="D741" s="24" t="s">
        <v>196</v>
      </c>
      <c r="E741" s="24" t="s">
        <v>361</v>
      </c>
      <c r="F741" s="24"/>
      <c r="G741" s="24"/>
      <c r="H741" s="26"/>
      <c r="I741" s="138">
        <f>I742</f>
        <v>6216.5</v>
      </c>
      <c r="J741" s="152"/>
      <c r="K741" s="152"/>
      <c r="L741" s="152"/>
      <c r="M741" s="152"/>
      <c r="N741" s="138">
        <f>N742</f>
        <v>0</v>
      </c>
      <c r="O741" s="186">
        <f>O742</f>
        <v>6216.5</v>
      </c>
    </row>
    <row r="742" spans="1:15" ht="30">
      <c r="A742" s="27" t="s">
        <v>243</v>
      </c>
      <c r="B742" s="24" t="s">
        <v>322</v>
      </c>
      <c r="C742" s="24" t="s">
        <v>196</v>
      </c>
      <c r="D742" s="24" t="s">
        <v>196</v>
      </c>
      <c r="E742" s="24" t="s">
        <v>360</v>
      </c>
      <c r="F742" s="24"/>
      <c r="G742" s="24"/>
      <c r="H742" s="26"/>
      <c r="I742" s="138">
        <f>I743+I746</f>
        <v>6216.5</v>
      </c>
      <c r="J742" s="152"/>
      <c r="K742" s="152"/>
      <c r="L742" s="152"/>
      <c r="M742" s="152"/>
      <c r="N742" s="138">
        <f>N743+N746</f>
        <v>0</v>
      </c>
      <c r="O742" s="186">
        <f>O743+O746</f>
        <v>6216.5</v>
      </c>
    </row>
    <row r="743" spans="1:15" ht="90">
      <c r="A743" s="23" t="s">
        <v>315</v>
      </c>
      <c r="B743" s="24" t="s">
        <v>322</v>
      </c>
      <c r="C743" s="24" t="s">
        <v>196</v>
      </c>
      <c r="D743" s="24" t="s">
        <v>196</v>
      </c>
      <c r="E743" s="24" t="s">
        <v>360</v>
      </c>
      <c r="F743" s="24" t="s">
        <v>244</v>
      </c>
      <c r="G743" s="24"/>
      <c r="H743" s="26"/>
      <c r="I743" s="138">
        <f>I744</f>
        <v>5932.3</v>
      </c>
      <c r="J743" s="152"/>
      <c r="K743" s="152"/>
      <c r="L743" s="152"/>
      <c r="M743" s="152"/>
      <c r="N743" s="138">
        <f>N744</f>
        <v>0</v>
      </c>
      <c r="O743" s="186">
        <f>O744</f>
        <v>5932.3</v>
      </c>
    </row>
    <row r="744" spans="1:15" ht="30">
      <c r="A744" s="23" t="s">
        <v>314</v>
      </c>
      <c r="B744" s="24" t="s">
        <v>322</v>
      </c>
      <c r="C744" s="24" t="s">
        <v>196</v>
      </c>
      <c r="D744" s="24" t="s">
        <v>196</v>
      </c>
      <c r="E744" s="24" t="s">
        <v>360</v>
      </c>
      <c r="F744" s="24" t="s">
        <v>245</v>
      </c>
      <c r="G744" s="24"/>
      <c r="H744" s="26"/>
      <c r="I744" s="138">
        <f>I745</f>
        <v>5932.3</v>
      </c>
      <c r="J744" s="152"/>
      <c r="K744" s="152"/>
      <c r="L744" s="152"/>
      <c r="M744" s="152"/>
      <c r="N744" s="138">
        <f>N745</f>
        <v>0</v>
      </c>
      <c r="O744" s="186">
        <f>O745</f>
        <v>5932.3</v>
      </c>
    </row>
    <row r="745" spans="1:15" ht="18">
      <c r="A745" s="25" t="s">
        <v>236</v>
      </c>
      <c r="B745" s="26" t="s">
        <v>322</v>
      </c>
      <c r="C745" s="26" t="s">
        <v>196</v>
      </c>
      <c r="D745" s="26" t="s">
        <v>196</v>
      </c>
      <c r="E745" s="26" t="s">
        <v>360</v>
      </c>
      <c r="F745" s="26" t="s">
        <v>245</v>
      </c>
      <c r="G745" s="26" t="s">
        <v>224</v>
      </c>
      <c r="H745" s="26"/>
      <c r="I745" s="140">
        <v>5932.3</v>
      </c>
      <c r="J745" s="152"/>
      <c r="K745" s="152"/>
      <c r="L745" s="152"/>
      <c r="M745" s="152"/>
      <c r="N745" s="142">
        <v>0</v>
      </c>
      <c r="O745" s="142">
        <f>I745+N745</f>
        <v>5932.3</v>
      </c>
    </row>
    <row r="746" spans="1:15" ht="36" customHeight="1">
      <c r="A746" s="22" t="s">
        <v>329</v>
      </c>
      <c r="B746" s="24" t="s">
        <v>322</v>
      </c>
      <c r="C746" s="24" t="s">
        <v>196</v>
      </c>
      <c r="D746" s="24" t="s">
        <v>196</v>
      </c>
      <c r="E746" s="24" t="s">
        <v>360</v>
      </c>
      <c r="F746" s="24" t="s">
        <v>246</v>
      </c>
      <c r="G746" s="24"/>
      <c r="H746" s="26"/>
      <c r="I746" s="138">
        <f>I747</f>
        <v>284.2</v>
      </c>
      <c r="J746" s="152"/>
      <c r="K746" s="152"/>
      <c r="L746" s="152"/>
      <c r="M746" s="152"/>
      <c r="N746" s="138">
        <f>N747</f>
        <v>0</v>
      </c>
      <c r="O746" s="186">
        <f>O747</f>
        <v>284.2</v>
      </c>
    </row>
    <row r="747" spans="1:15" ht="45">
      <c r="A747" s="22" t="s">
        <v>317</v>
      </c>
      <c r="B747" s="24" t="s">
        <v>322</v>
      </c>
      <c r="C747" s="24" t="s">
        <v>196</v>
      </c>
      <c r="D747" s="24" t="s">
        <v>196</v>
      </c>
      <c r="E747" s="24" t="s">
        <v>360</v>
      </c>
      <c r="F747" s="24" t="s">
        <v>247</v>
      </c>
      <c r="G747" s="24"/>
      <c r="H747" s="26"/>
      <c r="I747" s="138">
        <f>I748</f>
        <v>284.2</v>
      </c>
      <c r="J747" s="152"/>
      <c r="K747" s="152"/>
      <c r="L747" s="152"/>
      <c r="M747" s="152"/>
      <c r="N747" s="138">
        <f>N748</f>
        <v>0</v>
      </c>
      <c r="O747" s="186">
        <f>O748</f>
        <v>284.2</v>
      </c>
    </row>
    <row r="748" spans="1:15" ht="18">
      <c r="A748" s="25" t="s">
        <v>236</v>
      </c>
      <c r="B748" s="26" t="s">
        <v>322</v>
      </c>
      <c r="C748" s="26" t="s">
        <v>196</v>
      </c>
      <c r="D748" s="26" t="s">
        <v>196</v>
      </c>
      <c r="E748" s="26" t="s">
        <v>360</v>
      </c>
      <c r="F748" s="26" t="s">
        <v>247</v>
      </c>
      <c r="G748" s="26" t="s">
        <v>224</v>
      </c>
      <c r="H748" s="26"/>
      <c r="I748" s="140">
        <v>284.2</v>
      </c>
      <c r="J748" s="152"/>
      <c r="K748" s="152"/>
      <c r="L748" s="152"/>
      <c r="M748" s="152"/>
      <c r="N748" s="142">
        <v>0</v>
      </c>
      <c r="O748" s="142">
        <f>I748+N748</f>
        <v>284.2</v>
      </c>
    </row>
    <row r="749" spans="1:15" ht="18">
      <c r="A749" s="45" t="s">
        <v>235</v>
      </c>
      <c r="B749" s="46" t="s">
        <v>322</v>
      </c>
      <c r="C749" s="46" t="s">
        <v>208</v>
      </c>
      <c r="D749" s="24"/>
      <c r="E749" s="24"/>
      <c r="F749" s="26"/>
      <c r="G749" s="26"/>
      <c r="H749" s="26"/>
      <c r="I749" s="134">
        <f aca="true" t="shared" si="134" ref="I749:I756">I750</f>
        <v>4850.5</v>
      </c>
      <c r="J749" s="147"/>
      <c r="K749" s="147"/>
      <c r="L749" s="147"/>
      <c r="M749" s="147"/>
      <c r="N749" s="134">
        <f aca="true" t="shared" si="135" ref="N749:O756">N750</f>
        <v>0</v>
      </c>
      <c r="O749" s="134">
        <f t="shared" si="135"/>
        <v>4850.5</v>
      </c>
    </row>
    <row r="750" spans="1:15" ht="18">
      <c r="A750" s="45" t="s">
        <v>233</v>
      </c>
      <c r="B750" s="46" t="s">
        <v>322</v>
      </c>
      <c r="C750" s="46" t="s">
        <v>208</v>
      </c>
      <c r="D750" s="46" t="s">
        <v>197</v>
      </c>
      <c r="E750" s="46"/>
      <c r="F750" s="26"/>
      <c r="G750" s="26"/>
      <c r="H750" s="26"/>
      <c r="I750" s="134">
        <f t="shared" si="134"/>
        <v>4850.5</v>
      </c>
      <c r="J750" s="147"/>
      <c r="K750" s="147"/>
      <c r="L750" s="147"/>
      <c r="M750" s="147"/>
      <c r="N750" s="134">
        <f t="shared" si="135"/>
        <v>0</v>
      </c>
      <c r="O750" s="134">
        <f t="shared" si="135"/>
        <v>4850.5</v>
      </c>
    </row>
    <row r="751" spans="1:15" ht="45">
      <c r="A751" s="23" t="s">
        <v>38</v>
      </c>
      <c r="B751" s="24" t="s">
        <v>322</v>
      </c>
      <c r="C751" s="24" t="s">
        <v>208</v>
      </c>
      <c r="D751" s="24" t="s">
        <v>197</v>
      </c>
      <c r="E751" s="24" t="s">
        <v>39</v>
      </c>
      <c r="F751" s="26"/>
      <c r="G751" s="26"/>
      <c r="H751" s="26"/>
      <c r="I751" s="175">
        <f t="shared" si="134"/>
        <v>4850.5</v>
      </c>
      <c r="J751" s="152"/>
      <c r="K751" s="152"/>
      <c r="L751" s="152"/>
      <c r="M751" s="152"/>
      <c r="N751" s="175">
        <f t="shared" si="135"/>
        <v>0</v>
      </c>
      <c r="O751" s="186">
        <f t="shared" si="135"/>
        <v>4850.5</v>
      </c>
    </row>
    <row r="752" spans="1:15" ht="45">
      <c r="A752" s="23" t="s">
        <v>48</v>
      </c>
      <c r="B752" s="24" t="s">
        <v>322</v>
      </c>
      <c r="C752" s="24" t="s">
        <v>208</v>
      </c>
      <c r="D752" s="24" t="s">
        <v>197</v>
      </c>
      <c r="E752" s="24" t="s">
        <v>49</v>
      </c>
      <c r="F752" s="26"/>
      <c r="G752" s="26"/>
      <c r="H752" s="26"/>
      <c r="I752" s="175">
        <f t="shared" si="134"/>
        <v>4850.5</v>
      </c>
      <c r="J752" s="152"/>
      <c r="K752" s="152"/>
      <c r="L752" s="152"/>
      <c r="M752" s="152"/>
      <c r="N752" s="175">
        <f t="shared" si="135"/>
        <v>0</v>
      </c>
      <c r="O752" s="186">
        <f t="shared" si="135"/>
        <v>4850.5</v>
      </c>
    </row>
    <row r="753" spans="1:15" ht="75">
      <c r="A753" s="22" t="s">
        <v>545</v>
      </c>
      <c r="B753" s="24" t="s">
        <v>322</v>
      </c>
      <c r="C753" s="24" t="s">
        <v>208</v>
      </c>
      <c r="D753" s="24" t="s">
        <v>197</v>
      </c>
      <c r="E753" s="24" t="s">
        <v>525</v>
      </c>
      <c r="F753" s="24"/>
      <c r="G753" s="24"/>
      <c r="H753" s="26"/>
      <c r="I753" s="175">
        <f t="shared" si="134"/>
        <v>4850.5</v>
      </c>
      <c r="J753" s="152"/>
      <c r="K753" s="152"/>
      <c r="L753" s="152"/>
      <c r="M753" s="152"/>
      <c r="N753" s="175">
        <f t="shared" si="135"/>
        <v>0</v>
      </c>
      <c r="O753" s="186">
        <f t="shared" si="135"/>
        <v>4850.5</v>
      </c>
    </row>
    <row r="754" spans="1:15" ht="18">
      <c r="A754" s="22" t="s">
        <v>300</v>
      </c>
      <c r="B754" s="24" t="s">
        <v>322</v>
      </c>
      <c r="C754" s="24" t="s">
        <v>208</v>
      </c>
      <c r="D754" s="24" t="s">
        <v>197</v>
      </c>
      <c r="E754" s="24" t="s">
        <v>526</v>
      </c>
      <c r="F754" s="24"/>
      <c r="G754" s="24"/>
      <c r="H754" s="26"/>
      <c r="I754" s="175">
        <f t="shared" si="134"/>
        <v>4850.5</v>
      </c>
      <c r="J754" s="152"/>
      <c r="K754" s="152"/>
      <c r="L754" s="152"/>
      <c r="M754" s="152"/>
      <c r="N754" s="175">
        <f t="shared" si="135"/>
        <v>0</v>
      </c>
      <c r="O754" s="186">
        <f t="shared" si="135"/>
        <v>4850.5</v>
      </c>
    </row>
    <row r="755" spans="1:15" ht="45">
      <c r="A755" s="112" t="s">
        <v>319</v>
      </c>
      <c r="B755" s="24" t="s">
        <v>322</v>
      </c>
      <c r="C755" s="24" t="s">
        <v>208</v>
      </c>
      <c r="D755" s="24" t="s">
        <v>197</v>
      </c>
      <c r="E755" s="24" t="s">
        <v>526</v>
      </c>
      <c r="F755" s="24" t="s">
        <v>273</v>
      </c>
      <c r="G755" s="24"/>
      <c r="H755" s="26"/>
      <c r="I755" s="175">
        <f t="shared" si="134"/>
        <v>4850.5</v>
      </c>
      <c r="J755" s="152"/>
      <c r="K755" s="152"/>
      <c r="L755" s="152"/>
      <c r="M755" s="152"/>
      <c r="N755" s="175">
        <f t="shared" si="135"/>
        <v>0</v>
      </c>
      <c r="O755" s="186">
        <f t="shared" si="135"/>
        <v>4850.5</v>
      </c>
    </row>
    <row r="756" spans="1:15" ht="18">
      <c r="A756" s="111" t="s">
        <v>294</v>
      </c>
      <c r="B756" s="24" t="s">
        <v>322</v>
      </c>
      <c r="C756" s="24" t="s">
        <v>208</v>
      </c>
      <c r="D756" s="24" t="s">
        <v>197</v>
      </c>
      <c r="E756" s="24" t="s">
        <v>526</v>
      </c>
      <c r="F756" s="24" t="s">
        <v>163</v>
      </c>
      <c r="G756" s="24"/>
      <c r="H756" s="26"/>
      <c r="I756" s="175">
        <f t="shared" si="134"/>
        <v>4850.5</v>
      </c>
      <c r="J756" s="152"/>
      <c r="K756" s="152"/>
      <c r="L756" s="152"/>
      <c r="M756" s="152"/>
      <c r="N756" s="175">
        <f t="shared" si="135"/>
        <v>0</v>
      </c>
      <c r="O756" s="186">
        <f t="shared" si="135"/>
        <v>4850.5</v>
      </c>
    </row>
    <row r="757" spans="1:15" ht="18">
      <c r="A757" s="114" t="s">
        <v>236</v>
      </c>
      <c r="B757" s="26" t="s">
        <v>322</v>
      </c>
      <c r="C757" s="26" t="s">
        <v>208</v>
      </c>
      <c r="D757" s="26" t="s">
        <v>197</v>
      </c>
      <c r="E757" s="24" t="s">
        <v>526</v>
      </c>
      <c r="F757" s="26" t="s">
        <v>163</v>
      </c>
      <c r="G757" s="26" t="s">
        <v>224</v>
      </c>
      <c r="H757" s="26"/>
      <c r="I757" s="140">
        <v>4850.5</v>
      </c>
      <c r="J757" s="152"/>
      <c r="K757" s="152"/>
      <c r="L757" s="152"/>
      <c r="M757" s="152"/>
      <c r="N757" s="142">
        <v>0</v>
      </c>
      <c r="O757" s="142">
        <f>I757+N757</f>
        <v>4850.5</v>
      </c>
    </row>
    <row r="758" spans="1:15" ht="51.75" customHeight="1">
      <c r="A758" s="51" t="s">
        <v>265</v>
      </c>
      <c r="B758" s="46" t="s">
        <v>306</v>
      </c>
      <c r="C758" s="24"/>
      <c r="D758" s="24"/>
      <c r="E758" s="24"/>
      <c r="F758" s="24"/>
      <c r="G758" s="24"/>
      <c r="H758" s="24"/>
      <c r="I758" s="134">
        <f>I768+I797+I883+I873+I761</f>
        <v>107323.6</v>
      </c>
      <c r="J758" s="134">
        <f aca="true" t="shared" si="136" ref="J758:O758">J768+J797+J883+J873+J761</f>
        <v>0</v>
      </c>
      <c r="K758" s="134">
        <f t="shared" si="136"/>
        <v>0</v>
      </c>
      <c r="L758" s="134">
        <f t="shared" si="136"/>
        <v>0</v>
      </c>
      <c r="M758" s="134">
        <f t="shared" si="136"/>
        <v>0</v>
      </c>
      <c r="N758" s="134">
        <f t="shared" si="136"/>
        <v>48</v>
      </c>
      <c r="O758" s="134">
        <f t="shared" si="136"/>
        <v>107371.6</v>
      </c>
    </row>
    <row r="759" spans="1:15" ht="18">
      <c r="A759" s="45" t="s">
        <v>236</v>
      </c>
      <c r="B759" s="46" t="s">
        <v>306</v>
      </c>
      <c r="C759" s="46"/>
      <c r="D759" s="46"/>
      <c r="E759" s="46"/>
      <c r="F759" s="46"/>
      <c r="G759" s="46" t="s">
        <v>224</v>
      </c>
      <c r="H759" s="24"/>
      <c r="I759" s="134">
        <f>I776+I784+I790+I796+I805+I811+I828+I831+I834+I840+I846+I862+I865+I869+I872+I881+I891+I894+I899+I905+I916+I816+I850+I910+I821+I856+I921+I767</f>
        <v>99850.60000000002</v>
      </c>
      <c r="J759" s="134" t="e">
        <f>J776+J784+J790+J796+J805+J811+J828+J831+J834+J840+J846+J862+J865+J869+J872+J881+J891+J894+J899+J905+J916+J816+J850+J910+J821+J856+J921+J767+#REF!</f>
        <v>#REF!</v>
      </c>
      <c r="K759" s="134" t="e">
        <f>K776+K784+K790+K796+K805+K811+K828+K831+K834+K840+K846+K862+K865+K869+K872+K881+K891+K894+K899+K905+K916+K816+K850+K910+K821+K856+K921+K767+#REF!</f>
        <v>#REF!</v>
      </c>
      <c r="L759" s="134" t="e">
        <f>L776+L784+L790+L796+L805+L811+L828+L831+L834+L840+L846+L862+L865+L869+L872+L881+L891+L894+L899+L905+L916+L816+L850+L910+L821+L856+L921+L767+#REF!</f>
        <v>#REF!</v>
      </c>
      <c r="M759" s="134" t="e">
        <f>M776+M784+M790+M796+M805+M811+M828+M831+M834+M840+M846+M862+M865+M869+M872+M881+M891+M894+M899+M905+M916+M816+M850+M910+M821+M856+M921+M767+#REF!</f>
        <v>#REF!</v>
      </c>
      <c r="N759" s="134">
        <f>N776+N784+N790+N796+N805+N811+N828+N831+N834+N840+N846+N862+N865+N869+N872+N881+N891+N894+N899+N905+N916+N816+N850+N910+N821+N856+N921+N767</f>
        <v>23.799999999999997</v>
      </c>
      <c r="O759" s="134">
        <f>O776+O784+O790+O796+O805+O811+O828+O831+O834+O840+O846+O862+O865+O869+O872+O881+O891+O894+O899+O905+O916+O816+O850+O910+O821+O856+O921+O767</f>
        <v>99874.40000000002</v>
      </c>
    </row>
    <row r="760" spans="1:15" ht="18">
      <c r="A760" s="45" t="s">
        <v>237</v>
      </c>
      <c r="B760" s="46" t="s">
        <v>306</v>
      </c>
      <c r="C760" s="46"/>
      <c r="D760" s="46"/>
      <c r="E760" s="46"/>
      <c r="F760" s="46"/>
      <c r="G760" s="46" t="s">
        <v>225</v>
      </c>
      <c r="H760" s="24"/>
      <c r="I760" s="134">
        <f aca="true" t="shared" si="137" ref="I760:O760">I882+I817+I851+I822</f>
        <v>7473</v>
      </c>
      <c r="J760" s="134">
        <f t="shared" si="137"/>
        <v>0</v>
      </c>
      <c r="K760" s="134">
        <f t="shared" si="137"/>
        <v>0</v>
      </c>
      <c r="L760" s="134">
        <f t="shared" si="137"/>
        <v>0</v>
      </c>
      <c r="M760" s="134">
        <f t="shared" si="137"/>
        <v>0</v>
      </c>
      <c r="N760" s="134">
        <f t="shared" si="137"/>
        <v>24.2</v>
      </c>
      <c r="O760" s="134">
        <f t="shared" si="137"/>
        <v>7497.200000000001</v>
      </c>
    </row>
    <row r="761" spans="1:15" ht="18">
      <c r="A761" s="45" t="s">
        <v>179</v>
      </c>
      <c r="B761" s="46" t="s">
        <v>306</v>
      </c>
      <c r="C761" s="46" t="s">
        <v>194</v>
      </c>
      <c r="D761" s="26"/>
      <c r="E761" s="46"/>
      <c r="F761" s="46"/>
      <c r="G761" s="46"/>
      <c r="H761" s="24"/>
      <c r="I761" s="134">
        <f aca="true" t="shared" si="138" ref="I761:I766">I762</f>
        <v>200</v>
      </c>
      <c r="J761" s="178"/>
      <c r="K761" s="178"/>
      <c r="L761" s="178"/>
      <c r="M761" s="178"/>
      <c r="N761" s="134">
        <f aca="true" t="shared" si="139" ref="N761:O766">N762</f>
        <v>0</v>
      </c>
      <c r="O761" s="134">
        <f t="shared" si="139"/>
        <v>200</v>
      </c>
    </row>
    <row r="762" spans="1:15" ht="28.5">
      <c r="A762" s="45" t="s">
        <v>209</v>
      </c>
      <c r="B762" s="46" t="s">
        <v>306</v>
      </c>
      <c r="C762" s="46" t="s">
        <v>194</v>
      </c>
      <c r="D762" s="46" t="s">
        <v>206</v>
      </c>
      <c r="E762" s="46"/>
      <c r="F762" s="46"/>
      <c r="G762" s="46"/>
      <c r="H762" s="24"/>
      <c r="I762" s="134">
        <f t="shared" si="138"/>
        <v>200</v>
      </c>
      <c r="J762" s="178"/>
      <c r="K762" s="178"/>
      <c r="L762" s="178"/>
      <c r="M762" s="178"/>
      <c r="N762" s="134">
        <f t="shared" si="139"/>
        <v>0</v>
      </c>
      <c r="O762" s="134">
        <f t="shared" si="139"/>
        <v>200</v>
      </c>
    </row>
    <row r="763" spans="1:15" ht="18">
      <c r="A763" s="27" t="s">
        <v>166</v>
      </c>
      <c r="B763" s="24" t="s">
        <v>306</v>
      </c>
      <c r="C763" s="24" t="s">
        <v>194</v>
      </c>
      <c r="D763" s="24" t="s">
        <v>206</v>
      </c>
      <c r="E763" s="24" t="s">
        <v>361</v>
      </c>
      <c r="F763" s="46"/>
      <c r="G763" s="46"/>
      <c r="H763" s="24"/>
      <c r="I763" s="177">
        <f t="shared" si="138"/>
        <v>200</v>
      </c>
      <c r="J763" s="148"/>
      <c r="K763" s="148"/>
      <c r="L763" s="148"/>
      <c r="M763" s="148"/>
      <c r="N763" s="177">
        <f t="shared" si="139"/>
        <v>0</v>
      </c>
      <c r="O763" s="186">
        <f t="shared" si="139"/>
        <v>200</v>
      </c>
    </row>
    <row r="764" spans="1:15" ht="60">
      <c r="A764" s="112" t="s">
        <v>544</v>
      </c>
      <c r="B764" s="24" t="s">
        <v>306</v>
      </c>
      <c r="C764" s="24" t="s">
        <v>194</v>
      </c>
      <c r="D764" s="24" t="s">
        <v>206</v>
      </c>
      <c r="E764" s="24" t="s">
        <v>542</v>
      </c>
      <c r="F764" s="24"/>
      <c r="G764" s="24"/>
      <c r="H764" s="24"/>
      <c r="I764" s="177">
        <f t="shared" si="138"/>
        <v>200</v>
      </c>
      <c r="J764" s="152"/>
      <c r="K764" s="152"/>
      <c r="L764" s="152"/>
      <c r="M764" s="152"/>
      <c r="N764" s="177">
        <f t="shared" si="139"/>
        <v>0</v>
      </c>
      <c r="O764" s="186">
        <f t="shared" si="139"/>
        <v>200</v>
      </c>
    </row>
    <row r="765" spans="1:15" ht="45">
      <c r="A765" s="112" t="s">
        <v>249</v>
      </c>
      <c r="B765" s="24" t="s">
        <v>306</v>
      </c>
      <c r="C765" s="24" t="s">
        <v>194</v>
      </c>
      <c r="D765" s="24" t="s">
        <v>206</v>
      </c>
      <c r="E765" s="24" t="s">
        <v>542</v>
      </c>
      <c r="F765" s="24" t="s">
        <v>248</v>
      </c>
      <c r="G765" s="26"/>
      <c r="H765" s="24"/>
      <c r="I765" s="177">
        <f t="shared" si="138"/>
        <v>200</v>
      </c>
      <c r="J765" s="152"/>
      <c r="K765" s="152"/>
      <c r="L765" s="152"/>
      <c r="M765" s="152"/>
      <c r="N765" s="177">
        <f t="shared" si="139"/>
        <v>0</v>
      </c>
      <c r="O765" s="186">
        <f t="shared" si="139"/>
        <v>200</v>
      </c>
    </row>
    <row r="766" spans="1:15" ht="18">
      <c r="A766" s="112" t="s">
        <v>251</v>
      </c>
      <c r="B766" s="24" t="s">
        <v>306</v>
      </c>
      <c r="C766" s="24" t="s">
        <v>194</v>
      </c>
      <c r="D766" s="24" t="s">
        <v>206</v>
      </c>
      <c r="E766" s="24" t="s">
        <v>542</v>
      </c>
      <c r="F766" s="24" t="s">
        <v>250</v>
      </c>
      <c r="G766" s="26"/>
      <c r="H766" s="24"/>
      <c r="I766" s="177">
        <f t="shared" si="138"/>
        <v>200</v>
      </c>
      <c r="J766" s="152"/>
      <c r="K766" s="152"/>
      <c r="L766" s="152"/>
      <c r="M766" s="152"/>
      <c r="N766" s="177">
        <f t="shared" si="139"/>
        <v>0</v>
      </c>
      <c r="O766" s="186">
        <f t="shared" si="139"/>
        <v>200</v>
      </c>
    </row>
    <row r="767" spans="1:15" ht="18">
      <c r="A767" s="114" t="s">
        <v>236</v>
      </c>
      <c r="B767" s="26" t="s">
        <v>306</v>
      </c>
      <c r="C767" s="26" t="s">
        <v>194</v>
      </c>
      <c r="D767" s="26" t="s">
        <v>206</v>
      </c>
      <c r="E767" s="26" t="s">
        <v>542</v>
      </c>
      <c r="F767" s="26" t="s">
        <v>250</v>
      </c>
      <c r="G767" s="26" t="s">
        <v>224</v>
      </c>
      <c r="H767" s="24"/>
      <c r="I767" s="140">
        <v>200</v>
      </c>
      <c r="J767" s="146"/>
      <c r="K767" s="146"/>
      <c r="L767" s="146"/>
      <c r="M767" s="146"/>
      <c r="N767" s="142">
        <v>0</v>
      </c>
      <c r="O767" s="142">
        <f>I767+N767</f>
        <v>200</v>
      </c>
    </row>
    <row r="768" spans="1:15" ht="18">
      <c r="A768" s="45" t="s">
        <v>183</v>
      </c>
      <c r="B768" s="46" t="s">
        <v>306</v>
      </c>
      <c r="C768" s="46" t="s">
        <v>198</v>
      </c>
      <c r="D768" s="24"/>
      <c r="E768" s="24"/>
      <c r="F768" s="24"/>
      <c r="G768" s="24"/>
      <c r="H768" s="24"/>
      <c r="I768" s="134">
        <f>I769+I777</f>
        <v>33801.7</v>
      </c>
      <c r="J768" s="152"/>
      <c r="K768" s="152"/>
      <c r="L768" s="152"/>
      <c r="M768" s="152"/>
      <c r="N768" s="134">
        <f>N769+N777</f>
        <v>0</v>
      </c>
      <c r="O768" s="134">
        <f>O769+O777</f>
        <v>33801.7</v>
      </c>
    </row>
    <row r="769" spans="1:15" ht="18">
      <c r="A769" s="45" t="s">
        <v>307</v>
      </c>
      <c r="B769" s="46" t="s">
        <v>306</v>
      </c>
      <c r="C769" s="46" t="s">
        <v>198</v>
      </c>
      <c r="D769" s="46" t="s">
        <v>192</v>
      </c>
      <c r="E769" s="46"/>
      <c r="F769" s="46"/>
      <c r="G769" s="46"/>
      <c r="H769" s="24"/>
      <c r="I769" s="134">
        <f>I770</f>
        <v>33491.7</v>
      </c>
      <c r="J769" s="152"/>
      <c r="K769" s="152"/>
      <c r="L769" s="152"/>
      <c r="M769" s="152"/>
      <c r="N769" s="134">
        <f>N770</f>
        <v>0</v>
      </c>
      <c r="O769" s="134">
        <f>O770</f>
        <v>33491.7</v>
      </c>
    </row>
    <row r="770" spans="1:15" ht="45">
      <c r="A770" s="22" t="s">
        <v>14</v>
      </c>
      <c r="B770" s="24" t="s">
        <v>306</v>
      </c>
      <c r="C770" s="24" t="s">
        <v>198</v>
      </c>
      <c r="D770" s="24" t="s">
        <v>192</v>
      </c>
      <c r="E770" s="24" t="s">
        <v>15</v>
      </c>
      <c r="F770" s="24"/>
      <c r="G770" s="24"/>
      <c r="H770" s="24"/>
      <c r="I770" s="138">
        <f aca="true" t="shared" si="140" ref="I770:I775">I771</f>
        <v>33491.7</v>
      </c>
      <c r="J770" s="152"/>
      <c r="K770" s="152"/>
      <c r="L770" s="152"/>
      <c r="M770" s="152"/>
      <c r="N770" s="138">
        <f aca="true" t="shared" si="141" ref="N770:O775">N771</f>
        <v>0</v>
      </c>
      <c r="O770" s="186">
        <f t="shared" si="141"/>
        <v>33491.7</v>
      </c>
    </row>
    <row r="771" spans="1:15" ht="45">
      <c r="A771" s="23" t="s">
        <v>16</v>
      </c>
      <c r="B771" s="24" t="s">
        <v>306</v>
      </c>
      <c r="C771" s="24" t="s">
        <v>198</v>
      </c>
      <c r="D771" s="24" t="s">
        <v>192</v>
      </c>
      <c r="E771" s="24" t="s">
        <v>17</v>
      </c>
      <c r="F771" s="24"/>
      <c r="G771" s="24"/>
      <c r="H771" s="24"/>
      <c r="I771" s="138">
        <f t="shared" si="140"/>
        <v>33491.7</v>
      </c>
      <c r="J771" s="152"/>
      <c r="K771" s="152"/>
      <c r="L771" s="152"/>
      <c r="M771" s="152"/>
      <c r="N771" s="138">
        <f t="shared" si="141"/>
        <v>0</v>
      </c>
      <c r="O771" s="186">
        <f t="shared" si="141"/>
        <v>33491.7</v>
      </c>
    </row>
    <row r="772" spans="1:15" ht="45">
      <c r="A772" s="27" t="s">
        <v>18</v>
      </c>
      <c r="B772" s="24" t="s">
        <v>306</v>
      </c>
      <c r="C772" s="24" t="s">
        <v>198</v>
      </c>
      <c r="D772" s="24" t="s">
        <v>192</v>
      </c>
      <c r="E772" s="24" t="s">
        <v>19</v>
      </c>
      <c r="F772" s="24"/>
      <c r="G772" s="24"/>
      <c r="H772" s="24"/>
      <c r="I772" s="138">
        <f>I773</f>
        <v>33491.7</v>
      </c>
      <c r="J772" s="152"/>
      <c r="K772" s="152"/>
      <c r="L772" s="152"/>
      <c r="M772" s="152"/>
      <c r="N772" s="138">
        <f>N773</f>
        <v>0</v>
      </c>
      <c r="O772" s="186">
        <f>O773</f>
        <v>33491.7</v>
      </c>
    </row>
    <row r="773" spans="1:15" ht="18">
      <c r="A773" s="22" t="s">
        <v>300</v>
      </c>
      <c r="B773" s="24" t="s">
        <v>306</v>
      </c>
      <c r="C773" s="24" t="s">
        <v>198</v>
      </c>
      <c r="D773" s="24" t="s">
        <v>192</v>
      </c>
      <c r="E773" s="24" t="s">
        <v>20</v>
      </c>
      <c r="F773" s="24"/>
      <c r="G773" s="24"/>
      <c r="H773" s="24"/>
      <c r="I773" s="138">
        <f t="shared" si="140"/>
        <v>33491.7</v>
      </c>
      <c r="J773" s="152"/>
      <c r="K773" s="152"/>
      <c r="L773" s="152"/>
      <c r="M773" s="152"/>
      <c r="N773" s="138">
        <f t="shared" si="141"/>
        <v>0</v>
      </c>
      <c r="O773" s="186">
        <f t="shared" si="141"/>
        <v>33491.7</v>
      </c>
    </row>
    <row r="774" spans="1:15" ht="45">
      <c r="A774" s="27" t="s">
        <v>249</v>
      </c>
      <c r="B774" s="24" t="s">
        <v>306</v>
      </c>
      <c r="C774" s="24" t="s">
        <v>198</v>
      </c>
      <c r="D774" s="24" t="s">
        <v>192</v>
      </c>
      <c r="E774" s="24" t="s">
        <v>20</v>
      </c>
      <c r="F774" s="24" t="s">
        <v>248</v>
      </c>
      <c r="G774" s="24"/>
      <c r="H774" s="24"/>
      <c r="I774" s="138">
        <f t="shared" si="140"/>
        <v>33491.7</v>
      </c>
      <c r="J774" s="152"/>
      <c r="K774" s="152"/>
      <c r="L774" s="152"/>
      <c r="M774" s="152"/>
      <c r="N774" s="138">
        <f t="shared" si="141"/>
        <v>0</v>
      </c>
      <c r="O774" s="186">
        <f t="shared" si="141"/>
        <v>33491.7</v>
      </c>
    </row>
    <row r="775" spans="1:15" ht="18">
      <c r="A775" s="23" t="s">
        <v>251</v>
      </c>
      <c r="B775" s="24" t="s">
        <v>306</v>
      </c>
      <c r="C775" s="24" t="s">
        <v>198</v>
      </c>
      <c r="D775" s="24" t="s">
        <v>192</v>
      </c>
      <c r="E775" s="24" t="s">
        <v>20</v>
      </c>
      <c r="F775" s="24" t="s">
        <v>250</v>
      </c>
      <c r="G775" s="24"/>
      <c r="H775" s="24"/>
      <c r="I775" s="138">
        <f t="shared" si="140"/>
        <v>33491.7</v>
      </c>
      <c r="J775" s="152"/>
      <c r="K775" s="152"/>
      <c r="L775" s="152"/>
      <c r="M775" s="152"/>
      <c r="N775" s="138">
        <f t="shared" si="141"/>
        <v>0</v>
      </c>
      <c r="O775" s="186">
        <f t="shared" si="141"/>
        <v>33491.7</v>
      </c>
    </row>
    <row r="776" spans="1:15" ht="18">
      <c r="A776" s="25" t="s">
        <v>236</v>
      </c>
      <c r="B776" s="26" t="s">
        <v>306</v>
      </c>
      <c r="C776" s="26" t="s">
        <v>198</v>
      </c>
      <c r="D776" s="26" t="s">
        <v>192</v>
      </c>
      <c r="E776" s="26" t="s">
        <v>20</v>
      </c>
      <c r="F776" s="26" t="s">
        <v>250</v>
      </c>
      <c r="G776" s="26" t="s">
        <v>224</v>
      </c>
      <c r="H776" s="26"/>
      <c r="I776" s="140">
        <v>33491.7</v>
      </c>
      <c r="J776" s="152"/>
      <c r="K776" s="152"/>
      <c r="L776" s="152"/>
      <c r="M776" s="152"/>
      <c r="N776" s="142">
        <v>0</v>
      </c>
      <c r="O776" s="142">
        <f>I776+N776</f>
        <v>33491.7</v>
      </c>
    </row>
    <row r="777" spans="1:15" ht="18">
      <c r="A777" s="45" t="s">
        <v>313</v>
      </c>
      <c r="B777" s="46" t="s">
        <v>306</v>
      </c>
      <c r="C777" s="46" t="s">
        <v>198</v>
      </c>
      <c r="D777" s="46" t="s">
        <v>198</v>
      </c>
      <c r="E777" s="46"/>
      <c r="F777" s="46"/>
      <c r="G777" s="46"/>
      <c r="H777" s="46"/>
      <c r="I777" s="134">
        <f>I778</f>
        <v>310</v>
      </c>
      <c r="J777" s="152"/>
      <c r="K777" s="152"/>
      <c r="L777" s="152"/>
      <c r="M777" s="152"/>
      <c r="N777" s="134">
        <f>N778</f>
        <v>0</v>
      </c>
      <c r="O777" s="134">
        <f>O778</f>
        <v>310</v>
      </c>
    </row>
    <row r="778" spans="1:15" ht="30">
      <c r="A778" s="22" t="s">
        <v>434</v>
      </c>
      <c r="B778" s="24" t="s">
        <v>306</v>
      </c>
      <c r="C778" s="24" t="s">
        <v>198</v>
      </c>
      <c r="D778" s="24" t="s">
        <v>198</v>
      </c>
      <c r="E778" s="24" t="s">
        <v>61</v>
      </c>
      <c r="F778" s="24"/>
      <c r="G778" s="24"/>
      <c r="H778" s="24"/>
      <c r="I778" s="138">
        <f>I779+I785+I791</f>
        <v>310</v>
      </c>
      <c r="J778" s="152"/>
      <c r="K778" s="152"/>
      <c r="L778" s="152"/>
      <c r="M778" s="152"/>
      <c r="N778" s="138">
        <f>N779+N785+N791</f>
        <v>0</v>
      </c>
      <c r="O778" s="186">
        <f>O779+O785+O791</f>
        <v>310</v>
      </c>
    </row>
    <row r="779" spans="1:15" ht="18">
      <c r="A779" s="22" t="s">
        <v>436</v>
      </c>
      <c r="B779" s="24" t="s">
        <v>306</v>
      </c>
      <c r="C779" s="24" t="s">
        <v>198</v>
      </c>
      <c r="D779" s="24" t="s">
        <v>198</v>
      </c>
      <c r="E779" s="24" t="s">
        <v>119</v>
      </c>
      <c r="F779" s="24"/>
      <c r="G779" s="24"/>
      <c r="H779" s="24"/>
      <c r="I779" s="138">
        <f>I782</f>
        <v>105</v>
      </c>
      <c r="J779" s="152"/>
      <c r="K779" s="152"/>
      <c r="L779" s="152"/>
      <c r="M779" s="152"/>
      <c r="N779" s="138">
        <f>N782</f>
        <v>0</v>
      </c>
      <c r="O779" s="186">
        <f>O782</f>
        <v>105</v>
      </c>
    </row>
    <row r="780" spans="1:15" ht="60">
      <c r="A780" s="22" t="s">
        <v>118</v>
      </c>
      <c r="B780" s="24" t="s">
        <v>306</v>
      </c>
      <c r="C780" s="24" t="s">
        <v>198</v>
      </c>
      <c r="D780" s="24" t="s">
        <v>198</v>
      </c>
      <c r="E780" s="24" t="s">
        <v>121</v>
      </c>
      <c r="F780" s="24"/>
      <c r="G780" s="24"/>
      <c r="H780" s="24"/>
      <c r="I780" s="138">
        <f>I781</f>
        <v>105</v>
      </c>
      <c r="J780" s="152"/>
      <c r="K780" s="152"/>
      <c r="L780" s="152"/>
      <c r="M780" s="152"/>
      <c r="N780" s="138">
        <f aca="true" t="shared" si="142" ref="N780:O783">N781</f>
        <v>0</v>
      </c>
      <c r="O780" s="186">
        <f t="shared" si="142"/>
        <v>105</v>
      </c>
    </row>
    <row r="781" spans="1:15" ht="18">
      <c r="A781" s="22" t="s">
        <v>300</v>
      </c>
      <c r="B781" s="24" t="s">
        <v>306</v>
      </c>
      <c r="C781" s="24" t="s">
        <v>198</v>
      </c>
      <c r="D781" s="24" t="s">
        <v>198</v>
      </c>
      <c r="E781" s="24" t="s">
        <v>120</v>
      </c>
      <c r="F781" s="24"/>
      <c r="G781" s="24"/>
      <c r="H781" s="24"/>
      <c r="I781" s="138">
        <f>I782</f>
        <v>105</v>
      </c>
      <c r="J781" s="152"/>
      <c r="K781" s="152"/>
      <c r="L781" s="152"/>
      <c r="M781" s="152"/>
      <c r="N781" s="138">
        <f t="shared" si="142"/>
        <v>0</v>
      </c>
      <c r="O781" s="186">
        <f t="shared" si="142"/>
        <v>105</v>
      </c>
    </row>
    <row r="782" spans="1:15" ht="36" customHeight="1">
      <c r="A782" s="22" t="s">
        <v>329</v>
      </c>
      <c r="B782" s="24" t="s">
        <v>306</v>
      </c>
      <c r="C782" s="24" t="s">
        <v>198</v>
      </c>
      <c r="D782" s="24" t="s">
        <v>198</v>
      </c>
      <c r="E782" s="24" t="s">
        <v>120</v>
      </c>
      <c r="F782" s="24" t="s">
        <v>246</v>
      </c>
      <c r="G782" s="24"/>
      <c r="H782" s="24"/>
      <c r="I782" s="138">
        <f>I783</f>
        <v>105</v>
      </c>
      <c r="J782" s="152"/>
      <c r="K782" s="152"/>
      <c r="L782" s="152"/>
      <c r="M782" s="152"/>
      <c r="N782" s="138">
        <f t="shared" si="142"/>
        <v>0</v>
      </c>
      <c r="O782" s="186">
        <f t="shared" si="142"/>
        <v>105</v>
      </c>
    </row>
    <row r="783" spans="1:15" ht="45">
      <c r="A783" s="22" t="s">
        <v>317</v>
      </c>
      <c r="B783" s="24" t="s">
        <v>306</v>
      </c>
      <c r="C783" s="24" t="s">
        <v>198</v>
      </c>
      <c r="D783" s="24" t="s">
        <v>198</v>
      </c>
      <c r="E783" s="24" t="s">
        <v>120</v>
      </c>
      <c r="F783" s="24" t="s">
        <v>247</v>
      </c>
      <c r="G783" s="24"/>
      <c r="H783" s="24"/>
      <c r="I783" s="138">
        <f>I784</f>
        <v>105</v>
      </c>
      <c r="J783" s="152"/>
      <c r="K783" s="152"/>
      <c r="L783" s="152"/>
      <c r="M783" s="152"/>
      <c r="N783" s="138">
        <f t="shared" si="142"/>
        <v>0</v>
      </c>
      <c r="O783" s="186">
        <f t="shared" si="142"/>
        <v>105</v>
      </c>
    </row>
    <row r="784" spans="1:15" ht="18">
      <c r="A784" s="28" t="s">
        <v>236</v>
      </c>
      <c r="B784" s="26" t="s">
        <v>306</v>
      </c>
      <c r="C784" s="26" t="s">
        <v>198</v>
      </c>
      <c r="D784" s="26" t="s">
        <v>198</v>
      </c>
      <c r="E784" s="26" t="s">
        <v>120</v>
      </c>
      <c r="F784" s="26" t="s">
        <v>247</v>
      </c>
      <c r="G784" s="26" t="s">
        <v>224</v>
      </c>
      <c r="H784" s="26"/>
      <c r="I784" s="140">
        <v>105</v>
      </c>
      <c r="J784" s="152"/>
      <c r="K784" s="152"/>
      <c r="L784" s="152"/>
      <c r="M784" s="152"/>
      <c r="N784" s="142">
        <v>0</v>
      </c>
      <c r="O784" s="142">
        <f>I784+N784</f>
        <v>105</v>
      </c>
    </row>
    <row r="785" spans="1:15" ht="30">
      <c r="A785" s="22" t="s">
        <v>437</v>
      </c>
      <c r="B785" s="24" t="s">
        <v>306</v>
      </c>
      <c r="C785" s="24" t="s">
        <v>198</v>
      </c>
      <c r="D785" s="24" t="s">
        <v>198</v>
      </c>
      <c r="E785" s="24" t="s">
        <v>122</v>
      </c>
      <c r="F785" s="24"/>
      <c r="G785" s="24"/>
      <c r="H785" s="24"/>
      <c r="I785" s="138">
        <f>I788</f>
        <v>155</v>
      </c>
      <c r="J785" s="152"/>
      <c r="K785" s="152"/>
      <c r="L785" s="152"/>
      <c r="M785" s="152"/>
      <c r="N785" s="138">
        <f>N788</f>
        <v>0</v>
      </c>
      <c r="O785" s="186">
        <f>O788</f>
        <v>155</v>
      </c>
    </row>
    <row r="786" spans="1:15" ht="45">
      <c r="A786" s="22" t="s">
        <v>481</v>
      </c>
      <c r="B786" s="24" t="s">
        <v>306</v>
      </c>
      <c r="C786" s="24" t="s">
        <v>198</v>
      </c>
      <c r="D786" s="24" t="s">
        <v>198</v>
      </c>
      <c r="E786" s="24" t="s">
        <v>123</v>
      </c>
      <c r="F786" s="24"/>
      <c r="G786" s="24"/>
      <c r="H786" s="24"/>
      <c r="I786" s="138">
        <f>I787</f>
        <v>155</v>
      </c>
      <c r="J786" s="152"/>
      <c r="K786" s="152"/>
      <c r="L786" s="152"/>
      <c r="M786" s="152"/>
      <c r="N786" s="138">
        <f aca="true" t="shared" si="143" ref="N786:O789">N787</f>
        <v>0</v>
      </c>
      <c r="O786" s="186">
        <f t="shared" si="143"/>
        <v>155</v>
      </c>
    </row>
    <row r="787" spans="1:15" ht="18">
      <c r="A787" s="22" t="s">
        <v>300</v>
      </c>
      <c r="B787" s="24" t="s">
        <v>306</v>
      </c>
      <c r="C787" s="24" t="s">
        <v>198</v>
      </c>
      <c r="D787" s="24" t="s">
        <v>198</v>
      </c>
      <c r="E787" s="24" t="s">
        <v>124</v>
      </c>
      <c r="F787" s="24"/>
      <c r="G787" s="24"/>
      <c r="H787" s="24"/>
      <c r="I787" s="138">
        <f>I788</f>
        <v>155</v>
      </c>
      <c r="J787" s="152"/>
      <c r="K787" s="152"/>
      <c r="L787" s="152"/>
      <c r="M787" s="152"/>
      <c r="N787" s="138">
        <f t="shared" si="143"/>
        <v>0</v>
      </c>
      <c r="O787" s="186">
        <f t="shared" si="143"/>
        <v>155</v>
      </c>
    </row>
    <row r="788" spans="1:15" ht="34.5" customHeight="1">
      <c r="A788" s="22" t="s">
        <v>329</v>
      </c>
      <c r="B788" s="24" t="s">
        <v>306</v>
      </c>
      <c r="C788" s="24" t="s">
        <v>198</v>
      </c>
      <c r="D788" s="24" t="s">
        <v>198</v>
      </c>
      <c r="E788" s="24" t="s">
        <v>124</v>
      </c>
      <c r="F788" s="24" t="s">
        <v>246</v>
      </c>
      <c r="G788" s="24"/>
      <c r="H788" s="24"/>
      <c r="I788" s="138">
        <f>I789</f>
        <v>155</v>
      </c>
      <c r="J788" s="152"/>
      <c r="K788" s="152"/>
      <c r="L788" s="152"/>
      <c r="M788" s="152"/>
      <c r="N788" s="138">
        <f t="shared" si="143"/>
        <v>0</v>
      </c>
      <c r="O788" s="186">
        <f t="shared" si="143"/>
        <v>155</v>
      </c>
    </row>
    <row r="789" spans="1:15" ht="45">
      <c r="A789" s="22" t="s">
        <v>317</v>
      </c>
      <c r="B789" s="24" t="s">
        <v>306</v>
      </c>
      <c r="C789" s="24" t="s">
        <v>198</v>
      </c>
      <c r="D789" s="24" t="s">
        <v>198</v>
      </c>
      <c r="E789" s="24" t="s">
        <v>124</v>
      </c>
      <c r="F789" s="24" t="s">
        <v>247</v>
      </c>
      <c r="G789" s="24"/>
      <c r="H789" s="24"/>
      <c r="I789" s="138">
        <f>I790</f>
        <v>155</v>
      </c>
      <c r="J789" s="152"/>
      <c r="K789" s="152"/>
      <c r="L789" s="152"/>
      <c r="M789" s="152"/>
      <c r="N789" s="138">
        <f t="shared" si="143"/>
        <v>0</v>
      </c>
      <c r="O789" s="186">
        <f t="shared" si="143"/>
        <v>155</v>
      </c>
    </row>
    <row r="790" spans="1:15" ht="18">
      <c r="A790" s="28" t="s">
        <v>236</v>
      </c>
      <c r="B790" s="24" t="s">
        <v>306</v>
      </c>
      <c r="C790" s="26" t="s">
        <v>198</v>
      </c>
      <c r="D790" s="26" t="s">
        <v>198</v>
      </c>
      <c r="E790" s="26" t="s">
        <v>124</v>
      </c>
      <c r="F790" s="26" t="s">
        <v>247</v>
      </c>
      <c r="G790" s="26" t="s">
        <v>224</v>
      </c>
      <c r="H790" s="26"/>
      <c r="I790" s="140">
        <v>155</v>
      </c>
      <c r="J790" s="152"/>
      <c r="K790" s="152"/>
      <c r="L790" s="152"/>
      <c r="M790" s="152"/>
      <c r="N790" s="142">
        <v>0</v>
      </c>
      <c r="O790" s="142">
        <f>I790+N790</f>
        <v>155</v>
      </c>
    </row>
    <row r="791" spans="1:15" ht="30">
      <c r="A791" s="22" t="s">
        <v>438</v>
      </c>
      <c r="B791" s="24" t="s">
        <v>306</v>
      </c>
      <c r="C791" s="24" t="s">
        <v>198</v>
      </c>
      <c r="D791" s="24" t="s">
        <v>198</v>
      </c>
      <c r="E791" s="24" t="s">
        <v>125</v>
      </c>
      <c r="F791" s="24"/>
      <c r="G791" s="24"/>
      <c r="H791" s="24"/>
      <c r="I791" s="138">
        <f>I794</f>
        <v>50</v>
      </c>
      <c r="J791" s="152"/>
      <c r="K791" s="152"/>
      <c r="L791" s="152"/>
      <c r="M791" s="152"/>
      <c r="N791" s="138">
        <f>N794</f>
        <v>0</v>
      </c>
      <c r="O791" s="186">
        <f>O794</f>
        <v>50</v>
      </c>
    </row>
    <row r="792" spans="1:15" ht="81" customHeight="1">
      <c r="A792" s="22" t="s">
        <v>401</v>
      </c>
      <c r="B792" s="24" t="s">
        <v>306</v>
      </c>
      <c r="C792" s="24" t="s">
        <v>198</v>
      </c>
      <c r="D792" s="24" t="s">
        <v>198</v>
      </c>
      <c r="E792" s="24" t="s">
        <v>126</v>
      </c>
      <c r="F792" s="24"/>
      <c r="G792" s="24"/>
      <c r="H792" s="24"/>
      <c r="I792" s="138">
        <f>I793</f>
        <v>50</v>
      </c>
      <c r="J792" s="152"/>
      <c r="K792" s="152"/>
      <c r="L792" s="152"/>
      <c r="M792" s="152"/>
      <c r="N792" s="138">
        <f aca="true" t="shared" si="144" ref="N792:O795">N793</f>
        <v>0</v>
      </c>
      <c r="O792" s="186">
        <f t="shared" si="144"/>
        <v>50</v>
      </c>
    </row>
    <row r="793" spans="1:15" ht="18">
      <c r="A793" s="22" t="s">
        <v>300</v>
      </c>
      <c r="B793" s="24" t="s">
        <v>306</v>
      </c>
      <c r="C793" s="24" t="s">
        <v>198</v>
      </c>
      <c r="D793" s="24" t="s">
        <v>198</v>
      </c>
      <c r="E793" s="24" t="s">
        <v>127</v>
      </c>
      <c r="F793" s="24"/>
      <c r="G793" s="24"/>
      <c r="H793" s="24"/>
      <c r="I793" s="138">
        <f>I794</f>
        <v>50</v>
      </c>
      <c r="J793" s="152"/>
      <c r="K793" s="152"/>
      <c r="L793" s="152"/>
      <c r="M793" s="152"/>
      <c r="N793" s="138">
        <f t="shared" si="144"/>
        <v>0</v>
      </c>
      <c r="O793" s="186">
        <f t="shared" si="144"/>
        <v>50</v>
      </c>
    </row>
    <row r="794" spans="1:15" ht="37.5" customHeight="1">
      <c r="A794" s="22" t="s">
        <v>329</v>
      </c>
      <c r="B794" s="24" t="s">
        <v>306</v>
      </c>
      <c r="C794" s="24" t="s">
        <v>198</v>
      </c>
      <c r="D794" s="24" t="s">
        <v>198</v>
      </c>
      <c r="E794" s="24" t="s">
        <v>127</v>
      </c>
      <c r="F794" s="24" t="s">
        <v>246</v>
      </c>
      <c r="G794" s="24"/>
      <c r="H794" s="24"/>
      <c r="I794" s="138">
        <f>I795</f>
        <v>50</v>
      </c>
      <c r="J794" s="152"/>
      <c r="K794" s="152"/>
      <c r="L794" s="152"/>
      <c r="M794" s="152"/>
      <c r="N794" s="138">
        <f t="shared" si="144"/>
        <v>0</v>
      </c>
      <c r="O794" s="186">
        <f t="shared" si="144"/>
        <v>50</v>
      </c>
    </row>
    <row r="795" spans="1:15" ht="45">
      <c r="A795" s="22" t="s">
        <v>317</v>
      </c>
      <c r="B795" s="24" t="s">
        <v>306</v>
      </c>
      <c r="C795" s="24" t="s">
        <v>198</v>
      </c>
      <c r="D795" s="24" t="s">
        <v>198</v>
      </c>
      <c r="E795" s="24" t="s">
        <v>127</v>
      </c>
      <c r="F795" s="24" t="s">
        <v>247</v>
      </c>
      <c r="G795" s="24"/>
      <c r="H795" s="24"/>
      <c r="I795" s="138">
        <f>I796</f>
        <v>50</v>
      </c>
      <c r="J795" s="152"/>
      <c r="K795" s="152"/>
      <c r="L795" s="152"/>
      <c r="M795" s="152"/>
      <c r="N795" s="138">
        <f t="shared" si="144"/>
        <v>0</v>
      </c>
      <c r="O795" s="186">
        <f t="shared" si="144"/>
        <v>50</v>
      </c>
    </row>
    <row r="796" spans="1:15" ht="18">
      <c r="A796" s="28" t="s">
        <v>236</v>
      </c>
      <c r="B796" s="24" t="s">
        <v>306</v>
      </c>
      <c r="C796" s="26" t="s">
        <v>198</v>
      </c>
      <c r="D796" s="26" t="s">
        <v>198</v>
      </c>
      <c r="E796" s="26" t="s">
        <v>127</v>
      </c>
      <c r="F796" s="26" t="s">
        <v>247</v>
      </c>
      <c r="G796" s="26" t="s">
        <v>224</v>
      </c>
      <c r="H796" s="26"/>
      <c r="I796" s="140">
        <v>50</v>
      </c>
      <c r="J796" s="152"/>
      <c r="K796" s="152"/>
      <c r="L796" s="152"/>
      <c r="M796" s="152"/>
      <c r="N796" s="142">
        <v>0</v>
      </c>
      <c r="O796" s="142">
        <f>I796+N796</f>
        <v>50</v>
      </c>
    </row>
    <row r="797" spans="1:15" ht="18">
      <c r="A797" s="45" t="s">
        <v>393</v>
      </c>
      <c r="B797" s="46" t="s">
        <v>306</v>
      </c>
      <c r="C797" s="46" t="s">
        <v>195</v>
      </c>
      <c r="D797" s="24"/>
      <c r="E797" s="24"/>
      <c r="F797" s="24"/>
      <c r="G797" s="24"/>
      <c r="H797" s="26"/>
      <c r="I797" s="134">
        <f>I798+I857</f>
        <v>41563.9</v>
      </c>
      <c r="J797" s="152"/>
      <c r="K797" s="152"/>
      <c r="L797" s="152"/>
      <c r="M797" s="152"/>
      <c r="N797" s="134">
        <f>N798+N857</f>
        <v>20</v>
      </c>
      <c r="O797" s="134">
        <f>O798+O857</f>
        <v>41583.9</v>
      </c>
    </row>
    <row r="798" spans="1:15" ht="18">
      <c r="A798" s="45" t="s">
        <v>187</v>
      </c>
      <c r="B798" s="46" t="s">
        <v>306</v>
      </c>
      <c r="C798" s="46" t="s">
        <v>195</v>
      </c>
      <c r="D798" s="46" t="s">
        <v>191</v>
      </c>
      <c r="E798" s="46"/>
      <c r="F798" s="46"/>
      <c r="G798" s="46"/>
      <c r="H798" s="46"/>
      <c r="I798" s="134">
        <f>I799+I852</f>
        <v>33681.8</v>
      </c>
      <c r="J798" s="134">
        <f aca="true" t="shared" si="145" ref="J798:O798">J799+J852</f>
        <v>0</v>
      </c>
      <c r="K798" s="134">
        <f t="shared" si="145"/>
        <v>0</v>
      </c>
      <c r="L798" s="134">
        <f t="shared" si="145"/>
        <v>0</v>
      </c>
      <c r="M798" s="134">
        <f t="shared" si="145"/>
        <v>0</v>
      </c>
      <c r="N798" s="134">
        <f t="shared" si="145"/>
        <v>20</v>
      </c>
      <c r="O798" s="134">
        <f t="shared" si="145"/>
        <v>33701.8</v>
      </c>
    </row>
    <row r="799" spans="1:15" ht="45">
      <c r="A799" s="22" t="s">
        <v>14</v>
      </c>
      <c r="B799" s="24" t="s">
        <v>306</v>
      </c>
      <c r="C799" s="24" t="s">
        <v>195</v>
      </c>
      <c r="D799" s="24" t="s">
        <v>191</v>
      </c>
      <c r="E799" s="24" t="s">
        <v>15</v>
      </c>
      <c r="F799" s="24"/>
      <c r="G799" s="24"/>
      <c r="H799" s="24"/>
      <c r="I799" s="138">
        <f>I800+I806+I823+I835+I841</f>
        <v>33541.8</v>
      </c>
      <c r="J799" s="152"/>
      <c r="K799" s="152"/>
      <c r="L799" s="152"/>
      <c r="M799" s="152"/>
      <c r="N799" s="138">
        <f>N800+N806+N823+N835+N841</f>
        <v>0</v>
      </c>
      <c r="O799" s="186">
        <f>O800+O806+O823+O835+O841</f>
        <v>33541.8</v>
      </c>
    </row>
    <row r="800" spans="1:15" ht="30">
      <c r="A800" s="23" t="s">
        <v>168</v>
      </c>
      <c r="B800" s="24" t="s">
        <v>306</v>
      </c>
      <c r="C800" s="24" t="s">
        <v>195</v>
      </c>
      <c r="D800" s="24" t="s">
        <v>191</v>
      </c>
      <c r="E800" s="24" t="s">
        <v>21</v>
      </c>
      <c r="F800" s="24"/>
      <c r="G800" s="24"/>
      <c r="H800" s="24"/>
      <c r="I800" s="138">
        <f>I801</f>
        <v>18966.8</v>
      </c>
      <c r="J800" s="152"/>
      <c r="K800" s="152"/>
      <c r="L800" s="152"/>
      <c r="M800" s="152"/>
      <c r="N800" s="138">
        <f aca="true" t="shared" si="146" ref="N800:O804">N801</f>
        <v>0</v>
      </c>
      <c r="O800" s="186">
        <f t="shared" si="146"/>
        <v>18966.8</v>
      </c>
    </row>
    <row r="801" spans="1:15" ht="60">
      <c r="A801" s="22" t="s">
        <v>302</v>
      </c>
      <c r="B801" s="24" t="s">
        <v>306</v>
      </c>
      <c r="C801" s="24" t="s">
        <v>195</v>
      </c>
      <c r="D801" s="24" t="s">
        <v>191</v>
      </c>
      <c r="E801" s="24" t="s">
        <v>22</v>
      </c>
      <c r="F801" s="24"/>
      <c r="G801" s="24"/>
      <c r="H801" s="24"/>
      <c r="I801" s="138">
        <f>I802</f>
        <v>18966.8</v>
      </c>
      <c r="J801" s="152"/>
      <c r="K801" s="152"/>
      <c r="L801" s="152"/>
      <c r="M801" s="152"/>
      <c r="N801" s="138">
        <f t="shared" si="146"/>
        <v>0</v>
      </c>
      <c r="O801" s="186">
        <f t="shared" si="146"/>
        <v>18966.8</v>
      </c>
    </row>
    <row r="802" spans="1:15" ht="18">
      <c r="A802" s="22" t="s">
        <v>300</v>
      </c>
      <c r="B802" s="24" t="s">
        <v>306</v>
      </c>
      <c r="C802" s="24" t="s">
        <v>195</v>
      </c>
      <c r="D802" s="24" t="s">
        <v>191</v>
      </c>
      <c r="E802" s="24" t="s">
        <v>23</v>
      </c>
      <c r="F802" s="24"/>
      <c r="G802" s="24"/>
      <c r="H802" s="24"/>
      <c r="I802" s="138">
        <f>I803</f>
        <v>18966.8</v>
      </c>
      <c r="J802" s="152"/>
      <c r="K802" s="152"/>
      <c r="L802" s="152"/>
      <c r="M802" s="152"/>
      <c r="N802" s="138">
        <f t="shared" si="146"/>
        <v>0</v>
      </c>
      <c r="O802" s="186">
        <f t="shared" si="146"/>
        <v>18966.8</v>
      </c>
    </row>
    <row r="803" spans="1:15" ht="45">
      <c r="A803" s="27" t="s">
        <v>249</v>
      </c>
      <c r="B803" s="24" t="s">
        <v>306</v>
      </c>
      <c r="C803" s="24" t="s">
        <v>195</v>
      </c>
      <c r="D803" s="24" t="s">
        <v>191</v>
      </c>
      <c r="E803" s="24" t="s">
        <v>23</v>
      </c>
      <c r="F803" s="24" t="s">
        <v>248</v>
      </c>
      <c r="G803" s="24"/>
      <c r="H803" s="24"/>
      <c r="I803" s="138">
        <f>I804</f>
        <v>18966.8</v>
      </c>
      <c r="J803" s="152"/>
      <c r="K803" s="152"/>
      <c r="L803" s="152"/>
      <c r="M803" s="152"/>
      <c r="N803" s="138">
        <f t="shared" si="146"/>
        <v>0</v>
      </c>
      <c r="O803" s="186">
        <f t="shared" si="146"/>
        <v>18966.8</v>
      </c>
    </row>
    <row r="804" spans="1:15" ht="18">
      <c r="A804" s="23" t="s">
        <v>251</v>
      </c>
      <c r="B804" s="24" t="s">
        <v>306</v>
      </c>
      <c r="C804" s="24" t="s">
        <v>195</v>
      </c>
      <c r="D804" s="24" t="s">
        <v>191</v>
      </c>
      <c r="E804" s="24" t="s">
        <v>23</v>
      </c>
      <c r="F804" s="24" t="s">
        <v>250</v>
      </c>
      <c r="G804" s="24"/>
      <c r="H804" s="24"/>
      <c r="I804" s="138">
        <f>I805</f>
        <v>18966.8</v>
      </c>
      <c r="J804" s="152"/>
      <c r="K804" s="152"/>
      <c r="L804" s="152"/>
      <c r="M804" s="152"/>
      <c r="N804" s="138">
        <f t="shared" si="146"/>
        <v>0</v>
      </c>
      <c r="O804" s="186">
        <f t="shared" si="146"/>
        <v>18966.8</v>
      </c>
    </row>
    <row r="805" spans="1:15" ht="18">
      <c r="A805" s="25" t="s">
        <v>236</v>
      </c>
      <c r="B805" s="24" t="s">
        <v>306</v>
      </c>
      <c r="C805" s="26" t="s">
        <v>195</v>
      </c>
      <c r="D805" s="26" t="s">
        <v>191</v>
      </c>
      <c r="E805" s="26" t="s">
        <v>23</v>
      </c>
      <c r="F805" s="26" t="s">
        <v>250</v>
      </c>
      <c r="G805" s="26" t="s">
        <v>224</v>
      </c>
      <c r="H805" s="26"/>
      <c r="I805" s="140">
        <v>18966.8</v>
      </c>
      <c r="J805" s="152"/>
      <c r="K805" s="152"/>
      <c r="L805" s="152"/>
      <c r="M805" s="152"/>
      <c r="N805" s="142">
        <v>0</v>
      </c>
      <c r="O805" s="142">
        <f>I805+N805</f>
        <v>18966.8</v>
      </c>
    </row>
    <row r="806" spans="1:15" ht="30">
      <c r="A806" s="22" t="s">
        <v>169</v>
      </c>
      <c r="B806" s="24" t="s">
        <v>306</v>
      </c>
      <c r="C806" s="24" t="s">
        <v>195</v>
      </c>
      <c r="D806" s="24" t="s">
        <v>191</v>
      </c>
      <c r="E806" s="24" t="s">
        <v>24</v>
      </c>
      <c r="F806" s="24"/>
      <c r="G806" s="24"/>
      <c r="H806" s="24"/>
      <c r="I806" s="138">
        <f>I807+I812</f>
        <v>9099.5</v>
      </c>
      <c r="J806" s="152"/>
      <c r="K806" s="152"/>
      <c r="L806" s="152"/>
      <c r="M806" s="152"/>
      <c r="N806" s="138">
        <f>N807+N812</f>
        <v>0</v>
      </c>
      <c r="O806" s="186">
        <f>O807+O812</f>
        <v>9099.5</v>
      </c>
    </row>
    <row r="807" spans="1:15" ht="30">
      <c r="A807" s="22" t="s">
        <v>301</v>
      </c>
      <c r="B807" s="24" t="s">
        <v>306</v>
      </c>
      <c r="C807" s="24" t="s">
        <v>195</v>
      </c>
      <c r="D807" s="24" t="s">
        <v>191</v>
      </c>
      <c r="E807" s="24" t="s">
        <v>25</v>
      </c>
      <c r="F807" s="24"/>
      <c r="G807" s="24"/>
      <c r="H807" s="24"/>
      <c r="I807" s="138">
        <f>I808</f>
        <v>3037.1</v>
      </c>
      <c r="J807" s="152"/>
      <c r="K807" s="152"/>
      <c r="L807" s="152"/>
      <c r="M807" s="152"/>
      <c r="N807" s="138">
        <f aca="true" t="shared" si="147" ref="N807:O810">N808</f>
        <v>0</v>
      </c>
      <c r="O807" s="186">
        <f t="shared" si="147"/>
        <v>3037.1</v>
      </c>
    </row>
    <row r="808" spans="1:15" ht="18">
      <c r="A808" s="22" t="s">
        <v>300</v>
      </c>
      <c r="B808" s="24" t="s">
        <v>306</v>
      </c>
      <c r="C808" s="24" t="s">
        <v>195</v>
      </c>
      <c r="D808" s="24" t="s">
        <v>191</v>
      </c>
      <c r="E808" s="24" t="s">
        <v>26</v>
      </c>
      <c r="F808" s="24"/>
      <c r="G808" s="24"/>
      <c r="H808" s="24"/>
      <c r="I808" s="138">
        <f>I809</f>
        <v>3037.1</v>
      </c>
      <c r="J808" s="152"/>
      <c r="K808" s="152"/>
      <c r="L808" s="152"/>
      <c r="M808" s="152"/>
      <c r="N808" s="138">
        <f t="shared" si="147"/>
        <v>0</v>
      </c>
      <c r="O808" s="186">
        <f t="shared" si="147"/>
        <v>3037.1</v>
      </c>
    </row>
    <row r="809" spans="1:15" ht="45">
      <c r="A809" s="27" t="s">
        <v>249</v>
      </c>
      <c r="B809" s="24" t="s">
        <v>306</v>
      </c>
      <c r="C809" s="24" t="s">
        <v>195</v>
      </c>
      <c r="D809" s="24" t="s">
        <v>191</v>
      </c>
      <c r="E809" s="24" t="s">
        <v>26</v>
      </c>
      <c r="F809" s="24" t="s">
        <v>248</v>
      </c>
      <c r="G809" s="24"/>
      <c r="H809" s="24"/>
      <c r="I809" s="138">
        <f>I810</f>
        <v>3037.1</v>
      </c>
      <c r="J809" s="152"/>
      <c r="K809" s="152"/>
      <c r="L809" s="152"/>
      <c r="M809" s="152"/>
      <c r="N809" s="138">
        <f t="shared" si="147"/>
        <v>0</v>
      </c>
      <c r="O809" s="186">
        <f t="shared" si="147"/>
        <v>3037.1</v>
      </c>
    </row>
    <row r="810" spans="1:15" ht="18">
      <c r="A810" s="23" t="s">
        <v>251</v>
      </c>
      <c r="B810" s="24" t="s">
        <v>306</v>
      </c>
      <c r="C810" s="24" t="s">
        <v>195</v>
      </c>
      <c r="D810" s="24" t="s">
        <v>191</v>
      </c>
      <c r="E810" s="24" t="s">
        <v>26</v>
      </c>
      <c r="F810" s="24" t="s">
        <v>250</v>
      </c>
      <c r="G810" s="24"/>
      <c r="H810" s="24"/>
      <c r="I810" s="138">
        <f>I811</f>
        <v>3037.1</v>
      </c>
      <c r="J810" s="152"/>
      <c r="K810" s="152"/>
      <c r="L810" s="152"/>
      <c r="M810" s="152"/>
      <c r="N810" s="138">
        <f t="shared" si="147"/>
        <v>0</v>
      </c>
      <c r="O810" s="186">
        <f t="shared" si="147"/>
        <v>3037.1</v>
      </c>
    </row>
    <row r="811" spans="1:15" ht="18">
      <c r="A811" s="25" t="s">
        <v>236</v>
      </c>
      <c r="B811" s="24" t="s">
        <v>306</v>
      </c>
      <c r="C811" s="26" t="s">
        <v>195</v>
      </c>
      <c r="D811" s="26" t="s">
        <v>191</v>
      </c>
      <c r="E811" s="26" t="s">
        <v>26</v>
      </c>
      <c r="F811" s="26" t="s">
        <v>250</v>
      </c>
      <c r="G811" s="26" t="s">
        <v>224</v>
      </c>
      <c r="H811" s="26"/>
      <c r="I811" s="140">
        <v>3037.1</v>
      </c>
      <c r="J811" s="152"/>
      <c r="K811" s="152"/>
      <c r="L811" s="152"/>
      <c r="M811" s="152"/>
      <c r="N811" s="142">
        <v>0</v>
      </c>
      <c r="O811" s="142">
        <f>I811+N811</f>
        <v>3037.1</v>
      </c>
    </row>
    <row r="812" spans="1:15" ht="60">
      <c r="A812" s="121" t="s">
        <v>510</v>
      </c>
      <c r="B812" s="24" t="s">
        <v>306</v>
      </c>
      <c r="C812" s="24" t="s">
        <v>195</v>
      </c>
      <c r="D812" s="24" t="s">
        <v>191</v>
      </c>
      <c r="E812" s="24" t="s">
        <v>511</v>
      </c>
      <c r="F812" s="24"/>
      <c r="G812" s="24"/>
      <c r="H812" s="24"/>
      <c r="I812" s="138">
        <f>I813+I818</f>
        <v>6062.400000000001</v>
      </c>
      <c r="J812" s="138">
        <f aca="true" t="shared" si="148" ref="J812:O812">J813+J818</f>
        <v>0</v>
      </c>
      <c r="K812" s="138">
        <f t="shared" si="148"/>
        <v>0</v>
      </c>
      <c r="L812" s="138">
        <f t="shared" si="148"/>
        <v>0</v>
      </c>
      <c r="M812" s="138">
        <f t="shared" si="148"/>
        <v>0</v>
      </c>
      <c r="N812" s="138">
        <f t="shared" si="148"/>
        <v>0</v>
      </c>
      <c r="O812" s="186">
        <f t="shared" si="148"/>
        <v>6062.400000000001</v>
      </c>
    </row>
    <row r="813" spans="1:15" ht="18">
      <c r="A813" s="169" t="s">
        <v>512</v>
      </c>
      <c r="B813" s="24" t="s">
        <v>306</v>
      </c>
      <c r="C813" s="24" t="s">
        <v>195</v>
      </c>
      <c r="D813" s="24" t="s">
        <v>191</v>
      </c>
      <c r="E813" s="24" t="s">
        <v>513</v>
      </c>
      <c r="F813" s="24"/>
      <c r="G813" s="24"/>
      <c r="H813" s="24"/>
      <c r="I813" s="138">
        <f>I814</f>
        <v>0</v>
      </c>
      <c r="J813" s="152"/>
      <c r="K813" s="152"/>
      <c r="L813" s="152"/>
      <c r="M813" s="152"/>
      <c r="N813" s="138">
        <f>N814</f>
        <v>0</v>
      </c>
      <c r="O813" s="186">
        <f>O814</f>
        <v>0</v>
      </c>
    </row>
    <row r="814" spans="1:15" ht="45">
      <c r="A814" s="27" t="s">
        <v>249</v>
      </c>
      <c r="B814" s="24" t="s">
        <v>306</v>
      </c>
      <c r="C814" s="24" t="s">
        <v>195</v>
      </c>
      <c r="D814" s="24" t="s">
        <v>191</v>
      </c>
      <c r="E814" s="24" t="s">
        <v>513</v>
      </c>
      <c r="F814" s="24" t="s">
        <v>248</v>
      </c>
      <c r="G814" s="24"/>
      <c r="H814" s="24"/>
      <c r="I814" s="138">
        <f>I815</f>
        <v>0</v>
      </c>
      <c r="J814" s="152"/>
      <c r="K814" s="152"/>
      <c r="L814" s="152"/>
      <c r="M814" s="152"/>
      <c r="N814" s="138">
        <f>N815</f>
        <v>0</v>
      </c>
      <c r="O814" s="186">
        <f>O815</f>
        <v>0</v>
      </c>
    </row>
    <row r="815" spans="1:15" ht="18">
      <c r="A815" s="23" t="s">
        <v>251</v>
      </c>
      <c r="B815" s="24" t="s">
        <v>306</v>
      </c>
      <c r="C815" s="24" t="s">
        <v>195</v>
      </c>
      <c r="D815" s="24" t="s">
        <v>191</v>
      </c>
      <c r="E815" s="24" t="s">
        <v>513</v>
      </c>
      <c r="F815" s="24" t="s">
        <v>250</v>
      </c>
      <c r="G815" s="24"/>
      <c r="H815" s="24"/>
      <c r="I815" s="138">
        <f>I816+I817</f>
        <v>0</v>
      </c>
      <c r="J815" s="152"/>
      <c r="K815" s="152"/>
      <c r="L815" s="152"/>
      <c r="M815" s="152"/>
      <c r="N815" s="138">
        <f>N816+N817</f>
        <v>0</v>
      </c>
      <c r="O815" s="186">
        <f>O816+O817</f>
        <v>0</v>
      </c>
    </row>
    <row r="816" spans="1:15" ht="18">
      <c r="A816" s="25" t="s">
        <v>236</v>
      </c>
      <c r="B816" s="24" t="s">
        <v>306</v>
      </c>
      <c r="C816" s="26" t="s">
        <v>195</v>
      </c>
      <c r="D816" s="26" t="s">
        <v>191</v>
      </c>
      <c r="E816" s="26" t="s">
        <v>513</v>
      </c>
      <c r="F816" s="26" t="s">
        <v>250</v>
      </c>
      <c r="G816" s="26" t="s">
        <v>224</v>
      </c>
      <c r="H816" s="26"/>
      <c r="I816" s="140">
        <v>0</v>
      </c>
      <c r="J816" s="152"/>
      <c r="K816" s="152"/>
      <c r="L816" s="152"/>
      <c r="M816" s="152"/>
      <c r="N816" s="142">
        <v>0</v>
      </c>
      <c r="O816" s="142">
        <f>I816+N816</f>
        <v>0</v>
      </c>
    </row>
    <row r="817" spans="1:15" ht="18">
      <c r="A817" s="25" t="s">
        <v>237</v>
      </c>
      <c r="B817" s="24" t="s">
        <v>306</v>
      </c>
      <c r="C817" s="26" t="s">
        <v>195</v>
      </c>
      <c r="D817" s="26" t="s">
        <v>191</v>
      </c>
      <c r="E817" s="26" t="s">
        <v>513</v>
      </c>
      <c r="F817" s="26" t="s">
        <v>250</v>
      </c>
      <c r="G817" s="26" t="s">
        <v>225</v>
      </c>
      <c r="H817" s="26"/>
      <c r="I817" s="140">
        <v>0</v>
      </c>
      <c r="J817" s="152"/>
      <c r="K817" s="152"/>
      <c r="L817" s="152"/>
      <c r="M817" s="152"/>
      <c r="N817" s="142">
        <v>0</v>
      </c>
      <c r="O817" s="142">
        <f>I817+N817</f>
        <v>0</v>
      </c>
    </row>
    <row r="818" spans="1:15" ht="30">
      <c r="A818" s="22" t="s">
        <v>543</v>
      </c>
      <c r="B818" s="24" t="s">
        <v>306</v>
      </c>
      <c r="C818" s="24" t="s">
        <v>195</v>
      </c>
      <c r="D818" s="24" t="s">
        <v>191</v>
      </c>
      <c r="E818" s="24" t="s">
        <v>535</v>
      </c>
      <c r="F818" s="26"/>
      <c r="G818" s="26"/>
      <c r="H818" s="26"/>
      <c r="I818" s="138">
        <f>I819</f>
        <v>6062.400000000001</v>
      </c>
      <c r="J818" s="152"/>
      <c r="K818" s="152"/>
      <c r="L818" s="152"/>
      <c r="M818" s="152"/>
      <c r="N818" s="138">
        <f>N819</f>
        <v>0</v>
      </c>
      <c r="O818" s="186">
        <f>O819</f>
        <v>6062.400000000001</v>
      </c>
    </row>
    <row r="819" spans="1:15" ht="45">
      <c r="A819" s="27" t="s">
        <v>249</v>
      </c>
      <c r="B819" s="24" t="s">
        <v>306</v>
      </c>
      <c r="C819" s="24" t="s">
        <v>195</v>
      </c>
      <c r="D819" s="24" t="s">
        <v>191</v>
      </c>
      <c r="E819" s="24" t="s">
        <v>535</v>
      </c>
      <c r="F819" s="24" t="s">
        <v>248</v>
      </c>
      <c r="G819" s="24"/>
      <c r="H819" s="26"/>
      <c r="I819" s="138">
        <f>I820</f>
        <v>6062.400000000001</v>
      </c>
      <c r="J819" s="152"/>
      <c r="K819" s="152"/>
      <c r="L819" s="152"/>
      <c r="M819" s="152"/>
      <c r="N819" s="138">
        <f>N820</f>
        <v>0</v>
      </c>
      <c r="O819" s="186">
        <f>O820</f>
        <v>6062.400000000001</v>
      </c>
    </row>
    <row r="820" spans="1:15" ht="18">
      <c r="A820" s="23" t="s">
        <v>251</v>
      </c>
      <c r="B820" s="24" t="s">
        <v>306</v>
      </c>
      <c r="C820" s="24" t="s">
        <v>195</v>
      </c>
      <c r="D820" s="24" t="s">
        <v>191</v>
      </c>
      <c r="E820" s="24" t="s">
        <v>535</v>
      </c>
      <c r="F820" s="24" t="s">
        <v>250</v>
      </c>
      <c r="G820" s="24"/>
      <c r="H820" s="26"/>
      <c r="I820" s="138">
        <f>I821+I822</f>
        <v>6062.400000000001</v>
      </c>
      <c r="J820" s="152"/>
      <c r="K820" s="152"/>
      <c r="L820" s="152"/>
      <c r="M820" s="152"/>
      <c r="N820" s="138">
        <f>N821+N822</f>
        <v>0</v>
      </c>
      <c r="O820" s="186">
        <f>O821+O822</f>
        <v>6062.400000000001</v>
      </c>
    </row>
    <row r="821" spans="1:15" ht="18">
      <c r="A821" s="25" t="s">
        <v>236</v>
      </c>
      <c r="B821" s="24" t="s">
        <v>306</v>
      </c>
      <c r="C821" s="26" t="s">
        <v>195</v>
      </c>
      <c r="D821" s="26" t="s">
        <v>191</v>
      </c>
      <c r="E821" s="26" t="s">
        <v>535</v>
      </c>
      <c r="F821" s="26" t="s">
        <v>250</v>
      </c>
      <c r="G821" s="26" t="s">
        <v>224</v>
      </c>
      <c r="H821" s="26"/>
      <c r="I821" s="140">
        <v>303.1</v>
      </c>
      <c r="J821" s="152"/>
      <c r="K821" s="152"/>
      <c r="L821" s="152"/>
      <c r="M821" s="152"/>
      <c r="N821" s="142">
        <v>0</v>
      </c>
      <c r="O821" s="142">
        <f>I821+N821</f>
        <v>303.1</v>
      </c>
    </row>
    <row r="822" spans="1:15" ht="18">
      <c r="A822" s="25" t="s">
        <v>237</v>
      </c>
      <c r="B822" s="24" t="s">
        <v>306</v>
      </c>
      <c r="C822" s="26" t="s">
        <v>195</v>
      </c>
      <c r="D822" s="26" t="s">
        <v>191</v>
      </c>
      <c r="E822" s="26" t="s">
        <v>535</v>
      </c>
      <c r="F822" s="26" t="s">
        <v>250</v>
      </c>
      <c r="G822" s="26" t="s">
        <v>225</v>
      </c>
      <c r="H822" s="26"/>
      <c r="I822" s="140">
        <v>5759.3</v>
      </c>
      <c r="J822" s="152"/>
      <c r="K822" s="152"/>
      <c r="L822" s="152"/>
      <c r="M822" s="152"/>
      <c r="N822" s="142">
        <v>0</v>
      </c>
      <c r="O822" s="142">
        <f>I822+N822</f>
        <v>5759.3</v>
      </c>
    </row>
    <row r="823" spans="1:15" ht="30">
      <c r="A823" s="22" t="s">
        <v>170</v>
      </c>
      <c r="B823" s="24" t="s">
        <v>306</v>
      </c>
      <c r="C823" s="24" t="s">
        <v>195</v>
      </c>
      <c r="D823" s="24" t="s">
        <v>191</v>
      </c>
      <c r="E823" s="24" t="s">
        <v>27</v>
      </c>
      <c r="F823" s="24"/>
      <c r="G823" s="24"/>
      <c r="H823" s="24"/>
      <c r="I823" s="138">
        <f>I824</f>
        <v>4101.6</v>
      </c>
      <c r="J823" s="152"/>
      <c r="K823" s="152"/>
      <c r="L823" s="152"/>
      <c r="M823" s="152"/>
      <c r="N823" s="138">
        <f>N824</f>
        <v>0</v>
      </c>
      <c r="O823" s="186">
        <f>O824</f>
        <v>4101.6</v>
      </c>
    </row>
    <row r="824" spans="1:15" ht="30">
      <c r="A824" s="22" t="s">
        <v>263</v>
      </c>
      <c r="B824" s="24" t="s">
        <v>306</v>
      </c>
      <c r="C824" s="24" t="s">
        <v>195</v>
      </c>
      <c r="D824" s="24" t="s">
        <v>191</v>
      </c>
      <c r="E824" s="24" t="s">
        <v>28</v>
      </c>
      <c r="F824" s="24"/>
      <c r="G824" s="24"/>
      <c r="H824" s="24"/>
      <c r="I824" s="138">
        <f>I825</f>
        <v>4101.6</v>
      </c>
      <c r="J824" s="152"/>
      <c r="K824" s="152"/>
      <c r="L824" s="152"/>
      <c r="M824" s="152"/>
      <c r="N824" s="138">
        <f>N825</f>
        <v>0</v>
      </c>
      <c r="O824" s="186">
        <f>O825</f>
        <v>4101.6</v>
      </c>
    </row>
    <row r="825" spans="1:15" ht="18">
      <c r="A825" s="22" t="s">
        <v>300</v>
      </c>
      <c r="B825" s="24" t="s">
        <v>306</v>
      </c>
      <c r="C825" s="24" t="s">
        <v>195</v>
      </c>
      <c r="D825" s="24" t="s">
        <v>191</v>
      </c>
      <c r="E825" s="24" t="s">
        <v>29</v>
      </c>
      <c r="F825" s="24"/>
      <c r="G825" s="24"/>
      <c r="H825" s="24"/>
      <c r="I825" s="138">
        <f>I826+I829+I834</f>
        <v>4101.6</v>
      </c>
      <c r="J825" s="152"/>
      <c r="K825" s="152"/>
      <c r="L825" s="152"/>
      <c r="M825" s="152"/>
      <c r="N825" s="138">
        <f>N826+N829+N834</f>
        <v>0</v>
      </c>
      <c r="O825" s="186">
        <f>O826+O829+O834</f>
        <v>4101.6</v>
      </c>
    </row>
    <row r="826" spans="1:15" ht="90">
      <c r="A826" s="23" t="s">
        <v>315</v>
      </c>
      <c r="B826" s="24" t="s">
        <v>306</v>
      </c>
      <c r="C826" s="24" t="s">
        <v>195</v>
      </c>
      <c r="D826" s="24" t="s">
        <v>191</v>
      </c>
      <c r="E826" s="24" t="s">
        <v>29</v>
      </c>
      <c r="F826" s="24" t="s">
        <v>244</v>
      </c>
      <c r="G826" s="24"/>
      <c r="H826" s="24"/>
      <c r="I826" s="138">
        <f>I827</f>
        <v>2738.6</v>
      </c>
      <c r="J826" s="152"/>
      <c r="K826" s="152"/>
      <c r="L826" s="152"/>
      <c r="M826" s="152"/>
      <c r="N826" s="138">
        <f>N827</f>
        <v>0</v>
      </c>
      <c r="O826" s="186">
        <f>O827</f>
        <v>2738.6</v>
      </c>
    </row>
    <row r="827" spans="1:15" ht="30">
      <c r="A827" s="23" t="s">
        <v>253</v>
      </c>
      <c r="B827" s="24" t="s">
        <v>306</v>
      </c>
      <c r="C827" s="24" t="s">
        <v>195</v>
      </c>
      <c r="D827" s="24" t="s">
        <v>191</v>
      </c>
      <c r="E827" s="24" t="s">
        <v>29</v>
      </c>
      <c r="F827" s="24" t="s">
        <v>252</v>
      </c>
      <c r="G827" s="24"/>
      <c r="H827" s="24"/>
      <c r="I827" s="138">
        <f>I828</f>
        <v>2738.6</v>
      </c>
      <c r="J827" s="152"/>
      <c r="K827" s="152"/>
      <c r="L827" s="152"/>
      <c r="M827" s="152"/>
      <c r="N827" s="138">
        <f>N828</f>
        <v>0</v>
      </c>
      <c r="O827" s="186">
        <f>O828</f>
        <v>2738.6</v>
      </c>
    </row>
    <row r="828" spans="1:15" ht="18">
      <c r="A828" s="28" t="s">
        <v>236</v>
      </c>
      <c r="B828" s="26" t="s">
        <v>306</v>
      </c>
      <c r="C828" s="26" t="s">
        <v>195</v>
      </c>
      <c r="D828" s="26" t="s">
        <v>191</v>
      </c>
      <c r="E828" s="26" t="s">
        <v>29</v>
      </c>
      <c r="F828" s="26" t="s">
        <v>252</v>
      </c>
      <c r="G828" s="26" t="s">
        <v>224</v>
      </c>
      <c r="H828" s="26"/>
      <c r="I828" s="140">
        <v>2738.6</v>
      </c>
      <c r="J828" s="152"/>
      <c r="K828" s="152"/>
      <c r="L828" s="152"/>
      <c r="M828" s="152"/>
      <c r="N828" s="142">
        <v>0</v>
      </c>
      <c r="O828" s="142">
        <f>I828+N828</f>
        <v>2738.6</v>
      </c>
    </row>
    <row r="829" spans="1:15" ht="33.75" customHeight="1">
      <c r="A829" s="22" t="s">
        <v>329</v>
      </c>
      <c r="B829" s="24" t="s">
        <v>306</v>
      </c>
      <c r="C829" s="24" t="s">
        <v>195</v>
      </c>
      <c r="D829" s="24" t="s">
        <v>191</v>
      </c>
      <c r="E829" s="24" t="s">
        <v>29</v>
      </c>
      <c r="F829" s="24" t="s">
        <v>246</v>
      </c>
      <c r="G829" s="24"/>
      <c r="H829" s="24"/>
      <c r="I829" s="138">
        <f>I830</f>
        <v>1294.5</v>
      </c>
      <c r="J829" s="152"/>
      <c r="K829" s="152"/>
      <c r="L829" s="152"/>
      <c r="M829" s="152"/>
      <c r="N829" s="138">
        <f>N830</f>
        <v>0</v>
      </c>
      <c r="O829" s="186">
        <f>O830</f>
        <v>1294.5</v>
      </c>
    </row>
    <row r="830" spans="1:15" ht="45">
      <c r="A830" s="22" t="s">
        <v>317</v>
      </c>
      <c r="B830" s="24" t="s">
        <v>306</v>
      </c>
      <c r="C830" s="24" t="s">
        <v>195</v>
      </c>
      <c r="D830" s="24" t="s">
        <v>191</v>
      </c>
      <c r="E830" s="24" t="s">
        <v>29</v>
      </c>
      <c r="F830" s="24" t="s">
        <v>247</v>
      </c>
      <c r="G830" s="24"/>
      <c r="H830" s="24"/>
      <c r="I830" s="138">
        <f>I831</f>
        <v>1294.5</v>
      </c>
      <c r="J830" s="152"/>
      <c r="K830" s="152"/>
      <c r="L830" s="152"/>
      <c r="M830" s="152"/>
      <c r="N830" s="138">
        <f>N831</f>
        <v>0</v>
      </c>
      <c r="O830" s="186">
        <f>O831</f>
        <v>1294.5</v>
      </c>
    </row>
    <row r="831" spans="1:15" ht="18">
      <c r="A831" s="25" t="s">
        <v>236</v>
      </c>
      <c r="B831" s="26" t="s">
        <v>306</v>
      </c>
      <c r="C831" s="26" t="s">
        <v>195</v>
      </c>
      <c r="D831" s="26" t="s">
        <v>191</v>
      </c>
      <c r="E831" s="26" t="s">
        <v>29</v>
      </c>
      <c r="F831" s="26" t="s">
        <v>247</v>
      </c>
      <c r="G831" s="26" t="s">
        <v>224</v>
      </c>
      <c r="H831" s="26"/>
      <c r="I831" s="140">
        <v>1294.5</v>
      </c>
      <c r="J831" s="152"/>
      <c r="K831" s="152"/>
      <c r="L831" s="152"/>
      <c r="M831" s="152"/>
      <c r="N831" s="142">
        <v>0</v>
      </c>
      <c r="O831" s="142">
        <f>I831+N831</f>
        <v>1294.5</v>
      </c>
    </row>
    <row r="832" spans="1:15" ht="18">
      <c r="A832" s="22" t="s">
        <v>255</v>
      </c>
      <c r="B832" s="24" t="s">
        <v>306</v>
      </c>
      <c r="C832" s="24" t="s">
        <v>195</v>
      </c>
      <c r="D832" s="24" t="s">
        <v>191</v>
      </c>
      <c r="E832" s="24" t="s">
        <v>29</v>
      </c>
      <c r="F832" s="24" t="s">
        <v>254</v>
      </c>
      <c r="G832" s="24"/>
      <c r="H832" s="24"/>
      <c r="I832" s="138">
        <f>I833</f>
        <v>68.5</v>
      </c>
      <c r="J832" s="152"/>
      <c r="K832" s="152"/>
      <c r="L832" s="152"/>
      <c r="M832" s="152"/>
      <c r="N832" s="138">
        <f>N833</f>
        <v>0</v>
      </c>
      <c r="O832" s="186">
        <f>O833</f>
        <v>68.5</v>
      </c>
    </row>
    <row r="833" spans="1:15" ht="18">
      <c r="A833" s="22" t="s">
        <v>257</v>
      </c>
      <c r="B833" s="24" t="s">
        <v>306</v>
      </c>
      <c r="C833" s="24" t="s">
        <v>195</v>
      </c>
      <c r="D833" s="24" t="s">
        <v>191</v>
      </c>
      <c r="E833" s="24" t="s">
        <v>29</v>
      </c>
      <c r="F833" s="24" t="s">
        <v>256</v>
      </c>
      <c r="G833" s="24"/>
      <c r="H833" s="24"/>
      <c r="I833" s="138">
        <f>I834</f>
        <v>68.5</v>
      </c>
      <c r="J833" s="152"/>
      <c r="K833" s="152"/>
      <c r="L833" s="152"/>
      <c r="M833" s="152"/>
      <c r="N833" s="138">
        <f>N834</f>
        <v>0</v>
      </c>
      <c r="O833" s="186">
        <f>O834</f>
        <v>68.5</v>
      </c>
    </row>
    <row r="834" spans="1:15" ht="18">
      <c r="A834" s="25" t="s">
        <v>236</v>
      </c>
      <c r="B834" s="26" t="s">
        <v>306</v>
      </c>
      <c r="C834" s="26" t="s">
        <v>195</v>
      </c>
      <c r="D834" s="26" t="s">
        <v>191</v>
      </c>
      <c r="E834" s="26" t="s">
        <v>29</v>
      </c>
      <c r="F834" s="26" t="s">
        <v>256</v>
      </c>
      <c r="G834" s="26" t="s">
        <v>224</v>
      </c>
      <c r="H834" s="26"/>
      <c r="I834" s="140">
        <v>68.5</v>
      </c>
      <c r="J834" s="152"/>
      <c r="K834" s="152"/>
      <c r="L834" s="152"/>
      <c r="M834" s="152"/>
      <c r="N834" s="142">
        <v>0</v>
      </c>
      <c r="O834" s="142">
        <f>I834+N834</f>
        <v>68.5</v>
      </c>
    </row>
    <row r="835" spans="1:15" ht="30">
      <c r="A835" s="22" t="s">
        <v>171</v>
      </c>
      <c r="B835" s="24" t="s">
        <v>306</v>
      </c>
      <c r="C835" s="24" t="s">
        <v>195</v>
      </c>
      <c r="D835" s="24" t="s">
        <v>191</v>
      </c>
      <c r="E835" s="24" t="s">
        <v>30</v>
      </c>
      <c r="F835" s="24"/>
      <c r="G835" s="24"/>
      <c r="H835" s="24"/>
      <c r="I835" s="138">
        <f>I836</f>
        <v>490</v>
      </c>
      <c r="J835" s="152"/>
      <c r="K835" s="152"/>
      <c r="L835" s="152"/>
      <c r="M835" s="152"/>
      <c r="N835" s="138">
        <f aca="true" t="shared" si="149" ref="N835:O839">N836</f>
        <v>0</v>
      </c>
      <c r="O835" s="186">
        <f t="shared" si="149"/>
        <v>490</v>
      </c>
    </row>
    <row r="836" spans="1:15" ht="45">
      <c r="A836" s="22" t="s">
        <v>380</v>
      </c>
      <c r="B836" s="24" t="s">
        <v>306</v>
      </c>
      <c r="C836" s="24" t="s">
        <v>195</v>
      </c>
      <c r="D836" s="24" t="s">
        <v>191</v>
      </c>
      <c r="E836" s="24" t="s">
        <v>31</v>
      </c>
      <c r="F836" s="24"/>
      <c r="G836" s="24"/>
      <c r="H836" s="24"/>
      <c r="I836" s="138">
        <f>I837</f>
        <v>490</v>
      </c>
      <c r="J836" s="152"/>
      <c r="K836" s="152"/>
      <c r="L836" s="152"/>
      <c r="M836" s="152"/>
      <c r="N836" s="138">
        <f t="shared" si="149"/>
        <v>0</v>
      </c>
      <c r="O836" s="186">
        <f t="shared" si="149"/>
        <v>490</v>
      </c>
    </row>
    <row r="837" spans="1:15" ht="18">
      <c r="A837" s="22" t="s">
        <v>300</v>
      </c>
      <c r="B837" s="24" t="s">
        <v>306</v>
      </c>
      <c r="C837" s="24" t="s">
        <v>195</v>
      </c>
      <c r="D837" s="24" t="s">
        <v>191</v>
      </c>
      <c r="E837" s="24" t="s">
        <v>32</v>
      </c>
      <c r="F837" s="24"/>
      <c r="G837" s="24"/>
      <c r="H837" s="24"/>
      <c r="I837" s="138">
        <f>I838</f>
        <v>490</v>
      </c>
      <c r="J837" s="152"/>
      <c r="K837" s="152"/>
      <c r="L837" s="152"/>
      <c r="M837" s="152"/>
      <c r="N837" s="138">
        <f t="shared" si="149"/>
        <v>0</v>
      </c>
      <c r="O837" s="186">
        <f t="shared" si="149"/>
        <v>490</v>
      </c>
    </row>
    <row r="838" spans="1:15" ht="36" customHeight="1">
      <c r="A838" s="22" t="s">
        <v>329</v>
      </c>
      <c r="B838" s="24" t="s">
        <v>306</v>
      </c>
      <c r="C838" s="24" t="s">
        <v>195</v>
      </c>
      <c r="D838" s="24" t="s">
        <v>191</v>
      </c>
      <c r="E838" s="24" t="s">
        <v>32</v>
      </c>
      <c r="F838" s="24" t="s">
        <v>246</v>
      </c>
      <c r="G838" s="24"/>
      <c r="H838" s="24"/>
      <c r="I838" s="138">
        <f>I839</f>
        <v>490</v>
      </c>
      <c r="J838" s="152"/>
      <c r="K838" s="152"/>
      <c r="L838" s="152"/>
      <c r="M838" s="152"/>
      <c r="N838" s="138">
        <f t="shared" si="149"/>
        <v>0</v>
      </c>
      <c r="O838" s="186">
        <f t="shared" si="149"/>
        <v>490</v>
      </c>
    </row>
    <row r="839" spans="1:15" ht="45">
      <c r="A839" s="22" t="s">
        <v>317</v>
      </c>
      <c r="B839" s="24" t="s">
        <v>306</v>
      </c>
      <c r="C839" s="24" t="s">
        <v>195</v>
      </c>
      <c r="D839" s="24" t="s">
        <v>191</v>
      </c>
      <c r="E839" s="24" t="s">
        <v>32</v>
      </c>
      <c r="F839" s="24" t="s">
        <v>247</v>
      </c>
      <c r="G839" s="24"/>
      <c r="H839" s="24"/>
      <c r="I839" s="138">
        <f>I840</f>
        <v>490</v>
      </c>
      <c r="J839" s="152"/>
      <c r="K839" s="152"/>
      <c r="L839" s="152"/>
      <c r="M839" s="152"/>
      <c r="N839" s="138">
        <f t="shared" si="149"/>
        <v>0</v>
      </c>
      <c r="O839" s="186">
        <f t="shared" si="149"/>
        <v>490</v>
      </c>
    </row>
    <row r="840" spans="1:15" ht="18">
      <c r="A840" s="28" t="s">
        <v>236</v>
      </c>
      <c r="B840" s="26" t="s">
        <v>306</v>
      </c>
      <c r="C840" s="26" t="s">
        <v>195</v>
      </c>
      <c r="D840" s="26" t="s">
        <v>191</v>
      </c>
      <c r="E840" s="24" t="s">
        <v>32</v>
      </c>
      <c r="F840" s="26" t="s">
        <v>247</v>
      </c>
      <c r="G840" s="26" t="s">
        <v>224</v>
      </c>
      <c r="H840" s="26"/>
      <c r="I840" s="140">
        <v>490</v>
      </c>
      <c r="J840" s="152"/>
      <c r="K840" s="152"/>
      <c r="L840" s="152"/>
      <c r="M840" s="152"/>
      <c r="N840" s="142">
        <v>0</v>
      </c>
      <c r="O840" s="142">
        <f>I840+N840</f>
        <v>490</v>
      </c>
    </row>
    <row r="841" spans="1:15" ht="30">
      <c r="A841" s="23" t="s">
        <v>377</v>
      </c>
      <c r="B841" s="24" t="s">
        <v>306</v>
      </c>
      <c r="C841" s="24" t="s">
        <v>195</v>
      </c>
      <c r="D841" s="24" t="s">
        <v>191</v>
      </c>
      <c r="E841" s="24" t="s">
        <v>378</v>
      </c>
      <c r="F841" s="24"/>
      <c r="G841" s="24"/>
      <c r="H841" s="24"/>
      <c r="I841" s="138">
        <f>I842+I847</f>
        <v>883.9000000000001</v>
      </c>
      <c r="J841" s="152"/>
      <c r="K841" s="152"/>
      <c r="L841" s="152"/>
      <c r="M841" s="152"/>
      <c r="N841" s="138">
        <f>N842+N847</f>
        <v>0</v>
      </c>
      <c r="O841" s="186">
        <f>O842+O847</f>
        <v>883.9000000000001</v>
      </c>
    </row>
    <row r="842" spans="1:15" ht="45">
      <c r="A842" s="22" t="s">
        <v>153</v>
      </c>
      <c r="B842" s="24" t="s">
        <v>306</v>
      </c>
      <c r="C842" s="24" t="s">
        <v>195</v>
      </c>
      <c r="D842" s="24" t="s">
        <v>191</v>
      </c>
      <c r="E842" s="24" t="s">
        <v>406</v>
      </c>
      <c r="F842" s="26"/>
      <c r="G842" s="26"/>
      <c r="H842" s="26"/>
      <c r="I842" s="138">
        <f>I843</f>
        <v>192</v>
      </c>
      <c r="J842" s="152"/>
      <c r="K842" s="152"/>
      <c r="L842" s="152"/>
      <c r="M842" s="152"/>
      <c r="N842" s="138">
        <f aca="true" t="shared" si="150" ref="N842:O845">N843</f>
        <v>0</v>
      </c>
      <c r="O842" s="186">
        <f t="shared" si="150"/>
        <v>192</v>
      </c>
    </row>
    <row r="843" spans="1:15" ht="18">
      <c r="A843" s="22" t="s">
        <v>300</v>
      </c>
      <c r="B843" s="24" t="s">
        <v>306</v>
      </c>
      <c r="C843" s="24" t="s">
        <v>195</v>
      </c>
      <c r="D843" s="24" t="s">
        <v>191</v>
      </c>
      <c r="E843" s="24" t="s">
        <v>148</v>
      </c>
      <c r="F843" s="24"/>
      <c r="G843" s="24"/>
      <c r="H843" s="24"/>
      <c r="I843" s="138">
        <f>I844</f>
        <v>192</v>
      </c>
      <c r="J843" s="152"/>
      <c r="K843" s="152"/>
      <c r="L843" s="152"/>
      <c r="M843" s="152"/>
      <c r="N843" s="138">
        <f t="shared" si="150"/>
        <v>0</v>
      </c>
      <c r="O843" s="186">
        <f t="shared" si="150"/>
        <v>192</v>
      </c>
    </row>
    <row r="844" spans="1:15" ht="37.5" customHeight="1">
      <c r="A844" s="22" t="s">
        <v>329</v>
      </c>
      <c r="B844" s="24" t="s">
        <v>306</v>
      </c>
      <c r="C844" s="24" t="s">
        <v>195</v>
      </c>
      <c r="D844" s="24" t="s">
        <v>191</v>
      </c>
      <c r="E844" s="24" t="s">
        <v>148</v>
      </c>
      <c r="F844" s="24" t="s">
        <v>246</v>
      </c>
      <c r="G844" s="24"/>
      <c r="H844" s="24"/>
      <c r="I844" s="138">
        <f>I845</f>
        <v>192</v>
      </c>
      <c r="J844" s="152"/>
      <c r="K844" s="152"/>
      <c r="L844" s="152"/>
      <c r="M844" s="152"/>
      <c r="N844" s="138">
        <f t="shared" si="150"/>
        <v>0</v>
      </c>
      <c r="O844" s="186">
        <f t="shared" si="150"/>
        <v>192</v>
      </c>
    </row>
    <row r="845" spans="1:15" ht="45">
      <c r="A845" s="22" t="s">
        <v>317</v>
      </c>
      <c r="B845" s="24" t="s">
        <v>306</v>
      </c>
      <c r="C845" s="24" t="s">
        <v>195</v>
      </c>
      <c r="D845" s="24" t="s">
        <v>191</v>
      </c>
      <c r="E845" s="24" t="s">
        <v>148</v>
      </c>
      <c r="F845" s="24" t="s">
        <v>247</v>
      </c>
      <c r="G845" s="24"/>
      <c r="H845" s="24"/>
      <c r="I845" s="138">
        <f>I846</f>
        <v>192</v>
      </c>
      <c r="J845" s="152"/>
      <c r="K845" s="152"/>
      <c r="L845" s="152"/>
      <c r="M845" s="152"/>
      <c r="N845" s="138">
        <f t="shared" si="150"/>
        <v>0</v>
      </c>
      <c r="O845" s="186">
        <f t="shared" si="150"/>
        <v>192</v>
      </c>
    </row>
    <row r="846" spans="1:15" ht="18">
      <c r="A846" s="28" t="s">
        <v>236</v>
      </c>
      <c r="B846" s="26" t="s">
        <v>306</v>
      </c>
      <c r="C846" s="26" t="s">
        <v>195</v>
      </c>
      <c r="D846" s="26" t="s">
        <v>191</v>
      </c>
      <c r="E846" s="26" t="s">
        <v>148</v>
      </c>
      <c r="F846" s="26" t="s">
        <v>247</v>
      </c>
      <c r="G846" s="26" t="s">
        <v>224</v>
      </c>
      <c r="H846" s="26"/>
      <c r="I846" s="140">
        <v>192</v>
      </c>
      <c r="J846" s="152"/>
      <c r="K846" s="152"/>
      <c r="L846" s="152"/>
      <c r="M846" s="152"/>
      <c r="N846" s="142">
        <v>0</v>
      </c>
      <c r="O846" s="142">
        <f>I846+N846</f>
        <v>192</v>
      </c>
    </row>
    <row r="847" spans="1:15" ht="45">
      <c r="A847" s="121" t="s">
        <v>497</v>
      </c>
      <c r="B847" s="24" t="s">
        <v>306</v>
      </c>
      <c r="C847" s="24" t="s">
        <v>195</v>
      </c>
      <c r="D847" s="24" t="s">
        <v>191</v>
      </c>
      <c r="E847" s="24" t="s">
        <v>498</v>
      </c>
      <c r="F847" s="26"/>
      <c r="G847" s="26"/>
      <c r="H847" s="26"/>
      <c r="I847" s="138">
        <f>I848</f>
        <v>691.9000000000001</v>
      </c>
      <c r="J847" s="152"/>
      <c r="K847" s="152"/>
      <c r="L847" s="152"/>
      <c r="M847" s="152"/>
      <c r="N847" s="138">
        <f>N848</f>
        <v>0</v>
      </c>
      <c r="O847" s="186">
        <f>O848</f>
        <v>691.9000000000001</v>
      </c>
    </row>
    <row r="848" spans="1:15" ht="35.25" customHeight="1">
      <c r="A848" s="22" t="s">
        <v>329</v>
      </c>
      <c r="B848" s="24" t="s">
        <v>306</v>
      </c>
      <c r="C848" s="24" t="s">
        <v>195</v>
      </c>
      <c r="D848" s="24" t="s">
        <v>191</v>
      </c>
      <c r="E848" s="24" t="s">
        <v>498</v>
      </c>
      <c r="F848" s="24" t="s">
        <v>246</v>
      </c>
      <c r="G848" s="24"/>
      <c r="H848" s="24"/>
      <c r="I848" s="138">
        <f>I849</f>
        <v>691.9000000000001</v>
      </c>
      <c r="J848" s="152"/>
      <c r="K848" s="152"/>
      <c r="L848" s="152"/>
      <c r="M848" s="152"/>
      <c r="N848" s="138">
        <f>N849</f>
        <v>0</v>
      </c>
      <c r="O848" s="186">
        <f>O849</f>
        <v>691.9000000000001</v>
      </c>
    </row>
    <row r="849" spans="1:15" ht="45">
      <c r="A849" s="22" t="s">
        <v>317</v>
      </c>
      <c r="B849" s="24" t="s">
        <v>306</v>
      </c>
      <c r="C849" s="24" t="s">
        <v>195</v>
      </c>
      <c r="D849" s="24" t="s">
        <v>191</v>
      </c>
      <c r="E849" s="24" t="s">
        <v>498</v>
      </c>
      <c r="F849" s="24" t="s">
        <v>247</v>
      </c>
      <c r="G849" s="24"/>
      <c r="H849" s="24"/>
      <c r="I849" s="138">
        <f>I850+I851</f>
        <v>691.9000000000001</v>
      </c>
      <c r="J849" s="152"/>
      <c r="K849" s="152"/>
      <c r="L849" s="152"/>
      <c r="M849" s="152"/>
      <c r="N849" s="138">
        <f>N850+N851</f>
        <v>0</v>
      </c>
      <c r="O849" s="186">
        <f>O850+O851</f>
        <v>691.9000000000001</v>
      </c>
    </row>
    <row r="850" spans="1:15" ht="18">
      <c r="A850" s="28" t="s">
        <v>236</v>
      </c>
      <c r="B850" s="26" t="s">
        <v>306</v>
      </c>
      <c r="C850" s="26" t="s">
        <v>195</v>
      </c>
      <c r="D850" s="26" t="s">
        <v>191</v>
      </c>
      <c r="E850" s="26" t="s">
        <v>498</v>
      </c>
      <c r="F850" s="26" t="s">
        <v>247</v>
      </c>
      <c r="G850" s="26" t="s">
        <v>224</v>
      </c>
      <c r="H850" s="26"/>
      <c r="I850" s="140">
        <v>0.7</v>
      </c>
      <c r="J850" s="152"/>
      <c r="K850" s="152"/>
      <c r="L850" s="152"/>
      <c r="M850" s="152"/>
      <c r="N850" s="142">
        <v>0</v>
      </c>
      <c r="O850" s="142">
        <f>I850+N850</f>
        <v>0.7</v>
      </c>
    </row>
    <row r="851" spans="1:15" ht="18">
      <c r="A851" s="28" t="s">
        <v>237</v>
      </c>
      <c r="B851" s="26" t="s">
        <v>306</v>
      </c>
      <c r="C851" s="26" t="s">
        <v>195</v>
      </c>
      <c r="D851" s="26" t="s">
        <v>191</v>
      </c>
      <c r="E851" s="26" t="s">
        <v>498</v>
      </c>
      <c r="F851" s="26" t="s">
        <v>247</v>
      </c>
      <c r="G851" s="26" t="s">
        <v>225</v>
      </c>
      <c r="H851" s="26"/>
      <c r="I851" s="140">
        <v>691.2</v>
      </c>
      <c r="J851" s="152"/>
      <c r="K851" s="152"/>
      <c r="L851" s="152"/>
      <c r="M851" s="152"/>
      <c r="N851" s="142">
        <v>0</v>
      </c>
      <c r="O851" s="142">
        <f>I851+N851</f>
        <v>691.2</v>
      </c>
    </row>
    <row r="852" spans="1:15" ht="18">
      <c r="A852" s="27" t="s">
        <v>166</v>
      </c>
      <c r="B852" s="24" t="s">
        <v>306</v>
      </c>
      <c r="C852" s="24" t="s">
        <v>195</v>
      </c>
      <c r="D852" s="24" t="s">
        <v>191</v>
      </c>
      <c r="E852" s="24" t="s">
        <v>361</v>
      </c>
      <c r="F852" s="26"/>
      <c r="G852" s="26"/>
      <c r="H852" s="26"/>
      <c r="I852" s="167">
        <f>I853</f>
        <v>140</v>
      </c>
      <c r="J852" s="177">
        <f aca="true" t="shared" si="151" ref="J852:O852">J853</f>
        <v>0</v>
      </c>
      <c r="K852" s="177">
        <f t="shared" si="151"/>
        <v>0</v>
      </c>
      <c r="L852" s="177">
        <f t="shared" si="151"/>
        <v>0</v>
      </c>
      <c r="M852" s="177">
        <f t="shared" si="151"/>
        <v>0</v>
      </c>
      <c r="N852" s="177">
        <f t="shared" si="151"/>
        <v>20</v>
      </c>
      <c r="O852" s="186">
        <f t="shared" si="151"/>
        <v>160</v>
      </c>
    </row>
    <row r="853" spans="1:15" ht="60">
      <c r="A853" s="112" t="s">
        <v>295</v>
      </c>
      <c r="B853" s="24" t="s">
        <v>306</v>
      </c>
      <c r="C853" s="24" t="s">
        <v>195</v>
      </c>
      <c r="D853" s="24" t="s">
        <v>191</v>
      </c>
      <c r="E853" s="24" t="s">
        <v>11</v>
      </c>
      <c r="F853" s="26"/>
      <c r="G853" s="26"/>
      <c r="H853" s="26"/>
      <c r="I853" s="167">
        <f>I854</f>
        <v>140</v>
      </c>
      <c r="J853" s="152"/>
      <c r="K853" s="152"/>
      <c r="L853" s="152"/>
      <c r="M853" s="152"/>
      <c r="N853" s="167">
        <f aca="true" t="shared" si="152" ref="N853:O855">N854</f>
        <v>20</v>
      </c>
      <c r="O853" s="186">
        <f t="shared" si="152"/>
        <v>160</v>
      </c>
    </row>
    <row r="854" spans="1:15" ht="45">
      <c r="A854" s="112" t="s">
        <v>249</v>
      </c>
      <c r="B854" s="24" t="s">
        <v>306</v>
      </c>
      <c r="C854" s="24" t="s">
        <v>195</v>
      </c>
      <c r="D854" s="24" t="s">
        <v>191</v>
      </c>
      <c r="E854" s="24" t="s">
        <v>11</v>
      </c>
      <c r="F854" s="24" t="s">
        <v>248</v>
      </c>
      <c r="G854" s="26"/>
      <c r="H854" s="26"/>
      <c r="I854" s="167">
        <f>I855</f>
        <v>140</v>
      </c>
      <c r="J854" s="152"/>
      <c r="K854" s="152"/>
      <c r="L854" s="152"/>
      <c r="M854" s="152"/>
      <c r="N854" s="167">
        <f t="shared" si="152"/>
        <v>20</v>
      </c>
      <c r="O854" s="186">
        <f t="shared" si="152"/>
        <v>160</v>
      </c>
    </row>
    <row r="855" spans="1:15" ht="18">
      <c r="A855" s="112" t="s">
        <v>251</v>
      </c>
      <c r="B855" s="24" t="s">
        <v>306</v>
      </c>
      <c r="C855" s="24" t="s">
        <v>195</v>
      </c>
      <c r="D855" s="24" t="s">
        <v>191</v>
      </c>
      <c r="E855" s="24" t="s">
        <v>11</v>
      </c>
      <c r="F855" s="24" t="s">
        <v>250</v>
      </c>
      <c r="G855" s="26"/>
      <c r="H855" s="26"/>
      <c r="I855" s="167">
        <f>I856</f>
        <v>140</v>
      </c>
      <c r="J855" s="152"/>
      <c r="K855" s="152"/>
      <c r="L855" s="152"/>
      <c r="M855" s="152"/>
      <c r="N855" s="167">
        <f t="shared" si="152"/>
        <v>20</v>
      </c>
      <c r="O855" s="186">
        <f t="shared" si="152"/>
        <v>160</v>
      </c>
    </row>
    <row r="856" spans="1:15" ht="18">
      <c r="A856" s="114" t="s">
        <v>236</v>
      </c>
      <c r="B856" s="26" t="s">
        <v>306</v>
      </c>
      <c r="C856" s="26" t="s">
        <v>195</v>
      </c>
      <c r="D856" s="26" t="s">
        <v>191</v>
      </c>
      <c r="E856" s="26" t="s">
        <v>11</v>
      </c>
      <c r="F856" s="26" t="s">
        <v>250</v>
      </c>
      <c r="G856" s="26" t="s">
        <v>224</v>
      </c>
      <c r="H856" s="26"/>
      <c r="I856" s="140">
        <v>140</v>
      </c>
      <c r="J856" s="152"/>
      <c r="K856" s="152"/>
      <c r="L856" s="152"/>
      <c r="M856" s="152"/>
      <c r="N856" s="142">
        <v>20</v>
      </c>
      <c r="O856" s="142">
        <f>I856+N856</f>
        <v>160</v>
      </c>
    </row>
    <row r="857" spans="1:15" ht="28.5">
      <c r="A857" s="45" t="s">
        <v>325</v>
      </c>
      <c r="B857" s="46" t="s">
        <v>306</v>
      </c>
      <c r="C857" s="46" t="s">
        <v>195</v>
      </c>
      <c r="D857" s="46" t="s">
        <v>194</v>
      </c>
      <c r="E857" s="46"/>
      <c r="F857" s="46"/>
      <c r="G857" s="46"/>
      <c r="H857" s="46"/>
      <c r="I857" s="134">
        <f>I858</f>
        <v>7882.1</v>
      </c>
      <c r="J857" s="152"/>
      <c r="K857" s="152"/>
      <c r="L857" s="152"/>
      <c r="M857" s="152"/>
      <c r="N857" s="134">
        <f>N858</f>
        <v>0</v>
      </c>
      <c r="O857" s="134">
        <f>O858</f>
        <v>7882.1</v>
      </c>
    </row>
    <row r="858" spans="1:15" ht="18">
      <c r="A858" s="23" t="s">
        <v>166</v>
      </c>
      <c r="B858" s="24" t="s">
        <v>306</v>
      </c>
      <c r="C858" s="24" t="s">
        <v>195</v>
      </c>
      <c r="D858" s="24" t="s">
        <v>194</v>
      </c>
      <c r="E858" s="24" t="s">
        <v>361</v>
      </c>
      <c r="F858" s="24"/>
      <c r="G858" s="24"/>
      <c r="H858" s="24"/>
      <c r="I858" s="138">
        <f>I859+I866</f>
        <v>7882.1</v>
      </c>
      <c r="J858" s="152"/>
      <c r="K858" s="152"/>
      <c r="L858" s="152"/>
      <c r="M858" s="152"/>
      <c r="N858" s="138">
        <f>N859+N866</f>
        <v>0</v>
      </c>
      <c r="O858" s="186">
        <f>O859+O866</f>
        <v>7882.1</v>
      </c>
    </row>
    <row r="859" spans="1:15" ht="30">
      <c r="A859" s="48" t="s">
        <v>243</v>
      </c>
      <c r="B859" s="24" t="s">
        <v>306</v>
      </c>
      <c r="C859" s="24" t="s">
        <v>195</v>
      </c>
      <c r="D859" s="24" t="s">
        <v>194</v>
      </c>
      <c r="E859" s="24" t="s">
        <v>360</v>
      </c>
      <c r="F859" s="24"/>
      <c r="G859" s="24"/>
      <c r="H859" s="24"/>
      <c r="I859" s="138">
        <f>I860+I863</f>
        <v>3869.7000000000003</v>
      </c>
      <c r="J859" s="152"/>
      <c r="K859" s="152"/>
      <c r="L859" s="152"/>
      <c r="M859" s="152"/>
      <c r="N859" s="138">
        <f>N860+N863</f>
        <v>0</v>
      </c>
      <c r="O859" s="186">
        <f>O860+O863</f>
        <v>3869.7000000000003</v>
      </c>
    </row>
    <row r="860" spans="1:15" ht="90">
      <c r="A860" s="23" t="s">
        <v>315</v>
      </c>
      <c r="B860" s="24" t="s">
        <v>306</v>
      </c>
      <c r="C860" s="24" t="s">
        <v>195</v>
      </c>
      <c r="D860" s="24" t="s">
        <v>194</v>
      </c>
      <c r="E860" s="24" t="s">
        <v>360</v>
      </c>
      <c r="F860" s="24" t="s">
        <v>244</v>
      </c>
      <c r="G860" s="24"/>
      <c r="H860" s="24"/>
      <c r="I860" s="138">
        <f>I861</f>
        <v>3709.3</v>
      </c>
      <c r="J860" s="152"/>
      <c r="K860" s="152"/>
      <c r="L860" s="152"/>
      <c r="M860" s="152"/>
      <c r="N860" s="138">
        <f>N861</f>
        <v>0</v>
      </c>
      <c r="O860" s="186">
        <f>O861</f>
        <v>3709.3</v>
      </c>
    </row>
    <row r="861" spans="1:15" ht="30">
      <c r="A861" s="23" t="s">
        <v>314</v>
      </c>
      <c r="B861" s="24" t="s">
        <v>306</v>
      </c>
      <c r="C861" s="24" t="s">
        <v>195</v>
      </c>
      <c r="D861" s="24" t="s">
        <v>194</v>
      </c>
      <c r="E861" s="24" t="s">
        <v>360</v>
      </c>
      <c r="F861" s="24" t="s">
        <v>245</v>
      </c>
      <c r="G861" s="24"/>
      <c r="H861" s="24"/>
      <c r="I861" s="138">
        <f>I862</f>
        <v>3709.3</v>
      </c>
      <c r="J861" s="152"/>
      <c r="K861" s="152"/>
      <c r="L861" s="152"/>
      <c r="M861" s="152"/>
      <c r="N861" s="138">
        <f>N862</f>
        <v>0</v>
      </c>
      <c r="O861" s="186">
        <f>O862</f>
        <v>3709.3</v>
      </c>
    </row>
    <row r="862" spans="1:15" ht="18">
      <c r="A862" s="25" t="s">
        <v>236</v>
      </c>
      <c r="B862" s="26" t="s">
        <v>306</v>
      </c>
      <c r="C862" s="26" t="s">
        <v>195</v>
      </c>
      <c r="D862" s="26" t="s">
        <v>194</v>
      </c>
      <c r="E862" s="26" t="s">
        <v>360</v>
      </c>
      <c r="F862" s="26" t="s">
        <v>245</v>
      </c>
      <c r="G862" s="26" t="s">
        <v>224</v>
      </c>
      <c r="H862" s="26"/>
      <c r="I862" s="140">
        <v>3709.3</v>
      </c>
      <c r="J862" s="152"/>
      <c r="K862" s="152"/>
      <c r="L862" s="152"/>
      <c r="M862" s="152"/>
      <c r="N862" s="142">
        <v>0</v>
      </c>
      <c r="O862" s="142">
        <f>I862+N862</f>
        <v>3709.3</v>
      </c>
    </row>
    <row r="863" spans="1:15" ht="36" customHeight="1">
      <c r="A863" s="22" t="s">
        <v>329</v>
      </c>
      <c r="B863" s="24" t="s">
        <v>306</v>
      </c>
      <c r="C863" s="24" t="s">
        <v>195</v>
      </c>
      <c r="D863" s="24" t="s">
        <v>194</v>
      </c>
      <c r="E863" s="24" t="s">
        <v>360</v>
      </c>
      <c r="F863" s="24" t="s">
        <v>246</v>
      </c>
      <c r="G863" s="24"/>
      <c r="H863" s="24"/>
      <c r="I863" s="138">
        <f>I864</f>
        <v>160.4</v>
      </c>
      <c r="J863" s="152"/>
      <c r="K863" s="152"/>
      <c r="L863" s="152"/>
      <c r="M863" s="152"/>
      <c r="N863" s="138">
        <f>N864</f>
        <v>0</v>
      </c>
      <c r="O863" s="186">
        <f>O864</f>
        <v>160.4</v>
      </c>
    </row>
    <row r="864" spans="1:15" ht="45">
      <c r="A864" s="22" t="s">
        <v>317</v>
      </c>
      <c r="B864" s="24" t="s">
        <v>306</v>
      </c>
      <c r="C864" s="24" t="s">
        <v>195</v>
      </c>
      <c r="D864" s="24" t="s">
        <v>194</v>
      </c>
      <c r="E864" s="24" t="s">
        <v>360</v>
      </c>
      <c r="F864" s="24" t="s">
        <v>247</v>
      </c>
      <c r="G864" s="24"/>
      <c r="H864" s="24"/>
      <c r="I864" s="138">
        <f>I865</f>
        <v>160.4</v>
      </c>
      <c r="J864" s="152"/>
      <c r="K864" s="152"/>
      <c r="L864" s="152"/>
      <c r="M864" s="152"/>
      <c r="N864" s="138">
        <f>N865</f>
        <v>0</v>
      </c>
      <c r="O864" s="186">
        <f>O865</f>
        <v>160.4</v>
      </c>
    </row>
    <row r="865" spans="1:15" ht="18">
      <c r="A865" s="25" t="s">
        <v>236</v>
      </c>
      <c r="B865" s="26" t="s">
        <v>306</v>
      </c>
      <c r="C865" s="26" t="s">
        <v>195</v>
      </c>
      <c r="D865" s="26" t="s">
        <v>194</v>
      </c>
      <c r="E865" s="26" t="s">
        <v>360</v>
      </c>
      <c r="F865" s="26" t="s">
        <v>247</v>
      </c>
      <c r="G865" s="26" t="s">
        <v>224</v>
      </c>
      <c r="H865" s="26"/>
      <c r="I865" s="140">
        <v>160.4</v>
      </c>
      <c r="J865" s="152"/>
      <c r="K865" s="152"/>
      <c r="L865" s="152"/>
      <c r="M865" s="152"/>
      <c r="N865" s="142">
        <v>0</v>
      </c>
      <c r="O865" s="142">
        <f>I865+N865</f>
        <v>160.4</v>
      </c>
    </row>
    <row r="866" spans="1:15" ht="30">
      <c r="A866" s="23" t="s">
        <v>267</v>
      </c>
      <c r="B866" s="24" t="s">
        <v>306</v>
      </c>
      <c r="C866" s="24" t="s">
        <v>195</v>
      </c>
      <c r="D866" s="24" t="s">
        <v>194</v>
      </c>
      <c r="E866" s="24" t="s">
        <v>33</v>
      </c>
      <c r="F866" s="24"/>
      <c r="G866" s="24"/>
      <c r="H866" s="24"/>
      <c r="I866" s="138">
        <f>I867+I870</f>
        <v>4012.4</v>
      </c>
      <c r="J866" s="152"/>
      <c r="K866" s="152"/>
      <c r="L866" s="152"/>
      <c r="M866" s="152"/>
      <c r="N866" s="138">
        <f>N867+N870</f>
        <v>0</v>
      </c>
      <c r="O866" s="186">
        <f>O867+O870</f>
        <v>4012.4</v>
      </c>
    </row>
    <row r="867" spans="1:15" ht="90">
      <c r="A867" s="23" t="s">
        <v>315</v>
      </c>
      <c r="B867" s="24" t="s">
        <v>306</v>
      </c>
      <c r="C867" s="24" t="s">
        <v>195</v>
      </c>
      <c r="D867" s="24" t="s">
        <v>194</v>
      </c>
      <c r="E867" s="24" t="s">
        <v>33</v>
      </c>
      <c r="F867" s="24" t="s">
        <v>244</v>
      </c>
      <c r="G867" s="24"/>
      <c r="H867" s="24"/>
      <c r="I867" s="138">
        <f>I868</f>
        <v>3699.3</v>
      </c>
      <c r="J867" s="152"/>
      <c r="K867" s="152"/>
      <c r="L867" s="152"/>
      <c r="M867" s="152"/>
      <c r="N867" s="138">
        <f>N868</f>
        <v>0</v>
      </c>
      <c r="O867" s="186">
        <f>O868</f>
        <v>3699.3</v>
      </c>
    </row>
    <row r="868" spans="1:15" ht="30">
      <c r="A868" s="23" t="s">
        <v>253</v>
      </c>
      <c r="B868" s="24" t="s">
        <v>306</v>
      </c>
      <c r="C868" s="24" t="s">
        <v>195</v>
      </c>
      <c r="D868" s="24" t="s">
        <v>194</v>
      </c>
      <c r="E868" s="24" t="s">
        <v>33</v>
      </c>
      <c r="F868" s="24" t="s">
        <v>252</v>
      </c>
      <c r="G868" s="24"/>
      <c r="H868" s="24"/>
      <c r="I868" s="138">
        <f>I869</f>
        <v>3699.3</v>
      </c>
      <c r="J868" s="152"/>
      <c r="K868" s="152"/>
      <c r="L868" s="152"/>
      <c r="M868" s="152"/>
      <c r="N868" s="138">
        <f>N869</f>
        <v>0</v>
      </c>
      <c r="O868" s="186">
        <f>O869</f>
        <v>3699.3</v>
      </c>
    </row>
    <row r="869" spans="1:15" ht="18">
      <c r="A869" s="28" t="s">
        <v>236</v>
      </c>
      <c r="B869" s="26" t="s">
        <v>306</v>
      </c>
      <c r="C869" s="26" t="s">
        <v>195</v>
      </c>
      <c r="D869" s="26" t="s">
        <v>194</v>
      </c>
      <c r="E869" s="26" t="s">
        <v>33</v>
      </c>
      <c r="F869" s="26" t="s">
        <v>252</v>
      </c>
      <c r="G869" s="26" t="s">
        <v>224</v>
      </c>
      <c r="H869" s="26"/>
      <c r="I869" s="140">
        <v>3699.3</v>
      </c>
      <c r="J869" s="152"/>
      <c r="K869" s="152"/>
      <c r="L869" s="152"/>
      <c r="M869" s="152"/>
      <c r="N869" s="142">
        <v>0</v>
      </c>
      <c r="O869" s="142">
        <f>I869+N869</f>
        <v>3699.3</v>
      </c>
    </row>
    <row r="870" spans="1:15" ht="35.25" customHeight="1">
      <c r="A870" s="22" t="s">
        <v>329</v>
      </c>
      <c r="B870" s="24" t="s">
        <v>306</v>
      </c>
      <c r="C870" s="24" t="s">
        <v>195</v>
      </c>
      <c r="D870" s="24" t="s">
        <v>194</v>
      </c>
      <c r="E870" s="24" t="s">
        <v>33</v>
      </c>
      <c r="F870" s="24" t="s">
        <v>246</v>
      </c>
      <c r="G870" s="24"/>
      <c r="H870" s="24"/>
      <c r="I870" s="138">
        <f>I871</f>
        <v>313.1</v>
      </c>
      <c r="J870" s="152"/>
      <c r="K870" s="152"/>
      <c r="L870" s="152"/>
      <c r="M870" s="152"/>
      <c r="N870" s="138">
        <f>N871</f>
        <v>0</v>
      </c>
      <c r="O870" s="186">
        <f>O871</f>
        <v>313.1</v>
      </c>
    </row>
    <row r="871" spans="1:15" ht="45">
      <c r="A871" s="22" t="s">
        <v>317</v>
      </c>
      <c r="B871" s="24" t="s">
        <v>306</v>
      </c>
      <c r="C871" s="24" t="s">
        <v>195</v>
      </c>
      <c r="D871" s="24" t="s">
        <v>194</v>
      </c>
      <c r="E871" s="24" t="s">
        <v>33</v>
      </c>
      <c r="F871" s="24" t="s">
        <v>247</v>
      </c>
      <c r="G871" s="24"/>
      <c r="H871" s="24"/>
      <c r="I871" s="138">
        <f>I872</f>
        <v>313.1</v>
      </c>
      <c r="J871" s="152"/>
      <c r="K871" s="152"/>
      <c r="L871" s="152"/>
      <c r="M871" s="152"/>
      <c r="N871" s="138">
        <f>N872</f>
        <v>0</v>
      </c>
      <c r="O871" s="186">
        <f>O872</f>
        <v>313.1</v>
      </c>
    </row>
    <row r="872" spans="1:15" ht="18">
      <c r="A872" s="25" t="s">
        <v>236</v>
      </c>
      <c r="B872" s="26" t="s">
        <v>306</v>
      </c>
      <c r="C872" s="26" t="s">
        <v>195</v>
      </c>
      <c r="D872" s="26" t="s">
        <v>194</v>
      </c>
      <c r="E872" s="26" t="s">
        <v>33</v>
      </c>
      <c r="F872" s="26" t="s">
        <v>247</v>
      </c>
      <c r="G872" s="26" t="s">
        <v>224</v>
      </c>
      <c r="H872" s="26"/>
      <c r="I872" s="140">
        <v>313.1</v>
      </c>
      <c r="J872" s="152"/>
      <c r="K872" s="152"/>
      <c r="L872" s="152"/>
      <c r="M872" s="152"/>
      <c r="N872" s="142">
        <v>0</v>
      </c>
      <c r="O872" s="142">
        <f>I872+N872</f>
        <v>313.1</v>
      </c>
    </row>
    <row r="873" spans="1:15" ht="18">
      <c r="A873" s="45" t="s">
        <v>188</v>
      </c>
      <c r="B873" s="46" t="s">
        <v>306</v>
      </c>
      <c r="C873" s="46" t="s">
        <v>205</v>
      </c>
      <c r="D873" s="46"/>
      <c r="E873" s="26"/>
      <c r="F873" s="26"/>
      <c r="G873" s="26"/>
      <c r="H873" s="26"/>
      <c r="I873" s="134">
        <f aca="true" t="shared" si="153" ref="I873:I879">I874</f>
        <v>2570.3</v>
      </c>
      <c r="J873" s="152"/>
      <c r="K873" s="152"/>
      <c r="L873" s="152"/>
      <c r="M873" s="152"/>
      <c r="N873" s="134">
        <f aca="true" t="shared" si="154" ref="N873:O879">N874</f>
        <v>0</v>
      </c>
      <c r="O873" s="134">
        <f t="shared" si="154"/>
        <v>2570.3</v>
      </c>
    </row>
    <row r="874" spans="1:15" ht="18">
      <c r="A874" s="45" t="s">
        <v>240</v>
      </c>
      <c r="B874" s="46" t="s">
        <v>306</v>
      </c>
      <c r="C874" s="46" t="s">
        <v>205</v>
      </c>
      <c r="D874" s="46" t="s">
        <v>194</v>
      </c>
      <c r="E874" s="26"/>
      <c r="F874" s="26"/>
      <c r="G874" s="26"/>
      <c r="H874" s="26"/>
      <c r="I874" s="134">
        <f t="shared" si="153"/>
        <v>2570.3</v>
      </c>
      <c r="J874" s="152"/>
      <c r="K874" s="152"/>
      <c r="L874" s="152"/>
      <c r="M874" s="152"/>
      <c r="N874" s="134">
        <f t="shared" si="154"/>
        <v>0</v>
      </c>
      <c r="O874" s="134">
        <f t="shared" si="154"/>
        <v>2570.3</v>
      </c>
    </row>
    <row r="875" spans="1:15" ht="30">
      <c r="A875" s="22" t="s">
        <v>434</v>
      </c>
      <c r="B875" s="24" t="s">
        <v>306</v>
      </c>
      <c r="C875" s="24" t="s">
        <v>205</v>
      </c>
      <c r="D875" s="24" t="s">
        <v>194</v>
      </c>
      <c r="E875" s="24" t="s">
        <v>128</v>
      </c>
      <c r="F875" s="24"/>
      <c r="G875" s="24"/>
      <c r="H875" s="26"/>
      <c r="I875" s="138">
        <f t="shared" si="153"/>
        <v>2570.3</v>
      </c>
      <c r="J875" s="152"/>
      <c r="K875" s="152"/>
      <c r="L875" s="152"/>
      <c r="M875" s="152"/>
      <c r="N875" s="138">
        <f t="shared" si="154"/>
        <v>0</v>
      </c>
      <c r="O875" s="186">
        <f t="shared" si="154"/>
        <v>2570.3</v>
      </c>
    </row>
    <row r="876" spans="1:15" ht="30">
      <c r="A876" s="22" t="s">
        <v>439</v>
      </c>
      <c r="B876" s="24" t="s">
        <v>306</v>
      </c>
      <c r="C876" s="24" t="s">
        <v>205</v>
      </c>
      <c r="D876" s="24" t="s">
        <v>194</v>
      </c>
      <c r="E876" s="24" t="s">
        <v>129</v>
      </c>
      <c r="F876" s="24"/>
      <c r="G876" s="24"/>
      <c r="H876" s="26"/>
      <c r="I876" s="138">
        <f t="shared" si="153"/>
        <v>2570.3</v>
      </c>
      <c r="J876" s="152"/>
      <c r="K876" s="152"/>
      <c r="L876" s="152"/>
      <c r="M876" s="152"/>
      <c r="N876" s="138">
        <f t="shared" si="154"/>
        <v>0</v>
      </c>
      <c r="O876" s="186">
        <f t="shared" si="154"/>
        <v>2570.3</v>
      </c>
    </row>
    <row r="877" spans="1:15" ht="75">
      <c r="A877" s="22" t="s">
        <v>323</v>
      </c>
      <c r="B877" s="24" t="s">
        <v>306</v>
      </c>
      <c r="C877" s="24" t="s">
        <v>205</v>
      </c>
      <c r="D877" s="24" t="s">
        <v>194</v>
      </c>
      <c r="E877" s="24" t="s">
        <v>130</v>
      </c>
      <c r="F877" s="24"/>
      <c r="G877" s="24"/>
      <c r="H877" s="26"/>
      <c r="I877" s="138">
        <f>I878</f>
        <v>2570.3</v>
      </c>
      <c r="J877" s="152"/>
      <c r="K877" s="152"/>
      <c r="L877" s="152"/>
      <c r="M877" s="152"/>
      <c r="N877" s="138">
        <f>N878</f>
        <v>0</v>
      </c>
      <c r="O877" s="186">
        <f>O878</f>
        <v>2570.3</v>
      </c>
    </row>
    <row r="878" spans="1:15" ht="26.25" customHeight="1">
      <c r="A878" s="22" t="s">
        <v>528</v>
      </c>
      <c r="B878" s="24" t="s">
        <v>306</v>
      </c>
      <c r="C878" s="24" t="s">
        <v>205</v>
      </c>
      <c r="D878" s="24" t="s">
        <v>194</v>
      </c>
      <c r="E878" s="24" t="s">
        <v>131</v>
      </c>
      <c r="F878" s="24"/>
      <c r="G878" s="24"/>
      <c r="H878" s="26"/>
      <c r="I878" s="138">
        <f>I879</f>
        <v>2570.3</v>
      </c>
      <c r="J878" s="152"/>
      <c r="K878" s="152"/>
      <c r="L878" s="152"/>
      <c r="M878" s="152"/>
      <c r="N878" s="138">
        <f>N879</f>
        <v>0</v>
      </c>
      <c r="O878" s="186">
        <f>O879</f>
        <v>2570.3</v>
      </c>
    </row>
    <row r="879" spans="1:15" ht="30">
      <c r="A879" s="22" t="s">
        <v>259</v>
      </c>
      <c r="B879" s="24" t="s">
        <v>306</v>
      </c>
      <c r="C879" s="24" t="s">
        <v>205</v>
      </c>
      <c r="D879" s="24" t="s">
        <v>194</v>
      </c>
      <c r="E879" s="24" t="s">
        <v>131</v>
      </c>
      <c r="F879" s="24" t="s">
        <v>258</v>
      </c>
      <c r="G879" s="24"/>
      <c r="H879" s="26"/>
      <c r="I879" s="138">
        <f t="shared" si="153"/>
        <v>2570.3</v>
      </c>
      <c r="J879" s="152"/>
      <c r="K879" s="152"/>
      <c r="L879" s="152"/>
      <c r="M879" s="152"/>
      <c r="N879" s="138">
        <f t="shared" si="154"/>
        <v>0</v>
      </c>
      <c r="O879" s="186">
        <f t="shared" si="154"/>
        <v>2570.3</v>
      </c>
    </row>
    <row r="880" spans="1:15" ht="30">
      <c r="A880" s="22" t="s">
        <v>270</v>
      </c>
      <c r="B880" s="24" t="s">
        <v>306</v>
      </c>
      <c r="C880" s="24" t="s">
        <v>205</v>
      </c>
      <c r="D880" s="24" t="s">
        <v>194</v>
      </c>
      <c r="E880" s="24" t="s">
        <v>131</v>
      </c>
      <c r="F880" s="24" t="s">
        <v>262</v>
      </c>
      <c r="G880" s="24"/>
      <c r="H880" s="26"/>
      <c r="I880" s="138">
        <f>I881+I882</f>
        <v>2570.3</v>
      </c>
      <c r="J880" s="152"/>
      <c r="K880" s="152"/>
      <c r="L880" s="152"/>
      <c r="M880" s="152"/>
      <c r="N880" s="138">
        <f>N881+N882</f>
        <v>0</v>
      </c>
      <c r="O880" s="186">
        <f>O881+O882</f>
        <v>2570.3</v>
      </c>
    </row>
    <row r="881" spans="1:15" ht="18">
      <c r="A881" s="25" t="s">
        <v>236</v>
      </c>
      <c r="B881" s="26" t="s">
        <v>306</v>
      </c>
      <c r="C881" s="26" t="s">
        <v>205</v>
      </c>
      <c r="D881" s="26" t="s">
        <v>194</v>
      </c>
      <c r="E881" s="26" t="s">
        <v>131</v>
      </c>
      <c r="F881" s="26" t="s">
        <v>262</v>
      </c>
      <c r="G881" s="26" t="s">
        <v>224</v>
      </c>
      <c r="H881" s="26"/>
      <c r="I881" s="140">
        <v>1547.8</v>
      </c>
      <c r="J881" s="152"/>
      <c r="K881" s="152"/>
      <c r="L881" s="152"/>
      <c r="M881" s="152"/>
      <c r="N881" s="142">
        <v>-24.2</v>
      </c>
      <c r="O881" s="142">
        <f>I881+N881</f>
        <v>1523.6</v>
      </c>
    </row>
    <row r="882" spans="1:15" ht="18">
      <c r="A882" s="25" t="s">
        <v>237</v>
      </c>
      <c r="B882" s="26" t="s">
        <v>306</v>
      </c>
      <c r="C882" s="26" t="s">
        <v>205</v>
      </c>
      <c r="D882" s="26" t="s">
        <v>194</v>
      </c>
      <c r="E882" s="26" t="s">
        <v>131</v>
      </c>
      <c r="F882" s="26" t="s">
        <v>262</v>
      </c>
      <c r="G882" s="26" t="s">
        <v>225</v>
      </c>
      <c r="H882" s="26"/>
      <c r="I882" s="140">
        <v>1022.5</v>
      </c>
      <c r="J882" s="152"/>
      <c r="K882" s="152"/>
      <c r="L882" s="152"/>
      <c r="M882" s="152"/>
      <c r="N882" s="142">
        <v>24.2</v>
      </c>
      <c r="O882" s="142">
        <f>I882+N882</f>
        <v>1046.7</v>
      </c>
    </row>
    <row r="883" spans="1:15" ht="18">
      <c r="A883" s="45" t="s">
        <v>235</v>
      </c>
      <c r="B883" s="46" t="s">
        <v>306</v>
      </c>
      <c r="C883" s="46" t="s">
        <v>208</v>
      </c>
      <c r="D883" s="24"/>
      <c r="E883" s="24"/>
      <c r="F883" s="24"/>
      <c r="G883" s="24"/>
      <c r="H883" s="24"/>
      <c r="I883" s="134">
        <f>I884</f>
        <v>29187.7</v>
      </c>
      <c r="J883" s="152"/>
      <c r="K883" s="152"/>
      <c r="L883" s="152"/>
      <c r="M883" s="152"/>
      <c r="N883" s="134">
        <f>N884</f>
        <v>28</v>
      </c>
      <c r="O883" s="134">
        <f>O884</f>
        <v>29215.7</v>
      </c>
    </row>
    <row r="884" spans="1:15" ht="18">
      <c r="A884" s="45" t="s">
        <v>233</v>
      </c>
      <c r="B884" s="46" t="s">
        <v>306</v>
      </c>
      <c r="C884" s="46" t="s">
        <v>208</v>
      </c>
      <c r="D884" s="46" t="s">
        <v>197</v>
      </c>
      <c r="E884" s="46"/>
      <c r="F884" s="46"/>
      <c r="G884" s="46"/>
      <c r="H884" s="46"/>
      <c r="I884" s="134">
        <f aca="true" t="shared" si="155" ref="I884:O884">I885+I917</f>
        <v>29187.7</v>
      </c>
      <c r="J884" s="134">
        <f t="shared" si="155"/>
        <v>0</v>
      </c>
      <c r="K884" s="134">
        <f t="shared" si="155"/>
        <v>0</v>
      </c>
      <c r="L884" s="134">
        <f t="shared" si="155"/>
        <v>0</v>
      </c>
      <c r="M884" s="134">
        <f t="shared" si="155"/>
        <v>0</v>
      </c>
      <c r="N884" s="134">
        <f t="shared" si="155"/>
        <v>28</v>
      </c>
      <c r="O884" s="134">
        <f t="shared" si="155"/>
        <v>29215.7</v>
      </c>
    </row>
    <row r="885" spans="1:15" ht="45">
      <c r="A885" s="23" t="s">
        <v>38</v>
      </c>
      <c r="B885" s="24" t="s">
        <v>306</v>
      </c>
      <c r="C885" s="24" t="s">
        <v>208</v>
      </c>
      <c r="D885" s="24" t="s">
        <v>197</v>
      </c>
      <c r="E885" s="24" t="s">
        <v>39</v>
      </c>
      <c r="F885" s="24"/>
      <c r="G885" s="24"/>
      <c r="H885" s="24"/>
      <c r="I885" s="138">
        <f>I886+I900+I911</f>
        <v>29107.7</v>
      </c>
      <c r="J885" s="152"/>
      <c r="K885" s="152"/>
      <c r="L885" s="152"/>
      <c r="M885" s="152"/>
      <c r="N885" s="138">
        <f>N886+N900+N911</f>
        <v>28</v>
      </c>
      <c r="O885" s="186">
        <f>O886+O900+O911</f>
        <v>29135.7</v>
      </c>
    </row>
    <row r="886" spans="1:15" ht="75">
      <c r="A886" s="23" t="s">
        <v>402</v>
      </c>
      <c r="B886" s="24" t="s">
        <v>306</v>
      </c>
      <c r="C886" s="24" t="s">
        <v>208</v>
      </c>
      <c r="D886" s="24" t="s">
        <v>197</v>
      </c>
      <c r="E886" s="24" t="s">
        <v>40</v>
      </c>
      <c r="F886" s="24"/>
      <c r="G886" s="24"/>
      <c r="H886" s="24"/>
      <c r="I886" s="138">
        <f>I887+I895</f>
        <v>12706.6</v>
      </c>
      <c r="J886" s="152"/>
      <c r="K886" s="152"/>
      <c r="L886" s="152"/>
      <c r="M886" s="152"/>
      <c r="N886" s="138">
        <f>N887+N895</f>
        <v>28</v>
      </c>
      <c r="O886" s="186">
        <f>O887+O895</f>
        <v>12734.6</v>
      </c>
    </row>
    <row r="887" spans="1:15" ht="60">
      <c r="A887" s="23" t="s">
        <v>482</v>
      </c>
      <c r="B887" s="24" t="s">
        <v>306</v>
      </c>
      <c r="C887" s="24" t="s">
        <v>208</v>
      </c>
      <c r="D887" s="24" t="s">
        <v>197</v>
      </c>
      <c r="E887" s="24" t="s">
        <v>43</v>
      </c>
      <c r="F887" s="24"/>
      <c r="G887" s="24"/>
      <c r="H887" s="24"/>
      <c r="I887" s="138">
        <f>I888</f>
        <v>850</v>
      </c>
      <c r="J887" s="152"/>
      <c r="K887" s="152"/>
      <c r="L887" s="152"/>
      <c r="M887" s="152"/>
      <c r="N887" s="138">
        <f>N888</f>
        <v>28</v>
      </c>
      <c r="O887" s="186">
        <f>O888</f>
        <v>878</v>
      </c>
    </row>
    <row r="888" spans="1:15" ht="18">
      <c r="A888" s="22" t="s">
        <v>300</v>
      </c>
      <c r="B888" s="24" t="s">
        <v>306</v>
      </c>
      <c r="C888" s="24" t="s">
        <v>208</v>
      </c>
      <c r="D888" s="24" t="s">
        <v>197</v>
      </c>
      <c r="E888" s="24" t="s">
        <v>44</v>
      </c>
      <c r="F888" s="24"/>
      <c r="G888" s="24"/>
      <c r="H888" s="24"/>
      <c r="I888" s="138">
        <f>I892+I889</f>
        <v>850</v>
      </c>
      <c r="J888" s="152"/>
      <c r="K888" s="152"/>
      <c r="L888" s="152"/>
      <c r="M888" s="152"/>
      <c r="N888" s="138">
        <f>N892+N889</f>
        <v>28</v>
      </c>
      <c r="O888" s="186">
        <f>O892+O889</f>
        <v>878</v>
      </c>
    </row>
    <row r="889" spans="1:15" ht="90">
      <c r="A889" s="23" t="s">
        <v>315</v>
      </c>
      <c r="B889" s="24" t="s">
        <v>306</v>
      </c>
      <c r="C889" s="24" t="s">
        <v>208</v>
      </c>
      <c r="D889" s="24" t="s">
        <v>197</v>
      </c>
      <c r="E889" s="24" t="s">
        <v>44</v>
      </c>
      <c r="F889" s="24" t="s">
        <v>244</v>
      </c>
      <c r="G889" s="24"/>
      <c r="H889" s="24"/>
      <c r="I889" s="138">
        <f>I890</f>
        <v>350</v>
      </c>
      <c r="J889" s="152"/>
      <c r="K889" s="152"/>
      <c r="L889" s="152"/>
      <c r="M889" s="152"/>
      <c r="N889" s="138">
        <f>N890</f>
        <v>-97</v>
      </c>
      <c r="O889" s="186">
        <f>O890</f>
        <v>253</v>
      </c>
    </row>
    <row r="890" spans="1:15" ht="30">
      <c r="A890" s="23" t="s">
        <v>314</v>
      </c>
      <c r="B890" s="24" t="s">
        <v>306</v>
      </c>
      <c r="C890" s="24" t="s">
        <v>208</v>
      </c>
      <c r="D890" s="24" t="s">
        <v>197</v>
      </c>
      <c r="E890" s="24" t="s">
        <v>44</v>
      </c>
      <c r="F890" s="24" t="s">
        <v>245</v>
      </c>
      <c r="G890" s="24"/>
      <c r="H890" s="24"/>
      <c r="I890" s="138">
        <f>I891</f>
        <v>350</v>
      </c>
      <c r="J890" s="152"/>
      <c r="K890" s="152"/>
      <c r="L890" s="152"/>
      <c r="M890" s="152"/>
      <c r="N890" s="138">
        <f>N891</f>
        <v>-97</v>
      </c>
      <c r="O890" s="186">
        <f>O891</f>
        <v>253</v>
      </c>
    </row>
    <row r="891" spans="1:15" ht="18">
      <c r="A891" s="25" t="s">
        <v>236</v>
      </c>
      <c r="B891" s="26" t="s">
        <v>306</v>
      </c>
      <c r="C891" s="26" t="s">
        <v>208</v>
      </c>
      <c r="D891" s="26" t="s">
        <v>197</v>
      </c>
      <c r="E891" s="26" t="s">
        <v>44</v>
      </c>
      <c r="F891" s="26" t="s">
        <v>245</v>
      </c>
      <c r="G891" s="26" t="s">
        <v>224</v>
      </c>
      <c r="H891" s="26"/>
      <c r="I891" s="140">
        <v>350</v>
      </c>
      <c r="J891" s="152"/>
      <c r="K891" s="152"/>
      <c r="L891" s="152"/>
      <c r="M891" s="152"/>
      <c r="N891" s="142">
        <v>-97</v>
      </c>
      <c r="O891" s="142">
        <f>I891+N891</f>
        <v>253</v>
      </c>
    </row>
    <row r="892" spans="1:15" ht="36.75" customHeight="1">
      <c r="A892" s="22" t="s">
        <v>329</v>
      </c>
      <c r="B892" s="24" t="s">
        <v>306</v>
      </c>
      <c r="C892" s="24" t="s">
        <v>208</v>
      </c>
      <c r="D892" s="24" t="s">
        <v>197</v>
      </c>
      <c r="E892" s="24" t="s">
        <v>44</v>
      </c>
      <c r="F892" s="24" t="s">
        <v>246</v>
      </c>
      <c r="G892" s="24"/>
      <c r="H892" s="24"/>
      <c r="I892" s="138">
        <f>I893</f>
        <v>500</v>
      </c>
      <c r="J892" s="152"/>
      <c r="K892" s="152"/>
      <c r="L892" s="152"/>
      <c r="M892" s="152"/>
      <c r="N892" s="138">
        <f>N893</f>
        <v>125</v>
      </c>
      <c r="O892" s="186">
        <f>O893</f>
        <v>625</v>
      </c>
    </row>
    <row r="893" spans="1:15" ht="45">
      <c r="A893" s="22" t="s">
        <v>317</v>
      </c>
      <c r="B893" s="24" t="s">
        <v>306</v>
      </c>
      <c r="C893" s="24" t="s">
        <v>208</v>
      </c>
      <c r="D893" s="24" t="s">
        <v>197</v>
      </c>
      <c r="E893" s="24" t="s">
        <v>44</v>
      </c>
      <c r="F893" s="24" t="s">
        <v>247</v>
      </c>
      <c r="G893" s="24"/>
      <c r="H893" s="24"/>
      <c r="I893" s="138">
        <f>I894</f>
        <v>500</v>
      </c>
      <c r="J893" s="152"/>
      <c r="K893" s="152"/>
      <c r="L893" s="152"/>
      <c r="M893" s="152"/>
      <c r="N893" s="138">
        <f>N894</f>
        <v>125</v>
      </c>
      <c r="O893" s="186">
        <f>O894</f>
        <v>625</v>
      </c>
    </row>
    <row r="894" spans="1:15" ht="18">
      <c r="A894" s="25" t="s">
        <v>236</v>
      </c>
      <c r="B894" s="26" t="s">
        <v>306</v>
      </c>
      <c r="C894" s="26" t="s">
        <v>208</v>
      </c>
      <c r="D894" s="26" t="s">
        <v>197</v>
      </c>
      <c r="E894" s="26" t="s">
        <v>44</v>
      </c>
      <c r="F894" s="26" t="s">
        <v>247</v>
      </c>
      <c r="G894" s="26" t="s">
        <v>224</v>
      </c>
      <c r="H894" s="26"/>
      <c r="I894" s="140">
        <v>500</v>
      </c>
      <c r="J894" s="152"/>
      <c r="K894" s="152"/>
      <c r="L894" s="152"/>
      <c r="M894" s="152"/>
      <c r="N894" s="142">
        <v>125</v>
      </c>
      <c r="O894" s="142">
        <f>I894+N894</f>
        <v>625</v>
      </c>
    </row>
    <row r="895" spans="1:15" ht="75">
      <c r="A895" s="23" t="s">
        <v>45</v>
      </c>
      <c r="B895" s="24" t="s">
        <v>306</v>
      </c>
      <c r="C895" s="24" t="s">
        <v>208</v>
      </c>
      <c r="D895" s="24" t="s">
        <v>197</v>
      </c>
      <c r="E895" s="24" t="s">
        <v>46</v>
      </c>
      <c r="F895" s="24"/>
      <c r="G895" s="24"/>
      <c r="H895" s="24"/>
      <c r="I895" s="138">
        <f>I896</f>
        <v>11856.6</v>
      </c>
      <c r="J895" s="152"/>
      <c r="K895" s="152"/>
      <c r="L895" s="152"/>
      <c r="M895" s="152"/>
      <c r="N895" s="138">
        <f aca="true" t="shared" si="156" ref="N895:O898">N896</f>
        <v>0</v>
      </c>
      <c r="O895" s="186">
        <f t="shared" si="156"/>
        <v>11856.6</v>
      </c>
    </row>
    <row r="896" spans="1:15" ht="18">
      <c r="A896" s="22" t="s">
        <v>300</v>
      </c>
      <c r="B896" s="24" t="s">
        <v>306</v>
      </c>
      <c r="C896" s="24" t="s">
        <v>208</v>
      </c>
      <c r="D896" s="24" t="s">
        <v>197</v>
      </c>
      <c r="E896" s="24" t="s">
        <v>47</v>
      </c>
      <c r="F896" s="24"/>
      <c r="G896" s="24"/>
      <c r="H896" s="24"/>
      <c r="I896" s="138">
        <f>I897</f>
        <v>11856.6</v>
      </c>
      <c r="J896" s="152"/>
      <c r="K896" s="152"/>
      <c r="L896" s="152"/>
      <c r="M896" s="152"/>
      <c r="N896" s="138">
        <f t="shared" si="156"/>
        <v>0</v>
      </c>
      <c r="O896" s="186">
        <f t="shared" si="156"/>
        <v>11856.6</v>
      </c>
    </row>
    <row r="897" spans="1:15" ht="45">
      <c r="A897" s="27" t="s">
        <v>249</v>
      </c>
      <c r="B897" s="24" t="s">
        <v>306</v>
      </c>
      <c r="C897" s="24" t="s">
        <v>208</v>
      </c>
      <c r="D897" s="24" t="s">
        <v>197</v>
      </c>
      <c r="E897" s="24" t="s">
        <v>47</v>
      </c>
      <c r="F897" s="24" t="s">
        <v>248</v>
      </c>
      <c r="G897" s="24"/>
      <c r="H897" s="24"/>
      <c r="I897" s="138">
        <f>I898</f>
        <v>11856.6</v>
      </c>
      <c r="J897" s="152"/>
      <c r="K897" s="152"/>
      <c r="L897" s="152"/>
      <c r="M897" s="152"/>
      <c r="N897" s="138">
        <f t="shared" si="156"/>
        <v>0</v>
      </c>
      <c r="O897" s="186">
        <f t="shared" si="156"/>
        <v>11856.6</v>
      </c>
    </row>
    <row r="898" spans="1:15" ht="18">
      <c r="A898" s="23" t="s">
        <v>272</v>
      </c>
      <c r="B898" s="24" t="s">
        <v>306</v>
      </c>
      <c r="C898" s="24" t="s">
        <v>208</v>
      </c>
      <c r="D898" s="24" t="s">
        <v>197</v>
      </c>
      <c r="E898" s="24" t="s">
        <v>47</v>
      </c>
      <c r="F898" s="24" t="s">
        <v>271</v>
      </c>
      <c r="G898" s="24"/>
      <c r="H898" s="24"/>
      <c r="I898" s="138">
        <f>I899</f>
        <v>11856.6</v>
      </c>
      <c r="J898" s="152"/>
      <c r="K898" s="152"/>
      <c r="L898" s="152"/>
      <c r="M898" s="152"/>
      <c r="N898" s="138">
        <f t="shared" si="156"/>
        <v>0</v>
      </c>
      <c r="O898" s="186">
        <f t="shared" si="156"/>
        <v>11856.6</v>
      </c>
    </row>
    <row r="899" spans="1:15" ht="18">
      <c r="A899" s="25" t="s">
        <v>236</v>
      </c>
      <c r="B899" s="26" t="s">
        <v>306</v>
      </c>
      <c r="C899" s="26" t="s">
        <v>208</v>
      </c>
      <c r="D899" s="26" t="s">
        <v>197</v>
      </c>
      <c r="E899" s="26" t="s">
        <v>47</v>
      </c>
      <c r="F899" s="26" t="s">
        <v>271</v>
      </c>
      <c r="G899" s="26" t="s">
        <v>224</v>
      </c>
      <c r="H899" s="26"/>
      <c r="I899" s="140">
        <v>11856.6</v>
      </c>
      <c r="J899" s="152"/>
      <c r="K899" s="152"/>
      <c r="L899" s="152"/>
      <c r="M899" s="152"/>
      <c r="N899" s="142">
        <v>0</v>
      </c>
      <c r="O899" s="142">
        <f>I899+N899</f>
        <v>11856.6</v>
      </c>
    </row>
    <row r="900" spans="1:15" ht="45">
      <c r="A900" s="23" t="s">
        <v>48</v>
      </c>
      <c r="B900" s="24" t="s">
        <v>306</v>
      </c>
      <c r="C900" s="24" t="s">
        <v>208</v>
      </c>
      <c r="D900" s="24" t="s">
        <v>197</v>
      </c>
      <c r="E900" s="24" t="s">
        <v>49</v>
      </c>
      <c r="F900" s="26"/>
      <c r="G900" s="26"/>
      <c r="H900" s="26"/>
      <c r="I900" s="138">
        <f>I901+I906</f>
        <v>994.5</v>
      </c>
      <c r="J900" s="183" t="e">
        <f>J901+J906+#REF!</f>
        <v>#REF!</v>
      </c>
      <c r="K900" s="183" t="e">
        <f>K901+K906+#REF!</f>
        <v>#REF!</v>
      </c>
      <c r="L900" s="183" t="e">
        <f>L901+L906+#REF!</f>
        <v>#REF!</v>
      </c>
      <c r="M900" s="183" t="e">
        <f>M901+M906+#REF!</f>
        <v>#REF!</v>
      </c>
      <c r="N900" s="184">
        <f>N901+N906</f>
        <v>0</v>
      </c>
      <c r="O900" s="186">
        <f>O901+O906</f>
        <v>994.5</v>
      </c>
    </row>
    <row r="901" spans="1:15" ht="30">
      <c r="A901" s="23" t="s">
        <v>50</v>
      </c>
      <c r="B901" s="24" t="s">
        <v>306</v>
      </c>
      <c r="C901" s="24" t="s">
        <v>208</v>
      </c>
      <c r="D901" s="24" t="s">
        <v>197</v>
      </c>
      <c r="E901" s="24" t="s">
        <v>51</v>
      </c>
      <c r="F901" s="26"/>
      <c r="G901" s="26"/>
      <c r="H901" s="26"/>
      <c r="I901" s="138">
        <f>I902</f>
        <v>500</v>
      </c>
      <c r="J901" s="152"/>
      <c r="K901" s="152"/>
      <c r="L901" s="152"/>
      <c r="M901" s="152"/>
      <c r="N901" s="138">
        <f aca="true" t="shared" si="157" ref="N901:O904">N902</f>
        <v>0</v>
      </c>
      <c r="O901" s="186">
        <f t="shared" si="157"/>
        <v>500</v>
      </c>
    </row>
    <row r="902" spans="1:15" ht="18">
      <c r="A902" s="22" t="s">
        <v>300</v>
      </c>
      <c r="B902" s="24" t="s">
        <v>306</v>
      </c>
      <c r="C902" s="24" t="s">
        <v>208</v>
      </c>
      <c r="D902" s="24" t="s">
        <v>197</v>
      </c>
      <c r="E902" s="24" t="s">
        <v>52</v>
      </c>
      <c r="F902" s="24"/>
      <c r="G902" s="26"/>
      <c r="H902" s="26"/>
      <c r="I902" s="138">
        <f>I903</f>
        <v>500</v>
      </c>
      <c r="J902" s="152"/>
      <c r="K902" s="152"/>
      <c r="L902" s="152"/>
      <c r="M902" s="152"/>
      <c r="N902" s="138">
        <f t="shared" si="157"/>
        <v>0</v>
      </c>
      <c r="O902" s="186">
        <f t="shared" si="157"/>
        <v>500</v>
      </c>
    </row>
    <row r="903" spans="1:15" ht="36.75" customHeight="1">
      <c r="A903" s="22" t="s">
        <v>329</v>
      </c>
      <c r="B903" s="24" t="s">
        <v>306</v>
      </c>
      <c r="C903" s="24" t="s">
        <v>208</v>
      </c>
      <c r="D903" s="24" t="s">
        <v>197</v>
      </c>
      <c r="E903" s="24" t="s">
        <v>52</v>
      </c>
      <c r="F903" s="24" t="s">
        <v>246</v>
      </c>
      <c r="G903" s="26"/>
      <c r="H903" s="26"/>
      <c r="I903" s="138">
        <f>I904</f>
        <v>500</v>
      </c>
      <c r="J903" s="152"/>
      <c r="K903" s="152"/>
      <c r="L903" s="152"/>
      <c r="M903" s="152"/>
      <c r="N903" s="138">
        <f t="shared" si="157"/>
        <v>0</v>
      </c>
      <c r="O903" s="186">
        <f t="shared" si="157"/>
        <v>500</v>
      </c>
    </row>
    <row r="904" spans="1:15" ht="45">
      <c r="A904" s="22" t="s">
        <v>317</v>
      </c>
      <c r="B904" s="24" t="s">
        <v>306</v>
      </c>
      <c r="C904" s="24" t="s">
        <v>208</v>
      </c>
      <c r="D904" s="24" t="s">
        <v>197</v>
      </c>
      <c r="E904" s="24" t="s">
        <v>52</v>
      </c>
      <c r="F904" s="24" t="s">
        <v>247</v>
      </c>
      <c r="G904" s="26"/>
      <c r="H904" s="26"/>
      <c r="I904" s="138">
        <f>I905</f>
        <v>500</v>
      </c>
      <c r="J904" s="152"/>
      <c r="K904" s="152"/>
      <c r="L904" s="152"/>
      <c r="M904" s="152"/>
      <c r="N904" s="138">
        <f t="shared" si="157"/>
        <v>0</v>
      </c>
      <c r="O904" s="186">
        <f t="shared" si="157"/>
        <v>500</v>
      </c>
    </row>
    <row r="905" spans="1:15" ht="18">
      <c r="A905" s="25" t="s">
        <v>236</v>
      </c>
      <c r="B905" s="26" t="s">
        <v>306</v>
      </c>
      <c r="C905" s="26" t="s">
        <v>208</v>
      </c>
      <c r="D905" s="26" t="s">
        <v>197</v>
      </c>
      <c r="E905" s="26" t="s">
        <v>52</v>
      </c>
      <c r="F905" s="26" t="s">
        <v>247</v>
      </c>
      <c r="G905" s="26" t="s">
        <v>224</v>
      </c>
      <c r="H905" s="26"/>
      <c r="I905" s="140">
        <v>500</v>
      </c>
      <c r="J905" s="152"/>
      <c r="K905" s="152"/>
      <c r="L905" s="152"/>
      <c r="M905" s="152"/>
      <c r="N905" s="142">
        <v>0</v>
      </c>
      <c r="O905" s="142">
        <f>I905+N905</f>
        <v>500</v>
      </c>
    </row>
    <row r="906" spans="1:15" ht="75.75" customHeight="1">
      <c r="A906" s="22" t="s">
        <v>527</v>
      </c>
      <c r="B906" s="24" t="s">
        <v>306</v>
      </c>
      <c r="C906" s="24" t="s">
        <v>208</v>
      </c>
      <c r="D906" s="24" t="s">
        <v>197</v>
      </c>
      <c r="E906" s="24" t="s">
        <v>525</v>
      </c>
      <c r="F906" s="24"/>
      <c r="G906" s="24"/>
      <c r="H906" s="24"/>
      <c r="I906" s="138">
        <f>I907</f>
        <v>494.5</v>
      </c>
      <c r="J906" s="152"/>
      <c r="K906" s="152"/>
      <c r="L906" s="152"/>
      <c r="M906" s="152"/>
      <c r="N906" s="138">
        <f aca="true" t="shared" si="158" ref="N906:O909">N907</f>
        <v>0</v>
      </c>
      <c r="O906" s="186">
        <f t="shared" si="158"/>
        <v>494.5</v>
      </c>
    </row>
    <row r="907" spans="1:15" ht="18">
      <c r="A907" s="22" t="s">
        <v>300</v>
      </c>
      <c r="B907" s="24" t="s">
        <v>306</v>
      </c>
      <c r="C907" s="24" t="s">
        <v>208</v>
      </c>
      <c r="D907" s="24" t="s">
        <v>197</v>
      </c>
      <c r="E907" s="24" t="s">
        <v>526</v>
      </c>
      <c r="F907" s="24"/>
      <c r="G907" s="24"/>
      <c r="H907" s="24"/>
      <c r="I907" s="138">
        <f>I908</f>
        <v>494.5</v>
      </c>
      <c r="J907" s="152"/>
      <c r="K907" s="152"/>
      <c r="L907" s="152"/>
      <c r="M907" s="152"/>
      <c r="N907" s="138">
        <f t="shared" si="158"/>
        <v>0</v>
      </c>
      <c r="O907" s="186">
        <f t="shared" si="158"/>
        <v>494.5</v>
      </c>
    </row>
    <row r="908" spans="1:15" ht="45">
      <c r="A908" s="112" t="s">
        <v>319</v>
      </c>
      <c r="B908" s="24" t="s">
        <v>306</v>
      </c>
      <c r="C908" s="24" t="s">
        <v>208</v>
      </c>
      <c r="D908" s="24" t="s">
        <v>197</v>
      </c>
      <c r="E908" s="24" t="s">
        <v>526</v>
      </c>
      <c r="F908" s="24" t="s">
        <v>273</v>
      </c>
      <c r="G908" s="24"/>
      <c r="H908" s="26"/>
      <c r="I908" s="138">
        <f>I909</f>
        <v>494.5</v>
      </c>
      <c r="J908" s="152"/>
      <c r="K908" s="152"/>
      <c r="L908" s="152"/>
      <c r="M908" s="152"/>
      <c r="N908" s="138">
        <f t="shared" si="158"/>
        <v>0</v>
      </c>
      <c r="O908" s="186">
        <f t="shared" si="158"/>
        <v>494.5</v>
      </c>
    </row>
    <row r="909" spans="1:15" ht="18">
      <c r="A909" s="111" t="s">
        <v>294</v>
      </c>
      <c r="B909" s="24" t="s">
        <v>306</v>
      </c>
      <c r="C909" s="24" t="s">
        <v>208</v>
      </c>
      <c r="D909" s="24" t="s">
        <v>197</v>
      </c>
      <c r="E909" s="24" t="s">
        <v>526</v>
      </c>
      <c r="F909" s="24" t="s">
        <v>163</v>
      </c>
      <c r="G909" s="24"/>
      <c r="H909" s="26"/>
      <c r="I909" s="138">
        <f>I910</f>
        <v>494.5</v>
      </c>
      <c r="J909" s="152"/>
      <c r="K909" s="152"/>
      <c r="L909" s="152"/>
      <c r="M909" s="152"/>
      <c r="N909" s="138">
        <f t="shared" si="158"/>
        <v>0</v>
      </c>
      <c r="O909" s="186">
        <f t="shared" si="158"/>
        <v>494.5</v>
      </c>
    </row>
    <row r="910" spans="1:15" ht="18">
      <c r="A910" s="114" t="s">
        <v>236</v>
      </c>
      <c r="B910" s="26" t="s">
        <v>306</v>
      </c>
      <c r="C910" s="26" t="s">
        <v>208</v>
      </c>
      <c r="D910" s="26" t="s">
        <v>197</v>
      </c>
      <c r="E910" s="24" t="s">
        <v>526</v>
      </c>
      <c r="F910" s="26" t="s">
        <v>163</v>
      </c>
      <c r="G910" s="26" t="s">
        <v>224</v>
      </c>
      <c r="H910" s="26"/>
      <c r="I910" s="140">
        <v>494.5</v>
      </c>
      <c r="J910" s="152"/>
      <c r="K910" s="152"/>
      <c r="L910" s="152"/>
      <c r="M910" s="152"/>
      <c r="N910" s="142">
        <v>0</v>
      </c>
      <c r="O910" s="142">
        <f>I910+N910</f>
        <v>494.5</v>
      </c>
    </row>
    <row r="911" spans="1:15" ht="60">
      <c r="A911" s="112" t="s">
        <v>453</v>
      </c>
      <c r="B911" s="24" t="s">
        <v>306</v>
      </c>
      <c r="C911" s="24" t="s">
        <v>208</v>
      </c>
      <c r="D911" s="24" t="s">
        <v>197</v>
      </c>
      <c r="E911" s="24" t="s">
        <v>454</v>
      </c>
      <c r="F911" s="24"/>
      <c r="G911" s="24"/>
      <c r="H911" s="24"/>
      <c r="I911" s="138">
        <f>I912</f>
        <v>15406.6</v>
      </c>
      <c r="J911" s="152"/>
      <c r="K911" s="152"/>
      <c r="L911" s="152"/>
      <c r="M911" s="152"/>
      <c r="N911" s="138">
        <f aca="true" t="shared" si="159" ref="N911:O915">N912</f>
        <v>0</v>
      </c>
      <c r="O911" s="186">
        <f t="shared" si="159"/>
        <v>15406.6</v>
      </c>
    </row>
    <row r="912" spans="1:15" ht="60">
      <c r="A912" s="111" t="s">
        <v>455</v>
      </c>
      <c r="B912" s="24" t="s">
        <v>306</v>
      </c>
      <c r="C912" s="24" t="s">
        <v>208</v>
      </c>
      <c r="D912" s="24" t="s">
        <v>197</v>
      </c>
      <c r="E912" s="24" t="s">
        <v>456</v>
      </c>
      <c r="F912" s="24"/>
      <c r="G912" s="24"/>
      <c r="H912" s="24"/>
      <c r="I912" s="138">
        <f>I913</f>
        <v>15406.6</v>
      </c>
      <c r="J912" s="152"/>
      <c r="K912" s="152"/>
      <c r="L912" s="152"/>
      <c r="M912" s="152"/>
      <c r="N912" s="138">
        <f t="shared" si="159"/>
        <v>0</v>
      </c>
      <c r="O912" s="186">
        <f t="shared" si="159"/>
        <v>15406.6</v>
      </c>
    </row>
    <row r="913" spans="1:15" ht="18">
      <c r="A913" s="111" t="s">
        <v>300</v>
      </c>
      <c r="B913" s="24" t="s">
        <v>306</v>
      </c>
      <c r="C913" s="24" t="s">
        <v>208</v>
      </c>
      <c r="D913" s="24" t="s">
        <v>197</v>
      </c>
      <c r="E913" s="24" t="s">
        <v>457</v>
      </c>
      <c r="F913" s="24"/>
      <c r="G913" s="24"/>
      <c r="H913" s="24"/>
      <c r="I913" s="138">
        <f>I914</f>
        <v>15406.6</v>
      </c>
      <c r="J913" s="152"/>
      <c r="K913" s="152"/>
      <c r="L913" s="152"/>
      <c r="M913" s="152"/>
      <c r="N913" s="138">
        <f t="shared" si="159"/>
        <v>0</v>
      </c>
      <c r="O913" s="186">
        <f t="shared" si="159"/>
        <v>15406.6</v>
      </c>
    </row>
    <row r="914" spans="1:15" ht="45">
      <c r="A914" s="111" t="s">
        <v>249</v>
      </c>
      <c r="B914" s="24" t="s">
        <v>306</v>
      </c>
      <c r="C914" s="24" t="s">
        <v>208</v>
      </c>
      <c r="D914" s="24" t="s">
        <v>197</v>
      </c>
      <c r="E914" s="24" t="s">
        <v>457</v>
      </c>
      <c r="F914" s="24" t="s">
        <v>248</v>
      </c>
      <c r="G914" s="24"/>
      <c r="H914" s="24"/>
      <c r="I914" s="138">
        <f>I915</f>
        <v>15406.6</v>
      </c>
      <c r="J914" s="152"/>
      <c r="K914" s="152"/>
      <c r="L914" s="152"/>
      <c r="M914" s="152"/>
      <c r="N914" s="138">
        <f t="shared" si="159"/>
        <v>0</v>
      </c>
      <c r="O914" s="186">
        <f t="shared" si="159"/>
        <v>15406.6</v>
      </c>
    </row>
    <row r="915" spans="1:15" ht="18">
      <c r="A915" s="112" t="s">
        <v>251</v>
      </c>
      <c r="B915" s="24" t="s">
        <v>306</v>
      </c>
      <c r="C915" s="24" t="s">
        <v>208</v>
      </c>
      <c r="D915" s="24" t="s">
        <v>197</v>
      </c>
      <c r="E915" s="24" t="s">
        <v>457</v>
      </c>
      <c r="F915" s="24" t="s">
        <v>250</v>
      </c>
      <c r="G915" s="24"/>
      <c r="H915" s="24"/>
      <c r="I915" s="138">
        <f>I916</f>
        <v>15406.6</v>
      </c>
      <c r="J915" s="152"/>
      <c r="K915" s="152"/>
      <c r="L915" s="152"/>
      <c r="M915" s="152"/>
      <c r="N915" s="138">
        <f t="shared" si="159"/>
        <v>0</v>
      </c>
      <c r="O915" s="186">
        <f t="shared" si="159"/>
        <v>15406.6</v>
      </c>
    </row>
    <row r="916" spans="1:15" ht="18">
      <c r="A916" s="113" t="s">
        <v>236</v>
      </c>
      <c r="B916" s="26" t="s">
        <v>306</v>
      </c>
      <c r="C916" s="26" t="s">
        <v>208</v>
      </c>
      <c r="D916" s="26" t="s">
        <v>197</v>
      </c>
      <c r="E916" s="26" t="s">
        <v>457</v>
      </c>
      <c r="F916" s="26" t="s">
        <v>250</v>
      </c>
      <c r="G916" s="26" t="s">
        <v>224</v>
      </c>
      <c r="H916" s="26"/>
      <c r="I916" s="140">
        <v>15406.6</v>
      </c>
      <c r="J916" s="152"/>
      <c r="K916" s="152"/>
      <c r="L916" s="152"/>
      <c r="M916" s="152"/>
      <c r="N916" s="142">
        <v>0</v>
      </c>
      <c r="O916" s="142">
        <f>I916+N916</f>
        <v>15406.6</v>
      </c>
    </row>
    <row r="917" spans="1:15" ht="18">
      <c r="A917" s="27" t="s">
        <v>166</v>
      </c>
      <c r="B917" s="24" t="s">
        <v>306</v>
      </c>
      <c r="C917" s="24" t="s">
        <v>208</v>
      </c>
      <c r="D917" s="24" t="s">
        <v>197</v>
      </c>
      <c r="E917" s="24" t="s">
        <v>361</v>
      </c>
      <c r="F917" s="26"/>
      <c r="G917" s="26"/>
      <c r="H917" s="26"/>
      <c r="I917" s="167">
        <f>I918</f>
        <v>80</v>
      </c>
      <c r="J917" s="152"/>
      <c r="K917" s="152"/>
      <c r="L917" s="152"/>
      <c r="M917" s="152"/>
      <c r="N917" s="167">
        <f aca="true" t="shared" si="160" ref="N917:O920">N918</f>
        <v>0</v>
      </c>
      <c r="O917" s="186">
        <f t="shared" si="160"/>
        <v>80</v>
      </c>
    </row>
    <row r="918" spans="1:15" ht="60">
      <c r="A918" s="112" t="s">
        <v>295</v>
      </c>
      <c r="B918" s="24" t="s">
        <v>306</v>
      </c>
      <c r="C918" s="24" t="s">
        <v>208</v>
      </c>
      <c r="D918" s="24" t="s">
        <v>197</v>
      </c>
      <c r="E918" s="24" t="s">
        <v>11</v>
      </c>
      <c r="F918" s="26"/>
      <c r="G918" s="26"/>
      <c r="H918" s="26"/>
      <c r="I918" s="167">
        <f>I919</f>
        <v>80</v>
      </c>
      <c r="J918" s="152"/>
      <c r="K918" s="152"/>
      <c r="L918" s="152"/>
      <c r="M918" s="152"/>
      <c r="N918" s="167">
        <f t="shared" si="160"/>
        <v>0</v>
      </c>
      <c r="O918" s="186">
        <f t="shared" si="160"/>
        <v>80</v>
      </c>
    </row>
    <row r="919" spans="1:15" ht="45">
      <c r="A919" s="112" t="s">
        <v>249</v>
      </c>
      <c r="B919" s="24" t="s">
        <v>306</v>
      </c>
      <c r="C919" s="24" t="s">
        <v>208</v>
      </c>
      <c r="D919" s="24" t="s">
        <v>197</v>
      </c>
      <c r="E919" s="24" t="s">
        <v>11</v>
      </c>
      <c r="F919" s="24" t="s">
        <v>248</v>
      </c>
      <c r="G919" s="26"/>
      <c r="H919" s="26"/>
      <c r="I919" s="167">
        <f>I920</f>
        <v>80</v>
      </c>
      <c r="J919" s="152"/>
      <c r="K919" s="152"/>
      <c r="L919" s="152"/>
      <c r="M919" s="152"/>
      <c r="N919" s="167">
        <f t="shared" si="160"/>
        <v>0</v>
      </c>
      <c r="O919" s="186">
        <f t="shared" si="160"/>
        <v>80</v>
      </c>
    </row>
    <row r="920" spans="1:15" ht="18">
      <c r="A920" s="112" t="s">
        <v>251</v>
      </c>
      <c r="B920" s="24" t="s">
        <v>306</v>
      </c>
      <c r="C920" s="24" t="s">
        <v>208</v>
      </c>
      <c r="D920" s="24" t="s">
        <v>197</v>
      </c>
      <c r="E920" s="24" t="s">
        <v>11</v>
      </c>
      <c r="F920" s="24" t="s">
        <v>250</v>
      </c>
      <c r="G920" s="26"/>
      <c r="H920" s="26"/>
      <c r="I920" s="167">
        <f>I921</f>
        <v>80</v>
      </c>
      <c r="J920" s="152"/>
      <c r="K920" s="152"/>
      <c r="L920" s="152"/>
      <c r="M920" s="152"/>
      <c r="N920" s="167">
        <f t="shared" si="160"/>
        <v>0</v>
      </c>
      <c r="O920" s="186">
        <f t="shared" si="160"/>
        <v>80</v>
      </c>
    </row>
    <row r="921" spans="1:15" ht="18">
      <c r="A921" s="114" t="s">
        <v>236</v>
      </c>
      <c r="B921" s="26" t="s">
        <v>306</v>
      </c>
      <c r="C921" s="26" t="s">
        <v>208</v>
      </c>
      <c r="D921" s="26" t="s">
        <v>197</v>
      </c>
      <c r="E921" s="26" t="s">
        <v>11</v>
      </c>
      <c r="F921" s="26" t="s">
        <v>250</v>
      </c>
      <c r="G921" s="26" t="s">
        <v>224</v>
      </c>
      <c r="H921" s="26"/>
      <c r="I921" s="140">
        <v>80</v>
      </c>
      <c r="J921" s="152"/>
      <c r="K921" s="152"/>
      <c r="L921" s="152"/>
      <c r="M921" s="152"/>
      <c r="N921" s="142">
        <v>0</v>
      </c>
      <c r="O921" s="142">
        <f>I921+N921</f>
        <v>80</v>
      </c>
    </row>
    <row r="922" spans="1:15" ht="28.5">
      <c r="A922" s="45" t="s">
        <v>229</v>
      </c>
      <c r="B922" s="46" t="s">
        <v>212</v>
      </c>
      <c r="C922" s="46"/>
      <c r="D922" s="46"/>
      <c r="E922" s="46"/>
      <c r="F922" s="46"/>
      <c r="G922" s="46"/>
      <c r="H922" s="46"/>
      <c r="I922" s="134">
        <f>I925+I951+I958</f>
        <v>10904.5</v>
      </c>
      <c r="J922" s="152"/>
      <c r="K922" s="152"/>
      <c r="L922" s="152"/>
      <c r="M922" s="152"/>
      <c r="N922" s="134">
        <f>N925+N951+N958</f>
        <v>120</v>
      </c>
      <c r="O922" s="134">
        <f>O925+O951+O958</f>
        <v>11024.5</v>
      </c>
    </row>
    <row r="923" spans="1:15" ht="18">
      <c r="A923" s="45" t="s">
        <v>236</v>
      </c>
      <c r="B923" s="46" t="s">
        <v>212</v>
      </c>
      <c r="C923" s="46"/>
      <c r="D923" s="46"/>
      <c r="E923" s="46"/>
      <c r="F923" s="46"/>
      <c r="G923" s="46" t="s">
        <v>224</v>
      </c>
      <c r="H923" s="46"/>
      <c r="I923" s="134">
        <f>I931+I934+I950+I957+I965+I937+I943</f>
        <v>10904.5</v>
      </c>
      <c r="J923" s="134">
        <f aca="true" t="shared" si="161" ref="J923:O923">J931+J934+J950+J957+J965+J937+J943</f>
        <v>0</v>
      </c>
      <c r="K923" s="134">
        <f t="shared" si="161"/>
        <v>0</v>
      </c>
      <c r="L923" s="134">
        <f t="shared" si="161"/>
        <v>0</v>
      </c>
      <c r="M923" s="134">
        <f t="shared" si="161"/>
        <v>0</v>
      </c>
      <c r="N923" s="134">
        <f t="shared" si="161"/>
        <v>120</v>
      </c>
      <c r="O923" s="134">
        <f t="shared" si="161"/>
        <v>11024.5</v>
      </c>
    </row>
    <row r="924" spans="1:15" ht="18">
      <c r="A924" s="45" t="s">
        <v>237</v>
      </c>
      <c r="B924" s="46" t="s">
        <v>212</v>
      </c>
      <c r="C924" s="46"/>
      <c r="D924" s="46"/>
      <c r="E924" s="46"/>
      <c r="F924" s="46"/>
      <c r="G924" s="46" t="s">
        <v>225</v>
      </c>
      <c r="H924" s="46"/>
      <c r="I924" s="134">
        <v>0</v>
      </c>
      <c r="J924" s="152"/>
      <c r="K924" s="152"/>
      <c r="L924" s="152"/>
      <c r="M924" s="152"/>
      <c r="N924" s="134">
        <v>0</v>
      </c>
      <c r="O924" s="134">
        <v>0</v>
      </c>
    </row>
    <row r="925" spans="1:15" ht="18">
      <c r="A925" s="45" t="s">
        <v>241</v>
      </c>
      <c r="B925" s="46" t="s">
        <v>212</v>
      </c>
      <c r="C925" s="46" t="s">
        <v>191</v>
      </c>
      <c r="D925" s="46"/>
      <c r="E925" s="46"/>
      <c r="F925" s="24"/>
      <c r="G925" s="24"/>
      <c r="H925" s="24"/>
      <c r="I925" s="134">
        <f>I926+I944+I938</f>
        <v>6604.5</v>
      </c>
      <c r="J925" s="134">
        <f aca="true" t="shared" si="162" ref="J925:O925">J926+J944+J938</f>
        <v>0</v>
      </c>
      <c r="K925" s="134">
        <f t="shared" si="162"/>
        <v>0</v>
      </c>
      <c r="L925" s="134">
        <f t="shared" si="162"/>
        <v>0</v>
      </c>
      <c r="M925" s="134">
        <f t="shared" si="162"/>
        <v>0</v>
      </c>
      <c r="N925" s="134">
        <f t="shared" si="162"/>
        <v>120</v>
      </c>
      <c r="O925" s="134">
        <f t="shared" si="162"/>
        <v>6724.5</v>
      </c>
    </row>
    <row r="926" spans="1:15" ht="57">
      <c r="A926" s="45" t="s">
        <v>312</v>
      </c>
      <c r="B926" s="46" t="s">
        <v>212</v>
      </c>
      <c r="C926" s="46" t="s">
        <v>191</v>
      </c>
      <c r="D926" s="46" t="s">
        <v>199</v>
      </c>
      <c r="E926" s="46"/>
      <c r="F926" s="46"/>
      <c r="G926" s="46"/>
      <c r="H926" s="46"/>
      <c r="I926" s="134">
        <f>I927</f>
        <v>6466.5</v>
      </c>
      <c r="J926" s="152"/>
      <c r="K926" s="152"/>
      <c r="L926" s="152"/>
      <c r="M926" s="152"/>
      <c r="N926" s="134">
        <f>N927</f>
        <v>0</v>
      </c>
      <c r="O926" s="134">
        <f>O927</f>
        <v>6466.5</v>
      </c>
    </row>
    <row r="927" spans="1:15" ht="18">
      <c r="A927" s="23" t="s">
        <v>166</v>
      </c>
      <c r="B927" s="24" t="s">
        <v>212</v>
      </c>
      <c r="C927" s="24" t="s">
        <v>191</v>
      </c>
      <c r="D927" s="24" t="s">
        <v>199</v>
      </c>
      <c r="E927" s="24" t="s">
        <v>34</v>
      </c>
      <c r="F927" s="24"/>
      <c r="G927" s="24"/>
      <c r="H927" s="24"/>
      <c r="I927" s="138">
        <f>I928</f>
        <v>6466.5</v>
      </c>
      <c r="J927" s="152"/>
      <c r="K927" s="152"/>
      <c r="L927" s="152"/>
      <c r="M927" s="152"/>
      <c r="N927" s="138">
        <f>N928</f>
        <v>0</v>
      </c>
      <c r="O927" s="186">
        <f>O928</f>
        <v>6466.5</v>
      </c>
    </row>
    <row r="928" spans="1:15" ht="30">
      <c r="A928" s="48" t="s">
        <v>243</v>
      </c>
      <c r="B928" s="24" t="s">
        <v>212</v>
      </c>
      <c r="C928" s="24" t="s">
        <v>191</v>
      </c>
      <c r="D928" s="24" t="s">
        <v>199</v>
      </c>
      <c r="E928" s="24" t="s">
        <v>360</v>
      </c>
      <c r="F928" s="24"/>
      <c r="G928" s="24"/>
      <c r="H928" s="24"/>
      <c r="I928" s="138">
        <f>I929+I932+I935</f>
        <v>6466.5</v>
      </c>
      <c r="J928" s="152"/>
      <c r="K928" s="152"/>
      <c r="L928" s="152"/>
      <c r="M928" s="152"/>
      <c r="N928" s="138">
        <f>N929+N932+N935</f>
        <v>0</v>
      </c>
      <c r="O928" s="186">
        <f>O929+O932+O935</f>
        <v>6466.5</v>
      </c>
    </row>
    <row r="929" spans="1:15" ht="90">
      <c r="A929" s="23" t="s">
        <v>315</v>
      </c>
      <c r="B929" s="24" t="s">
        <v>212</v>
      </c>
      <c r="C929" s="24" t="s">
        <v>191</v>
      </c>
      <c r="D929" s="24" t="s">
        <v>199</v>
      </c>
      <c r="E929" s="24" t="s">
        <v>360</v>
      </c>
      <c r="F929" s="24" t="s">
        <v>244</v>
      </c>
      <c r="G929" s="24"/>
      <c r="H929" s="24"/>
      <c r="I929" s="138">
        <f>I930</f>
        <v>6028.7</v>
      </c>
      <c r="J929" s="152"/>
      <c r="K929" s="152"/>
      <c r="L929" s="152"/>
      <c r="M929" s="152"/>
      <c r="N929" s="138">
        <f>N930</f>
        <v>0</v>
      </c>
      <c r="O929" s="186">
        <f>O930</f>
        <v>6028.7</v>
      </c>
    </row>
    <row r="930" spans="1:15" ht="30">
      <c r="A930" s="23" t="s">
        <v>314</v>
      </c>
      <c r="B930" s="24" t="s">
        <v>212</v>
      </c>
      <c r="C930" s="24" t="s">
        <v>191</v>
      </c>
      <c r="D930" s="24" t="s">
        <v>199</v>
      </c>
      <c r="E930" s="24" t="s">
        <v>360</v>
      </c>
      <c r="F930" s="24" t="s">
        <v>245</v>
      </c>
      <c r="G930" s="24"/>
      <c r="H930" s="24"/>
      <c r="I930" s="138">
        <f>I931</f>
        <v>6028.7</v>
      </c>
      <c r="J930" s="152"/>
      <c r="K930" s="152"/>
      <c r="L930" s="152"/>
      <c r="M930" s="152"/>
      <c r="N930" s="138">
        <f>N931</f>
        <v>0</v>
      </c>
      <c r="O930" s="186">
        <f>O931</f>
        <v>6028.7</v>
      </c>
    </row>
    <row r="931" spans="1:15" ht="18">
      <c r="A931" s="25" t="s">
        <v>236</v>
      </c>
      <c r="B931" s="26" t="s">
        <v>212</v>
      </c>
      <c r="C931" s="26" t="s">
        <v>191</v>
      </c>
      <c r="D931" s="26" t="s">
        <v>199</v>
      </c>
      <c r="E931" s="26" t="s">
        <v>360</v>
      </c>
      <c r="F931" s="26" t="s">
        <v>245</v>
      </c>
      <c r="G931" s="26" t="s">
        <v>224</v>
      </c>
      <c r="H931" s="26"/>
      <c r="I931" s="140">
        <v>6028.7</v>
      </c>
      <c r="J931" s="152"/>
      <c r="K931" s="152"/>
      <c r="L931" s="152"/>
      <c r="M931" s="152"/>
      <c r="N931" s="142">
        <v>0</v>
      </c>
      <c r="O931" s="142">
        <f>I931+N931</f>
        <v>6028.7</v>
      </c>
    </row>
    <row r="932" spans="1:15" ht="36" customHeight="1">
      <c r="A932" s="22" t="s">
        <v>329</v>
      </c>
      <c r="B932" s="24" t="s">
        <v>212</v>
      </c>
      <c r="C932" s="24" t="s">
        <v>191</v>
      </c>
      <c r="D932" s="24" t="s">
        <v>199</v>
      </c>
      <c r="E932" s="24" t="s">
        <v>360</v>
      </c>
      <c r="F932" s="24" t="s">
        <v>246</v>
      </c>
      <c r="G932" s="24"/>
      <c r="H932" s="24"/>
      <c r="I932" s="138">
        <f>I933</f>
        <v>436.8</v>
      </c>
      <c r="J932" s="152"/>
      <c r="K932" s="152"/>
      <c r="L932" s="152"/>
      <c r="M932" s="152"/>
      <c r="N932" s="138">
        <f>N933</f>
        <v>0</v>
      </c>
      <c r="O932" s="186">
        <f>O933</f>
        <v>436.8</v>
      </c>
    </row>
    <row r="933" spans="1:15" ht="45">
      <c r="A933" s="22" t="s">
        <v>317</v>
      </c>
      <c r="B933" s="24" t="s">
        <v>212</v>
      </c>
      <c r="C933" s="24" t="s">
        <v>191</v>
      </c>
      <c r="D933" s="24" t="s">
        <v>199</v>
      </c>
      <c r="E933" s="24" t="s">
        <v>360</v>
      </c>
      <c r="F933" s="24" t="s">
        <v>247</v>
      </c>
      <c r="G933" s="24"/>
      <c r="H933" s="24"/>
      <c r="I933" s="138">
        <f>I934</f>
        <v>436.8</v>
      </c>
      <c r="J933" s="152"/>
      <c r="K933" s="152"/>
      <c r="L933" s="152"/>
      <c r="M933" s="152"/>
      <c r="N933" s="138">
        <f>N934</f>
        <v>0</v>
      </c>
      <c r="O933" s="186">
        <f>O934</f>
        <v>436.8</v>
      </c>
    </row>
    <row r="934" spans="1:15" ht="18">
      <c r="A934" s="25" t="s">
        <v>236</v>
      </c>
      <c r="B934" s="26" t="s">
        <v>212</v>
      </c>
      <c r="C934" s="26" t="s">
        <v>191</v>
      </c>
      <c r="D934" s="26" t="s">
        <v>199</v>
      </c>
      <c r="E934" s="26" t="s">
        <v>360</v>
      </c>
      <c r="F934" s="26" t="s">
        <v>247</v>
      </c>
      <c r="G934" s="26" t="s">
        <v>224</v>
      </c>
      <c r="H934" s="26"/>
      <c r="I934" s="140">
        <v>436.8</v>
      </c>
      <c r="J934" s="152"/>
      <c r="K934" s="152"/>
      <c r="L934" s="152"/>
      <c r="M934" s="152"/>
      <c r="N934" s="142">
        <v>0</v>
      </c>
      <c r="O934" s="142">
        <f>I934+N934</f>
        <v>436.8</v>
      </c>
    </row>
    <row r="935" spans="1:15" ht="18">
      <c r="A935" s="22" t="s">
        <v>255</v>
      </c>
      <c r="B935" s="24" t="s">
        <v>212</v>
      </c>
      <c r="C935" s="24" t="s">
        <v>191</v>
      </c>
      <c r="D935" s="24" t="s">
        <v>199</v>
      </c>
      <c r="E935" s="24" t="s">
        <v>360</v>
      </c>
      <c r="F935" s="24" t="s">
        <v>254</v>
      </c>
      <c r="G935" s="24"/>
      <c r="H935" s="26"/>
      <c r="I935" s="138">
        <f>I936</f>
        <v>1</v>
      </c>
      <c r="J935" s="152"/>
      <c r="K935" s="152"/>
      <c r="L935" s="152"/>
      <c r="M935" s="152"/>
      <c r="N935" s="138">
        <f>N936</f>
        <v>0</v>
      </c>
      <c r="O935" s="186">
        <f>O936</f>
        <v>1</v>
      </c>
    </row>
    <row r="936" spans="1:15" ht="18">
      <c r="A936" s="22" t="s">
        <v>257</v>
      </c>
      <c r="B936" s="24" t="s">
        <v>212</v>
      </c>
      <c r="C936" s="24" t="s">
        <v>191</v>
      </c>
      <c r="D936" s="24" t="s">
        <v>199</v>
      </c>
      <c r="E936" s="24" t="s">
        <v>360</v>
      </c>
      <c r="F936" s="24" t="s">
        <v>256</v>
      </c>
      <c r="G936" s="24"/>
      <c r="H936" s="26"/>
      <c r="I936" s="138">
        <f>I937</f>
        <v>1</v>
      </c>
      <c r="J936" s="152"/>
      <c r="K936" s="152"/>
      <c r="L936" s="152"/>
      <c r="M936" s="152"/>
      <c r="N936" s="138">
        <f>N937</f>
        <v>0</v>
      </c>
      <c r="O936" s="186">
        <f>O937</f>
        <v>1</v>
      </c>
    </row>
    <row r="937" spans="1:15" ht="18">
      <c r="A937" s="28" t="s">
        <v>236</v>
      </c>
      <c r="B937" s="26" t="s">
        <v>212</v>
      </c>
      <c r="C937" s="26" t="s">
        <v>191</v>
      </c>
      <c r="D937" s="26" t="s">
        <v>199</v>
      </c>
      <c r="E937" s="26" t="s">
        <v>360</v>
      </c>
      <c r="F937" s="26" t="s">
        <v>256</v>
      </c>
      <c r="G937" s="26" t="s">
        <v>224</v>
      </c>
      <c r="H937" s="26"/>
      <c r="I937" s="140">
        <v>1</v>
      </c>
      <c r="J937" s="152"/>
      <c r="K937" s="152"/>
      <c r="L937" s="152"/>
      <c r="M937" s="152"/>
      <c r="N937" s="142">
        <v>0</v>
      </c>
      <c r="O937" s="142">
        <f>I937+N937</f>
        <v>1</v>
      </c>
    </row>
    <row r="938" spans="1:15" ht="28.5">
      <c r="A938" s="72" t="s">
        <v>556</v>
      </c>
      <c r="B938" s="46" t="s">
        <v>212</v>
      </c>
      <c r="C938" s="46" t="s">
        <v>191</v>
      </c>
      <c r="D938" s="46" t="s">
        <v>198</v>
      </c>
      <c r="E938" s="46"/>
      <c r="F938" s="46"/>
      <c r="G938" s="46"/>
      <c r="H938" s="26"/>
      <c r="I938" s="134">
        <f>I939</f>
        <v>0</v>
      </c>
      <c r="J938" s="147"/>
      <c r="K938" s="147"/>
      <c r="L938" s="147"/>
      <c r="M938" s="147"/>
      <c r="N938" s="134">
        <f aca="true" t="shared" si="163" ref="N938:O942">N939</f>
        <v>120</v>
      </c>
      <c r="O938" s="134">
        <f t="shared" si="163"/>
        <v>120</v>
      </c>
    </row>
    <row r="939" spans="1:15" ht="18">
      <c r="A939" s="111" t="s">
        <v>166</v>
      </c>
      <c r="B939" s="24" t="s">
        <v>212</v>
      </c>
      <c r="C939" s="24" t="s">
        <v>191</v>
      </c>
      <c r="D939" s="24" t="s">
        <v>198</v>
      </c>
      <c r="E939" s="24" t="s">
        <v>34</v>
      </c>
      <c r="F939" s="24"/>
      <c r="G939" s="24"/>
      <c r="H939" s="26"/>
      <c r="I939" s="183">
        <f>I940</f>
        <v>0</v>
      </c>
      <c r="J939" s="152"/>
      <c r="K939" s="152"/>
      <c r="L939" s="152"/>
      <c r="M939" s="152"/>
      <c r="N939" s="183">
        <f t="shared" si="163"/>
        <v>120</v>
      </c>
      <c r="O939" s="186">
        <f t="shared" si="163"/>
        <v>120</v>
      </c>
    </row>
    <row r="940" spans="1:15" ht="45">
      <c r="A940" s="111" t="s">
        <v>557</v>
      </c>
      <c r="B940" s="24" t="s">
        <v>212</v>
      </c>
      <c r="C940" s="24" t="s">
        <v>191</v>
      </c>
      <c r="D940" s="24" t="s">
        <v>198</v>
      </c>
      <c r="E940" s="24" t="s">
        <v>558</v>
      </c>
      <c r="F940" s="24"/>
      <c r="G940" s="24"/>
      <c r="H940" s="26"/>
      <c r="I940" s="183">
        <f>I941</f>
        <v>0</v>
      </c>
      <c r="J940" s="152"/>
      <c r="K940" s="152"/>
      <c r="L940" s="152"/>
      <c r="M940" s="152"/>
      <c r="N940" s="183">
        <f t="shared" si="163"/>
        <v>120</v>
      </c>
      <c r="O940" s="186">
        <f t="shared" si="163"/>
        <v>120</v>
      </c>
    </row>
    <row r="941" spans="1:15" ht="18">
      <c r="A941" s="185" t="s">
        <v>255</v>
      </c>
      <c r="B941" s="24" t="s">
        <v>212</v>
      </c>
      <c r="C941" s="24" t="s">
        <v>191</v>
      </c>
      <c r="D941" s="24" t="s">
        <v>198</v>
      </c>
      <c r="E941" s="24" t="s">
        <v>558</v>
      </c>
      <c r="F941" s="24" t="s">
        <v>254</v>
      </c>
      <c r="G941" s="24"/>
      <c r="H941" s="26"/>
      <c r="I941" s="183">
        <f>I942</f>
        <v>0</v>
      </c>
      <c r="J941" s="152"/>
      <c r="K941" s="152"/>
      <c r="L941" s="152"/>
      <c r="M941" s="152"/>
      <c r="N941" s="183">
        <f t="shared" si="163"/>
        <v>120</v>
      </c>
      <c r="O941" s="186">
        <f t="shared" si="163"/>
        <v>120</v>
      </c>
    </row>
    <row r="942" spans="1:15" ht="18">
      <c r="A942" s="185" t="s">
        <v>559</v>
      </c>
      <c r="B942" s="24" t="s">
        <v>212</v>
      </c>
      <c r="C942" s="24" t="s">
        <v>191</v>
      </c>
      <c r="D942" s="24" t="s">
        <v>198</v>
      </c>
      <c r="E942" s="24" t="s">
        <v>558</v>
      </c>
      <c r="F942" s="24" t="s">
        <v>560</v>
      </c>
      <c r="G942" s="24"/>
      <c r="H942" s="26"/>
      <c r="I942" s="183">
        <f>I943</f>
        <v>0</v>
      </c>
      <c r="J942" s="152"/>
      <c r="K942" s="152"/>
      <c r="L942" s="152"/>
      <c r="M942" s="152"/>
      <c r="N942" s="183">
        <f t="shared" si="163"/>
        <v>120</v>
      </c>
      <c r="O942" s="186">
        <f t="shared" si="163"/>
        <v>120</v>
      </c>
    </row>
    <row r="943" spans="1:15" ht="18">
      <c r="A943" s="113" t="s">
        <v>236</v>
      </c>
      <c r="B943" s="26" t="s">
        <v>212</v>
      </c>
      <c r="C943" s="26" t="s">
        <v>191</v>
      </c>
      <c r="D943" s="26" t="s">
        <v>198</v>
      </c>
      <c r="E943" s="26" t="s">
        <v>558</v>
      </c>
      <c r="F943" s="26" t="s">
        <v>560</v>
      </c>
      <c r="G943" s="26" t="s">
        <v>224</v>
      </c>
      <c r="H943" s="26"/>
      <c r="I943" s="140">
        <v>0</v>
      </c>
      <c r="J943" s="152"/>
      <c r="K943" s="152"/>
      <c r="L943" s="152"/>
      <c r="M943" s="152"/>
      <c r="N943" s="142">
        <v>120</v>
      </c>
      <c r="O943" s="142">
        <f>I943+N943</f>
        <v>120</v>
      </c>
    </row>
    <row r="944" spans="1:15" ht="18">
      <c r="A944" s="51" t="s">
        <v>178</v>
      </c>
      <c r="B944" s="46" t="s">
        <v>212</v>
      </c>
      <c r="C944" s="46" t="s">
        <v>191</v>
      </c>
      <c r="D944" s="46" t="s">
        <v>232</v>
      </c>
      <c r="E944" s="46" t="s">
        <v>211</v>
      </c>
      <c r="F944" s="46"/>
      <c r="G944" s="46"/>
      <c r="H944" s="46"/>
      <c r="I944" s="134">
        <f>I945</f>
        <v>138</v>
      </c>
      <c r="J944" s="152"/>
      <c r="K944" s="152"/>
      <c r="L944" s="152"/>
      <c r="M944" s="152"/>
      <c r="N944" s="134">
        <f aca="true" t="shared" si="164" ref="N944:O946">N945</f>
        <v>0</v>
      </c>
      <c r="O944" s="134">
        <f t="shared" si="164"/>
        <v>138</v>
      </c>
    </row>
    <row r="945" spans="1:15" ht="60">
      <c r="A945" s="118" t="s">
        <v>332</v>
      </c>
      <c r="B945" s="24" t="s">
        <v>212</v>
      </c>
      <c r="C945" s="24" t="s">
        <v>191</v>
      </c>
      <c r="D945" s="24" t="s">
        <v>232</v>
      </c>
      <c r="E945" s="71" t="s">
        <v>35</v>
      </c>
      <c r="F945" s="24"/>
      <c r="G945" s="24"/>
      <c r="H945" s="24"/>
      <c r="I945" s="138">
        <f>I946</f>
        <v>138</v>
      </c>
      <c r="J945" s="152"/>
      <c r="K945" s="152"/>
      <c r="L945" s="152"/>
      <c r="M945" s="152"/>
      <c r="N945" s="138">
        <f t="shared" si="164"/>
        <v>0</v>
      </c>
      <c r="O945" s="186">
        <f t="shared" si="164"/>
        <v>138</v>
      </c>
    </row>
    <row r="946" spans="1:15" ht="45">
      <c r="A946" s="23" t="s">
        <v>303</v>
      </c>
      <c r="B946" s="24" t="s">
        <v>212</v>
      </c>
      <c r="C946" s="24" t="s">
        <v>191</v>
      </c>
      <c r="D946" s="24" t="s">
        <v>232</v>
      </c>
      <c r="E946" s="24" t="s">
        <v>398</v>
      </c>
      <c r="F946" s="24"/>
      <c r="G946" s="24"/>
      <c r="H946" s="24"/>
      <c r="I946" s="138">
        <f>I947</f>
        <v>138</v>
      </c>
      <c r="J946" s="152"/>
      <c r="K946" s="152"/>
      <c r="L946" s="152"/>
      <c r="M946" s="152"/>
      <c r="N946" s="138">
        <f t="shared" si="164"/>
        <v>0</v>
      </c>
      <c r="O946" s="186">
        <f t="shared" si="164"/>
        <v>138</v>
      </c>
    </row>
    <row r="947" spans="1:15" ht="18">
      <c r="A947" s="22" t="s">
        <v>300</v>
      </c>
      <c r="B947" s="24" t="s">
        <v>212</v>
      </c>
      <c r="C947" s="24" t="s">
        <v>191</v>
      </c>
      <c r="D947" s="24" t="s">
        <v>232</v>
      </c>
      <c r="E947" s="24" t="s">
        <v>399</v>
      </c>
      <c r="F947" s="24"/>
      <c r="G947" s="24"/>
      <c r="H947" s="24"/>
      <c r="I947" s="138">
        <f>I949</f>
        <v>138</v>
      </c>
      <c r="J947" s="152"/>
      <c r="K947" s="152"/>
      <c r="L947" s="152"/>
      <c r="M947" s="152"/>
      <c r="N947" s="138">
        <f>N949</f>
        <v>0</v>
      </c>
      <c r="O947" s="186">
        <f>O949</f>
        <v>138</v>
      </c>
    </row>
    <row r="948" spans="1:15" ht="45">
      <c r="A948" s="27" t="s">
        <v>249</v>
      </c>
      <c r="B948" s="24" t="s">
        <v>212</v>
      </c>
      <c r="C948" s="24" t="s">
        <v>191</v>
      </c>
      <c r="D948" s="24" t="s">
        <v>232</v>
      </c>
      <c r="E948" s="24" t="s">
        <v>399</v>
      </c>
      <c r="F948" s="24" t="s">
        <v>248</v>
      </c>
      <c r="G948" s="24"/>
      <c r="H948" s="24"/>
      <c r="I948" s="138">
        <f>I949</f>
        <v>138</v>
      </c>
      <c r="J948" s="152"/>
      <c r="K948" s="152"/>
      <c r="L948" s="152"/>
      <c r="M948" s="152"/>
      <c r="N948" s="138">
        <f>N949</f>
        <v>0</v>
      </c>
      <c r="O948" s="186">
        <f>O949</f>
        <v>138</v>
      </c>
    </row>
    <row r="949" spans="1:15" ht="75">
      <c r="A949" s="23" t="s">
        <v>42</v>
      </c>
      <c r="B949" s="24" t="s">
        <v>212</v>
      </c>
      <c r="C949" s="24" t="s">
        <v>191</v>
      </c>
      <c r="D949" s="24" t="s">
        <v>232</v>
      </c>
      <c r="E949" s="24" t="s">
        <v>399</v>
      </c>
      <c r="F949" s="24" t="s">
        <v>41</v>
      </c>
      <c r="G949" s="24"/>
      <c r="H949" s="24"/>
      <c r="I949" s="138">
        <f>I950</f>
        <v>138</v>
      </c>
      <c r="J949" s="152"/>
      <c r="K949" s="152"/>
      <c r="L949" s="152"/>
      <c r="M949" s="152"/>
      <c r="N949" s="138">
        <f>N950</f>
        <v>0</v>
      </c>
      <c r="O949" s="186">
        <f>O950</f>
        <v>138</v>
      </c>
    </row>
    <row r="950" spans="1:15" ht="18">
      <c r="A950" s="28" t="s">
        <v>236</v>
      </c>
      <c r="B950" s="26" t="s">
        <v>212</v>
      </c>
      <c r="C950" s="26" t="s">
        <v>191</v>
      </c>
      <c r="D950" s="26" t="s">
        <v>232</v>
      </c>
      <c r="E950" s="26" t="s">
        <v>399</v>
      </c>
      <c r="F950" s="26" t="s">
        <v>41</v>
      </c>
      <c r="G950" s="26" t="s">
        <v>224</v>
      </c>
      <c r="H950" s="26"/>
      <c r="I950" s="140">
        <v>138</v>
      </c>
      <c r="J950" s="152"/>
      <c r="K950" s="152"/>
      <c r="L950" s="152"/>
      <c r="M950" s="152"/>
      <c r="N950" s="142">
        <v>0</v>
      </c>
      <c r="O950" s="142">
        <f>I950+N950</f>
        <v>138</v>
      </c>
    </row>
    <row r="951" spans="1:15" ht="18">
      <c r="A951" s="45" t="s">
        <v>180</v>
      </c>
      <c r="B951" s="46" t="s">
        <v>212</v>
      </c>
      <c r="C951" s="46" t="s">
        <v>196</v>
      </c>
      <c r="D951" s="24"/>
      <c r="E951" s="24"/>
      <c r="F951" s="24"/>
      <c r="G951" s="24"/>
      <c r="H951" s="24"/>
      <c r="I951" s="134">
        <f>I952</f>
        <v>850</v>
      </c>
      <c r="J951" s="152"/>
      <c r="K951" s="152"/>
      <c r="L951" s="152"/>
      <c r="M951" s="152"/>
      <c r="N951" s="134">
        <f aca="true" t="shared" si="165" ref="N951:O953">N952</f>
        <v>0</v>
      </c>
      <c r="O951" s="134">
        <f t="shared" si="165"/>
        <v>850</v>
      </c>
    </row>
    <row r="952" spans="1:15" ht="18">
      <c r="A952" s="51" t="s">
        <v>182</v>
      </c>
      <c r="B952" s="46" t="s">
        <v>212</v>
      </c>
      <c r="C952" s="46" t="s">
        <v>196</v>
      </c>
      <c r="D952" s="46" t="s">
        <v>197</v>
      </c>
      <c r="E952" s="24"/>
      <c r="F952" s="24"/>
      <c r="G952" s="24"/>
      <c r="H952" s="24"/>
      <c r="I952" s="134">
        <f>I953</f>
        <v>850</v>
      </c>
      <c r="J952" s="152"/>
      <c r="K952" s="152"/>
      <c r="L952" s="152"/>
      <c r="M952" s="152"/>
      <c r="N952" s="134">
        <f t="shared" si="165"/>
        <v>0</v>
      </c>
      <c r="O952" s="134">
        <f t="shared" si="165"/>
        <v>850</v>
      </c>
    </row>
    <row r="953" spans="1:15" ht="18">
      <c r="A953" s="22" t="s">
        <v>166</v>
      </c>
      <c r="B953" s="24" t="s">
        <v>212</v>
      </c>
      <c r="C953" s="24" t="s">
        <v>196</v>
      </c>
      <c r="D953" s="24" t="s">
        <v>197</v>
      </c>
      <c r="E953" s="24" t="s">
        <v>361</v>
      </c>
      <c r="F953" s="24"/>
      <c r="G953" s="24"/>
      <c r="H953" s="24"/>
      <c r="I953" s="138">
        <f>I954</f>
        <v>850</v>
      </c>
      <c r="J953" s="152"/>
      <c r="K953" s="152"/>
      <c r="L953" s="152"/>
      <c r="M953" s="152"/>
      <c r="N953" s="138">
        <f t="shared" si="165"/>
        <v>0</v>
      </c>
      <c r="O953" s="186">
        <f t="shared" si="165"/>
        <v>850</v>
      </c>
    </row>
    <row r="954" spans="1:15" ht="60">
      <c r="A954" s="22" t="s">
        <v>310</v>
      </c>
      <c r="B954" s="24" t="s">
        <v>212</v>
      </c>
      <c r="C954" s="24" t="s">
        <v>196</v>
      </c>
      <c r="D954" s="24" t="s">
        <v>197</v>
      </c>
      <c r="E954" s="24" t="s">
        <v>36</v>
      </c>
      <c r="F954" s="24"/>
      <c r="G954" s="24"/>
      <c r="H954" s="24"/>
      <c r="I954" s="138">
        <f>I956</f>
        <v>850</v>
      </c>
      <c r="J954" s="152"/>
      <c r="K954" s="152"/>
      <c r="L954" s="152"/>
      <c r="M954" s="152"/>
      <c r="N954" s="138">
        <f>N956</f>
        <v>0</v>
      </c>
      <c r="O954" s="186">
        <f>O956</f>
        <v>850</v>
      </c>
    </row>
    <row r="955" spans="1:15" ht="18">
      <c r="A955" s="22" t="s">
        <v>255</v>
      </c>
      <c r="B955" s="24" t="s">
        <v>212</v>
      </c>
      <c r="C955" s="24" t="s">
        <v>196</v>
      </c>
      <c r="D955" s="24" t="s">
        <v>197</v>
      </c>
      <c r="E955" s="24" t="s">
        <v>36</v>
      </c>
      <c r="F955" s="24" t="s">
        <v>254</v>
      </c>
      <c r="G955" s="24"/>
      <c r="H955" s="24"/>
      <c r="I955" s="138">
        <f>I956</f>
        <v>850</v>
      </c>
      <c r="J955" s="152"/>
      <c r="K955" s="152"/>
      <c r="L955" s="152"/>
      <c r="M955" s="152"/>
      <c r="N955" s="138">
        <f>N956</f>
        <v>0</v>
      </c>
      <c r="O955" s="186">
        <f>O956</f>
        <v>850</v>
      </c>
    </row>
    <row r="956" spans="1:15" ht="63.75" customHeight="1">
      <c r="A956" s="22" t="s">
        <v>374</v>
      </c>
      <c r="B956" s="24" t="s">
        <v>212</v>
      </c>
      <c r="C956" s="24" t="s">
        <v>196</v>
      </c>
      <c r="D956" s="24" t="s">
        <v>197</v>
      </c>
      <c r="E956" s="24" t="s">
        <v>36</v>
      </c>
      <c r="F956" s="24" t="s">
        <v>274</v>
      </c>
      <c r="G956" s="24"/>
      <c r="H956" s="24"/>
      <c r="I956" s="138">
        <f>I957</f>
        <v>850</v>
      </c>
      <c r="J956" s="152"/>
      <c r="K956" s="152"/>
      <c r="L956" s="152"/>
      <c r="M956" s="152"/>
      <c r="N956" s="138">
        <f>N957</f>
        <v>0</v>
      </c>
      <c r="O956" s="186">
        <f>O957</f>
        <v>850</v>
      </c>
    </row>
    <row r="957" spans="1:15" ht="18">
      <c r="A957" s="25" t="s">
        <v>236</v>
      </c>
      <c r="B957" s="26" t="s">
        <v>212</v>
      </c>
      <c r="C957" s="26" t="s">
        <v>196</v>
      </c>
      <c r="D957" s="26" t="s">
        <v>197</v>
      </c>
      <c r="E957" s="26" t="s">
        <v>36</v>
      </c>
      <c r="F957" s="26" t="s">
        <v>274</v>
      </c>
      <c r="G957" s="26" t="s">
        <v>224</v>
      </c>
      <c r="H957" s="26"/>
      <c r="I957" s="140">
        <v>850</v>
      </c>
      <c r="J957" s="152"/>
      <c r="K957" s="152"/>
      <c r="L957" s="152"/>
      <c r="M957" s="152"/>
      <c r="N957" s="142">
        <v>0</v>
      </c>
      <c r="O957" s="142">
        <f>I957+N957</f>
        <v>850</v>
      </c>
    </row>
    <row r="958" spans="1:15" ht="29.25">
      <c r="A958" s="51" t="s">
        <v>410</v>
      </c>
      <c r="B958" s="46" t="s">
        <v>212</v>
      </c>
      <c r="C958" s="46" t="s">
        <v>232</v>
      </c>
      <c r="D958" s="46"/>
      <c r="E958" s="46"/>
      <c r="F958" s="46"/>
      <c r="G958" s="46"/>
      <c r="H958" s="46"/>
      <c r="I958" s="134">
        <f aca="true" t="shared" si="166" ref="I958:I964">I959</f>
        <v>3450</v>
      </c>
      <c r="J958" s="152"/>
      <c r="K958" s="152"/>
      <c r="L958" s="152"/>
      <c r="M958" s="152"/>
      <c r="N958" s="134">
        <f aca="true" t="shared" si="167" ref="N958:O964">N959</f>
        <v>0</v>
      </c>
      <c r="O958" s="134">
        <f t="shared" si="167"/>
        <v>3450</v>
      </c>
    </row>
    <row r="959" spans="1:15" ht="28.5">
      <c r="A959" s="72" t="s">
        <v>411</v>
      </c>
      <c r="B959" s="46" t="s">
        <v>212</v>
      </c>
      <c r="C959" s="46" t="s">
        <v>232</v>
      </c>
      <c r="D959" s="46" t="s">
        <v>191</v>
      </c>
      <c r="E959" s="46"/>
      <c r="F959" s="46"/>
      <c r="G959" s="46"/>
      <c r="H959" s="46"/>
      <c r="I959" s="134">
        <f t="shared" si="166"/>
        <v>3450</v>
      </c>
      <c r="J959" s="152"/>
      <c r="K959" s="152"/>
      <c r="L959" s="152"/>
      <c r="M959" s="152"/>
      <c r="N959" s="134">
        <f t="shared" si="167"/>
        <v>0</v>
      </c>
      <c r="O959" s="134">
        <f t="shared" si="167"/>
        <v>3450</v>
      </c>
    </row>
    <row r="960" spans="1:15" ht="18">
      <c r="A960" s="22" t="s">
        <v>166</v>
      </c>
      <c r="B960" s="24" t="s">
        <v>212</v>
      </c>
      <c r="C960" s="24" t="s">
        <v>232</v>
      </c>
      <c r="D960" s="24" t="s">
        <v>191</v>
      </c>
      <c r="E960" s="24" t="s">
        <v>361</v>
      </c>
      <c r="F960" s="46"/>
      <c r="G960" s="46"/>
      <c r="H960" s="46"/>
      <c r="I960" s="138">
        <f t="shared" si="166"/>
        <v>3450</v>
      </c>
      <c r="J960" s="152"/>
      <c r="K960" s="152"/>
      <c r="L960" s="152"/>
      <c r="M960" s="152"/>
      <c r="N960" s="138">
        <f t="shared" si="167"/>
        <v>0</v>
      </c>
      <c r="O960" s="186">
        <f t="shared" si="167"/>
        <v>3450</v>
      </c>
    </row>
    <row r="961" spans="1:15" ht="30">
      <c r="A961" s="22" t="s">
        <v>297</v>
      </c>
      <c r="B961" s="24" t="s">
        <v>212</v>
      </c>
      <c r="C961" s="24" t="s">
        <v>232</v>
      </c>
      <c r="D961" s="24" t="s">
        <v>191</v>
      </c>
      <c r="E961" s="24" t="s">
        <v>361</v>
      </c>
      <c r="F961" s="24"/>
      <c r="G961" s="24"/>
      <c r="H961" s="24"/>
      <c r="I961" s="138">
        <f t="shared" si="166"/>
        <v>3450</v>
      </c>
      <c r="J961" s="152"/>
      <c r="K961" s="152"/>
      <c r="L961" s="152"/>
      <c r="M961" s="152"/>
      <c r="N961" s="138">
        <f t="shared" si="167"/>
        <v>0</v>
      </c>
      <c r="O961" s="186">
        <f t="shared" si="167"/>
        <v>3450</v>
      </c>
    </row>
    <row r="962" spans="1:15" ht="60">
      <c r="A962" s="22" t="s">
        <v>162</v>
      </c>
      <c r="B962" s="24" t="s">
        <v>212</v>
      </c>
      <c r="C962" s="24" t="s">
        <v>232</v>
      </c>
      <c r="D962" s="24" t="s">
        <v>191</v>
      </c>
      <c r="E962" s="24" t="s">
        <v>37</v>
      </c>
      <c r="F962" s="24"/>
      <c r="G962" s="24"/>
      <c r="H962" s="24"/>
      <c r="I962" s="138">
        <f t="shared" si="166"/>
        <v>3450</v>
      </c>
      <c r="J962" s="152"/>
      <c r="K962" s="152"/>
      <c r="L962" s="152"/>
      <c r="M962" s="152"/>
      <c r="N962" s="138">
        <f t="shared" si="167"/>
        <v>0</v>
      </c>
      <c r="O962" s="186">
        <f t="shared" si="167"/>
        <v>3450</v>
      </c>
    </row>
    <row r="963" spans="1:15" ht="30">
      <c r="A963" s="22" t="s">
        <v>298</v>
      </c>
      <c r="B963" s="24" t="s">
        <v>212</v>
      </c>
      <c r="C963" s="24" t="s">
        <v>232</v>
      </c>
      <c r="D963" s="24" t="s">
        <v>191</v>
      </c>
      <c r="E963" s="24" t="s">
        <v>37</v>
      </c>
      <c r="F963" s="24" t="s">
        <v>281</v>
      </c>
      <c r="G963" s="24"/>
      <c r="H963" s="24"/>
      <c r="I963" s="138">
        <f t="shared" si="166"/>
        <v>3450</v>
      </c>
      <c r="J963" s="152"/>
      <c r="K963" s="152"/>
      <c r="L963" s="152"/>
      <c r="M963" s="152"/>
      <c r="N963" s="138">
        <f t="shared" si="167"/>
        <v>0</v>
      </c>
      <c r="O963" s="186">
        <f t="shared" si="167"/>
        <v>3450</v>
      </c>
    </row>
    <row r="964" spans="1:15" ht="18">
      <c r="A964" s="22" t="s">
        <v>283</v>
      </c>
      <c r="B964" s="24" t="s">
        <v>212</v>
      </c>
      <c r="C964" s="24" t="s">
        <v>232</v>
      </c>
      <c r="D964" s="24" t="s">
        <v>191</v>
      </c>
      <c r="E964" s="24" t="s">
        <v>37</v>
      </c>
      <c r="F964" s="24" t="s">
        <v>282</v>
      </c>
      <c r="G964" s="24"/>
      <c r="H964" s="24"/>
      <c r="I964" s="138">
        <f t="shared" si="166"/>
        <v>3450</v>
      </c>
      <c r="J964" s="152"/>
      <c r="K964" s="152"/>
      <c r="L964" s="152"/>
      <c r="M964" s="152"/>
      <c r="N964" s="138">
        <f t="shared" si="167"/>
        <v>0</v>
      </c>
      <c r="O964" s="186">
        <f t="shared" si="167"/>
        <v>3450</v>
      </c>
    </row>
    <row r="965" spans="1:15" ht="18">
      <c r="A965" s="25" t="s">
        <v>236</v>
      </c>
      <c r="B965" s="26" t="s">
        <v>212</v>
      </c>
      <c r="C965" s="26" t="s">
        <v>232</v>
      </c>
      <c r="D965" s="26" t="s">
        <v>191</v>
      </c>
      <c r="E965" s="26" t="s">
        <v>37</v>
      </c>
      <c r="F965" s="26" t="s">
        <v>282</v>
      </c>
      <c r="G965" s="26" t="s">
        <v>224</v>
      </c>
      <c r="H965" s="26"/>
      <c r="I965" s="140">
        <v>3450</v>
      </c>
      <c r="J965" s="152"/>
      <c r="K965" s="152"/>
      <c r="L965" s="152"/>
      <c r="M965" s="152"/>
      <c r="N965" s="142">
        <v>0</v>
      </c>
      <c r="O965" s="142">
        <f>I965+N965</f>
        <v>3450</v>
      </c>
    </row>
    <row r="966" spans="1:15" ht="18">
      <c r="A966" s="73" t="s">
        <v>234</v>
      </c>
      <c r="B966" s="74"/>
      <c r="C966" s="74"/>
      <c r="D966" s="74"/>
      <c r="E966" s="74"/>
      <c r="F966" s="74"/>
      <c r="G966" s="74"/>
      <c r="H966" s="74"/>
      <c r="I966" s="135">
        <f>I5+I35+I48+I276+I366+I758+I922+I571</f>
        <v>1183696.9</v>
      </c>
      <c r="J966" s="152"/>
      <c r="K966" s="152"/>
      <c r="L966" s="152"/>
      <c r="M966" s="152"/>
      <c r="N966" s="135">
        <f>N5+N35+N48+N276+N366+N758+N922+N571</f>
        <v>7481.900000000001</v>
      </c>
      <c r="O966" s="135">
        <f>O5+O35+O48+O276+O366+O758+O922+O571</f>
        <v>1191178.8</v>
      </c>
    </row>
    <row r="967" spans="1:15" ht="18">
      <c r="A967" s="73" t="s">
        <v>236</v>
      </c>
      <c r="B967" s="74"/>
      <c r="C967" s="74"/>
      <c r="D967" s="74"/>
      <c r="E967" s="74"/>
      <c r="F967" s="74"/>
      <c r="G967" s="75" t="s">
        <v>224</v>
      </c>
      <c r="H967" s="74"/>
      <c r="I967" s="135">
        <f>I6+I36+I49+I277+I367+I759+I923+I572</f>
        <v>447610.80000000005</v>
      </c>
      <c r="J967" s="152"/>
      <c r="K967" s="152"/>
      <c r="L967" s="152"/>
      <c r="M967" s="152"/>
      <c r="N967" s="135">
        <f>N6+N36+N49+N277+N367+N759+N923+N572</f>
        <v>7534.700000000001</v>
      </c>
      <c r="O967" s="135">
        <f>O6+O36+O49+O277+O367+O759+O923+O572</f>
        <v>455145.5</v>
      </c>
    </row>
    <row r="968" spans="1:15" ht="18">
      <c r="A968" s="73" t="s">
        <v>237</v>
      </c>
      <c r="B968" s="74"/>
      <c r="C968" s="74"/>
      <c r="D968" s="74"/>
      <c r="E968" s="74"/>
      <c r="F968" s="74"/>
      <c r="G968" s="75" t="s">
        <v>225</v>
      </c>
      <c r="H968" s="74"/>
      <c r="I968" s="135">
        <f>I50+I278+I368+I760+I924+I573</f>
        <v>736086.1000000001</v>
      </c>
      <c r="J968" s="152"/>
      <c r="K968" s="152"/>
      <c r="L968" s="152"/>
      <c r="M968" s="152"/>
      <c r="N968" s="135">
        <f>N50+N278+N368+N760+N924+N573</f>
        <v>-52.799999999999955</v>
      </c>
      <c r="O968" s="135">
        <f>O50+O278+O368+O760+O924+O573</f>
        <v>736033.2999999999</v>
      </c>
    </row>
    <row r="969" spans="1:9" ht="18">
      <c r="A969" s="210"/>
      <c r="B969" s="210"/>
      <c r="C969" s="210"/>
      <c r="D969" s="210"/>
      <c r="E969" s="210"/>
      <c r="F969" s="210"/>
      <c r="G969" s="210"/>
      <c r="H969" s="210"/>
      <c r="I969" s="210"/>
    </row>
    <row r="970" spans="1:9" ht="18">
      <c r="A970" s="69"/>
      <c r="B970" s="69"/>
      <c r="C970" s="69"/>
      <c r="D970" s="69"/>
      <c r="E970" s="69"/>
      <c r="F970" s="69"/>
      <c r="G970" s="69"/>
      <c r="H970" s="69"/>
      <c r="I970" s="69"/>
    </row>
    <row r="971" spans="1:9" ht="18">
      <c r="A971" s="76"/>
      <c r="B971" s="77"/>
      <c r="C971" s="77"/>
      <c r="D971" s="77"/>
      <c r="E971" s="77"/>
      <c r="F971" s="77"/>
      <c r="G971" s="77"/>
      <c r="H971" s="77"/>
      <c r="I971" s="78"/>
    </row>
    <row r="972" spans="1:9" ht="18">
      <c r="A972" s="76"/>
      <c r="B972" s="77"/>
      <c r="C972" s="77"/>
      <c r="D972" s="79"/>
      <c r="E972" s="77"/>
      <c r="F972" s="77"/>
      <c r="G972" s="77"/>
      <c r="H972" s="77"/>
      <c r="I972" s="78"/>
    </row>
    <row r="973" spans="1:9" ht="18">
      <c r="A973" s="76"/>
      <c r="B973" s="77"/>
      <c r="C973" s="77"/>
      <c r="D973" s="77"/>
      <c r="E973" s="77"/>
      <c r="F973" s="77"/>
      <c r="G973" s="77"/>
      <c r="H973" s="77"/>
      <c r="I973" s="78"/>
    </row>
    <row r="974" spans="1:9" ht="18">
      <c r="A974" s="76"/>
      <c r="B974" s="77"/>
      <c r="C974" s="77"/>
      <c r="D974" s="77"/>
      <c r="E974" s="77"/>
      <c r="F974" s="77"/>
      <c r="G974" s="77"/>
      <c r="H974" s="77"/>
      <c r="I974" s="78"/>
    </row>
    <row r="975" spans="1:9" ht="18">
      <c r="A975" s="76"/>
      <c r="B975" s="77"/>
      <c r="C975" s="77"/>
      <c r="D975" s="77"/>
      <c r="E975" s="77"/>
      <c r="F975" s="77"/>
      <c r="G975" s="77"/>
      <c r="H975" s="77"/>
      <c r="I975" s="78"/>
    </row>
    <row r="976" spans="1:9" ht="18">
      <c r="A976" s="76"/>
      <c r="B976" s="77"/>
      <c r="C976" s="77"/>
      <c r="D976" s="77"/>
      <c r="E976" s="77"/>
      <c r="F976" s="77"/>
      <c r="G976" s="77"/>
      <c r="H976" s="77"/>
      <c r="I976" s="78"/>
    </row>
    <row r="977" spans="1:9" ht="18">
      <c r="A977" s="76"/>
      <c r="B977" s="77"/>
      <c r="C977" s="77"/>
      <c r="D977" s="77"/>
      <c r="E977" s="77"/>
      <c r="F977" s="77"/>
      <c r="G977" s="77"/>
      <c r="H977" s="77"/>
      <c r="I977" s="78"/>
    </row>
    <row r="978" spans="1:9" ht="18">
      <c r="A978" s="76"/>
      <c r="B978" s="77"/>
      <c r="C978" s="77"/>
      <c r="D978" s="77"/>
      <c r="E978" s="77"/>
      <c r="F978" s="77"/>
      <c r="G978" s="77"/>
      <c r="H978" s="77"/>
      <c r="I978" s="78"/>
    </row>
    <row r="979" spans="1:9" ht="18">
      <c r="A979" s="76"/>
      <c r="B979" s="77"/>
      <c r="C979" s="77"/>
      <c r="D979" s="77"/>
      <c r="E979" s="77"/>
      <c r="F979" s="77"/>
      <c r="G979" s="77"/>
      <c r="H979" s="77"/>
      <c r="I979" s="78"/>
    </row>
    <row r="980" spans="1:9" ht="18">
      <c r="A980" s="76"/>
      <c r="B980" s="77"/>
      <c r="C980" s="77"/>
      <c r="D980" s="77"/>
      <c r="E980" s="77"/>
      <c r="F980" s="77"/>
      <c r="G980" s="77"/>
      <c r="H980" s="77"/>
      <c r="I980" s="78"/>
    </row>
    <row r="981" spans="1:9" ht="18">
      <c r="A981" s="76"/>
      <c r="B981" s="77"/>
      <c r="C981" s="77"/>
      <c r="D981" s="77"/>
      <c r="E981" s="77"/>
      <c r="F981" s="77"/>
      <c r="G981" s="77"/>
      <c r="H981" s="77"/>
      <c r="I981" s="78"/>
    </row>
    <row r="982" spans="1:9" ht="18">
      <c r="A982" s="76"/>
      <c r="B982" s="77"/>
      <c r="C982" s="77"/>
      <c r="D982" s="77"/>
      <c r="E982" s="77"/>
      <c r="F982" s="77"/>
      <c r="G982" s="77"/>
      <c r="H982" s="77"/>
      <c r="I982" s="78"/>
    </row>
    <row r="983" spans="1:9" ht="18">
      <c r="A983" s="76"/>
      <c r="B983" s="77"/>
      <c r="C983" s="77"/>
      <c r="D983" s="77"/>
      <c r="E983" s="77"/>
      <c r="F983" s="77"/>
      <c r="G983" s="77"/>
      <c r="H983" s="77"/>
      <c r="I983" s="78"/>
    </row>
    <row r="984" spans="1:9" ht="18">
      <c r="A984" s="76"/>
      <c r="B984" s="77"/>
      <c r="C984" s="77"/>
      <c r="D984" s="77"/>
      <c r="E984" s="77"/>
      <c r="F984" s="77"/>
      <c r="G984" s="77"/>
      <c r="H984" s="77"/>
      <c r="I984" s="78"/>
    </row>
    <row r="985" spans="1:9" ht="18">
      <c r="A985" s="76"/>
      <c r="B985" s="77"/>
      <c r="C985" s="77"/>
      <c r="D985" s="77"/>
      <c r="E985" s="77"/>
      <c r="F985" s="77"/>
      <c r="G985" s="77"/>
      <c r="H985" s="77"/>
      <c r="I985" s="78"/>
    </row>
    <row r="986" spans="1:9" ht="18">
      <c r="A986" s="76"/>
      <c r="B986" s="77"/>
      <c r="C986" s="77"/>
      <c r="D986" s="77"/>
      <c r="E986" s="77"/>
      <c r="F986" s="77"/>
      <c r="G986" s="77"/>
      <c r="H986" s="77"/>
      <c r="I986" s="78"/>
    </row>
    <row r="987" spans="1:9" ht="18">
      <c r="A987" s="76"/>
      <c r="B987" s="77"/>
      <c r="C987" s="77"/>
      <c r="D987" s="77"/>
      <c r="E987" s="77"/>
      <c r="F987" s="77"/>
      <c r="G987" s="77"/>
      <c r="H987" s="77"/>
      <c r="I987" s="78"/>
    </row>
    <row r="988" spans="1:9" ht="18">
      <c r="A988" s="76"/>
      <c r="B988" s="77"/>
      <c r="C988" s="77"/>
      <c r="D988" s="77"/>
      <c r="E988" s="77"/>
      <c r="F988" s="77"/>
      <c r="G988" s="77"/>
      <c r="H988" s="77"/>
      <c r="I988" s="78"/>
    </row>
    <row r="989" spans="1:9" ht="18">
      <c r="A989" s="76"/>
      <c r="B989" s="77"/>
      <c r="C989" s="77"/>
      <c r="D989" s="77"/>
      <c r="E989" s="77"/>
      <c r="F989" s="77"/>
      <c r="G989" s="77"/>
      <c r="H989" s="77"/>
      <c r="I989" s="78"/>
    </row>
    <row r="990" spans="1:9" ht="18">
      <c r="A990" s="76"/>
      <c r="B990" s="77"/>
      <c r="C990" s="77"/>
      <c r="D990" s="77"/>
      <c r="E990" s="77"/>
      <c r="F990" s="77"/>
      <c r="G990" s="77"/>
      <c r="H990" s="77"/>
      <c r="I990" s="78"/>
    </row>
    <row r="991" spans="1:9" ht="18">
      <c r="A991" s="76"/>
      <c r="B991" s="77"/>
      <c r="C991" s="77"/>
      <c r="D991" s="77"/>
      <c r="E991" s="77"/>
      <c r="F991" s="77"/>
      <c r="G991" s="77"/>
      <c r="H991" s="77"/>
      <c r="I991" s="78"/>
    </row>
    <row r="992" spans="1:9" ht="18">
      <c r="A992" s="76"/>
      <c r="B992" s="77"/>
      <c r="C992" s="77"/>
      <c r="D992" s="77"/>
      <c r="E992" s="77"/>
      <c r="F992" s="77"/>
      <c r="G992" s="77"/>
      <c r="H992" s="77"/>
      <c r="I992" s="78"/>
    </row>
    <row r="993" spans="1:9" ht="18">
      <c r="A993" s="76"/>
      <c r="B993" s="77"/>
      <c r="C993" s="77"/>
      <c r="D993" s="77"/>
      <c r="E993" s="77"/>
      <c r="F993" s="77"/>
      <c r="G993" s="77"/>
      <c r="H993" s="77"/>
      <c r="I993" s="78"/>
    </row>
    <row r="994" spans="1:9" ht="18">
      <c r="A994" s="76"/>
      <c r="B994" s="77"/>
      <c r="C994" s="77"/>
      <c r="D994" s="77"/>
      <c r="E994" s="77"/>
      <c r="F994" s="77"/>
      <c r="G994" s="77"/>
      <c r="H994" s="77"/>
      <c r="I994" s="78"/>
    </row>
    <row r="995" spans="1:9" ht="18">
      <c r="A995" s="76"/>
      <c r="B995" s="77"/>
      <c r="C995" s="77"/>
      <c r="D995" s="77"/>
      <c r="E995" s="77"/>
      <c r="F995" s="77"/>
      <c r="G995" s="77"/>
      <c r="H995" s="77"/>
      <c r="I995" s="78"/>
    </row>
    <row r="996" spans="1:9" ht="18">
      <c r="A996" s="76"/>
      <c r="B996" s="77"/>
      <c r="C996" s="77"/>
      <c r="D996" s="77"/>
      <c r="E996" s="77"/>
      <c r="F996" s="77"/>
      <c r="G996" s="77"/>
      <c r="H996" s="77"/>
      <c r="I996" s="78"/>
    </row>
    <row r="997" spans="1:9" ht="18">
      <c r="A997" s="76"/>
      <c r="B997" s="77"/>
      <c r="C997" s="77"/>
      <c r="D997" s="77"/>
      <c r="E997" s="77"/>
      <c r="F997" s="77"/>
      <c r="G997" s="77"/>
      <c r="H997" s="77"/>
      <c r="I997" s="78"/>
    </row>
    <row r="998" spans="1:9" ht="18">
      <c r="A998" s="76"/>
      <c r="B998" s="77"/>
      <c r="C998" s="77"/>
      <c r="D998" s="77"/>
      <c r="E998" s="77"/>
      <c r="F998" s="77"/>
      <c r="G998" s="77"/>
      <c r="H998" s="77"/>
      <c r="I998" s="78"/>
    </row>
    <row r="999" spans="1:9" ht="18">
      <c r="A999" s="76"/>
      <c r="B999" s="77"/>
      <c r="C999" s="77"/>
      <c r="D999" s="77"/>
      <c r="E999" s="77"/>
      <c r="F999" s="77"/>
      <c r="G999" s="77"/>
      <c r="H999" s="77"/>
      <c r="I999" s="78"/>
    </row>
    <row r="1000" spans="1:9" ht="18">
      <c r="A1000" s="76"/>
      <c r="B1000" s="77"/>
      <c r="C1000" s="77"/>
      <c r="D1000" s="77"/>
      <c r="E1000" s="77"/>
      <c r="F1000" s="77"/>
      <c r="G1000" s="77"/>
      <c r="H1000" s="77"/>
      <c r="I1000" s="78"/>
    </row>
    <row r="1001" spans="1:9" ht="18">
      <c r="A1001" s="76"/>
      <c r="B1001" s="77"/>
      <c r="C1001" s="77"/>
      <c r="D1001" s="77"/>
      <c r="E1001" s="77"/>
      <c r="F1001" s="77"/>
      <c r="G1001" s="77"/>
      <c r="H1001" s="77"/>
      <c r="I1001" s="78"/>
    </row>
    <row r="1002" spans="1:9" ht="18">
      <c r="A1002" s="76"/>
      <c r="B1002" s="77"/>
      <c r="C1002" s="77"/>
      <c r="D1002" s="77"/>
      <c r="E1002" s="77"/>
      <c r="F1002" s="77"/>
      <c r="G1002" s="77"/>
      <c r="H1002" s="77"/>
      <c r="I1002" s="78"/>
    </row>
    <row r="1003" spans="1:9" ht="18">
      <c r="A1003" s="76"/>
      <c r="B1003" s="77"/>
      <c r="C1003" s="77"/>
      <c r="D1003" s="77"/>
      <c r="E1003" s="77"/>
      <c r="F1003" s="77"/>
      <c r="G1003" s="77"/>
      <c r="H1003" s="77"/>
      <c r="I1003" s="78"/>
    </row>
    <row r="1004" spans="1:9" ht="18">
      <c r="A1004" s="80"/>
      <c r="B1004" s="81"/>
      <c r="C1004" s="81"/>
      <c r="D1004" s="81"/>
      <c r="E1004" s="81"/>
      <c r="F1004" s="81"/>
      <c r="G1004" s="81"/>
      <c r="H1004" s="81"/>
      <c r="I1004" s="78"/>
    </row>
    <row r="1005" spans="1:9" ht="18">
      <c r="A1005" s="80"/>
      <c r="B1005" s="81"/>
      <c r="C1005" s="81"/>
      <c r="D1005" s="81"/>
      <c r="E1005" s="81"/>
      <c r="F1005" s="81"/>
      <c r="G1005" s="81"/>
      <c r="H1005" s="81"/>
      <c r="I1005" s="78"/>
    </row>
    <row r="1006" spans="1:9" ht="18">
      <c r="A1006" s="80"/>
      <c r="B1006" s="81"/>
      <c r="C1006" s="81"/>
      <c r="D1006" s="81"/>
      <c r="E1006" s="81"/>
      <c r="F1006" s="81"/>
      <c r="G1006" s="81"/>
      <c r="H1006" s="81"/>
      <c r="I1006" s="78"/>
    </row>
    <row r="1007" spans="1:9" ht="18">
      <c r="A1007" s="80"/>
      <c r="B1007" s="81"/>
      <c r="C1007" s="81"/>
      <c r="D1007" s="81"/>
      <c r="E1007" s="81"/>
      <c r="F1007" s="81"/>
      <c r="G1007" s="81"/>
      <c r="H1007" s="81"/>
      <c r="I1007" s="78"/>
    </row>
    <row r="1008" spans="1:9" ht="18">
      <c r="A1008" s="80"/>
      <c r="B1008" s="81"/>
      <c r="C1008" s="81"/>
      <c r="D1008" s="81"/>
      <c r="E1008" s="81"/>
      <c r="F1008" s="81"/>
      <c r="G1008" s="81"/>
      <c r="H1008" s="81"/>
      <c r="I1008" s="78"/>
    </row>
    <row r="1009" spans="1:9" ht="18">
      <c r="A1009" s="80"/>
      <c r="B1009" s="81"/>
      <c r="C1009" s="81"/>
      <c r="D1009" s="81"/>
      <c r="E1009" s="81"/>
      <c r="F1009" s="81"/>
      <c r="G1009" s="81"/>
      <c r="H1009" s="81"/>
      <c r="I1009" s="78"/>
    </row>
    <row r="1010" spans="1:9" ht="18">
      <c r="A1010" s="80"/>
      <c r="B1010" s="81"/>
      <c r="C1010" s="81"/>
      <c r="D1010" s="81"/>
      <c r="E1010" s="81"/>
      <c r="F1010" s="81"/>
      <c r="G1010" s="81"/>
      <c r="H1010" s="81"/>
      <c r="I1010" s="78"/>
    </row>
    <row r="1011" spans="1:9" ht="18">
      <c r="A1011" s="80"/>
      <c r="B1011" s="81"/>
      <c r="C1011" s="81"/>
      <c r="D1011" s="81"/>
      <c r="E1011" s="81"/>
      <c r="F1011" s="81"/>
      <c r="G1011" s="81"/>
      <c r="H1011" s="81"/>
      <c r="I1011" s="78"/>
    </row>
    <row r="1012" spans="1:9" ht="18">
      <c r="A1012" s="80"/>
      <c r="B1012" s="81"/>
      <c r="C1012" s="81"/>
      <c r="D1012" s="81"/>
      <c r="E1012" s="81"/>
      <c r="F1012" s="81"/>
      <c r="G1012" s="81"/>
      <c r="H1012" s="81"/>
      <c r="I1012" s="78"/>
    </row>
    <row r="1013" spans="1:9" ht="18">
      <c r="A1013" s="80"/>
      <c r="B1013" s="81"/>
      <c r="C1013" s="81"/>
      <c r="D1013" s="81"/>
      <c r="E1013" s="81"/>
      <c r="F1013" s="81"/>
      <c r="G1013" s="81"/>
      <c r="H1013" s="81"/>
      <c r="I1013" s="78"/>
    </row>
    <row r="1014" spans="1:9" ht="18">
      <c r="A1014" s="80"/>
      <c r="B1014" s="81"/>
      <c r="C1014" s="81"/>
      <c r="D1014" s="81"/>
      <c r="E1014" s="81"/>
      <c r="F1014" s="81"/>
      <c r="G1014" s="81"/>
      <c r="H1014" s="81"/>
      <c r="I1014" s="78"/>
    </row>
    <row r="1015" spans="1:9" ht="18">
      <c r="A1015" s="80"/>
      <c r="B1015" s="81"/>
      <c r="C1015" s="81"/>
      <c r="D1015" s="81"/>
      <c r="E1015" s="81"/>
      <c r="F1015" s="81"/>
      <c r="G1015" s="81"/>
      <c r="H1015" s="81"/>
      <c r="I1015" s="78"/>
    </row>
    <row r="1016" spans="1:9" ht="18">
      <c r="A1016" s="80"/>
      <c r="B1016" s="81"/>
      <c r="C1016" s="81"/>
      <c r="D1016" s="81"/>
      <c r="E1016" s="81"/>
      <c r="F1016" s="81"/>
      <c r="G1016" s="81"/>
      <c r="H1016" s="81"/>
      <c r="I1016" s="78"/>
    </row>
    <row r="1017" spans="1:9" ht="18">
      <c r="A1017" s="80"/>
      <c r="B1017" s="81"/>
      <c r="C1017" s="81"/>
      <c r="D1017" s="81"/>
      <c r="E1017" s="81"/>
      <c r="F1017" s="81"/>
      <c r="G1017" s="81"/>
      <c r="H1017" s="81"/>
      <c r="I1017" s="78"/>
    </row>
    <row r="1018" spans="1:9" ht="18">
      <c r="A1018" s="80"/>
      <c r="B1018" s="81"/>
      <c r="C1018" s="81"/>
      <c r="D1018" s="81"/>
      <c r="E1018" s="81"/>
      <c r="F1018" s="81"/>
      <c r="G1018" s="81"/>
      <c r="H1018" s="81"/>
      <c r="I1018" s="78"/>
    </row>
    <row r="1019" spans="1:9" ht="18">
      <c r="A1019" s="80"/>
      <c r="B1019" s="81"/>
      <c r="C1019" s="81"/>
      <c r="D1019" s="81"/>
      <c r="E1019" s="81"/>
      <c r="F1019" s="81"/>
      <c r="G1019" s="81"/>
      <c r="H1019" s="81"/>
      <c r="I1019" s="78"/>
    </row>
    <row r="1020" spans="1:9" ht="18">
      <c r="A1020" s="80"/>
      <c r="B1020" s="81"/>
      <c r="C1020" s="81"/>
      <c r="D1020" s="81"/>
      <c r="E1020" s="81"/>
      <c r="F1020" s="81"/>
      <c r="G1020" s="81"/>
      <c r="H1020" s="81"/>
      <c r="I1020" s="78"/>
    </row>
    <row r="1021" spans="1:9" ht="18">
      <c r="A1021" s="80"/>
      <c r="B1021" s="81"/>
      <c r="C1021" s="81"/>
      <c r="D1021" s="81"/>
      <c r="E1021" s="81"/>
      <c r="F1021" s="81"/>
      <c r="G1021" s="81"/>
      <c r="H1021" s="81"/>
      <c r="I1021" s="78"/>
    </row>
    <row r="1022" spans="1:9" ht="18">
      <c r="A1022" s="80"/>
      <c r="B1022" s="81"/>
      <c r="C1022" s="81"/>
      <c r="D1022" s="81"/>
      <c r="E1022" s="81"/>
      <c r="F1022" s="81"/>
      <c r="G1022" s="81"/>
      <c r="H1022" s="81"/>
      <c r="I1022" s="78"/>
    </row>
    <row r="1023" spans="1:9" ht="18">
      <c r="A1023" s="80"/>
      <c r="B1023" s="81"/>
      <c r="C1023" s="81"/>
      <c r="D1023" s="81"/>
      <c r="E1023" s="81"/>
      <c r="F1023" s="81"/>
      <c r="G1023" s="81"/>
      <c r="H1023" s="81"/>
      <c r="I1023" s="78"/>
    </row>
    <row r="1024" spans="1:9" ht="18">
      <c r="A1024" s="80"/>
      <c r="B1024" s="81"/>
      <c r="C1024" s="81"/>
      <c r="D1024" s="81"/>
      <c r="E1024" s="81"/>
      <c r="F1024" s="81"/>
      <c r="G1024" s="81"/>
      <c r="H1024" s="81"/>
      <c r="I1024" s="78"/>
    </row>
    <row r="1025" spans="1:9" ht="18">
      <c r="A1025" s="80"/>
      <c r="B1025" s="81"/>
      <c r="C1025" s="81"/>
      <c r="D1025" s="81"/>
      <c r="E1025" s="81"/>
      <c r="F1025" s="81"/>
      <c r="G1025" s="81"/>
      <c r="H1025" s="81"/>
      <c r="I1025" s="78"/>
    </row>
    <row r="1026" spans="1:9" ht="18">
      <c r="A1026" s="80"/>
      <c r="B1026" s="81"/>
      <c r="C1026" s="81"/>
      <c r="D1026" s="81"/>
      <c r="E1026" s="81"/>
      <c r="F1026" s="81"/>
      <c r="G1026" s="81"/>
      <c r="H1026" s="81"/>
      <c r="I1026" s="78"/>
    </row>
    <row r="1027" spans="1:9" ht="18">
      <c r="A1027" s="80"/>
      <c r="B1027" s="81"/>
      <c r="C1027" s="81"/>
      <c r="D1027" s="81"/>
      <c r="E1027" s="81"/>
      <c r="F1027" s="81"/>
      <c r="G1027" s="81"/>
      <c r="H1027" s="81"/>
      <c r="I1027" s="78"/>
    </row>
    <row r="1028" spans="1:9" ht="18">
      <c r="A1028" s="80"/>
      <c r="B1028" s="81"/>
      <c r="C1028" s="81"/>
      <c r="D1028" s="81"/>
      <c r="E1028" s="81"/>
      <c r="F1028" s="81"/>
      <c r="G1028" s="81"/>
      <c r="H1028" s="81"/>
      <c r="I1028" s="78"/>
    </row>
    <row r="1029" spans="1:9" ht="18">
      <c r="A1029" s="80"/>
      <c r="B1029" s="81"/>
      <c r="C1029" s="81"/>
      <c r="D1029" s="81"/>
      <c r="E1029" s="81"/>
      <c r="F1029" s="81"/>
      <c r="G1029" s="81"/>
      <c r="H1029" s="81"/>
      <c r="I1029" s="78"/>
    </row>
    <row r="1030" spans="1:9" ht="18">
      <c r="A1030" s="80"/>
      <c r="B1030" s="81"/>
      <c r="C1030" s="81"/>
      <c r="D1030" s="81"/>
      <c r="E1030" s="81"/>
      <c r="F1030" s="81"/>
      <c r="G1030" s="81"/>
      <c r="H1030" s="81"/>
      <c r="I1030" s="78"/>
    </row>
    <row r="1031" spans="1:9" ht="18">
      <c r="A1031" s="80"/>
      <c r="B1031" s="81"/>
      <c r="C1031" s="81"/>
      <c r="D1031" s="81"/>
      <c r="E1031" s="81"/>
      <c r="F1031" s="81"/>
      <c r="G1031" s="81"/>
      <c r="H1031" s="81"/>
      <c r="I1031" s="78"/>
    </row>
    <row r="1032" spans="1:9" ht="18">
      <c r="A1032" s="80"/>
      <c r="B1032" s="81"/>
      <c r="C1032" s="81"/>
      <c r="D1032" s="81"/>
      <c r="E1032" s="81"/>
      <c r="F1032" s="81"/>
      <c r="G1032" s="81"/>
      <c r="H1032" s="81"/>
      <c r="I1032" s="78"/>
    </row>
    <row r="1033" spans="1:9" ht="18">
      <c r="A1033" s="80"/>
      <c r="B1033" s="81"/>
      <c r="C1033" s="81"/>
      <c r="D1033" s="81"/>
      <c r="E1033" s="81"/>
      <c r="F1033" s="81"/>
      <c r="G1033" s="81"/>
      <c r="H1033" s="81"/>
      <c r="I1033" s="78"/>
    </row>
    <row r="1034" spans="1:9" ht="18">
      <c r="A1034" s="80"/>
      <c r="B1034" s="81"/>
      <c r="C1034" s="81"/>
      <c r="D1034" s="81"/>
      <c r="E1034" s="81"/>
      <c r="F1034" s="81"/>
      <c r="G1034" s="81"/>
      <c r="H1034" s="81"/>
      <c r="I1034" s="78"/>
    </row>
    <row r="1035" spans="1:9" ht="18">
      <c r="A1035" s="80"/>
      <c r="B1035" s="81"/>
      <c r="C1035" s="81"/>
      <c r="D1035" s="81"/>
      <c r="E1035" s="81"/>
      <c r="F1035" s="81"/>
      <c r="G1035" s="81"/>
      <c r="H1035" s="81"/>
      <c r="I1035" s="78"/>
    </row>
    <row r="1036" spans="1:9" ht="18">
      <c r="A1036" s="80"/>
      <c r="B1036" s="81"/>
      <c r="C1036" s="81"/>
      <c r="D1036" s="81"/>
      <c r="E1036" s="81"/>
      <c r="F1036" s="81"/>
      <c r="G1036" s="81"/>
      <c r="H1036" s="81"/>
      <c r="I1036" s="78"/>
    </row>
    <row r="1037" spans="1:9" ht="18">
      <c r="A1037" s="80"/>
      <c r="B1037" s="81"/>
      <c r="C1037" s="81"/>
      <c r="D1037" s="81"/>
      <c r="E1037" s="81"/>
      <c r="F1037" s="81"/>
      <c r="G1037" s="81"/>
      <c r="H1037" s="81"/>
      <c r="I1037" s="78"/>
    </row>
    <row r="1038" spans="1:9" ht="18">
      <c r="A1038" s="80"/>
      <c r="B1038" s="81"/>
      <c r="C1038" s="81"/>
      <c r="D1038" s="81"/>
      <c r="E1038" s="81"/>
      <c r="F1038" s="81"/>
      <c r="G1038" s="81"/>
      <c r="H1038" s="81"/>
      <c r="I1038" s="78"/>
    </row>
    <row r="1039" spans="1:9" ht="18">
      <c r="A1039" s="80"/>
      <c r="B1039" s="81"/>
      <c r="C1039" s="81"/>
      <c r="D1039" s="81"/>
      <c r="E1039" s="81"/>
      <c r="F1039" s="81"/>
      <c r="G1039" s="81"/>
      <c r="H1039" s="81"/>
      <c r="I1039" s="78"/>
    </row>
    <row r="1040" spans="1:9" ht="18">
      <c r="A1040" s="80"/>
      <c r="B1040" s="81"/>
      <c r="C1040" s="81"/>
      <c r="D1040" s="81"/>
      <c r="E1040" s="81"/>
      <c r="F1040" s="81"/>
      <c r="G1040" s="81"/>
      <c r="H1040" s="81"/>
      <c r="I1040" s="78"/>
    </row>
    <row r="1041" spans="1:9" ht="18">
      <c r="A1041" s="80"/>
      <c r="B1041" s="81"/>
      <c r="C1041" s="81"/>
      <c r="D1041" s="81"/>
      <c r="E1041" s="81"/>
      <c r="F1041" s="81"/>
      <c r="G1041" s="81"/>
      <c r="H1041" s="81"/>
      <c r="I1041" s="78"/>
    </row>
    <row r="1042" spans="1:9" ht="18">
      <c r="A1042" s="80"/>
      <c r="B1042" s="81"/>
      <c r="C1042" s="81"/>
      <c r="D1042" s="81"/>
      <c r="E1042" s="81"/>
      <c r="F1042" s="81"/>
      <c r="G1042" s="81"/>
      <c r="H1042" s="81"/>
      <c r="I1042" s="78"/>
    </row>
    <row r="1043" spans="1:9" ht="18">
      <c r="A1043" s="80"/>
      <c r="B1043" s="81"/>
      <c r="C1043" s="81"/>
      <c r="D1043" s="81"/>
      <c r="E1043" s="81"/>
      <c r="F1043" s="81"/>
      <c r="G1043" s="81"/>
      <c r="H1043" s="81"/>
      <c r="I1043" s="78"/>
    </row>
    <row r="1044" spans="1:9" ht="18">
      <c r="A1044" s="80"/>
      <c r="B1044" s="81"/>
      <c r="C1044" s="81"/>
      <c r="D1044" s="81"/>
      <c r="E1044" s="81"/>
      <c r="F1044" s="81"/>
      <c r="G1044" s="81"/>
      <c r="H1044" s="81"/>
      <c r="I1044" s="78"/>
    </row>
    <row r="1045" spans="1:9" ht="18">
      <c r="A1045" s="80"/>
      <c r="B1045" s="81"/>
      <c r="C1045" s="81"/>
      <c r="D1045" s="81"/>
      <c r="E1045" s="81"/>
      <c r="F1045" s="81"/>
      <c r="G1045" s="81"/>
      <c r="H1045" s="81"/>
      <c r="I1045" s="78"/>
    </row>
    <row r="1046" spans="1:9" ht="18">
      <c r="A1046" s="80"/>
      <c r="B1046" s="81"/>
      <c r="C1046" s="81"/>
      <c r="D1046" s="81"/>
      <c r="E1046" s="81"/>
      <c r="F1046" s="81"/>
      <c r="G1046" s="81"/>
      <c r="H1046" s="81"/>
      <c r="I1046" s="78"/>
    </row>
    <row r="1047" spans="1:9" ht="18">
      <c r="A1047" s="80"/>
      <c r="B1047" s="81"/>
      <c r="C1047" s="81"/>
      <c r="D1047" s="81"/>
      <c r="E1047" s="81"/>
      <c r="F1047" s="81"/>
      <c r="G1047" s="81"/>
      <c r="H1047" s="81"/>
      <c r="I1047" s="78"/>
    </row>
    <row r="1048" spans="1:9" ht="18">
      <c r="A1048" s="80"/>
      <c r="B1048" s="81"/>
      <c r="C1048" s="81"/>
      <c r="D1048" s="81"/>
      <c r="E1048" s="81"/>
      <c r="F1048" s="81"/>
      <c r="G1048" s="81"/>
      <c r="H1048" s="81"/>
      <c r="I1048" s="78"/>
    </row>
    <row r="1049" spans="1:9" ht="18">
      <c r="A1049" s="80"/>
      <c r="B1049" s="81"/>
      <c r="C1049" s="81"/>
      <c r="D1049" s="81"/>
      <c r="E1049" s="81"/>
      <c r="F1049" s="81"/>
      <c r="G1049" s="81"/>
      <c r="H1049" s="81"/>
      <c r="I1049" s="78"/>
    </row>
    <row r="1050" spans="1:9" ht="18">
      <c r="A1050" s="80"/>
      <c r="B1050" s="81"/>
      <c r="C1050" s="81"/>
      <c r="D1050" s="81"/>
      <c r="E1050" s="81"/>
      <c r="F1050" s="81"/>
      <c r="G1050" s="81"/>
      <c r="H1050" s="81"/>
      <c r="I1050" s="78"/>
    </row>
    <row r="1051" spans="1:9" ht="18">
      <c r="A1051" s="80"/>
      <c r="B1051" s="81"/>
      <c r="C1051" s="81"/>
      <c r="D1051" s="81"/>
      <c r="E1051" s="81"/>
      <c r="F1051" s="81"/>
      <c r="G1051" s="81"/>
      <c r="H1051" s="81"/>
      <c r="I1051" s="78"/>
    </row>
    <row r="1052" spans="1:9" ht="18">
      <c r="A1052" s="80"/>
      <c r="B1052" s="81"/>
      <c r="C1052" s="81"/>
      <c r="D1052" s="81"/>
      <c r="E1052" s="81"/>
      <c r="F1052" s="81"/>
      <c r="G1052" s="81"/>
      <c r="H1052" s="81"/>
      <c r="I1052" s="78"/>
    </row>
    <row r="1053" spans="1:9" ht="18">
      <c r="A1053" s="80"/>
      <c r="B1053" s="81"/>
      <c r="C1053" s="81"/>
      <c r="D1053" s="81"/>
      <c r="E1053" s="81"/>
      <c r="F1053" s="81"/>
      <c r="G1053" s="81"/>
      <c r="H1053" s="81"/>
      <c r="I1053" s="78"/>
    </row>
    <row r="1054" spans="1:9" ht="18">
      <c r="A1054" s="80"/>
      <c r="B1054" s="81"/>
      <c r="C1054" s="81"/>
      <c r="D1054" s="81"/>
      <c r="E1054" s="81"/>
      <c r="F1054" s="81"/>
      <c r="G1054" s="81"/>
      <c r="H1054" s="81"/>
      <c r="I1054" s="78"/>
    </row>
    <row r="1055" spans="1:9" ht="18">
      <c r="A1055" s="80"/>
      <c r="B1055" s="81"/>
      <c r="C1055" s="81"/>
      <c r="D1055" s="81"/>
      <c r="E1055" s="81"/>
      <c r="F1055" s="81"/>
      <c r="G1055" s="81"/>
      <c r="H1055" s="81"/>
      <c r="I1055" s="78"/>
    </row>
    <row r="1056" spans="1:9" ht="18">
      <c r="A1056" s="80"/>
      <c r="B1056" s="81"/>
      <c r="C1056" s="81"/>
      <c r="D1056" s="81"/>
      <c r="E1056" s="81"/>
      <c r="F1056" s="81"/>
      <c r="G1056" s="81"/>
      <c r="H1056" s="81"/>
      <c r="I1056" s="78"/>
    </row>
    <row r="1057" spans="1:9" ht="18">
      <c r="A1057" s="80"/>
      <c r="B1057" s="81"/>
      <c r="C1057" s="81"/>
      <c r="D1057" s="81"/>
      <c r="E1057" s="81"/>
      <c r="F1057" s="81"/>
      <c r="G1057" s="81"/>
      <c r="H1057" s="81"/>
      <c r="I1057" s="78"/>
    </row>
    <row r="1058" spans="1:9" ht="18">
      <c r="A1058" s="80"/>
      <c r="B1058" s="81"/>
      <c r="C1058" s="81"/>
      <c r="D1058" s="81"/>
      <c r="E1058" s="81"/>
      <c r="F1058" s="81"/>
      <c r="G1058" s="81"/>
      <c r="H1058" s="81"/>
      <c r="I1058" s="78"/>
    </row>
    <row r="1059" spans="1:9" ht="18">
      <c r="A1059" s="80"/>
      <c r="B1059" s="81"/>
      <c r="C1059" s="81"/>
      <c r="D1059" s="81"/>
      <c r="E1059" s="81"/>
      <c r="F1059" s="81"/>
      <c r="G1059" s="81"/>
      <c r="H1059" s="81"/>
      <c r="I1059" s="78"/>
    </row>
    <row r="1060" spans="1:9" ht="18">
      <c r="A1060" s="80"/>
      <c r="B1060" s="81"/>
      <c r="C1060" s="81"/>
      <c r="D1060" s="81"/>
      <c r="E1060" s="81"/>
      <c r="F1060" s="81"/>
      <c r="G1060" s="81"/>
      <c r="H1060" s="81"/>
      <c r="I1060" s="78"/>
    </row>
    <row r="1061" spans="1:9" ht="18">
      <c r="A1061" s="80"/>
      <c r="B1061" s="81"/>
      <c r="C1061" s="81"/>
      <c r="D1061" s="81"/>
      <c r="E1061" s="81"/>
      <c r="F1061" s="81"/>
      <c r="G1061" s="81"/>
      <c r="H1061" s="81"/>
      <c r="I1061" s="78"/>
    </row>
    <row r="1062" spans="1:9" ht="18">
      <c r="A1062" s="80"/>
      <c r="B1062" s="81"/>
      <c r="C1062" s="81"/>
      <c r="D1062" s="81"/>
      <c r="E1062" s="81"/>
      <c r="F1062" s="81"/>
      <c r="G1062" s="81"/>
      <c r="H1062" s="81"/>
      <c r="I1062" s="78"/>
    </row>
    <row r="1063" spans="1:9" ht="18">
      <c r="A1063" s="80"/>
      <c r="B1063" s="81"/>
      <c r="C1063" s="81"/>
      <c r="D1063" s="81"/>
      <c r="E1063" s="81"/>
      <c r="F1063" s="81"/>
      <c r="G1063" s="81"/>
      <c r="H1063" s="81"/>
      <c r="I1063" s="78"/>
    </row>
    <row r="1064" spans="1:9" ht="18">
      <c r="A1064" s="80"/>
      <c r="B1064" s="81"/>
      <c r="C1064" s="81"/>
      <c r="D1064" s="81"/>
      <c r="E1064" s="81"/>
      <c r="F1064" s="81"/>
      <c r="G1064" s="81"/>
      <c r="H1064" s="81"/>
      <c r="I1064" s="78"/>
    </row>
    <row r="1065" spans="1:9" ht="18">
      <c r="A1065" s="80"/>
      <c r="B1065" s="81"/>
      <c r="C1065" s="81"/>
      <c r="D1065" s="81"/>
      <c r="E1065" s="81"/>
      <c r="F1065" s="81"/>
      <c r="G1065" s="81"/>
      <c r="H1065" s="81"/>
      <c r="I1065" s="78"/>
    </row>
    <row r="1066" spans="1:9" ht="18">
      <c r="A1066" s="80"/>
      <c r="B1066" s="81"/>
      <c r="C1066" s="81"/>
      <c r="D1066" s="81"/>
      <c r="E1066" s="81"/>
      <c r="F1066" s="81"/>
      <c r="G1066" s="81"/>
      <c r="H1066" s="81"/>
      <c r="I1066" s="78"/>
    </row>
    <row r="1067" spans="1:9" ht="18">
      <c r="A1067" s="80"/>
      <c r="B1067" s="81"/>
      <c r="C1067" s="81"/>
      <c r="D1067" s="81"/>
      <c r="E1067" s="81"/>
      <c r="F1067" s="81"/>
      <c r="G1067" s="81"/>
      <c r="H1067" s="81"/>
      <c r="I1067" s="78"/>
    </row>
    <row r="1068" spans="1:9" ht="18">
      <c r="A1068" s="80"/>
      <c r="B1068" s="81"/>
      <c r="C1068" s="81"/>
      <c r="D1068" s="81"/>
      <c r="E1068" s="81"/>
      <c r="F1068" s="81"/>
      <c r="G1068" s="81"/>
      <c r="H1068" s="81"/>
      <c r="I1068" s="78"/>
    </row>
    <row r="1069" spans="1:9" ht="18">
      <c r="A1069" s="80"/>
      <c r="B1069" s="81"/>
      <c r="C1069" s="81"/>
      <c r="D1069" s="81"/>
      <c r="E1069" s="81"/>
      <c r="F1069" s="81"/>
      <c r="G1069" s="81"/>
      <c r="H1069" s="81"/>
      <c r="I1069" s="78"/>
    </row>
    <row r="1070" spans="1:9" ht="18">
      <c r="A1070" s="80"/>
      <c r="B1070" s="81"/>
      <c r="C1070" s="81"/>
      <c r="D1070" s="81"/>
      <c r="E1070" s="81"/>
      <c r="F1070" s="81"/>
      <c r="G1070" s="81"/>
      <c r="H1070" s="81"/>
      <c r="I1070" s="78"/>
    </row>
    <row r="1071" spans="1:9" ht="18">
      <c r="A1071" s="80"/>
      <c r="B1071" s="81"/>
      <c r="C1071" s="81"/>
      <c r="D1071" s="81"/>
      <c r="E1071" s="81"/>
      <c r="F1071" s="81"/>
      <c r="G1071" s="81"/>
      <c r="H1071" s="81"/>
      <c r="I1071" s="78"/>
    </row>
    <row r="1072" spans="1:9" ht="18">
      <c r="A1072" s="80"/>
      <c r="B1072" s="81"/>
      <c r="C1072" s="81"/>
      <c r="D1072" s="81"/>
      <c r="E1072" s="81"/>
      <c r="F1072" s="81"/>
      <c r="G1072" s="81"/>
      <c r="H1072" s="81"/>
      <c r="I1072" s="78"/>
    </row>
    <row r="1073" spans="1:9" ht="18">
      <c r="A1073" s="80"/>
      <c r="B1073" s="81"/>
      <c r="C1073" s="81"/>
      <c r="D1073" s="81"/>
      <c r="E1073" s="81"/>
      <c r="F1073" s="81"/>
      <c r="G1073" s="81"/>
      <c r="H1073" s="81"/>
      <c r="I1073" s="78"/>
    </row>
    <row r="1074" spans="1:9" ht="18">
      <c r="A1074" s="80"/>
      <c r="B1074" s="81"/>
      <c r="C1074" s="81"/>
      <c r="D1074" s="81"/>
      <c r="E1074" s="81"/>
      <c r="F1074" s="81"/>
      <c r="G1074" s="81"/>
      <c r="H1074" s="81"/>
      <c r="I1074" s="78"/>
    </row>
    <row r="1075" spans="1:9" ht="18">
      <c r="A1075" s="80"/>
      <c r="B1075" s="81"/>
      <c r="C1075" s="81"/>
      <c r="D1075" s="81"/>
      <c r="E1075" s="81"/>
      <c r="F1075" s="81"/>
      <c r="G1075" s="81"/>
      <c r="H1075" s="81"/>
      <c r="I1075" s="78"/>
    </row>
    <row r="1076" spans="1:9" ht="18">
      <c r="A1076" s="80"/>
      <c r="B1076" s="81"/>
      <c r="C1076" s="81"/>
      <c r="D1076" s="81"/>
      <c r="E1076" s="81"/>
      <c r="F1076" s="81"/>
      <c r="G1076" s="81"/>
      <c r="H1076" s="81"/>
      <c r="I1076" s="78"/>
    </row>
    <row r="1077" spans="1:9" ht="18">
      <c r="A1077" s="80"/>
      <c r="B1077" s="81"/>
      <c r="C1077" s="81"/>
      <c r="D1077" s="81"/>
      <c r="E1077" s="81"/>
      <c r="F1077" s="81"/>
      <c r="G1077" s="81"/>
      <c r="H1077" s="81"/>
      <c r="I1077" s="78"/>
    </row>
    <row r="1078" spans="1:9" ht="18">
      <c r="A1078" s="80"/>
      <c r="B1078" s="81"/>
      <c r="C1078" s="81"/>
      <c r="D1078" s="81"/>
      <c r="E1078" s="81"/>
      <c r="F1078" s="81"/>
      <c r="G1078" s="81"/>
      <c r="H1078" s="81"/>
      <c r="I1078" s="78"/>
    </row>
    <row r="1079" spans="1:9" ht="18">
      <c r="A1079" s="80"/>
      <c r="B1079" s="81"/>
      <c r="C1079" s="81"/>
      <c r="D1079" s="81"/>
      <c r="E1079" s="81"/>
      <c r="F1079" s="81"/>
      <c r="G1079" s="81"/>
      <c r="H1079" s="81"/>
      <c r="I1079" s="78"/>
    </row>
    <row r="1080" spans="1:9" ht="18">
      <c r="A1080" s="80"/>
      <c r="B1080" s="81"/>
      <c r="C1080" s="81"/>
      <c r="D1080" s="81"/>
      <c r="E1080" s="81"/>
      <c r="F1080" s="81"/>
      <c r="G1080" s="81"/>
      <c r="H1080" s="81"/>
      <c r="I1080" s="78"/>
    </row>
    <row r="1081" spans="1:9" ht="18">
      <c r="A1081" s="80"/>
      <c r="B1081" s="81"/>
      <c r="C1081" s="81"/>
      <c r="D1081" s="81"/>
      <c r="E1081" s="81"/>
      <c r="F1081" s="81"/>
      <c r="G1081" s="81"/>
      <c r="H1081" s="81"/>
      <c r="I1081" s="78"/>
    </row>
    <row r="1082" spans="1:9" ht="18">
      <c r="A1082" s="80"/>
      <c r="B1082" s="81"/>
      <c r="C1082" s="81"/>
      <c r="D1082" s="81"/>
      <c r="E1082" s="81"/>
      <c r="F1082" s="81"/>
      <c r="G1082" s="81"/>
      <c r="H1082" s="81"/>
      <c r="I1082" s="78"/>
    </row>
    <row r="1083" spans="1:9" ht="18">
      <c r="A1083" s="80"/>
      <c r="B1083" s="81"/>
      <c r="C1083" s="81"/>
      <c r="D1083" s="81"/>
      <c r="E1083" s="81"/>
      <c r="F1083" s="81"/>
      <c r="G1083" s="81"/>
      <c r="H1083" s="81"/>
      <c r="I1083" s="78"/>
    </row>
    <row r="1084" spans="1:9" ht="18">
      <c r="A1084" s="80"/>
      <c r="B1084" s="81"/>
      <c r="C1084" s="81"/>
      <c r="D1084" s="81"/>
      <c r="E1084" s="81"/>
      <c r="F1084" s="81"/>
      <c r="G1084" s="81"/>
      <c r="H1084" s="81"/>
      <c r="I1084" s="78"/>
    </row>
    <row r="1085" spans="1:9" ht="18">
      <c r="A1085" s="80"/>
      <c r="B1085" s="81"/>
      <c r="C1085" s="81"/>
      <c r="D1085" s="81"/>
      <c r="E1085" s="81"/>
      <c r="F1085" s="81"/>
      <c r="G1085" s="81"/>
      <c r="H1085" s="81"/>
      <c r="I1085" s="78"/>
    </row>
    <row r="1086" spans="1:9" ht="18">
      <c r="A1086" s="80"/>
      <c r="B1086" s="81"/>
      <c r="C1086" s="81"/>
      <c r="D1086" s="81"/>
      <c r="E1086" s="81"/>
      <c r="F1086" s="81"/>
      <c r="G1086" s="81"/>
      <c r="H1086" s="81"/>
      <c r="I1086" s="78"/>
    </row>
    <row r="1087" spans="1:9" ht="18">
      <c r="A1087" s="80"/>
      <c r="B1087" s="81"/>
      <c r="C1087" s="81"/>
      <c r="D1087" s="81"/>
      <c r="E1087" s="81"/>
      <c r="F1087" s="81"/>
      <c r="G1087" s="81"/>
      <c r="H1087" s="81"/>
      <c r="I1087" s="78"/>
    </row>
    <row r="1088" spans="1:9" ht="18">
      <c r="A1088" s="80"/>
      <c r="B1088" s="81"/>
      <c r="C1088" s="81"/>
      <c r="D1088" s="81"/>
      <c r="E1088" s="81"/>
      <c r="F1088" s="81"/>
      <c r="G1088" s="81"/>
      <c r="H1088" s="81"/>
      <c r="I1088" s="78"/>
    </row>
    <row r="1089" spans="1:9" ht="18">
      <c r="A1089" s="80"/>
      <c r="B1089" s="81"/>
      <c r="C1089" s="81"/>
      <c r="D1089" s="81"/>
      <c r="E1089" s="81"/>
      <c r="F1089" s="81"/>
      <c r="G1089" s="81"/>
      <c r="H1089" s="81"/>
      <c r="I1089" s="78"/>
    </row>
    <row r="1090" spans="1:9" ht="18">
      <c r="A1090" s="80"/>
      <c r="B1090" s="81"/>
      <c r="C1090" s="81"/>
      <c r="D1090" s="81"/>
      <c r="E1090" s="81"/>
      <c r="F1090" s="81"/>
      <c r="G1090" s="81"/>
      <c r="H1090" s="81"/>
      <c r="I1090" s="78"/>
    </row>
    <row r="1091" spans="1:9" ht="18">
      <c r="A1091" s="80"/>
      <c r="B1091" s="81"/>
      <c r="C1091" s="81"/>
      <c r="D1091" s="81"/>
      <c r="E1091" s="81"/>
      <c r="F1091" s="81"/>
      <c r="G1091" s="81"/>
      <c r="H1091" s="81"/>
      <c r="I1091" s="78"/>
    </row>
    <row r="1092" spans="1:9" ht="18">
      <c r="A1092" s="80"/>
      <c r="B1092" s="81"/>
      <c r="C1092" s="81"/>
      <c r="D1092" s="81"/>
      <c r="E1092" s="81"/>
      <c r="F1092" s="81"/>
      <c r="G1092" s="81"/>
      <c r="H1092" s="81"/>
      <c r="I1092" s="78"/>
    </row>
    <row r="1093" spans="1:9" ht="18">
      <c r="A1093" s="80"/>
      <c r="B1093" s="81"/>
      <c r="C1093" s="81"/>
      <c r="D1093" s="81"/>
      <c r="E1093" s="81"/>
      <c r="F1093" s="81"/>
      <c r="G1093" s="81"/>
      <c r="H1093" s="81"/>
      <c r="I1093" s="78"/>
    </row>
    <row r="1094" spans="1:9" ht="18">
      <c r="A1094" s="80"/>
      <c r="B1094" s="81"/>
      <c r="C1094" s="81"/>
      <c r="D1094" s="81"/>
      <c r="E1094" s="81"/>
      <c r="F1094" s="81"/>
      <c r="G1094" s="81"/>
      <c r="H1094" s="81"/>
      <c r="I1094" s="78"/>
    </row>
    <row r="1095" spans="1:9" ht="18">
      <c r="A1095" s="80"/>
      <c r="B1095" s="81"/>
      <c r="C1095" s="81"/>
      <c r="D1095" s="81"/>
      <c r="E1095" s="81"/>
      <c r="F1095" s="81"/>
      <c r="G1095" s="81"/>
      <c r="H1095" s="81"/>
      <c r="I1095" s="78"/>
    </row>
    <row r="1096" spans="1:9" ht="18">
      <c r="A1096" s="80"/>
      <c r="B1096" s="81"/>
      <c r="C1096" s="81"/>
      <c r="D1096" s="81"/>
      <c r="E1096" s="81"/>
      <c r="F1096" s="81"/>
      <c r="G1096" s="81"/>
      <c r="H1096" s="81"/>
      <c r="I1096" s="78"/>
    </row>
    <row r="1097" spans="1:9" ht="18">
      <c r="A1097" s="80"/>
      <c r="B1097" s="81"/>
      <c r="C1097" s="81"/>
      <c r="D1097" s="81"/>
      <c r="E1097" s="81"/>
      <c r="F1097" s="81"/>
      <c r="G1097" s="81"/>
      <c r="H1097" s="81"/>
      <c r="I1097" s="78"/>
    </row>
    <row r="1098" spans="1:9" ht="18">
      <c r="A1098" s="80"/>
      <c r="B1098" s="81"/>
      <c r="C1098" s="81"/>
      <c r="D1098" s="81"/>
      <c r="E1098" s="81"/>
      <c r="F1098" s="81"/>
      <c r="G1098" s="81"/>
      <c r="H1098" s="81"/>
      <c r="I1098" s="78"/>
    </row>
    <row r="1099" spans="1:9" ht="18">
      <c r="A1099" s="80"/>
      <c r="B1099" s="81"/>
      <c r="C1099" s="81"/>
      <c r="D1099" s="81"/>
      <c r="E1099" s="81"/>
      <c r="F1099" s="81"/>
      <c r="G1099" s="81"/>
      <c r="H1099" s="81"/>
      <c r="I1099" s="78"/>
    </row>
    <row r="1100" spans="1:9" ht="18">
      <c r="A1100" s="80"/>
      <c r="B1100" s="81"/>
      <c r="C1100" s="81"/>
      <c r="D1100" s="81"/>
      <c r="E1100" s="81"/>
      <c r="F1100" s="81"/>
      <c r="G1100" s="81"/>
      <c r="H1100" s="81"/>
      <c r="I1100" s="78"/>
    </row>
    <row r="1101" spans="1:9" ht="18">
      <c r="A1101" s="80"/>
      <c r="B1101" s="81"/>
      <c r="C1101" s="81"/>
      <c r="D1101" s="81"/>
      <c r="E1101" s="81"/>
      <c r="F1101" s="81"/>
      <c r="G1101" s="81"/>
      <c r="H1101" s="81"/>
      <c r="I1101" s="78"/>
    </row>
    <row r="1102" spans="1:9" ht="18">
      <c r="A1102" s="80"/>
      <c r="B1102" s="81"/>
      <c r="C1102" s="81"/>
      <c r="D1102" s="81"/>
      <c r="E1102" s="81"/>
      <c r="F1102" s="81"/>
      <c r="G1102" s="81"/>
      <c r="H1102" s="81"/>
      <c r="I1102" s="78"/>
    </row>
    <row r="1103" spans="1:9" ht="18">
      <c r="A1103" s="80"/>
      <c r="B1103" s="81"/>
      <c r="C1103" s="81"/>
      <c r="D1103" s="81"/>
      <c r="E1103" s="81"/>
      <c r="F1103" s="81"/>
      <c r="G1103" s="81"/>
      <c r="H1103" s="81"/>
      <c r="I1103" s="78"/>
    </row>
    <row r="1104" spans="1:9" ht="18">
      <c r="A1104" s="80"/>
      <c r="B1104" s="81"/>
      <c r="C1104" s="81"/>
      <c r="D1104" s="81"/>
      <c r="E1104" s="81"/>
      <c r="F1104" s="81"/>
      <c r="G1104" s="81"/>
      <c r="H1104" s="81"/>
      <c r="I1104" s="78"/>
    </row>
    <row r="1105" spans="1:9" ht="18">
      <c r="A1105" s="80"/>
      <c r="B1105" s="81"/>
      <c r="C1105" s="81"/>
      <c r="D1105" s="81"/>
      <c r="E1105" s="81"/>
      <c r="F1105" s="81"/>
      <c r="G1105" s="81"/>
      <c r="H1105" s="81"/>
      <c r="I1105" s="78"/>
    </row>
    <row r="1106" spans="1:9" ht="18">
      <c r="A1106" s="80"/>
      <c r="B1106" s="81"/>
      <c r="C1106" s="81"/>
      <c r="D1106" s="81"/>
      <c r="E1106" s="81"/>
      <c r="F1106" s="81"/>
      <c r="G1106" s="81"/>
      <c r="H1106" s="81"/>
      <c r="I1106" s="78"/>
    </row>
    <row r="1107" spans="1:9" ht="18">
      <c r="A1107" s="80"/>
      <c r="B1107" s="81"/>
      <c r="C1107" s="81"/>
      <c r="D1107" s="81"/>
      <c r="E1107" s="81"/>
      <c r="F1107" s="81"/>
      <c r="G1107" s="81"/>
      <c r="H1107" s="81"/>
      <c r="I1107" s="78"/>
    </row>
    <row r="1108" spans="1:9" ht="18">
      <c r="A1108" s="80"/>
      <c r="B1108" s="81"/>
      <c r="C1108" s="81"/>
      <c r="D1108" s="81"/>
      <c r="E1108" s="81"/>
      <c r="F1108" s="81"/>
      <c r="G1108" s="81"/>
      <c r="H1108" s="81"/>
      <c r="I1108" s="78"/>
    </row>
    <row r="1109" spans="1:9" ht="18">
      <c r="A1109" s="80"/>
      <c r="B1109" s="81"/>
      <c r="C1109" s="81"/>
      <c r="D1109" s="81"/>
      <c r="E1109" s="81"/>
      <c r="F1109" s="81"/>
      <c r="G1109" s="81"/>
      <c r="H1109" s="81"/>
      <c r="I1109" s="78"/>
    </row>
    <row r="1110" spans="1:9" ht="18">
      <c r="A1110" s="80"/>
      <c r="B1110" s="81"/>
      <c r="C1110" s="81"/>
      <c r="D1110" s="81"/>
      <c r="E1110" s="81"/>
      <c r="F1110" s="81"/>
      <c r="G1110" s="81"/>
      <c r="H1110" s="81"/>
      <c r="I1110" s="78"/>
    </row>
    <row r="1111" spans="1:9" ht="18">
      <c r="A1111" s="80"/>
      <c r="B1111" s="81"/>
      <c r="C1111" s="81"/>
      <c r="D1111" s="81"/>
      <c r="E1111" s="81"/>
      <c r="F1111" s="81"/>
      <c r="G1111" s="81"/>
      <c r="H1111" s="81"/>
      <c r="I1111" s="78"/>
    </row>
    <row r="1112" spans="1:9" ht="18">
      <c r="A1112" s="80"/>
      <c r="B1112" s="81"/>
      <c r="C1112" s="81"/>
      <c r="D1112" s="81"/>
      <c r="E1112" s="81"/>
      <c r="F1112" s="81"/>
      <c r="G1112" s="81"/>
      <c r="H1112" s="81"/>
      <c r="I1112" s="78"/>
    </row>
    <row r="1113" spans="1:9" ht="18">
      <c r="A1113" s="80"/>
      <c r="B1113" s="81"/>
      <c r="C1113" s="81"/>
      <c r="D1113" s="81"/>
      <c r="E1113" s="81"/>
      <c r="F1113" s="81"/>
      <c r="G1113" s="81"/>
      <c r="H1113" s="81"/>
      <c r="I1113" s="78"/>
    </row>
    <row r="1114" spans="1:9" ht="18">
      <c r="A1114" s="80"/>
      <c r="B1114" s="81"/>
      <c r="C1114" s="81"/>
      <c r="D1114" s="81"/>
      <c r="E1114" s="81"/>
      <c r="F1114" s="81"/>
      <c r="G1114" s="81"/>
      <c r="H1114" s="81"/>
      <c r="I1114" s="78"/>
    </row>
    <row r="1115" spans="1:9" ht="18">
      <c r="A1115" s="80"/>
      <c r="B1115" s="81"/>
      <c r="C1115" s="81"/>
      <c r="D1115" s="81"/>
      <c r="E1115" s="81"/>
      <c r="F1115" s="81"/>
      <c r="G1115" s="81"/>
      <c r="H1115" s="81"/>
      <c r="I1115" s="78"/>
    </row>
    <row r="1116" spans="1:9" ht="18">
      <c r="A1116" s="80"/>
      <c r="B1116" s="81"/>
      <c r="C1116" s="81"/>
      <c r="D1116" s="81"/>
      <c r="E1116" s="81"/>
      <c r="F1116" s="81"/>
      <c r="G1116" s="81"/>
      <c r="H1116" s="81"/>
      <c r="I1116" s="78"/>
    </row>
    <row r="1117" spans="1:9" ht="18">
      <c r="A1117" s="80"/>
      <c r="B1117" s="81"/>
      <c r="C1117" s="81"/>
      <c r="D1117" s="81"/>
      <c r="E1117" s="81"/>
      <c r="F1117" s="81"/>
      <c r="G1117" s="81"/>
      <c r="H1117" s="81"/>
      <c r="I1117" s="78"/>
    </row>
    <row r="1118" spans="1:9" ht="18">
      <c r="A1118" s="80"/>
      <c r="B1118" s="81"/>
      <c r="C1118" s="81"/>
      <c r="D1118" s="81"/>
      <c r="E1118" s="81"/>
      <c r="F1118" s="81"/>
      <c r="G1118" s="81"/>
      <c r="H1118" s="81"/>
      <c r="I1118" s="78"/>
    </row>
    <row r="1119" spans="1:9" ht="18">
      <c r="A1119" s="80"/>
      <c r="B1119" s="81"/>
      <c r="C1119" s="81"/>
      <c r="D1119" s="81"/>
      <c r="E1119" s="81"/>
      <c r="F1119" s="81"/>
      <c r="G1119" s="81"/>
      <c r="H1119" s="81"/>
      <c r="I1119" s="78"/>
    </row>
    <row r="1120" spans="1:9" ht="18">
      <c r="A1120" s="80"/>
      <c r="B1120" s="81"/>
      <c r="C1120" s="81"/>
      <c r="D1120" s="81"/>
      <c r="E1120" s="81"/>
      <c r="F1120" s="81"/>
      <c r="G1120" s="81"/>
      <c r="H1120" s="81"/>
      <c r="I1120" s="78"/>
    </row>
    <row r="1121" spans="1:9" ht="18">
      <c r="A1121" s="80"/>
      <c r="B1121" s="81"/>
      <c r="C1121" s="81"/>
      <c r="D1121" s="81"/>
      <c r="E1121" s="81"/>
      <c r="F1121" s="81"/>
      <c r="G1121" s="81"/>
      <c r="H1121" s="81"/>
      <c r="I1121" s="78"/>
    </row>
    <row r="1122" spans="1:9" ht="18">
      <c r="A1122" s="80"/>
      <c r="B1122" s="81"/>
      <c r="C1122" s="81"/>
      <c r="D1122" s="81"/>
      <c r="E1122" s="81"/>
      <c r="F1122" s="81"/>
      <c r="G1122" s="81"/>
      <c r="H1122" s="81"/>
      <c r="I1122" s="78"/>
    </row>
    <row r="1123" spans="1:9" ht="18">
      <c r="A1123" s="80"/>
      <c r="B1123" s="81"/>
      <c r="C1123" s="81"/>
      <c r="D1123" s="81"/>
      <c r="E1123" s="81"/>
      <c r="F1123" s="81"/>
      <c r="G1123" s="81"/>
      <c r="H1123" s="81"/>
      <c r="I1123" s="78"/>
    </row>
    <row r="1124" spans="1:9" ht="18">
      <c r="A1124" s="80"/>
      <c r="B1124" s="81"/>
      <c r="C1124" s="81"/>
      <c r="D1124" s="81"/>
      <c r="E1124" s="81"/>
      <c r="F1124" s="81"/>
      <c r="G1124" s="81"/>
      <c r="H1124" s="81"/>
      <c r="I1124" s="78"/>
    </row>
    <row r="1125" spans="1:9" ht="18">
      <c r="A1125" s="80"/>
      <c r="B1125" s="81"/>
      <c r="C1125" s="81"/>
      <c r="D1125" s="81"/>
      <c r="E1125" s="81"/>
      <c r="F1125" s="81"/>
      <c r="G1125" s="81"/>
      <c r="H1125" s="81"/>
      <c r="I1125" s="78"/>
    </row>
    <row r="1126" spans="1:9" ht="18">
      <c r="A1126" s="80"/>
      <c r="B1126" s="81"/>
      <c r="C1126" s="81"/>
      <c r="D1126" s="81"/>
      <c r="E1126" s="81"/>
      <c r="F1126" s="81"/>
      <c r="G1126" s="81"/>
      <c r="H1126" s="81"/>
      <c r="I1126" s="78"/>
    </row>
    <row r="1127" spans="1:9" ht="18">
      <c r="A1127" s="80"/>
      <c r="B1127" s="81"/>
      <c r="C1127" s="81"/>
      <c r="D1127" s="81"/>
      <c r="E1127" s="81"/>
      <c r="F1127" s="81"/>
      <c r="G1127" s="81"/>
      <c r="H1127" s="81"/>
      <c r="I1127" s="78"/>
    </row>
    <row r="1128" spans="1:9" ht="18">
      <c r="A1128" s="80"/>
      <c r="B1128" s="81"/>
      <c r="C1128" s="81"/>
      <c r="D1128" s="81"/>
      <c r="E1128" s="81"/>
      <c r="F1128" s="81"/>
      <c r="G1128" s="81"/>
      <c r="H1128" s="81"/>
      <c r="I1128" s="78"/>
    </row>
    <row r="1129" spans="1:9" ht="18">
      <c r="A1129" s="80"/>
      <c r="B1129" s="81"/>
      <c r="C1129" s="81"/>
      <c r="D1129" s="81"/>
      <c r="E1129" s="81"/>
      <c r="F1129" s="81"/>
      <c r="G1129" s="81"/>
      <c r="H1129" s="81"/>
      <c r="I1129" s="78"/>
    </row>
    <row r="1130" spans="1:9" ht="18">
      <c r="A1130" s="80"/>
      <c r="B1130" s="81"/>
      <c r="C1130" s="81"/>
      <c r="D1130" s="81"/>
      <c r="E1130" s="81"/>
      <c r="F1130" s="81"/>
      <c r="G1130" s="81"/>
      <c r="H1130" s="81"/>
      <c r="I1130" s="78"/>
    </row>
    <row r="1131" spans="1:9" ht="18">
      <c r="A1131" s="80"/>
      <c r="B1131" s="81"/>
      <c r="C1131" s="81"/>
      <c r="D1131" s="81"/>
      <c r="E1131" s="81"/>
      <c r="F1131" s="81"/>
      <c r="G1131" s="81"/>
      <c r="H1131" s="81"/>
      <c r="I1131" s="78"/>
    </row>
    <row r="1132" spans="1:9" ht="18">
      <c r="A1132" s="80"/>
      <c r="B1132" s="81"/>
      <c r="C1132" s="81"/>
      <c r="D1132" s="81"/>
      <c r="E1132" s="81"/>
      <c r="F1132" s="81"/>
      <c r="G1132" s="81"/>
      <c r="H1132" s="81"/>
      <c r="I1132" s="78"/>
    </row>
    <row r="1133" spans="1:9" ht="18">
      <c r="A1133" s="80"/>
      <c r="B1133" s="81"/>
      <c r="C1133" s="81"/>
      <c r="D1133" s="81"/>
      <c r="E1133" s="81"/>
      <c r="F1133" s="81"/>
      <c r="G1133" s="81"/>
      <c r="H1133" s="81"/>
      <c r="I1133" s="78"/>
    </row>
    <row r="1134" spans="1:9" ht="18">
      <c r="A1134" s="80"/>
      <c r="B1134" s="81"/>
      <c r="C1134" s="81"/>
      <c r="D1134" s="81"/>
      <c r="E1134" s="81"/>
      <c r="F1134" s="81"/>
      <c r="G1134" s="81"/>
      <c r="H1134" s="81"/>
      <c r="I1134" s="78"/>
    </row>
    <row r="1135" spans="1:9" ht="18">
      <c r="A1135" s="80"/>
      <c r="B1135" s="81"/>
      <c r="C1135" s="81"/>
      <c r="D1135" s="81"/>
      <c r="E1135" s="81"/>
      <c r="F1135" s="81"/>
      <c r="G1135" s="81"/>
      <c r="H1135" s="81"/>
      <c r="I1135" s="78"/>
    </row>
    <row r="1136" spans="1:9" ht="18">
      <c r="A1136" s="80"/>
      <c r="B1136" s="81"/>
      <c r="C1136" s="81"/>
      <c r="D1136" s="81"/>
      <c r="E1136" s="81"/>
      <c r="F1136" s="81"/>
      <c r="G1136" s="81"/>
      <c r="H1136" s="81"/>
      <c r="I1136" s="78"/>
    </row>
    <row r="1137" spans="1:9" ht="18">
      <c r="A1137" s="80"/>
      <c r="B1137" s="81"/>
      <c r="C1137" s="81"/>
      <c r="D1137" s="81"/>
      <c r="E1137" s="81"/>
      <c r="F1137" s="81"/>
      <c r="G1137" s="81"/>
      <c r="H1137" s="81"/>
      <c r="I1137" s="78"/>
    </row>
    <row r="1138" spans="1:9" ht="18">
      <c r="A1138" s="80"/>
      <c r="B1138" s="81"/>
      <c r="C1138" s="81"/>
      <c r="D1138" s="81"/>
      <c r="E1138" s="81"/>
      <c r="F1138" s="81"/>
      <c r="G1138" s="81"/>
      <c r="H1138" s="81"/>
      <c r="I1138" s="78"/>
    </row>
    <row r="1139" spans="1:9" ht="18">
      <c r="A1139" s="80"/>
      <c r="B1139" s="81"/>
      <c r="C1139" s="81"/>
      <c r="D1139" s="81"/>
      <c r="E1139" s="81"/>
      <c r="F1139" s="81"/>
      <c r="G1139" s="81"/>
      <c r="H1139" s="81"/>
      <c r="I1139" s="78"/>
    </row>
    <row r="1140" spans="1:9" ht="18">
      <c r="A1140" s="80"/>
      <c r="B1140" s="81"/>
      <c r="C1140" s="81"/>
      <c r="D1140" s="81"/>
      <c r="E1140" s="81"/>
      <c r="F1140" s="81"/>
      <c r="G1140" s="81"/>
      <c r="H1140" s="81"/>
      <c r="I1140" s="78"/>
    </row>
    <row r="1141" spans="1:9" ht="18">
      <c r="A1141" s="80"/>
      <c r="B1141" s="81"/>
      <c r="C1141" s="81"/>
      <c r="D1141" s="81"/>
      <c r="E1141" s="81"/>
      <c r="F1141" s="81"/>
      <c r="G1141" s="81"/>
      <c r="H1141" s="81"/>
      <c r="I1141" s="78"/>
    </row>
    <row r="1142" spans="1:9" ht="18">
      <c r="A1142" s="80"/>
      <c r="B1142" s="81"/>
      <c r="C1142" s="81"/>
      <c r="D1142" s="81"/>
      <c r="E1142" s="81"/>
      <c r="F1142" s="81"/>
      <c r="G1142" s="81"/>
      <c r="H1142" s="81"/>
      <c r="I1142" s="78"/>
    </row>
    <row r="1143" spans="1:9" ht="18">
      <c r="A1143" s="80"/>
      <c r="B1143" s="81"/>
      <c r="C1143" s="81"/>
      <c r="D1143" s="81"/>
      <c r="E1143" s="81"/>
      <c r="F1143" s="81"/>
      <c r="G1143" s="81"/>
      <c r="H1143" s="81"/>
      <c r="I1143" s="78"/>
    </row>
    <row r="1144" spans="1:9" ht="18">
      <c r="A1144" s="80"/>
      <c r="B1144" s="81"/>
      <c r="C1144" s="81"/>
      <c r="D1144" s="81"/>
      <c r="E1144" s="81"/>
      <c r="F1144" s="81"/>
      <c r="G1144" s="81"/>
      <c r="H1144" s="81"/>
      <c r="I1144" s="78"/>
    </row>
    <row r="1145" spans="1:9" ht="18">
      <c r="A1145" s="80"/>
      <c r="B1145" s="81"/>
      <c r="C1145" s="81"/>
      <c r="D1145" s="81"/>
      <c r="E1145" s="81"/>
      <c r="F1145" s="81"/>
      <c r="G1145" s="81"/>
      <c r="H1145" s="81"/>
      <c r="I1145" s="78"/>
    </row>
    <row r="1146" spans="1:9" ht="18">
      <c r="A1146" s="80"/>
      <c r="B1146" s="81"/>
      <c r="C1146" s="81"/>
      <c r="D1146" s="81"/>
      <c r="E1146" s="81"/>
      <c r="F1146" s="81"/>
      <c r="G1146" s="81"/>
      <c r="H1146" s="81"/>
      <c r="I1146" s="78"/>
    </row>
    <row r="1147" spans="1:9" ht="18">
      <c r="A1147" s="80"/>
      <c r="B1147" s="81"/>
      <c r="C1147" s="81"/>
      <c r="D1147" s="81"/>
      <c r="E1147" s="81"/>
      <c r="F1147" s="81"/>
      <c r="G1147" s="81"/>
      <c r="H1147" s="81"/>
      <c r="I1147" s="78"/>
    </row>
    <row r="1148" spans="1:9" ht="18">
      <c r="A1148" s="80"/>
      <c r="B1148" s="81"/>
      <c r="C1148" s="81"/>
      <c r="D1148" s="81"/>
      <c r="E1148" s="81"/>
      <c r="F1148" s="81"/>
      <c r="G1148" s="81"/>
      <c r="H1148" s="81"/>
      <c r="I1148" s="78"/>
    </row>
    <row r="1149" spans="1:9" ht="18">
      <c r="A1149" s="80"/>
      <c r="B1149" s="81"/>
      <c r="C1149" s="81"/>
      <c r="D1149" s="81"/>
      <c r="E1149" s="81"/>
      <c r="F1149" s="81"/>
      <c r="G1149" s="81"/>
      <c r="H1149" s="81"/>
      <c r="I1149" s="78"/>
    </row>
    <row r="1150" spans="1:9" ht="18">
      <c r="A1150" s="80"/>
      <c r="B1150" s="81"/>
      <c r="C1150" s="81"/>
      <c r="D1150" s="81"/>
      <c r="E1150" s="81"/>
      <c r="F1150" s="81"/>
      <c r="G1150" s="81"/>
      <c r="H1150" s="81"/>
      <c r="I1150" s="78"/>
    </row>
    <row r="1151" spans="1:9" ht="18">
      <c r="A1151" s="80"/>
      <c r="B1151" s="81"/>
      <c r="C1151" s="81"/>
      <c r="D1151" s="81"/>
      <c r="E1151" s="81"/>
      <c r="F1151" s="81"/>
      <c r="G1151" s="81"/>
      <c r="H1151" s="81"/>
      <c r="I1151" s="78"/>
    </row>
    <row r="1152" spans="1:9" ht="18">
      <c r="A1152" s="80"/>
      <c r="B1152" s="81"/>
      <c r="C1152" s="81"/>
      <c r="D1152" s="81"/>
      <c r="E1152" s="81"/>
      <c r="F1152" s="81"/>
      <c r="G1152" s="81"/>
      <c r="H1152" s="81"/>
      <c r="I1152" s="78"/>
    </row>
    <row r="1153" spans="1:9" ht="18">
      <c r="A1153" s="80"/>
      <c r="B1153" s="81"/>
      <c r="C1153" s="81"/>
      <c r="D1153" s="81"/>
      <c r="E1153" s="81"/>
      <c r="F1153" s="81"/>
      <c r="G1153" s="81"/>
      <c r="H1153" s="81"/>
      <c r="I1153" s="78"/>
    </row>
    <row r="1154" spans="1:9" ht="18">
      <c r="A1154" s="80"/>
      <c r="B1154" s="81"/>
      <c r="C1154" s="81"/>
      <c r="D1154" s="81"/>
      <c r="E1154" s="81"/>
      <c r="F1154" s="81"/>
      <c r="G1154" s="81"/>
      <c r="H1154" s="81"/>
      <c r="I1154" s="78"/>
    </row>
    <row r="1155" spans="1:9" ht="18">
      <c r="A1155" s="80"/>
      <c r="B1155" s="81"/>
      <c r="C1155" s="81"/>
      <c r="D1155" s="81"/>
      <c r="E1155" s="81"/>
      <c r="F1155" s="81"/>
      <c r="G1155" s="81"/>
      <c r="H1155" s="81"/>
      <c r="I1155" s="78"/>
    </row>
    <row r="1156" spans="1:9" ht="18">
      <c r="A1156" s="80"/>
      <c r="B1156" s="81"/>
      <c r="C1156" s="81"/>
      <c r="D1156" s="81"/>
      <c r="E1156" s="81"/>
      <c r="F1156" s="81"/>
      <c r="G1156" s="81"/>
      <c r="H1156" s="81"/>
      <c r="I1156" s="78"/>
    </row>
    <row r="1157" spans="1:9" ht="18">
      <c r="A1157" s="80"/>
      <c r="B1157" s="81"/>
      <c r="C1157" s="81"/>
      <c r="D1157" s="81"/>
      <c r="E1157" s="81"/>
      <c r="F1157" s="81"/>
      <c r="G1157" s="81"/>
      <c r="H1157" s="81"/>
      <c r="I1157" s="78"/>
    </row>
    <row r="1158" spans="1:9" ht="18">
      <c r="A1158" s="80"/>
      <c r="B1158" s="81"/>
      <c r="C1158" s="81"/>
      <c r="D1158" s="81"/>
      <c r="E1158" s="81"/>
      <c r="F1158" s="81"/>
      <c r="G1158" s="81"/>
      <c r="H1158" s="81"/>
      <c r="I1158" s="78"/>
    </row>
    <row r="1159" spans="1:9" ht="18">
      <c r="A1159" s="80"/>
      <c r="B1159" s="81"/>
      <c r="C1159" s="81"/>
      <c r="D1159" s="81"/>
      <c r="E1159" s="81"/>
      <c r="F1159" s="81"/>
      <c r="G1159" s="81"/>
      <c r="H1159" s="81"/>
      <c r="I1159" s="78"/>
    </row>
    <row r="1160" spans="1:9" ht="18">
      <c r="A1160" s="80"/>
      <c r="B1160" s="81"/>
      <c r="C1160" s="81"/>
      <c r="D1160" s="81"/>
      <c r="E1160" s="81"/>
      <c r="F1160" s="81"/>
      <c r="G1160" s="81"/>
      <c r="H1160" s="81"/>
      <c r="I1160" s="78"/>
    </row>
    <row r="1161" spans="1:9" ht="18">
      <c r="A1161" s="80"/>
      <c r="B1161" s="81"/>
      <c r="C1161" s="81"/>
      <c r="D1161" s="81"/>
      <c r="E1161" s="81"/>
      <c r="F1161" s="81"/>
      <c r="G1161" s="81"/>
      <c r="H1161" s="81"/>
      <c r="I1161" s="78"/>
    </row>
    <row r="1162" spans="1:9" ht="18">
      <c r="A1162" s="80"/>
      <c r="B1162" s="81"/>
      <c r="C1162" s="81"/>
      <c r="D1162" s="81"/>
      <c r="E1162" s="81"/>
      <c r="F1162" s="81"/>
      <c r="G1162" s="81"/>
      <c r="H1162" s="81"/>
      <c r="I1162" s="78"/>
    </row>
    <row r="1163" spans="1:9" ht="18">
      <c r="A1163" s="80"/>
      <c r="B1163" s="81"/>
      <c r="C1163" s="81"/>
      <c r="D1163" s="81"/>
      <c r="E1163" s="81"/>
      <c r="F1163" s="81"/>
      <c r="G1163" s="81"/>
      <c r="H1163" s="81"/>
      <c r="I1163" s="78"/>
    </row>
    <row r="1164" spans="1:9" ht="18">
      <c r="A1164" s="80"/>
      <c r="B1164" s="81"/>
      <c r="C1164" s="81"/>
      <c r="D1164" s="81"/>
      <c r="E1164" s="81"/>
      <c r="F1164" s="81"/>
      <c r="G1164" s="81"/>
      <c r="H1164" s="81"/>
      <c r="I1164" s="78"/>
    </row>
    <row r="1165" spans="1:9" ht="18">
      <c r="A1165" s="80"/>
      <c r="B1165" s="81"/>
      <c r="C1165" s="81"/>
      <c r="D1165" s="81"/>
      <c r="E1165" s="81"/>
      <c r="F1165" s="81"/>
      <c r="G1165" s="81"/>
      <c r="H1165" s="81"/>
      <c r="I1165" s="78"/>
    </row>
    <row r="1166" spans="1:9" ht="18">
      <c r="A1166" s="80"/>
      <c r="B1166" s="81"/>
      <c r="C1166" s="81"/>
      <c r="D1166" s="81"/>
      <c r="E1166" s="81"/>
      <c r="F1166" s="81"/>
      <c r="G1166" s="81"/>
      <c r="H1166" s="81"/>
      <c r="I1166" s="78"/>
    </row>
    <row r="1167" spans="1:9" ht="18">
      <c r="A1167" s="80"/>
      <c r="B1167" s="81"/>
      <c r="C1167" s="81"/>
      <c r="D1167" s="81"/>
      <c r="E1167" s="81"/>
      <c r="F1167" s="81"/>
      <c r="G1167" s="81"/>
      <c r="H1167" s="81"/>
      <c r="I1167" s="78"/>
    </row>
    <row r="1168" spans="1:9" ht="18">
      <c r="A1168" s="80"/>
      <c r="B1168" s="81"/>
      <c r="C1168" s="81"/>
      <c r="D1168" s="81"/>
      <c r="E1168" s="81"/>
      <c r="F1168" s="81"/>
      <c r="G1168" s="81"/>
      <c r="H1168" s="81"/>
      <c r="I1168" s="78"/>
    </row>
    <row r="1169" spans="1:9" ht="18">
      <c r="A1169" s="80"/>
      <c r="B1169" s="81"/>
      <c r="C1169" s="81"/>
      <c r="D1169" s="81"/>
      <c r="E1169" s="81"/>
      <c r="F1169" s="81"/>
      <c r="G1169" s="81"/>
      <c r="H1169" s="81"/>
      <c r="I1169" s="78"/>
    </row>
    <row r="1170" spans="1:9" ht="18">
      <c r="A1170" s="80"/>
      <c r="B1170" s="81"/>
      <c r="C1170" s="81"/>
      <c r="D1170" s="81"/>
      <c r="E1170" s="81"/>
      <c r="F1170" s="81"/>
      <c r="G1170" s="81"/>
      <c r="H1170" s="81"/>
      <c r="I1170" s="78"/>
    </row>
    <row r="1171" spans="1:9" ht="18">
      <c r="A1171" s="80"/>
      <c r="B1171" s="81"/>
      <c r="C1171" s="81"/>
      <c r="D1171" s="81"/>
      <c r="E1171" s="81"/>
      <c r="F1171" s="81"/>
      <c r="G1171" s="81"/>
      <c r="H1171" s="81"/>
      <c r="I1171" s="78"/>
    </row>
    <row r="1172" spans="1:9" ht="18">
      <c r="A1172" s="80"/>
      <c r="B1172" s="81"/>
      <c r="C1172" s="81"/>
      <c r="D1172" s="81"/>
      <c r="E1172" s="81"/>
      <c r="F1172" s="81"/>
      <c r="G1172" s="81"/>
      <c r="H1172" s="81"/>
      <c r="I1172" s="78"/>
    </row>
    <row r="1173" spans="1:9" ht="18">
      <c r="A1173" s="80"/>
      <c r="B1173" s="81"/>
      <c r="C1173" s="81"/>
      <c r="D1173" s="81"/>
      <c r="E1173" s="81"/>
      <c r="F1173" s="81"/>
      <c r="G1173" s="81"/>
      <c r="H1173" s="81"/>
      <c r="I1173" s="78"/>
    </row>
    <row r="1174" spans="1:9" ht="18">
      <c r="A1174" s="80"/>
      <c r="B1174" s="81"/>
      <c r="C1174" s="81"/>
      <c r="D1174" s="81"/>
      <c r="E1174" s="81"/>
      <c r="F1174" s="81"/>
      <c r="G1174" s="81"/>
      <c r="H1174" s="81"/>
      <c r="I1174" s="78"/>
    </row>
    <row r="1175" spans="1:9" ht="18">
      <c r="A1175" s="80"/>
      <c r="B1175" s="81"/>
      <c r="C1175" s="81"/>
      <c r="D1175" s="81"/>
      <c r="E1175" s="81"/>
      <c r="F1175" s="81"/>
      <c r="G1175" s="81"/>
      <c r="H1175" s="81"/>
      <c r="I1175" s="78"/>
    </row>
    <row r="1176" spans="1:9" ht="18">
      <c r="A1176" s="80"/>
      <c r="B1176" s="81"/>
      <c r="C1176" s="81"/>
      <c r="D1176" s="81"/>
      <c r="E1176" s="81"/>
      <c r="F1176" s="81"/>
      <c r="G1176" s="81"/>
      <c r="H1176" s="81"/>
      <c r="I1176" s="78"/>
    </row>
    <row r="1177" spans="1:9" ht="18">
      <c r="A1177" s="80"/>
      <c r="B1177" s="81"/>
      <c r="C1177" s="81"/>
      <c r="D1177" s="81"/>
      <c r="E1177" s="81"/>
      <c r="F1177" s="81"/>
      <c r="G1177" s="81"/>
      <c r="H1177" s="81"/>
      <c r="I1177" s="78"/>
    </row>
    <row r="1178" spans="1:9" ht="18">
      <c r="A1178" s="80"/>
      <c r="B1178" s="81"/>
      <c r="C1178" s="81"/>
      <c r="D1178" s="81"/>
      <c r="E1178" s="81"/>
      <c r="F1178" s="81"/>
      <c r="G1178" s="81"/>
      <c r="H1178" s="81"/>
      <c r="I1178" s="78"/>
    </row>
    <row r="1179" spans="1:9" ht="18">
      <c r="A1179" s="80"/>
      <c r="B1179" s="81"/>
      <c r="C1179" s="81"/>
      <c r="D1179" s="81"/>
      <c r="E1179" s="81"/>
      <c r="F1179" s="81"/>
      <c r="G1179" s="81"/>
      <c r="H1179" s="81"/>
      <c r="I1179" s="78"/>
    </row>
    <row r="1180" spans="1:9" ht="18">
      <c r="A1180" s="80"/>
      <c r="B1180" s="81"/>
      <c r="C1180" s="81"/>
      <c r="D1180" s="81"/>
      <c r="E1180" s="81"/>
      <c r="F1180" s="81"/>
      <c r="G1180" s="81"/>
      <c r="H1180" s="81"/>
      <c r="I1180" s="78"/>
    </row>
    <row r="1181" spans="1:9" ht="18">
      <c r="A1181" s="80"/>
      <c r="B1181" s="81"/>
      <c r="C1181" s="81"/>
      <c r="D1181" s="81"/>
      <c r="E1181" s="81"/>
      <c r="F1181" s="81"/>
      <c r="G1181" s="81"/>
      <c r="H1181" s="81"/>
      <c r="I1181" s="78"/>
    </row>
    <row r="1182" spans="1:9" ht="18">
      <c r="A1182" s="80"/>
      <c r="B1182" s="81"/>
      <c r="C1182" s="81"/>
      <c r="D1182" s="81"/>
      <c r="E1182" s="81"/>
      <c r="F1182" s="81"/>
      <c r="G1182" s="81"/>
      <c r="H1182" s="81"/>
      <c r="I1182" s="78"/>
    </row>
    <row r="1183" spans="1:9" ht="18">
      <c r="A1183" s="80"/>
      <c r="B1183" s="81"/>
      <c r="C1183" s="81"/>
      <c r="D1183" s="81"/>
      <c r="E1183" s="81"/>
      <c r="F1183" s="81"/>
      <c r="G1183" s="81"/>
      <c r="H1183" s="81"/>
      <c r="I1183" s="78"/>
    </row>
    <row r="1184" spans="1:9" ht="18">
      <c r="A1184" s="80"/>
      <c r="B1184" s="81"/>
      <c r="C1184" s="81"/>
      <c r="D1184" s="81"/>
      <c r="E1184" s="81"/>
      <c r="F1184" s="81"/>
      <c r="G1184" s="81"/>
      <c r="H1184" s="81"/>
      <c r="I1184" s="78"/>
    </row>
    <row r="1185" spans="1:9" ht="18">
      <c r="A1185" s="80"/>
      <c r="B1185" s="81"/>
      <c r="C1185" s="81"/>
      <c r="D1185" s="81"/>
      <c r="E1185" s="81"/>
      <c r="F1185" s="81"/>
      <c r="G1185" s="81"/>
      <c r="H1185" s="81"/>
      <c r="I1185" s="78"/>
    </row>
    <row r="1186" spans="1:9" ht="18">
      <c r="A1186" s="80"/>
      <c r="B1186" s="81"/>
      <c r="C1186" s="81"/>
      <c r="D1186" s="81"/>
      <c r="E1186" s="81"/>
      <c r="F1186" s="81"/>
      <c r="G1186" s="81"/>
      <c r="H1186" s="81"/>
      <c r="I1186" s="78"/>
    </row>
    <row r="1187" spans="1:9" ht="18">
      <c r="A1187" s="80"/>
      <c r="B1187" s="81"/>
      <c r="C1187" s="81"/>
      <c r="D1187" s="81"/>
      <c r="E1187" s="81"/>
      <c r="F1187" s="81"/>
      <c r="G1187" s="81"/>
      <c r="H1187" s="81"/>
      <c r="I1187" s="78"/>
    </row>
    <row r="1188" spans="1:9" ht="18">
      <c r="A1188" s="80"/>
      <c r="B1188" s="81"/>
      <c r="C1188" s="81"/>
      <c r="D1188" s="81"/>
      <c r="E1188" s="81"/>
      <c r="F1188" s="81"/>
      <c r="G1188" s="81"/>
      <c r="H1188" s="81"/>
      <c r="I1188" s="78"/>
    </row>
    <row r="1189" spans="1:9" ht="18">
      <c r="A1189" s="80"/>
      <c r="B1189" s="81"/>
      <c r="C1189" s="81"/>
      <c r="D1189" s="81"/>
      <c r="E1189" s="81"/>
      <c r="F1189" s="81"/>
      <c r="G1189" s="81"/>
      <c r="H1189" s="81"/>
      <c r="I1189" s="78"/>
    </row>
    <row r="1190" spans="1:9" ht="18">
      <c r="A1190" s="80"/>
      <c r="B1190" s="81"/>
      <c r="C1190" s="81"/>
      <c r="D1190" s="81"/>
      <c r="E1190" s="81"/>
      <c r="F1190" s="81"/>
      <c r="G1190" s="81"/>
      <c r="H1190" s="81"/>
      <c r="I1190" s="78"/>
    </row>
    <row r="1191" spans="1:9" ht="18">
      <c r="A1191" s="80"/>
      <c r="B1191" s="81"/>
      <c r="C1191" s="81"/>
      <c r="D1191" s="81"/>
      <c r="E1191" s="81"/>
      <c r="F1191" s="81"/>
      <c r="G1191" s="81"/>
      <c r="H1191" s="81"/>
      <c r="I1191" s="78"/>
    </row>
    <row r="1192" spans="1:9" ht="18">
      <c r="A1192" s="80"/>
      <c r="B1192" s="81"/>
      <c r="C1192" s="81"/>
      <c r="D1192" s="81"/>
      <c r="E1192" s="81"/>
      <c r="F1192" s="81"/>
      <c r="G1192" s="81"/>
      <c r="H1192" s="81"/>
      <c r="I1192" s="78"/>
    </row>
    <row r="1193" spans="1:9" ht="18">
      <c r="A1193" s="80"/>
      <c r="B1193" s="81"/>
      <c r="C1193" s="81"/>
      <c r="D1193" s="81"/>
      <c r="E1193" s="81"/>
      <c r="F1193" s="81"/>
      <c r="G1193" s="81"/>
      <c r="H1193" s="81"/>
      <c r="I1193" s="78"/>
    </row>
    <row r="1194" spans="1:9" ht="18">
      <c r="A1194" s="80"/>
      <c r="B1194" s="81"/>
      <c r="C1194" s="81"/>
      <c r="D1194" s="81"/>
      <c r="E1194" s="81"/>
      <c r="F1194" s="81"/>
      <c r="G1194" s="81"/>
      <c r="H1194" s="81"/>
      <c r="I1194" s="78"/>
    </row>
    <row r="1195" spans="1:9" ht="18">
      <c r="A1195" s="80"/>
      <c r="B1195" s="81"/>
      <c r="C1195" s="81"/>
      <c r="D1195" s="81"/>
      <c r="E1195" s="81"/>
      <c r="F1195" s="81"/>
      <c r="G1195" s="81"/>
      <c r="H1195" s="81"/>
      <c r="I1195" s="78"/>
    </row>
    <row r="1196" spans="1:9" ht="18">
      <c r="A1196" s="80"/>
      <c r="B1196" s="81"/>
      <c r="C1196" s="81"/>
      <c r="D1196" s="81"/>
      <c r="E1196" s="81"/>
      <c r="F1196" s="81"/>
      <c r="G1196" s="81"/>
      <c r="H1196" s="81"/>
      <c r="I1196" s="78"/>
    </row>
    <row r="1197" spans="1:9" ht="18">
      <c r="A1197" s="80"/>
      <c r="B1197" s="81"/>
      <c r="C1197" s="81"/>
      <c r="D1197" s="81"/>
      <c r="E1197" s="81"/>
      <c r="F1197" s="81"/>
      <c r="G1197" s="81"/>
      <c r="H1197" s="81"/>
      <c r="I1197" s="78"/>
    </row>
    <row r="1198" spans="1:9" ht="18">
      <c r="A1198" s="80"/>
      <c r="B1198" s="81"/>
      <c r="C1198" s="81"/>
      <c r="D1198" s="81"/>
      <c r="E1198" s="81"/>
      <c r="F1198" s="81"/>
      <c r="G1198" s="81"/>
      <c r="H1198" s="81"/>
      <c r="I1198" s="78"/>
    </row>
    <row r="1199" spans="1:9" ht="18">
      <c r="A1199" s="80"/>
      <c r="B1199" s="81"/>
      <c r="C1199" s="81"/>
      <c r="D1199" s="81"/>
      <c r="E1199" s="81"/>
      <c r="F1199" s="81"/>
      <c r="G1199" s="81"/>
      <c r="H1199" s="81"/>
      <c r="I1199" s="78"/>
    </row>
    <row r="1200" spans="1:9" ht="18">
      <c r="A1200" s="80"/>
      <c r="B1200" s="81"/>
      <c r="C1200" s="81"/>
      <c r="D1200" s="81"/>
      <c r="E1200" s="81"/>
      <c r="F1200" s="81"/>
      <c r="G1200" s="81"/>
      <c r="H1200" s="81"/>
      <c r="I1200" s="78"/>
    </row>
    <row r="1201" spans="1:9" ht="18">
      <c r="A1201" s="80"/>
      <c r="B1201" s="81"/>
      <c r="C1201" s="81"/>
      <c r="D1201" s="81"/>
      <c r="E1201" s="81"/>
      <c r="F1201" s="81"/>
      <c r="G1201" s="81"/>
      <c r="H1201" s="81"/>
      <c r="I1201" s="78"/>
    </row>
    <row r="1202" spans="1:9" ht="18">
      <c r="A1202" s="80"/>
      <c r="B1202" s="81"/>
      <c r="C1202" s="81"/>
      <c r="D1202" s="81"/>
      <c r="E1202" s="81"/>
      <c r="F1202" s="81"/>
      <c r="G1202" s="81"/>
      <c r="H1202" s="81"/>
      <c r="I1202" s="78"/>
    </row>
    <row r="1203" spans="1:9" ht="18">
      <c r="A1203" s="80"/>
      <c r="B1203" s="81"/>
      <c r="C1203" s="81"/>
      <c r="D1203" s="81"/>
      <c r="E1203" s="81"/>
      <c r="F1203" s="81"/>
      <c r="G1203" s="81"/>
      <c r="H1203" s="81"/>
      <c r="I1203" s="78"/>
    </row>
    <row r="1204" spans="1:9" ht="18">
      <c r="A1204" s="80"/>
      <c r="B1204" s="81"/>
      <c r="C1204" s="81"/>
      <c r="D1204" s="81"/>
      <c r="E1204" s="81"/>
      <c r="F1204" s="81"/>
      <c r="G1204" s="81"/>
      <c r="H1204" s="81"/>
      <c r="I1204" s="78"/>
    </row>
    <row r="1205" spans="1:9" ht="18">
      <c r="A1205" s="80"/>
      <c r="B1205" s="81"/>
      <c r="C1205" s="81"/>
      <c r="D1205" s="81"/>
      <c r="E1205" s="81"/>
      <c r="F1205" s="81"/>
      <c r="G1205" s="81"/>
      <c r="H1205" s="81"/>
      <c r="I1205" s="78"/>
    </row>
    <row r="1206" spans="1:9" ht="18">
      <c r="A1206" s="80"/>
      <c r="B1206" s="81"/>
      <c r="C1206" s="81"/>
      <c r="D1206" s="81"/>
      <c r="E1206" s="81"/>
      <c r="F1206" s="81"/>
      <c r="G1206" s="81"/>
      <c r="H1206" s="81"/>
      <c r="I1206" s="78"/>
    </row>
    <row r="1207" spans="1:9" ht="18">
      <c r="A1207" s="80"/>
      <c r="B1207" s="81"/>
      <c r="C1207" s="81"/>
      <c r="D1207" s="81"/>
      <c r="E1207" s="81"/>
      <c r="F1207" s="81"/>
      <c r="G1207" s="81"/>
      <c r="H1207" s="81"/>
      <c r="I1207" s="78"/>
    </row>
    <row r="1208" spans="1:9" ht="18">
      <c r="A1208" s="80"/>
      <c r="B1208" s="81"/>
      <c r="C1208" s="81"/>
      <c r="D1208" s="81"/>
      <c r="E1208" s="81"/>
      <c r="F1208" s="81"/>
      <c r="G1208" s="81"/>
      <c r="H1208" s="81"/>
      <c r="I1208" s="78"/>
    </row>
    <row r="1209" spans="1:9" ht="18">
      <c r="A1209" s="80"/>
      <c r="B1209" s="81"/>
      <c r="C1209" s="81"/>
      <c r="D1209" s="81"/>
      <c r="E1209" s="81"/>
      <c r="F1209" s="81"/>
      <c r="G1209" s="81"/>
      <c r="H1209" s="81"/>
      <c r="I1209" s="78"/>
    </row>
    <row r="1210" spans="1:9" ht="18">
      <c r="A1210" s="80"/>
      <c r="B1210" s="81"/>
      <c r="C1210" s="81"/>
      <c r="D1210" s="81"/>
      <c r="E1210" s="81"/>
      <c r="F1210" s="81"/>
      <c r="G1210" s="81"/>
      <c r="H1210" s="81"/>
      <c r="I1210" s="78"/>
    </row>
    <row r="1211" spans="1:9" ht="18">
      <c r="A1211" s="80"/>
      <c r="B1211" s="81"/>
      <c r="C1211" s="81"/>
      <c r="D1211" s="81"/>
      <c r="E1211" s="81"/>
      <c r="F1211" s="81"/>
      <c r="G1211" s="81"/>
      <c r="H1211" s="81"/>
      <c r="I1211" s="78"/>
    </row>
    <row r="1212" spans="1:9" ht="18">
      <c r="A1212" s="80"/>
      <c r="B1212" s="81"/>
      <c r="C1212" s="81"/>
      <c r="D1212" s="81"/>
      <c r="E1212" s="81"/>
      <c r="F1212" s="81"/>
      <c r="G1212" s="81"/>
      <c r="H1212" s="81"/>
      <c r="I1212" s="78"/>
    </row>
    <row r="1213" spans="1:9" ht="18">
      <c r="A1213" s="80"/>
      <c r="B1213" s="81"/>
      <c r="C1213" s="81"/>
      <c r="D1213" s="81"/>
      <c r="E1213" s="81"/>
      <c r="F1213" s="81"/>
      <c r="G1213" s="81"/>
      <c r="H1213" s="81"/>
      <c r="I1213" s="78"/>
    </row>
    <row r="1214" spans="1:9" ht="18">
      <c r="A1214" s="80"/>
      <c r="B1214" s="81"/>
      <c r="C1214" s="81"/>
      <c r="D1214" s="81"/>
      <c r="E1214" s="81"/>
      <c r="F1214" s="81"/>
      <c r="G1214" s="81"/>
      <c r="H1214" s="81"/>
      <c r="I1214" s="78"/>
    </row>
    <row r="1215" spans="1:9" ht="18">
      <c r="A1215" s="80"/>
      <c r="B1215" s="81"/>
      <c r="C1215" s="81"/>
      <c r="D1215" s="81"/>
      <c r="E1215" s="81"/>
      <c r="F1215" s="81"/>
      <c r="G1215" s="81"/>
      <c r="H1215" s="81"/>
      <c r="I1215" s="78"/>
    </row>
    <row r="1216" spans="1:9" ht="18">
      <c r="A1216" s="80"/>
      <c r="B1216" s="81"/>
      <c r="C1216" s="81"/>
      <c r="D1216" s="81"/>
      <c r="E1216" s="81"/>
      <c r="F1216" s="81"/>
      <c r="G1216" s="81"/>
      <c r="H1216" s="81"/>
      <c r="I1216" s="78"/>
    </row>
    <row r="1217" spans="1:9" ht="18">
      <c r="A1217" s="80"/>
      <c r="B1217" s="81"/>
      <c r="C1217" s="81"/>
      <c r="D1217" s="81"/>
      <c r="E1217" s="81"/>
      <c r="F1217" s="81"/>
      <c r="G1217" s="81"/>
      <c r="H1217" s="81"/>
      <c r="I1217" s="78"/>
    </row>
    <row r="1218" spans="1:9" ht="18">
      <c r="A1218" s="80"/>
      <c r="B1218" s="81"/>
      <c r="C1218" s="81"/>
      <c r="D1218" s="81"/>
      <c r="E1218" s="81"/>
      <c r="F1218" s="81"/>
      <c r="G1218" s="81"/>
      <c r="H1218" s="81"/>
      <c r="I1218" s="78"/>
    </row>
    <row r="1219" spans="1:9" ht="18">
      <c r="A1219" s="80"/>
      <c r="B1219" s="81"/>
      <c r="C1219" s="81"/>
      <c r="D1219" s="81"/>
      <c r="E1219" s="81"/>
      <c r="F1219" s="81"/>
      <c r="G1219" s="81"/>
      <c r="H1219" s="81"/>
      <c r="I1219" s="78"/>
    </row>
    <row r="1220" spans="1:9" ht="18">
      <c r="A1220" s="80"/>
      <c r="B1220" s="81"/>
      <c r="C1220" s="81"/>
      <c r="D1220" s="81"/>
      <c r="E1220" s="81"/>
      <c r="F1220" s="81"/>
      <c r="G1220" s="81"/>
      <c r="H1220" s="81"/>
      <c r="I1220" s="78"/>
    </row>
    <row r="1221" spans="1:9" ht="18">
      <c r="A1221" s="80"/>
      <c r="B1221" s="81"/>
      <c r="C1221" s="81"/>
      <c r="D1221" s="81"/>
      <c r="E1221" s="81"/>
      <c r="F1221" s="81"/>
      <c r="G1221" s="81"/>
      <c r="H1221" s="81"/>
      <c r="I1221" s="78"/>
    </row>
    <row r="1222" spans="1:9" ht="18">
      <c r="A1222" s="80"/>
      <c r="B1222" s="81"/>
      <c r="C1222" s="81"/>
      <c r="D1222" s="81"/>
      <c r="E1222" s="81"/>
      <c r="F1222" s="81"/>
      <c r="G1222" s="81"/>
      <c r="H1222" s="81"/>
      <c r="I1222" s="78"/>
    </row>
    <row r="1223" spans="1:9" ht="18">
      <c r="A1223" s="80"/>
      <c r="B1223" s="81"/>
      <c r="C1223" s="81"/>
      <c r="D1223" s="81"/>
      <c r="E1223" s="81"/>
      <c r="F1223" s="81"/>
      <c r="G1223" s="81"/>
      <c r="H1223" s="81"/>
      <c r="I1223" s="78"/>
    </row>
    <row r="1224" spans="1:9" ht="18">
      <c r="A1224" s="80"/>
      <c r="B1224" s="81"/>
      <c r="C1224" s="81"/>
      <c r="D1224" s="81"/>
      <c r="E1224" s="81"/>
      <c r="F1224" s="81"/>
      <c r="G1224" s="81"/>
      <c r="H1224" s="81"/>
      <c r="I1224" s="78"/>
    </row>
    <row r="1225" spans="1:9" ht="18">
      <c r="A1225" s="80"/>
      <c r="B1225" s="81"/>
      <c r="C1225" s="81"/>
      <c r="D1225" s="81"/>
      <c r="E1225" s="81"/>
      <c r="F1225" s="81"/>
      <c r="G1225" s="81"/>
      <c r="H1225" s="81"/>
      <c r="I1225" s="78"/>
    </row>
    <row r="1226" spans="1:9" ht="18">
      <c r="A1226" s="80"/>
      <c r="B1226" s="81"/>
      <c r="C1226" s="81"/>
      <c r="D1226" s="81"/>
      <c r="E1226" s="81"/>
      <c r="F1226" s="81"/>
      <c r="G1226" s="81"/>
      <c r="H1226" s="81"/>
      <c r="I1226" s="78"/>
    </row>
    <row r="1227" spans="1:9" ht="18">
      <c r="A1227" s="80"/>
      <c r="B1227" s="81"/>
      <c r="C1227" s="81"/>
      <c r="D1227" s="81"/>
      <c r="E1227" s="81"/>
      <c r="F1227" s="81"/>
      <c r="G1227" s="81"/>
      <c r="H1227" s="81"/>
      <c r="I1227" s="78"/>
    </row>
    <row r="1228" spans="1:9" ht="18">
      <c r="A1228" s="80"/>
      <c r="B1228" s="81"/>
      <c r="C1228" s="81"/>
      <c r="D1228" s="81"/>
      <c r="E1228" s="81"/>
      <c r="F1228" s="81"/>
      <c r="G1228" s="81"/>
      <c r="H1228" s="81"/>
      <c r="I1228" s="78"/>
    </row>
    <row r="1229" spans="1:9" ht="18">
      <c r="A1229" s="80"/>
      <c r="B1229" s="81"/>
      <c r="C1229" s="81"/>
      <c r="D1229" s="81"/>
      <c r="E1229" s="81"/>
      <c r="F1229" s="81"/>
      <c r="G1229" s="81"/>
      <c r="H1229" s="81"/>
      <c r="I1229" s="78"/>
    </row>
    <row r="1230" spans="1:9" ht="18">
      <c r="A1230" s="80"/>
      <c r="B1230" s="81"/>
      <c r="C1230" s="81"/>
      <c r="D1230" s="81"/>
      <c r="E1230" s="81"/>
      <c r="F1230" s="81"/>
      <c r="G1230" s="81"/>
      <c r="H1230" s="81"/>
      <c r="I1230" s="78"/>
    </row>
    <row r="1231" spans="1:9" ht="18">
      <c r="A1231" s="80"/>
      <c r="B1231" s="81"/>
      <c r="C1231" s="81"/>
      <c r="D1231" s="81"/>
      <c r="E1231" s="81"/>
      <c r="F1231" s="81"/>
      <c r="G1231" s="81"/>
      <c r="H1231" s="81"/>
      <c r="I1231" s="78"/>
    </row>
    <row r="1232" spans="1:9" ht="18">
      <c r="A1232" s="80"/>
      <c r="B1232" s="81"/>
      <c r="C1232" s="81"/>
      <c r="D1232" s="81"/>
      <c r="E1232" s="81"/>
      <c r="F1232" s="81"/>
      <c r="G1232" s="81"/>
      <c r="H1232" s="81"/>
      <c r="I1232" s="78"/>
    </row>
    <row r="1233" spans="1:9" ht="18">
      <c r="A1233" s="80"/>
      <c r="B1233" s="81"/>
      <c r="C1233" s="81"/>
      <c r="D1233" s="81"/>
      <c r="E1233" s="81"/>
      <c r="F1233" s="81"/>
      <c r="G1233" s="81"/>
      <c r="H1233" s="81"/>
      <c r="I1233" s="78"/>
    </row>
    <row r="1234" spans="1:9" ht="18">
      <c r="A1234" s="80"/>
      <c r="B1234" s="81"/>
      <c r="C1234" s="81"/>
      <c r="D1234" s="81"/>
      <c r="E1234" s="81"/>
      <c r="F1234" s="81"/>
      <c r="G1234" s="81"/>
      <c r="H1234" s="81"/>
      <c r="I1234" s="78"/>
    </row>
    <row r="1235" spans="1:9" ht="18">
      <c r="A1235" s="80"/>
      <c r="B1235" s="81"/>
      <c r="C1235" s="81"/>
      <c r="D1235" s="81"/>
      <c r="E1235" s="81"/>
      <c r="F1235" s="81"/>
      <c r="G1235" s="81"/>
      <c r="H1235" s="81"/>
      <c r="I1235" s="78"/>
    </row>
  </sheetData>
  <sheetProtection/>
  <mergeCells count="9">
    <mergeCell ref="O3:S3"/>
    <mergeCell ref="A2:O2"/>
    <mergeCell ref="I1:O1"/>
    <mergeCell ref="A969:I969"/>
    <mergeCell ref="I3:M3"/>
    <mergeCell ref="J5:J8"/>
    <mergeCell ref="K5:K8"/>
    <mergeCell ref="L5:L8"/>
    <mergeCell ref="M5:M8"/>
  </mergeCells>
  <printOptions/>
  <pageMargins left="0.984251968503937" right="0.5905511811023623" top="0.7874015748031497" bottom="0.7874015748031497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2022-05-04T07:01:30Z</cp:lastPrinted>
  <dcterms:created xsi:type="dcterms:W3CDTF">2006-11-13T05:36:17Z</dcterms:created>
  <dcterms:modified xsi:type="dcterms:W3CDTF">2022-05-04T07:01:47Z</dcterms:modified>
  <cp:category/>
  <cp:version/>
  <cp:contentType/>
  <cp:contentStatus/>
</cp:coreProperties>
</file>