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5" yWindow="15" windowWidth="2040" windowHeight="1200" tabRatio="879"/>
  </bookViews>
  <sheets>
    <sheet name="2024  (4)" sheetId="57" r:id="rId1"/>
    <sheet name="2025 " sheetId="45" r:id="rId2"/>
    <sheet name="Сведения о показателях" sheetId="35" r:id="rId3"/>
    <sheet name="Ресурсное обеспечение техни (2)" sheetId="59" r:id="rId4"/>
  </sheets>
  <calcPr calcId="125725"/>
</workbook>
</file>

<file path=xl/calcChain.xml><?xml version="1.0" encoding="utf-8"?>
<calcChain xmlns="http://schemas.openxmlformats.org/spreadsheetml/2006/main">
  <c r="F30" i="59"/>
  <c r="F29"/>
  <c r="F33"/>
  <c r="F34"/>
  <c r="D30" i="57"/>
  <c r="C30"/>
  <c r="G29"/>
  <c r="F30"/>
  <c r="E30"/>
  <c r="E28" i="45"/>
  <c r="E27"/>
  <c r="E26"/>
  <c r="E25"/>
  <c r="E24"/>
  <c r="E23"/>
  <c r="F22"/>
  <c r="E22" s="1"/>
  <c r="G21"/>
  <c r="E28" i="57" l="1"/>
  <c r="D22" i="59"/>
  <c r="D14" l="1"/>
  <c r="D29"/>
  <c r="F20"/>
  <c r="D20" s="1"/>
  <c r="J50"/>
  <c r="I50"/>
  <c r="J49"/>
  <c r="I49"/>
  <c r="H49"/>
  <c r="G49"/>
  <c r="E49"/>
  <c r="D47"/>
  <c r="D46"/>
  <c r="E45"/>
  <c r="D45" s="1"/>
  <c r="D44"/>
  <c r="D43"/>
  <c r="F42"/>
  <c r="D42" s="1"/>
  <c r="G41"/>
  <c r="D41"/>
  <c r="G40"/>
  <c r="D40" s="1"/>
  <c r="F38"/>
  <c r="D38" s="1"/>
  <c r="F37"/>
  <c r="D37" s="1"/>
  <c r="J35"/>
  <c r="I35"/>
  <c r="H35"/>
  <c r="G35"/>
  <c r="E35"/>
  <c r="D34"/>
  <c r="D33"/>
  <c r="J31"/>
  <c r="I31"/>
  <c r="H31"/>
  <c r="G31"/>
  <c r="F31"/>
  <c r="E31"/>
  <c r="J28"/>
  <c r="I28"/>
  <c r="H28"/>
  <c r="G28"/>
  <c r="E28"/>
  <c r="J27"/>
  <c r="I27"/>
  <c r="H27"/>
  <c r="H50" s="1"/>
  <c r="G27"/>
  <c r="G50" s="1"/>
  <c r="E27"/>
  <c r="E24" s="1"/>
  <c r="J26"/>
  <c r="J24" s="1"/>
  <c r="J48" s="1"/>
  <c r="J51" s="1"/>
  <c r="I26"/>
  <c r="I24" s="1"/>
  <c r="I48" s="1"/>
  <c r="H26"/>
  <c r="G26"/>
  <c r="E26"/>
  <c r="H24"/>
  <c r="H48" s="1"/>
  <c r="H51" s="1"/>
  <c r="G24"/>
  <c r="G48" s="1"/>
  <c r="G51" s="1"/>
  <c r="H22"/>
  <c r="G22"/>
  <c r="E22"/>
  <c r="D21"/>
  <c r="D19"/>
  <c r="D18"/>
  <c r="J17"/>
  <c r="I17"/>
  <c r="H17"/>
  <c r="G17"/>
  <c r="F17"/>
  <c r="E17"/>
  <c r="J16"/>
  <c r="I16"/>
  <c r="I14" s="1"/>
  <c r="I22" s="1"/>
  <c r="H16"/>
  <c r="G16"/>
  <c r="E16"/>
  <c r="J15"/>
  <c r="I15"/>
  <c r="H15"/>
  <c r="G15"/>
  <c r="E15"/>
  <c r="D15"/>
  <c r="J14"/>
  <c r="J22" s="1"/>
  <c r="H14"/>
  <c r="G14"/>
  <c r="E14"/>
  <c r="D31" l="1"/>
  <c r="F28"/>
  <c r="D30"/>
  <c r="D28" s="1"/>
  <c r="F27"/>
  <c r="F50" s="1"/>
  <c r="D16"/>
  <c r="E48"/>
  <c r="E51" s="1"/>
  <c r="D35"/>
  <c r="I51"/>
  <c r="F16"/>
  <c r="F14" s="1"/>
  <c r="D17"/>
  <c r="F35"/>
  <c r="E50"/>
  <c r="F26"/>
  <c r="D26" s="1"/>
  <c r="F22"/>
  <c r="D27" l="1"/>
  <c r="D50"/>
  <c r="F24"/>
  <c r="F49"/>
  <c r="D49" s="1"/>
  <c r="F48" l="1"/>
  <c r="F51" s="1"/>
  <c r="D51" s="1"/>
  <c r="D24"/>
  <c r="D48" s="1"/>
  <c r="O16" i="35" l="1"/>
  <c r="E24" i="57" l="1"/>
  <c r="E27" l="1"/>
  <c r="E26"/>
  <c r="E25"/>
  <c r="E23"/>
  <c r="E22"/>
  <c r="O21" i="35" l="1"/>
  <c r="D29" i="45" l="1"/>
  <c r="C29"/>
  <c r="E29" l="1"/>
  <c r="F29"/>
  <c r="G29" l="1"/>
  <c r="G30" i="57" l="1"/>
</calcChain>
</file>

<file path=xl/sharedStrings.xml><?xml version="1.0" encoding="utf-8"?>
<sst xmlns="http://schemas.openxmlformats.org/spreadsheetml/2006/main" count="171" uniqueCount="118">
  <si>
    <t>№ п/п</t>
  </si>
  <si>
    <t>Перечень</t>
  </si>
  <si>
    <t>Наименование улиц</t>
  </si>
  <si>
    <t>Источник финансирования</t>
  </si>
  <si>
    <t>средства Дорожного фонда Орловской области</t>
  </si>
  <si>
    <t>средства Дорожного фонда г. Ливны</t>
  </si>
  <si>
    <t>к муниципальной программе</t>
  </si>
  <si>
    <t xml:space="preserve">"Ремонт, строительство, реконструкция </t>
  </si>
  <si>
    <t>Всего  тыс. руб.</t>
  </si>
  <si>
    <t>Площадь м2</t>
  </si>
  <si>
    <t>Итого:</t>
  </si>
  <si>
    <t>протяженность м</t>
  </si>
  <si>
    <t>от___________________ 2020г №__________</t>
  </si>
  <si>
    <t>постановлению администрации города Ливны</t>
  </si>
  <si>
    <t>Всего</t>
  </si>
  <si>
    <t>1.1.</t>
  </si>
  <si>
    <t>1.2.</t>
  </si>
  <si>
    <t>Обследование автомобильных дорог,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</si>
  <si>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Итого по задаче 1:</t>
  </si>
  <si>
    <t>2.1.</t>
  </si>
  <si>
    <t>Итого по задаче 2:</t>
  </si>
  <si>
    <t>Дорожный фонд Орловской области</t>
  </si>
  <si>
    <t>Дорожный фонд г.Ливны</t>
  </si>
  <si>
    <t>Всего по программе:</t>
  </si>
  <si>
    <t xml:space="preserve">Ремонт автомобильных дорог города </t>
  </si>
  <si>
    <t>2.2.</t>
  </si>
  <si>
    <t>2.3.</t>
  </si>
  <si>
    <t>из них: Дорожный фонд Орловской области</t>
  </si>
  <si>
    <t>2023 год</t>
  </si>
  <si>
    <t>Приложение  к</t>
  </si>
  <si>
    <t>Местный бюджет</t>
  </si>
  <si>
    <t>Областной бюджет</t>
  </si>
  <si>
    <t xml:space="preserve"> Местный бюджет</t>
  </si>
  <si>
    <t>Устранение деформаций и повреждений дорожного покрытия (ямочный ремонт)</t>
  </si>
  <si>
    <t>2024 год</t>
  </si>
  <si>
    <t>автомобильных дорог, подлежащих ремонту в 2024году</t>
  </si>
  <si>
    <t>2025 год</t>
  </si>
  <si>
    <t>Сведения о показателях (индикаторах) муниципальной программы</t>
  </si>
  <si>
    <t>Цель, задачи муниципальной программы</t>
  </si>
  <si>
    <t>Наименование показателя (индикатора)</t>
  </si>
  <si>
    <t>Ед. измерения</t>
  </si>
  <si>
    <t>Значения показателя (индикатора)</t>
  </si>
  <si>
    <t>базовое значение</t>
  </si>
  <si>
    <t>1.</t>
  </si>
  <si>
    <t xml:space="preserve">Основное мероприятие 1 Ремонт автомобильных дорог общего пользования местного значения города </t>
  </si>
  <si>
    <t>Основное мероприятие 1 Содержание автомобильных дорог общего пользования местного значения  города</t>
  </si>
  <si>
    <t>1.2</t>
  </si>
  <si>
    <t>1.2.1</t>
  </si>
  <si>
    <t>Содержание автомобильных дорог</t>
  </si>
  <si>
    <t>км</t>
  </si>
  <si>
    <t>1.1.1</t>
  </si>
  <si>
    <t>Управление жилищно-коммунального хозяйства администрации города Ливны</t>
  </si>
  <si>
    <t>Статус</t>
  </si>
  <si>
    <t>Муниципальная программа</t>
  </si>
  <si>
    <t>"Ремонт, строительство, реконструкция и содержание автомобильных дорог общего пользования местного значения города Ливны"</t>
  </si>
  <si>
    <t>Наименование муниципальной программы, основного мероприятия муниципальной программы, мероприятий муниципальной программы</t>
  </si>
  <si>
    <t>Ответственный исполнитель, соисполнители</t>
  </si>
  <si>
    <t>Расходы по годам реализации, тыс.руб.</t>
  </si>
  <si>
    <t>Управление жилищно-коммунального хозяйства администрации города Ливны, управление муниципального имущества администрации города Ливны</t>
  </si>
  <si>
    <t>и содержание автомобильных дорог общего</t>
  </si>
  <si>
    <t>Ресурсное обеспечение реализации муниципальной программы</t>
  </si>
  <si>
    <t xml:space="preserve">Основное мероприятие 1. Ремонт автомобильных дорог общего пользования местного значения города </t>
  </si>
  <si>
    <t>Основное мероприятие 2. Содержание автомобильных дорог общего пользования местного значения  города</t>
  </si>
  <si>
    <t>Задача2: обеспечение поддержания надлежащего технического состояния автомобильных дорог</t>
  </si>
  <si>
    <t>Протяженность отремонтированных дорог</t>
  </si>
  <si>
    <t>Протяженность дорог, на которых выполняются работы по содержанию</t>
  </si>
  <si>
    <t>м</t>
  </si>
  <si>
    <t>автомобильных дорог, подлежащих ремонту в 2025году</t>
  </si>
  <si>
    <t>Итого</t>
  </si>
  <si>
    <t>пользования местного значения города Ливны Орловской области"</t>
  </si>
  <si>
    <t>к муниципальной программе "Ремонт, строительство, реконструкция и содержание автомобильных дорог общего пользования местного значения города Ливны Орловской области"</t>
  </si>
  <si>
    <t>Приложение 6</t>
  </si>
  <si>
    <t>1.2.2</t>
  </si>
  <si>
    <t>Количество приобретаемой техники</t>
  </si>
  <si>
    <t>ед.</t>
  </si>
  <si>
    <t>2.</t>
  </si>
  <si>
    <t>Задача 1: восстановление транспортно-эксплуатационных характеристик автомобильных дорог общего пользования местного значения</t>
  </si>
  <si>
    <t>Задача1: восстановление транспортно-эксплуатационных характеристик автомобильных дорог общего пользования местного значения</t>
  </si>
  <si>
    <t>Приобретение дорожной техники, необходимой для содержания автомобильных дорог общего пользования местного значения</t>
  </si>
  <si>
    <t>Приобретение комбинированной дорожной машины СДК - 65115К</t>
  </si>
  <si>
    <t>Дорожный фонд г. Ливны</t>
  </si>
  <si>
    <t>2.3.1.</t>
  </si>
  <si>
    <t>Кредиторская задолженность</t>
  </si>
  <si>
    <t>2.4.</t>
  </si>
  <si>
    <t>капитальный ремонт участка автомобильной дороги общего пользования местного значения города Ливны Орловской области ул. Дзержинского (от ул. Рабочая до ул. Карла Маркса)</t>
  </si>
  <si>
    <t>капитальный ремонт участка автомобильной дороги общего пользования местного значения города Ливны Орловской области ул. Дзержинского (от  ул. Карла Маркса до ул. Дружбы Народов)</t>
  </si>
  <si>
    <t>капитальный ремонт участка автомобильной дороги общего пользования местного значения города Ливны Орловской области ул. Дзержинского (от ул. Дружбы Народов до ул. Орджоникидзе)</t>
  </si>
  <si>
    <t>2026 год</t>
  </si>
  <si>
    <t>2027 год</t>
  </si>
  <si>
    <t>2028 год</t>
  </si>
  <si>
    <t>Приложение 4</t>
  </si>
  <si>
    <t>капитальный ремонт участка автомобильной дороги общего пользования местного значения города Ливны Орловской области   ул. Первомайская</t>
  </si>
  <si>
    <t>ремонт участка автомобильной дороги общего пользования местного значения города Ливны Орловской области   ул. Мира (от ул. Денисова до ул. Губанова)</t>
  </si>
  <si>
    <t>2020 год</t>
  </si>
  <si>
    <t>2021 год</t>
  </si>
  <si>
    <t>2022 год</t>
  </si>
  <si>
    <t>ремонт участков автомобильных дорог общего пользования местного значения города Ливны Орловской области ул. Хохлова (корректировка)</t>
  </si>
  <si>
    <t>Приложение 3</t>
  </si>
  <si>
    <t>Приложение 5</t>
  </si>
  <si>
    <t>Цель: надлежащее содержание и ремонт автомобильных дорог общего пользования местного значения в целях доведения их транспортно-эксплуатационного состояния до нормативных требований</t>
  </si>
  <si>
    <t>к постановлению администрации г. Ливны</t>
  </si>
  <si>
    <t>от___________________ 2024г №__________</t>
  </si>
  <si>
    <t xml:space="preserve">"Приложение 2 </t>
  </si>
  <si>
    <t>"Приложение 9</t>
  </si>
  <si>
    <t>"Приложение 7</t>
  </si>
  <si>
    <t>Приобретение вакуумно-подметальной машины</t>
  </si>
  <si>
    <t>1.2.1.</t>
  </si>
  <si>
    <t>Разработка проектно-сметной документации на капитальный ремонт мостового сооружения по адресу: Орловская область, г. Ливны, ул. Свердлова, соор. 501</t>
  </si>
  <si>
    <t>Капитальный ремонт участка автомобильной дороги общего пользования местного значения города Ливны Орловской области ул.Щербакова (от ул.Титова до пер.Октябрьский)</t>
  </si>
  <si>
    <t>Капитальный ремонт участка автомобильной дороги общего пользования местного значения города Ливны Орловской области ул.Гражданская (от ул.Железнодорожная до ул.Щербакова)</t>
  </si>
  <si>
    <t>Капитальный ремонт участка автомобильной дороги общего пользования местного значения города Ливны Орловской области ул.Гражданская( от ул.Пушкина до ул. Железнодорожная)</t>
  </si>
  <si>
    <t>Ремонт участка автомобильной дороги общего пользования местного значения города Ливны Орловской области ул.Гайдара ( от ул.Березовая  до ул. Курская)</t>
  </si>
  <si>
    <t>Ремонт участка автомобильной дороги общего пользования местного значения города Ливны Орловской области ул. Индустриальная (от д.1 д по ул. Индустриальная до АО "Автоагрегат")</t>
  </si>
  <si>
    <t>Капитальный ремонт участка автомобильной дороги общего пользования местного значения города Ливны Орловской области  на пересечении ул.Гайдара, ул.Мира,ул.Зеленая, ул.Октябрьская</t>
  </si>
  <si>
    <t>Ремонт участка автомобильной дороги общего пользования местного значения города Ливны Орловской области ул.Октябрьская (от д.1 по ул.Октябрьская  до д.15 по ул.Октябрьская )</t>
  </si>
  <si>
    <t>Ремонт участка автомобильной дороги общего пользования местного значения города Ливны Орловской области ул.Октябрьская (от  д.15 по ул.Октябрьская  до ул.Гайдара  )</t>
  </si>
  <si>
    <t>капитальный ремонт участка автомобильной дороги общего пользования местного значения города Ливны Орловской области ул. Орджоникидзе (от ул. Дзержинского до д. 29 по ул. Орджоникидзе)</t>
  </si>
  <si>
    <t>капитальный ремонт участка автомобильной дороги общего пользования местного значения города Ливны Орловской области   тротуар ул. Дзержинского (от ул. Крестьянская до ул. К. Маркса)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</si>
</sst>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0"/>
    <numFmt numFmtId="166" formatCode="0.0000"/>
    <numFmt numFmtId="167" formatCode="0.000000"/>
  </numFmts>
  <fonts count="36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color indexed="62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color theme="3"/>
      <name val="Times New Roman"/>
      <family val="1"/>
      <charset val="204"/>
    </font>
    <font>
      <sz val="11"/>
      <color theme="3" tint="-0.249977111117893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4" tint="-0.499984740745262"/>
      <name val="Times New Roman"/>
      <family val="1"/>
      <charset val="204"/>
    </font>
    <font>
      <sz val="10"/>
      <color theme="4" tint="-0.499984740745262"/>
      <name val="Times New Roman"/>
      <family val="1"/>
      <charset val="204"/>
    </font>
    <font>
      <sz val="11"/>
      <color theme="4" tint="-0.49998474074526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4" tint="-0.24997711111789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0" borderId="0" xfId="0" applyFont="1" applyAlignment="1"/>
    <xf numFmtId="0" fontId="2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8" fillId="2" borderId="0" xfId="0" applyFont="1" applyFill="1"/>
    <xf numFmtId="0" fontId="11" fillId="2" borderId="0" xfId="0" applyFont="1" applyFill="1"/>
    <xf numFmtId="0" fontId="13" fillId="2" borderId="0" xfId="0" applyFont="1" applyFill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wrapText="1"/>
    </xf>
    <xf numFmtId="164" fontId="0" fillId="0" borderId="0" xfId="0" applyNumberFormat="1"/>
    <xf numFmtId="164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/>
    <xf numFmtId="165" fontId="4" fillId="3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1" fillId="2" borderId="0" xfId="0" applyFont="1" applyFill="1" applyAlignment="1"/>
    <xf numFmtId="0" fontId="1" fillId="2" borderId="0" xfId="0" applyFont="1" applyFill="1" applyAlignment="1">
      <alignment vertical="top" wrapText="1"/>
    </xf>
    <xf numFmtId="0" fontId="15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9" fontId="7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9" fontId="1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17" fillId="3" borderId="1" xfId="0" applyFont="1" applyFill="1" applyBorder="1" applyAlignment="1">
      <alignment horizontal="center" vertical="top" wrapText="1"/>
    </xf>
    <xf numFmtId="166" fontId="0" fillId="0" borderId="0" xfId="0" applyNumberFormat="1"/>
    <xf numFmtId="0" fontId="0" fillId="3" borderId="1" xfId="0" applyFill="1" applyBorder="1"/>
    <xf numFmtId="0" fontId="2" fillId="0" borderId="1" xfId="0" applyFont="1" applyBorder="1"/>
    <xf numFmtId="0" fontId="2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/>
    </xf>
    <xf numFmtId="0" fontId="0" fillId="0" borderId="0" xfId="0" applyBorder="1"/>
    <xf numFmtId="165" fontId="0" fillId="0" borderId="0" xfId="0" applyNumberFormat="1" applyBorder="1"/>
    <xf numFmtId="167" fontId="0" fillId="0" borderId="0" xfId="0" applyNumberFormat="1"/>
    <xf numFmtId="0" fontId="21" fillId="0" borderId="1" xfId="0" applyFont="1" applyBorder="1"/>
    <xf numFmtId="164" fontId="0" fillId="3" borderId="0" xfId="0" applyNumberFormat="1" applyFill="1"/>
    <xf numFmtId="0" fontId="4" fillId="3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top" wrapText="1"/>
    </xf>
    <xf numFmtId="16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2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165" fontId="0" fillId="3" borderId="0" xfId="0" applyNumberFormat="1" applyFill="1"/>
    <xf numFmtId="164" fontId="23" fillId="3" borderId="1" xfId="0" applyNumberFormat="1" applyFont="1" applyFill="1" applyBorder="1" applyAlignment="1">
      <alignment horizontal="right" vertical="center" wrapText="1"/>
    </xf>
    <xf numFmtId="165" fontId="23" fillId="3" borderId="1" xfId="0" applyNumberFormat="1" applyFont="1" applyFill="1" applyBorder="1" applyAlignment="1">
      <alignment horizontal="right" vertical="center" wrapText="1"/>
    </xf>
    <xf numFmtId="165" fontId="24" fillId="3" borderId="1" xfId="0" applyNumberFormat="1" applyFont="1" applyFill="1" applyBorder="1" applyAlignment="1">
      <alignment horizontal="right" vertical="center" wrapText="1"/>
    </xf>
    <xf numFmtId="165" fontId="25" fillId="3" borderId="1" xfId="0" applyNumberFormat="1" applyFont="1" applyFill="1" applyBorder="1" applyAlignment="1">
      <alignment horizontal="right" vertical="center" wrapText="1"/>
    </xf>
    <xf numFmtId="165" fontId="28" fillId="0" borderId="1" xfId="0" applyNumberFormat="1" applyFont="1" applyBorder="1" applyAlignment="1">
      <alignment horizontal="right"/>
    </xf>
    <xf numFmtId="165" fontId="29" fillId="3" borderId="1" xfId="0" applyNumberFormat="1" applyFont="1" applyFill="1" applyBorder="1" applyAlignment="1">
      <alignment horizontal="right" vertical="center" wrapText="1"/>
    </xf>
    <xf numFmtId="165" fontId="22" fillId="3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3" borderId="0" xfId="0" applyFill="1" applyBorder="1"/>
    <xf numFmtId="0" fontId="31" fillId="3" borderId="1" xfId="0" applyFont="1" applyFill="1" applyBorder="1" applyAlignment="1">
      <alignment wrapText="1"/>
    </xf>
    <xf numFmtId="0" fontId="32" fillId="3" borderId="1" xfId="0" applyFont="1" applyFill="1" applyBorder="1"/>
    <xf numFmtId="0" fontId="19" fillId="3" borderId="1" xfId="0" applyFont="1" applyFill="1" applyBorder="1" applyAlignment="1">
      <alignment wrapText="1"/>
    </xf>
    <xf numFmtId="0" fontId="34" fillId="3" borderId="1" xfId="0" applyFont="1" applyFill="1" applyBorder="1"/>
    <xf numFmtId="165" fontId="27" fillId="3" borderId="1" xfId="0" applyNumberFormat="1" applyFont="1" applyFill="1" applyBorder="1" applyAlignment="1">
      <alignment horizontal="right" vertical="center" wrapText="1"/>
    </xf>
    <xf numFmtId="166" fontId="18" fillId="0" borderId="0" xfId="0" applyNumberFormat="1" applyFont="1"/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26" fillId="3" borderId="1" xfId="0" applyNumberFormat="1" applyFont="1" applyFill="1" applyBorder="1" applyAlignment="1">
      <alignment horizontal="right" vertical="center" wrapText="1"/>
    </xf>
    <xf numFmtId="165" fontId="28" fillId="3" borderId="1" xfId="0" applyNumberFormat="1" applyFont="1" applyFill="1" applyBorder="1" applyAlignment="1">
      <alignment horizontal="right" vertical="center" wrapText="1"/>
    </xf>
    <xf numFmtId="165" fontId="26" fillId="3" borderId="1" xfId="0" applyNumberFormat="1" applyFont="1" applyFill="1" applyBorder="1"/>
    <xf numFmtId="167" fontId="25" fillId="3" borderId="1" xfId="0" applyNumberFormat="1" applyFont="1" applyFill="1" applyBorder="1" applyAlignment="1">
      <alignment horizontal="right" vertical="center" wrapText="1"/>
    </xf>
    <xf numFmtId="165" fontId="33" fillId="3" borderId="1" xfId="0" applyNumberFormat="1" applyFont="1" applyFill="1" applyBorder="1"/>
    <xf numFmtId="167" fontId="4" fillId="3" borderId="1" xfId="0" applyNumberFormat="1" applyFont="1" applyFill="1" applyBorder="1"/>
    <xf numFmtId="165" fontId="30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/>
    <xf numFmtId="165" fontId="28" fillId="3" borderId="1" xfId="0" applyNumberFormat="1" applyFont="1" applyFill="1" applyBorder="1"/>
    <xf numFmtId="165" fontId="0" fillId="2" borderId="0" xfId="0" applyNumberFormat="1" applyFill="1"/>
    <xf numFmtId="16" fontId="1" fillId="3" borderId="1" xfId="0" applyNumberFormat="1" applyFont="1" applyFill="1" applyBorder="1" applyAlignment="1">
      <alignment horizontal="center"/>
    </xf>
    <xf numFmtId="167" fontId="26" fillId="3" borderId="1" xfId="0" applyNumberFormat="1" applyFont="1" applyFill="1" applyBorder="1"/>
    <xf numFmtId="167" fontId="35" fillId="3" borderId="1" xfId="0" applyNumberFormat="1" applyFont="1" applyFill="1" applyBorder="1"/>
    <xf numFmtId="0" fontId="20" fillId="3" borderId="1" xfId="0" applyFont="1" applyFill="1" applyBorder="1"/>
    <xf numFmtId="165" fontId="4" fillId="3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29" fillId="3" borderId="1" xfId="0" applyNumberFormat="1" applyFont="1" applyFill="1" applyBorder="1"/>
    <xf numFmtId="0" fontId="1" fillId="0" borderId="0" xfId="0" applyFont="1" applyAlignment="1">
      <alignment horizontal="left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5" xfId="0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0" fillId="2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4" fillId="3" borderId="6" xfId="0" applyNumberFormat="1" applyFont="1" applyFill="1" applyBorder="1" applyAlignment="1">
      <alignment horizontal="right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6" fontId="4" fillId="3" borderId="3" xfId="0" applyNumberFormat="1" applyFont="1" applyFill="1" applyBorder="1" applyAlignment="1">
      <alignment horizontal="right" vertical="center" wrapText="1"/>
    </xf>
    <xf numFmtId="166" fontId="4" fillId="3" borderId="6" xfId="0" applyNumberFormat="1" applyFont="1" applyFill="1" applyBorder="1" applyAlignment="1">
      <alignment horizontal="right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0" fontId="14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 wrapText="1"/>
    </xf>
    <xf numFmtId="165" fontId="4" fillId="3" borderId="7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0" fillId="3" borderId="3" xfId="0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38"/>
  <sheetViews>
    <sheetView tabSelected="1" topLeftCell="A27" zoomScale="72" zoomScaleNormal="72" workbookViewId="0">
      <selection activeCell="B29" sqref="B29"/>
    </sheetView>
  </sheetViews>
  <sheetFormatPr defaultRowHeight="12.75"/>
  <cols>
    <col min="1" max="1" width="5.140625" customWidth="1"/>
    <col min="2" max="2" width="23.85546875" customWidth="1"/>
    <col min="3" max="3" width="10.7109375" customWidth="1"/>
    <col min="4" max="4" width="9.42578125" customWidth="1"/>
    <col min="5" max="5" width="13.7109375" customWidth="1"/>
    <col min="6" max="6" width="12" customWidth="1"/>
    <col min="7" max="7" width="13.85546875" customWidth="1"/>
    <col min="9" max="9" width="13.85546875" bestFit="1" customWidth="1"/>
    <col min="10" max="10" width="17.42578125" customWidth="1"/>
  </cols>
  <sheetData>
    <row r="2" spans="1:8">
      <c r="D2" s="123" t="s">
        <v>97</v>
      </c>
      <c r="E2" s="123"/>
      <c r="F2" s="123"/>
      <c r="G2" s="123"/>
    </row>
    <row r="3" spans="1:8">
      <c r="D3" s="123" t="s">
        <v>100</v>
      </c>
      <c r="E3" s="123"/>
      <c r="F3" s="123"/>
      <c r="G3" s="123"/>
    </row>
    <row r="4" spans="1:8">
      <c r="D4" s="123" t="s">
        <v>101</v>
      </c>
      <c r="E4" s="123"/>
      <c r="F4" s="123"/>
      <c r="G4" s="123"/>
      <c r="H4" s="40"/>
    </row>
    <row r="5" spans="1:8">
      <c r="D5" s="17"/>
      <c r="E5" s="17"/>
      <c r="F5" s="17"/>
      <c r="G5" s="17"/>
      <c r="H5" s="40"/>
    </row>
    <row r="6" spans="1:8" ht="12.75" hidden="1" customHeight="1">
      <c r="B6" s="17"/>
      <c r="C6" s="17"/>
      <c r="D6" s="17"/>
      <c r="E6" s="17" t="s">
        <v>29</v>
      </c>
      <c r="F6" s="17"/>
      <c r="G6" s="17"/>
      <c r="H6" s="40"/>
    </row>
    <row r="7" spans="1:8" ht="12.75" hidden="1" customHeight="1">
      <c r="B7" s="17"/>
      <c r="C7" s="17"/>
      <c r="D7" s="17" t="s">
        <v>13</v>
      </c>
      <c r="E7" s="17"/>
      <c r="F7" s="17"/>
      <c r="G7" s="17"/>
      <c r="H7" s="40"/>
    </row>
    <row r="8" spans="1:8" ht="12" hidden="1" customHeight="1">
      <c r="B8" s="17"/>
      <c r="C8" s="17"/>
      <c r="D8" s="17" t="s">
        <v>12</v>
      </c>
      <c r="E8" s="17"/>
      <c r="F8" s="17"/>
      <c r="G8" s="17"/>
      <c r="H8" s="40"/>
    </row>
    <row r="9" spans="1:8">
      <c r="D9" s="123" t="s">
        <v>102</v>
      </c>
      <c r="E9" s="123"/>
      <c r="F9" s="3"/>
      <c r="G9" s="3"/>
      <c r="H9" s="40"/>
    </row>
    <row r="10" spans="1:8">
      <c r="D10" s="123" t="s">
        <v>6</v>
      </c>
      <c r="E10" s="123"/>
      <c r="F10" s="123"/>
      <c r="G10" s="123"/>
      <c r="H10" s="40"/>
    </row>
    <row r="11" spans="1:8">
      <c r="D11" s="123" t="s">
        <v>7</v>
      </c>
      <c r="E11" s="123"/>
      <c r="F11" s="123"/>
      <c r="G11" s="123"/>
      <c r="H11" s="40"/>
    </row>
    <row r="12" spans="1:8">
      <c r="D12" s="123" t="s">
        <v>59</v>
      </c>
      <c r="E12" s="123"/>
      <c r="F12" s="123"/>
      <c r="G12" s="123"/>
      <c r="H12" s="40"/>
    </row>
    <row r="13" spans="1:8" ht="30" customHeight="1">
      <c r="D13" s="122" t="s">
        <v>69</v>
      </c>
      <c r="E13" s="122"/>
      <c r="F13" s="122"/>
      <c r="G13" s="122"/>
      <c r="H13" s="40"/>
    </row>
    <row r="14" spans="1:8">
      <c r="D14" s="109"/>
      <c r="E14" s="109"/>
      <c r="F14" s="109"/>
      <c r="G14" s="109"/>
      <c r="H14" s="40"/>
    </row>
    <row r="15" spans="1:8">
      <c r="H15" s="40"/>
    </row>
    <row r="16" spans="1:8" ht="15.75">
      <c r="A16" s="124" t="s">
        <v>1</v>
      </c>
      <c r="B16" s="124"/>
      <c r="C16" s="124"/>
      <c r="D16" s="124"/>
      <c r="E16" s="124"/>
      <c r="F16" s="124"/>
      <c r="G16" s="124"/>
      <c r="H16" s="40"/>
    </row>
    <row r="17" spans="1:10" ht="15.75">
      <c r="A17" s="124" t="s">
        <v>35</v>
      </c>
      <c r="B17" s="124"/>
      <c r="C17" s="124"/>
      <c r="D17" s="124"/>
      <c r="E17" s="124"/>
      <c r="F17" s="124"/>
      <c r="G17" s="124"/>
      <c r="H17" s="40"/>
    </row>
    <row r="18" spans="1:10">
      <c r="H18" s="40"/>
    </row>
    <row r="19" spans="1:10">
      <c r="A19" s="125" t="s">
        <v>0</v>
      </c>
      <c r="B19" s="127" t="s">
        <v>2</v>
      </c>
      <c r="C19" s="107"/>
      <c r="D19" s="127" t="s">
        <v>9</v>
      </c>
      <c r="E19" s="127" t="s">
        <v>3</v>
      </c>
      <c r="F19" s="127"/>
      <c r="G19" s="127" t="s">
        <v>8</v>
      </c>
      <c r="H19" s="40"/>
    </row>
    <row r="20" spans="1:10" ht="76.5" customHeight="1">
      <c r="A20" s="125"/>
      <c r="B20" s="127"/>
      <c r="C20" s="107" t="s">
        <v>11</v>
      </c>
      <c r="D20" s="127"/>
      <c r="E20" s="107" t="s">
        <v>4</v>
      </c>
      <c r="F20" s="107" t="s">
        <v>5</v>
      </c>
      <c r="G20" s="127"/>
      <c r="H20" s="40"/>
    </row>
    <row r="21" spans="1:10" s="8" customFormat="1" ht="15">
      <c r="A21" s="5">
        <v>1</v>
      </c>
      <c r="B21" s="105">
        <v>2</v>
      </c>
      <c r="C21" s="105">
        <v>3</v>
      </c>
      <c r="D21" s="105">
        <v>4</v>
      </c>
      <c r="E21" s="105">
        <v>5</v>
      </c>
      <c r="F21" s="105">
        <v>6</v>
      </c>
      <c r="G21" s="105">
        <v>7</v>
      </c>
      <c r="H21" s="78"/>
      <c r="I21" s="44"/>
    </row>
    <row r="22" spans="1:10" s="8" customFormat="1" ht="141.75">
      <c r="A22" s="5">
        <v>1</v>
      </c>
      <c r="B22" s="14" t="s">
        <v>92</v>
      </c>
      <c r="C22" s="85">
        <v>450</v>
      </c>
      <c r="D22" s="5">
        <v>6250</v>
      </c>
      <c r="E22" s="19">
        <f>G22-F22</f>
        <v>7580.4548199999999</v>
      </c>
      <c r="F22" s="19">
        <v>76.570260000000005</v>
      </c>
      <c r="G22" s="19">
        <v>7657.0250800000003</v>
      </c>
      <c r="H22" s="45"/>
      <c r="I22" s="44"/>
    </row>
    <row r="23" spans="1:10" s="8" customFormat="1" ht="126">
      <c r="A23" s="5">
        <v>2</v>
      </c>
      <c r="B23" s="14" t="s">
        <v>91</v>
      </c>
      <c r="C23" s="102">
        <v>386</v>
      </c>
      <c r="D23" s="5">
        <v>2565</v>
      </c>
      <c r="E23" s="19">
        <f>G23-F23</f>
        <v>4635.76649</v>
      </c>
      <c r="F23" s="19">
        <v>46.82593</v>
      </c>
      <c r="G23" s="19">
        <v>4682.5924199999999</v>
      </c>
      <c r="H23" s="45"/>
      <c r="I23" s="44"/>
    </row>
    <row r="24" spans="1:10" s="8" customFormat="1" ht="126">
      <c r="A24" s="5">
        <v>3</v>
      </c>
      <c r="B24" s="14" t="s">
        <v>96</v>
      </c>
      <c r="C24" s="86">
        <v>1550</v>
      </c>
      <c r="D24" s="5">
        <v>9850</v>
      </c>
      <c r="E24" s="19">
        <f>G24-F24</f>
        <v>13195.7536</v>
      </c>
      <c r="F24" s="19">
        <v>133.29044999999999</v>
      </c>
      <c r="G24" s="19">
        <v>13329.04405</v>
      </c>
      <c r="H24" s="45"/>
      <c r="I24" s="68"/>
      <c r="J24" s="68"/>
    </row>
    <row r="25" spans="1:10" s="8" customFormat="1" ht="157.5">
      <c r="A25" s="5">
        <v>4</v>
      </c>
      <c r="B25" s="14" t="s">
        <v>84</v>
      </c>
      <c r="C25" s="85">
        <v>500</v>
      </c>
      <c r="D25" s="5">
        <v>4918</v>
      </c>
      <c r="E25" s="19">
        <f>G25-F25</f>
        <v>5605.45561</v>
      </c>
      <c r="F25" s="19">
        <v>56.62077</v>
      </c>
      <c r="G25" s="19">
        <v>5662.0763800000004</v>
      </c>
      <c r="H25" s="45"/>
      <c r="I25" s="68"/>
    </row>
    <row r="26" spans="1:10" s="8" customFormat="1" ht="157.5">
      <c r="A26" s="5">
        <v>5</v>
      </c>
      <c r="B26" s="14" t="s">
        <v>85</v>
      </c>
      <c r="C26" s="85">
        <v>430</v>
      </c>
      <c r="D26" s="5">
        <v>5710</v>
      </c>
      <c r="E26" s="19">
        <f>G26-F26</f>
        <v>6489.8235699999996</v>
      </c>
      <c r="F26" s="19">
        <v>65.553780000000003</v>
      </c>
      <c r="G26" s="19">
        <v>6555.3773499999998</v>
      </c>
      <c r="H26" s="45"/>
      <c r="I26" s="44"/>
    </row>
    <row r="27" spans="1:10" s="8" customFormat="1" ht="157.5">
      <c r="A27" s="5">
        <v>6</v>
      </c>
      <c r="B27" s="14" t="s">
        <v>86</v>
      </c>
      <c r="C27" s="85">
        <v>360</v>
      </c>
      <c r="D27" s="5">
        <v>5061</v>
      </c>
      <c r="E27" s="19">
        <f t="shared" ref="E27:E28" si="0">G27-F27</f>
        <v>5715.4296100000001</v>
      </c>
      <c r="F27" s="19">
        <v>57.731619999999999</v>
      </c>
      <c r="G27" s="19">
        <v>5773.1612299999997</v>
      </c>
      <c r="H27" s="45"/>
      <c r="I27" s="44"/>
    </row>
    <row r="28" spans="1:10" s="8" customFormat="1" ht="173.25">
      <c r="A28" s="5">
        <v>7</v>
      </c>
      <c r="B28" s="14" t="s">
        <v>117</v>
      </c>
      <c r="C28" s="85">
        <v>456</v>
      </c>
      <c r="D28" s="5">
        <v>1493</v>
      </c>
      <c r="E28" s="19">
        <f t="shared" si="0"/>
        <v>3446.0078800000001</v>
      </c>
      <c r="F28" s="19">
        <v>34.808169999999997</v>
      </c>
      <c r="G28" s="19">
        <v>3480.8160499999999</v>
      </c>
      <c r="H28" s="45"/>
      <c r="I28" s="68"/>
    </row>
    <row r="29" spans="1:10" s="8" customFormat="1" ht="157.5">
      <c r="A29" s="5">
        <v>8</v>
      </c>
      <c r="B29" s="14" t="s">
        <v>116</v>
      </c>
      <c r="C29" s="85">
        <v>90</v>
      </c>
      <c r="D29" s="5">
        <v>1776</v>
      </c>
      <c r="E29" s="19">
        <v>3331.3084199999998</v>
      </c>
      <c r="F29" s="19">
        <v>33.64958</v>
      </c>
      <c r="G29" s="19">
        <f>F29+E29</f>
        <v>3364.9579999999996</v>
      </c>
      <c r="H29" s="45"/>
      <c r="I29" s="68"/>
    </row>
    <row r="30" spans="1:10" ht="18.75">
      <c r="A30" s="18"/>
      <c r="B30" s="100" t="s">
        <v>10</v>
      </c>
      <c r="C30" s="39">
        <f>SUM(C22:C29)</f>
        <v>4222</v>
      </c>
      <c r="D30" s="39">
        <f>SUM(D22:D29)</f>
        <v>37623</v>
      </c>
      <c r="E30" s="101">
        <f>SUM(E22:E29)</f>
        <v>50000</v>
      </c>
      <c r="F30" s="101">
        <f>SUM(F22:F29)</f>
        <v>505.05056000000008</v>
      </c>
      <c r="G30" s="101">
        <f>E30+F30</f>
        <v>50505.050560000003</v>
      </c>
      <c r="H30" s="40"/>
      <c r="I30" s="20"/>
    </row>
    <row r="31" spans="1:10">
      <c r="A31" s="40"/>
      <c r="B31" s="78"/>
      <c r="C31" s="78"/>
      <c r="D31" s="78"/>
      <c r="E31" s="78"/>
      <c r="F31" s="78"/>
      <c r="G31" s="78"/>
      <c r="H31" s="40"/>
      <c r="I31" s="20"/>
    </row>
    <row r="32" spans="1:10">
      <c r="A32" s="40"/>
      <c r="B32" s="40"/>
      <c r="C32" s="40"/>
      <c r="D32" s="40"/>
      <c r="E32" s="41"/>
      <c r="F32" s="40"/>
      <c r="G32" s="40"/>
      <c r="H32" s="40"/>
    </row>
    <row r="33" spans="5:9">
      <c r="E33" s="20"/>
      <c r="G33" s="20"/>
      <c r="I33" s="20"/>
    </row>
    <row r="34" spans="5:9">
      <c r="E34" s="20"/>
      <c r="F34" s="35"/>
    </row>
    <row r="35" spans="5:9">
      <c r="E35" s="15"/>
      <c r="F35" s="20"/>
    </row>
    <row r="36" spans="5:9">
      <c r="E36" s="20"/>
    </row>
    <row r="38" spans="5:9">
      <c r="E38" s="20"/>
    </row>
  </sheetData>
  <mergeCells count="15">
    <mergeCell ref="D2:G2"/>
    <mergeCell ref="D3:G3"/>
    <mergeCell ref="D4:G4"/>
    <mergeCell ref="A17:G17"/>
    <mergeCell ref="A19:A20"/>
    <mergeCell ref="B19:B20"/>
    <mergeCell ref="D19:D20"/>
    <mergeCell ref="E19:F19"/>
    <mergeCell ref="G19:G20"/>
    <mergeCell ref="A16:G16"/>
    <mergeCell ref="D9:E9"/>
    <mergeCell ref="D10:G10"/>
    <mergeCell ref="D11:G11"/>
    <mergeCell ref="D12:G12"/>
    <mergeCell ref="D13:G13"/>
  </mergeCells>
  <pageMargins left="1.1023622047244095" right="0.31496062992125984" top="0.59055118110236227" bottom="0.59055118110236227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2"/>
  <sheetViews>
    <sheetView zoomScale="72" zoomScaleNormal="72" workbookViewId="0">
      <selection activeCell="D3" sqref="D3:G3"/>
    </sheetView>
  </sheetViews>
  <sheetFormatPr defaultRowHeight="12.75"/>
  <cols>
    <col min="1" max="1" width="5.140625" customWidth="1"/>
    <col min="2" max="2" width="23.85546875" customWidth="1"/>
    <col min="3" max="3" width="10.140625" customWidth="1"/>
    <col min="4" max="4" width="10.42578125" customWidth="1"/>
    <col min="5" max="5" width="13.42578125" customWidth="1"/>
    <col min="6" max="6" width="11.5703125" customWidth="1"/>
    <col min="7" max="7" width="13.85546875" customWidth="1"/>
    <col min="8" max="9" width="12.7109375" bestFit="1" customWidth="1"/>
  </cols>
  <sheetData>
    <row r="1" spans="1:12">
      <c r="E1" s="17"/>
      <c r="F1" s="17"/>
      <c r="G1" s="17"/>
    </row>
    <row r="2" spans="1:12">
      <c r="D2" s="123" t="s">
        <v>90</v>
      </c>
      <c r="E2" s="123"/>
      <c r="F2" s="123"/>
      <c r="G2" s="123"/>
    </row>
    <row r="3" spans="1:12">
      <c r="D3" s="123" t="s">
        <v>100</v>
      </c>
      <c r="E3" s="123"/>
      <c r="F3" s="123"/>
      <c r="G3" s="123"/>
    </row>
    <row r="4" spans="1:12">
      <c r="D4" s="123" t="s">
        <v>101</v>
      </c>
      <c r="E4" s="123"/>
      <c r="F4" s="123"/>
      <c r="G4" s="123"/>
    </row>
    <row r="5" spans="1:12">
      <c r="E5" s="17"/>
      <c r="F5" s="17"/>
      <c r="G5" s="17"/>
    </row>
    <row r="6" spans="1:12" ht="15.75">
      <c r="B6" s="17"/>
      <c r="C6" s="17"/>
      <c r="D6" s="128" t="s">
        <v>97</v>
      </c>
      <c r="E6" s="128"/>
      <c r="F6" s="128"/>
      <c r="G6" s="63"/>
      <c r="H6" s="40"/>
      <c r="I6" s="40"/>
      <c r="J6" s="40"/>
      <c r="K6" s="40"/>
      <c r="L6" s="40"/>
    </row>
    <row r="7" spans="1:12" ht="15.75" hidden="1" customHeight="1">
      <c r="B7" s="17"/>
      <c r="C7" s="17"/>
      <c r="D7" s="63"/>
      <c r="E7" s="63" t="s">
        <v>29</v>
      </c>
      <c r="F7" s="63"/>
      <c r="G7" s="63"/>
      <c r="H7" s="40"/>
      <c r="I7" s="40"/>
      <c r="J7" s="40"/>
      <c r="K7" s="40"/>
      <c r="L7" s="40"/>
    </row>
    <row r="8" spans="1:12" ht="15.75" hidden="1" customHeight="1">
      <c r="B8" s="17"/>
      <c r="C8" s="17"/>
      <c r="D8" s="63" t="s">
        <v>13</v>
      </c>
      <c r="E8" s="63"/>
      <c r="F8" s="63"/>
      <c r="G8" s="63"/>
      <c r="H8" s="40"/>
      <c r="I8" s="40"/>
      <c r="J8" s="40"/>
      <c r="K8" s="40"/>
      <c r="L8" s="40"/>
    </row>
    <row r="9" spans="1:12" ht="12" hidden="1" customHeight="1">
      <c r="B9" s="17"/>
      <c r="C9" s="17"/>
      <c r="D9" s="63" t="s">
        <v>12</v>
      </c>
      <c r="E9" s="63"/>
      <c r="F9" s="63"/>
      <c r="G9" s="63"/>
      <c r="H9" s="40"/>
      <c r="I9" s="40"/>
      <c r="J9" s="40"/>
      <c r="K9" s="40"/>
      <c r="L9" s="40"/>
    </row>
    <row r="10" spans="1:12" ht="15.75">
      <c r="D10" s="129" t="s">
        <v>6</v>
      </c>
      <c r="E10" s="129"/>
      <c r="F10" s="129"/>
      <c r="G10" s="129"/>
      <c r="H10" s="40"/>
      <c r="I10" s="40"/>
      <c r="J10" s="40"/>
      <c r="K10" s="40"/>
      <c r="L10" s="40"/>
    </row>
    <row r="11" spans="1:12" ht="15.75">
      <c r="D11" s="128" t="s">
        <v>7</v>
      </c>
      <c r="E11" s="128"/>
      <c r="F11" s="128"/>
      <c r="G11" s="128"/>
      <c r="H11" s="40"/>
      <c r="I11" s="40"/>
      <c r="J11" s="40"/>
      <c r="K11" s="40"/>
      <c r="L11" s="40"/>
    </row>
    <row r="12" spans="1:12" ht="15.75">
      <c r="D12" s="128" t="s">
        <v>59</v>
      </c>
      <c r="E12" s="128"/>
      <c r="F12" s="128"/>
      <c r="G12" s="128"/>
      <c r="H12" s="40"/>
      <c r="I12" s="40"/>
      <c r="J12" s="40"/>
      <c r="K12" s="40"/>
      <c r="L12" s="40"/>
    </row>
    <row r="13" spans="1:12" ht="30.75" customHeight="1">
      <c r="D13" s="130" t="s">
        <v>69</v>
      </c>
      <c r="E13" s="130"/>
      <c r="F13" s="130"/>
      <c r="G13" s="130"/>
      <c r="H13" s="40"/>
      <c r="I13" s="40"/>
      <c r="J13" s="40"/>
      <c r="K13" s="40"/>
      <c r="L13" s="40"/>
    </row>
    <row r="14" spans="1:12">
      <c r="D14" s="123"/>
      <c r="E14" s="123"/>
      <c r="F14" s="123"/>
      <c r="G14" s="123"/>
      <c r="H14" s="40"/>
      <c r="I14" s="40"/>
      <c r="J14" s="40"/>
      <c r="K14" s="40"/>
      <c r="L14" s="40"/>
    </row>
    <row r="15" spans="1:12" ht="15.75">
      <c r="A15" s="124" t="s">
        <v>1</v>
      </c>
      <c r="B15" s="124"/>
      <c r="C15" s="124"/>
      <c r="D15" s="124"/>
      <c r="E15" s="124"/>
      <c r="F15" s="124"/>
      <c r="G15" s="124"/>
      <c r="H15" s="40"/>
      <c r="I15" s="40"/>
      <c r="J15" s="40"/>
      <c r="K15" s="40"/>
      <c r="L15" s="40"/>
    </row>
    <row r="16" spans="1:12" ht="15.75">
      <c r="A16" s="124" t="s">
        <v>67</v>
      </c>
      <c r="B16" s="124"/>
      <c r="C16" s="124"/>
      <c r="D16" s="124"/>
      <c r="E16" s="124"/>
      <c r="F16" s="124"/>
      <c r="G16" s="124"/>
      <c r="H16" s="40"/>
      <c r="I16" s="40"/>
      <c r="J16" s="40"/>
      <c r="K16" s="40"/>
      <c r="L16" s="40"/>
    </row>
    <row r="17" spans="1:12">
      <c r="H17" s="40"/>
      <c r="I17" s="40"/>
      <c r="J17" s="40"/>
      <c r="K17" s="40"/>
      <c r="L17" s="40"/>
    </row>
    <row r="18" spans="1:12">
      <c r="A18" s="125" t="s">
        <v>0</v>
      </c>
      <c r="B18" s="126" t="s">
        <v>2</v>
      </c>
      <c r="C18" s="76"/>
      <c r="D18" s="126" t="s">
        <v>9</v>
      </c>
      <c r="E18" s="126" t="s">
        <v>3</v>
      </c>
      <c r="F18" s="126"/>
      <c r="G18" s="126" t="s">
        <v>8</v>
      </c>
      <c r="H18" s="40"/>
      <c r="I18" s="40"/>
      <c r="J18" s="40"/>
      <c r="K18" s="40"/>
      <c r="L18" s="40"/>
    </row>
    <row r="19" spans="1:12" ht="63.75">
      <c r="A19" s="125"/>
      <c r="B19" s="126"/>
      <c r="C19" s="76" t="s">
        <v>11</v>
      </c>
      <c r="D19" s="126"/>
      <c r="E19" s="76" t="s">
        <v>4</v>
      </c>
      <c r="F19" s="76" t="s">
        <v>5</v>
      </c>
      <c r="G19" s="126"/>
      <c r="H19" s="40"/>
      <c r="I19" s="40"/>
      <c r="J19" s="40"/>
      <c r="K19" s="40"/>
      <c r="L19" s="40"/>
    </row>
    <row r="20" spans="1:12">
      <c r="A20" s="77">
        <v>1</v>
      </c>
      <c r="B20" s="76">
        <v>2</v>
      </c>
      <c r="C20" s="76">
        <v>3</v>
      </c>
      <c r="D20" s="76">
        <v>4</v>
      </c>
      <c r="E20" s="76">
        <v>5</v>
      </c>
      <c r="F20" s="50">
        <v>6</v>
      </c>
      <c r="G20" s="76">
        <v>7</v>
      </c>
      <c r="H20" s="40"/>
      <c r="I20" s="40"/>
      <c r="J20" s="40"/>
      <c r="K20" s="40"/>
      <c r="L20" s="40"/>
    </row>
    <row r="21" spans="1:12" ht="176.25" customHeight="1">
      <c r="A21" s="5">
        <v>1</v>
      </c>
      <c r="B21" s="14" t="s">
        <v>112</v>
      </c>
      <c r="C21" s="86">
        <v>850</v>
      </c>
      <c r="D21" s="5">
        <v>9750</v>
      </c>
      <c r="E21" s="19">
        <v>14060.13055</v>
      </c>
      <c r="F21" s="19">
        <v>142.02153000000001</v>
      </c>
      <c r="G21" s="19">
        <f>F21+E21</f>
        <v>14202.15208</v>
      </c>
      <c r="H21" s="40"/>
      <c r="I21" s="40"/>
      <c r="J21" s="40"/>
      <c r="K21" s="40"/>
      <c r="L21" s="40"/>
    </row>
    <row r="22" spans="1:12" ht="147" customHeight="1">
      <c r="A22" s="5">
        <v>2</v>
      </c>
      <c r="B22" s="14" t="s">
        <v>111</v>
      </c>
      <c r="C22" s="86">
        <v>632</v>
      </c>
      <c r="D22" s="5">
        <v>5919</v>
      </c>
      <c r="E22" s="19">
        <f t="shared" ref="E22:E28" si="0">G22-F22</f>
        <v>7215.4573029000003</v>
      </c>
      <c r="F22" s="19">
        <f>G22*0.01</f>
        <v>72.883407099999999</v>
      </c>
      <c r="G22" s="19">
        <v>7288.3407100000004</v>
      </c>
      <c r="H22" s="40"/>
      <c r="I22" s="40"/>
      <c r="J22" s="40"/>
      <c r="K22" s="40"/>
      <c r="L22" s="40"/>
    </row>
    <row r="23" spans="1:12" ht="207" customHeight="1">
      <c r="A23" s="5">
        <v>3</v>
      </c>
      <c r="B23" s="14" t="s">
        <v>114</v>
      </c>
      <c r="C23" s="86">
        <v>406</v>
      </c>
      <c r="D23" s="5">
        <v>4240</v>
      </c>
      <c r="E23" s="19">
        <f t="shared" si="0"/>
        <v>5163.2197900000001</v>
      </c>
      <c r="F23" s="19">
        <v>52.153739999999999</v>
      </c>
      <c r="G23" s="19">
        <v>5215.3735299999998</v>
      </c>
      <c r="H23" s="40"/>
      <c r="I23" s="40"/>
      <c r="J23" s="40"/>
      <c r="K23" s="40"/>
      <c r="L23" s="40"/>
    </row>
    <row r="24" spans="1:12" ht="187.5" customHeight="1">
      <c r="A24" s="5">
        <v>4</v>
      </c>
      <c r="B24" s="14" t="s">
        <v>115</v>
      </c>
      <c r="C24" s="86">
        <v>354</v>
      </c>
      <c r="D24" s="5">
        <v>3745</v>
      </c>
      <c r="E24" s="19">
        <f t="shared" si="0"/>
        <v>4577.3599100000001</v>
      </c>
      <c r="F24" s="19">
        <v>46.235959999999999</v>
      </c>
      <c r="G24" s="19">
        <v>4623.5958700000001</v>
      </c>
      <c r="H24" s="40"/>
      <c r="I24" s="40"/>
      <c r="J24" s="40"/>
      <c r="K24" s="40"/>
      <c r="L24" s="40"/>
    </row>
    <row r="25" spans="1:12" ht="177.75" customHeight="1">
      <c r="A25" s="5">
        <v>5</v>
      </c>
      <c r="B25" s="14" t="s">
        <v>108</v>
      </c>
      <c r="C25" s="86">
        <v>593</v>
      </c>
      <c r="D25" s="5">
        <v>5251</v>
      </c>
      <c r="E25" s="19">
        <f t="shared" si="0"/>
        <v>7025.8872000000001</v>
      </c>
      <c r="F25" s="19">
        <v>70.968559999999997</v>
      </c>
      <c r="G25" s="19">
        <v>7096.8557600000004</v>
      </c>
      <c r="H25" s="40"/>
      <c r="I25" s="40"/>
      <c r="J25" s="40"/>
      <c r="K25" s="40"/>
      <c r="L25" s="40"/>
    </row>
    <row r="26" spans="1:12" ht="177.75" customHeight="1">
      <c r="A26" s="5">
        <v>6</v>
      </c>
      <c r="B26" s="14" t="s">
        <v>109</v>
      </c>
      <c r="C26" s="86">
        <v>292</v>
      </c>
      <c r="D26" s="5">
        <v>3395</v>
      </c>
      <c r="E26" s="19">
        <f t="shared" si="0"/>
        <v>4245.4041299999999</v>
      </c>
      <c r="F26" s="19">
        <v>42.88288</v>
      </c>
      <c r="G26" s="19">
        <v>4288.28701</v>
      </c>
      <c r="H26" s="40"/>
      <c r="I26" s="40"/>
      <c r="J26" s="40"/>
      <c r="K26" s="40"/>
      <c r="L26" s="40"/>
    </row>
    <row r="27" spans="1:12" ht="177.75" customHeight="1">
      <c r="A27" s="5">
        <v>7</v>
      </c>
      <c r="B27" s="14" t="s">
        <v>110</v>
      </c>
      <c r="C27" s="86">
        <v>150</v>
      </c>
      <c r="D27" s="5">
        <v>1699</v>
      </c>
      <c r="E27" s="19">
        <f t="shared" si="0"/>
        <v>2481.5065100000002</v>
      </c>
      <c r="F27" s="19">
        <v>25.065729999999999</v>
      </c>
      <c r="G27" s="19">
        <v>2506.57224</v>
      </c>
      <c r="H27" s="40"/>
      <c r="I27" s="40"/>
      <c r="J27" s="40"/>
      <c r="K27" s="40"/>
      <c r="L27" s="40"/>
    </row>
    <row r="28" spans="1:12" ht="210.75" customHeight="1">
      <c r="A28" s="5">
        <v>8</v>
      </c>
      <c r="B28" s="14" t="s">
        <v>113</v>
      </c>
      <c r="C28" s="86">
        <v>348</v>
      </c>
      <c r="D28" s="5">
        <v>4145</v>
      </c>
      <c r="E28" s="19">
        <f t="shared" si="0"/>
        <v>5231.0346099999997</v>
      </c>
      <c r="F28" s="19">
        <v>52.838740000000001</v>
      </c>
      <c r="G28" s="19">
        <v>5283.8733499999998</v>
      </c>
      <c r="H28" s="40"/>
      <c r="I28" s="40"/>
      <c r="J28" s="40"/>
      <c r="K28" s="40"/>
      <c r="L28" s="40"/>
    </row>
    <row r="29" spans="1:12" ht="15.75">
      <c r="A29" s="43"/>
      <c r="B29" s="37" t="s">
        <v>10</v>
      </c>
      <c r="C29" s="46">
        <f>SUM(C21:C28)</f>
        <v>3625</v>
      </c>
      <c r="D29" s="46">
        <f>SUM(D21:D28)</f>
        <v>38144</v>
      </c>
      <c r="E29" s="67">
        <f>SUM(E21:E28)</f>
        <v>50000.0000029</v>
      </c>
      <c r="F29" s="67">
        <f>SUM(F21:F28)</f>
        <v>505.0505470999999</v>
      </c>
      <c r="G29" s="67">
        <f>E29+F29</f>
        <v>50505.05055</v>
      </c>
      <c r="H29" s="40"/>
      <c r="I29" s="41"/>
      <c r="J29" s="40"/>
      <c r="K29" s="40"/>
      <c r="L29" s="40"/>
    </row>
    <row r="30" spans="1:12">
      <c r="A30" s="40"/>
      <c r="B30" s="40"/>
      <c r="C30" s="40"/>
      <c r="D30" s="40"/>
      <c r="E30" s="41"/>
      <c r="F30" s="40"/>
      <c r="G30" s="40"/>
      <c r="H30" s="40"/>
      <c r="I30" s="40"/>
      <c r="J30" s="40"/>
      <c r="K30" s="40"/>
      <c r="L30" s="40"/>
    </row>
    <row r="31" spans="1:12">
      <c r="A31" s="40"/>
      <c r="B31" s="40"/>
      <c r="C31" s="40"/>
      <c r="D31" s="40"/>
      <c r="E31" s="40"/>
      <c r="F31" s="40"/>
      <c r="G31" s="41"/>
      <c r="H31" s="41"/>
      <c r="I31" s="40"/>
      <c r="J31" s="40"/>
      <c r="K31" s="40"/>
      <c r="L31" s="40"/>
    </row>
    <row r="32" spans="1:12">
      <c r="E32" s="20"/>
      <c r="G32" s="84"/>
      <c r="I32" s="20"/>
    </row>
  </sheetData>
  <mergeCells count="16">
    <mergeCell ref="D4:G4"/>
    <mergeCell ref="D3:G3"/>
    <mergeCell ref="D2:G2"/>
    <mergeCell ref="A15:G15"/>
    <mergeCell ref="A16:G16"/>
    <mergeCell ref="D6:F6"/>
    <mergeCell ref="D14:G14"/>
    <mergeCell ref="D10:G10"/>
    <mergeCell ref="D11:G11"/>
    <mergeCell ref="D12:G12"/>
    <mergeCell ref="D13:G13"/>
    <mergeCell ref="A18:A19"/>
    <mergeCell ref="B18:B19"/>
    <mergeCell ref="D18:D19"/>
    <mergeCell ref="E18:F18"/>
    <mergeCell ref="G18:G19"/>
  </mergeCells>
  <pageMargins left="1.1023622047244095" right="0.31496062992125984" top="0.59055118110236227" bottom="0.55118110236220474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O24"/>
  <sheetViews>
    <sheetView topLeftCell="A4" workbookViewId="0">
      <selection activeCell="K6" sqref="K6:O6"/>
    </sheetView>
  </sheetViews>
  <sheetFormatPr defaultRowHeight="12.75"/>
  <cols>
    <col min="1" max="1" width="7" customWidth="1"/>
    <col min="2" max="2" width="32" customWidth="1"/>
    <col min="3" max="3" width="21" customWidth="1"/>
    <col min="4" max="4" width="11.85546875" customWidth="1"/>
    <col min="5" max="5" width="11.140625" customWidth="1"/>
    <col min="6" max="8" width="11.140625" hidden="1" customWidth="1"/>
    <col min="9" max="9" width="10.140625" customWidth="1"/>
    <col min="10" max="10" width="9.5703125" customWidth="1"/>
    <col min="11" max="12" width="9.140625" customWidth="1"/>
    <col min="13" max="14" width="9.28515625" customWidth="1"/>
    <col min="15" max="15" width="9.7109375" customWidth="1"/>
    <col min="16" max="16" width="16.7109375" customWidth="1"/>
    <col min="17" max="17" width="10.5703125" bestFit="1" customWidth="1"/>
  </cols>
  <sheetData>
    <row r="2" spans="1:15" ht="15.75">
      <c r="K2" s="128" t="s">
        <v>98</v>
      </c>
      <c r="L2" s="128"/>
      <c r="M2" s="128"/>
      <c r="N2" s="128"/>
      <c r="O2" s="128"/>
    </row>
    <row r="3" spans="1:15" ht="15.75">
      <c r="K3" s="128" t="s">
        <v>100</v>
      </c>
      <c r="L3" s="128"/>
      <c r="M3" s="128"/>
      <c r="N3" s="128"/>
      <c r="O3" s="128"/>
    </row>
    <row r="4" spans="1:15" ht="15.75">
      <c r="K4" s="128" t="s">
        <v>101</v>
      </c>
      <c r="L4" s="128"/>
      <c r="M4" s="128"/>
      <c r="N4" s="128"/>
      <c r="O4" s="128"/>
    </row>
    <row r="5" spans="1:15" ht="15.75">
      <c r="A5" s="2"/>
      <c r="B5" s="1"/>
      <c r="C5" s="1"/>
      <c r="D5" s="1"/>
      <c r="E5" s="1"/>
      <c r="F5" s="1"/>
      <c r="G5" s="1"/>
      <c r="H5" s="1"/>
      <c r="I5" s="21"/>
      <c r="J5" s="21"/>
      <c r="K5" s="134" t="s">
        <v>104</v>
      </c>
      <c r="L5" s="134"/>
      <c r="M5" s="134"/>
      <c r="N5" s="134"/>
      <c r="O5" s="63"/>
    </row>
    <row r="6" spans="1:15" ht="75.75" customHeight="1">
      <c r="A6" s="2"/>
      <c r="B6" s="1"/>
      <c r="C6" s="1"/>
      <c r="D6" s="1"/>
      <c r="E6" s="1"/>
      <c r="F6" s="1"/>
      <c r="G6" s="1"/>
      <c r="H6" s="1"/>
      <c r="I6" s="22"/>
      <c r="J6" s="22"/>
      <c r="K6" s="147" t="s">
        <v>70</v>
      </c>
      <c r="L6" s="147"/>
      <c r="M6" s="147"/>
      <c r="N6" s="147"/>
      <c r="O6" s="147"/>
    </row>
    <row r="7" spans="1:15" ht="24" customHeight="1">
      <c r="A7" s="2"/>
      <c r="B7" s="1"/>
      <c r="C7" s="1"/>
      <c r="D7" s="1"/>
      <c r="E7" s="1"/>
      <c r="F7" s="1"/>
      <c r="G7" s="1"/>
      <c r="H7" s="1"/>
      <c r="I7" s="22"/>
      <c r="J7" s="22"/>
      <c r="K7" s="64"/>
      <c r="L7" s="64"/>
      <c r="M7" s="64"/>
      <c r="N7" s="64"/>
      <c r="O7" s="64"/>
    </row>
    <row r="8" spans="1:15" ht="15.75">
      <c r="A8" s="135" t="s">
        <v>37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</row>
    <row r="9" spans="1:15" ht="6.75" customHeight="1">
      <c r="A9" s="2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.75" customHeight="1">
      <c r="A10" s="137" t="s">
        <v>0</v>
      </c>
      <c r="B10" s="137" t="s">
        <v>38</v>
      </c>
      <c r="C10" s="137" t="s">
        <v>39</v>
      </c>
      <c r="D10" s="131" t="s">
        <v>40</v>
      </c>
      <c r="E10" s="137" t="s">
        <v>41</v>
      </c>
      <c r="F10" s="137"/>
      <c r="G10" s="137"/>
      <c r="H10" s="137"/>
      <c r="I10" s="137"/>
      <c r="J10" s="137"/>
      <c r="K10" s="137"/>
      <c r="L10" s="137"/>
      <c r="M10" s="137"/>
      <c r="N10" s="137"/>
      <c r="O10" s="137"/>
    </row>
    <row r="11" spans="1:15" ht="31.5">
      <c r="A11" s="137"/>
      <c r="B11" s="137"/>
      <c r="C11" s="137"/>
      <c r="D11" s="132"/>
      <c r="E11" s="49" t="s">
        <v>42</v>
      </c>
      <c r="F11" s="104" t="s">
        <v>93</v>
      </c>
      <c r="G11" s="104" t="s">
        <v>94</v>
      </c>
      <c r="H11" s="104" t="s">
        <v>95</v>
      </c>
      <c r="I11" s="104" t="s">
        <v>28</v>
      </c>
      <c r="J11" s="103" t="s">
        <v>34</v>
      </c>
      <c r="K11" s="103" t="s">
        <v>36</v>
      </c>
      <c r="L11" s="103" t="s">
        <v>87</v>
      </c>
      <c r="M11" s="103" t="s">
        <v>88</v>
      </c>
      <c r="N11" s="103" t="s">
        <v>89</v>
      </c>
      <c r="O11" s="61" t="s">
        <v>68</v>
      </c>
    </row>
    <row r="12" spans="1:15">
      <c r="A12" s="25">
        <v>1</v>
      </c>
      <c r="B12" s="25">
        <v>2</v>
      </c>
      <c r="C12" s="25">
        <v>3</v>
      </c>
      <c r="D12" s="25">
        <v>4</v>
      </c>
      <c r="E12" s="25">
        <v>5</v>
      </c>
      <c r="F12" s="25"/>
      <c r="G12" s="25"/>
      <c r="H12" s="25"/>
      <c r="I12" s="25">
        <v>6</v>
      </c>
      <c r="J12" s="25">
        <v>7</v>
      </c>
      <c r="K12" s="25">
        <v>8</v>
      </c>
      <c r="L12" s="25">
        <v>9</v>
      </c>
      <c r="M12" s="25">
        <v>10</v>
      </c>
      <c r="N12" s="59">
        <v>11</v>
      </c>
      <c r="O12" s="60">
        <v>12</v>
      </c>
    </row>
    <row r="13" spans="1:15" s="8" customFormat="1" ht="126" customHeight="1">
      <c r="A13" s="56" t="s">
        <v>43</v>
      </c>
      <c r="B13" s="26" t="s">
        <v>99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36"/>
    </row>
    <row r="14" spans="1:15" ht="108" customHeight="1">
      <c r="A14" s="47" t="s">
        <v>15</v>
      </c>
      <c r="B14" s="26" t="s">
        <v>76</v>
      </c>
      <c r="C14" s="38"/>
      <c r="D14" s="47"/>
      <c r="E14" s="27"/>
      <c r="F14" s="27"/>
      <c r="G14" s="27"/>
      <c r="H14" s="27"/>
      <c r="I14" s="56"/>
      <c r="J14" s="56"/>
      <c r="K14" s="56"/>
      <c r="L14" s="56"/>
      <c r="M14" s="56"/>
      <c r="N14" s="56"/>
      <c r="O14" s="58"/>
    </row>
    <row r="15" spans="1:15" ht="25.5" customHeight="1">
      <c r="A15" s="55" t="s">
        <v>50</v>
      </c>
      <c r="B15" s="138" t="s">
        <v>44</v>
      </c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40"/>
    </row>
    <row r="16" spans="1:15" ht="47.25">
      <c r="A16" s="48"/>
      <c r="B16" s="28" t="s">
        <v>24</v>
      </c>
      <c r="C16" s="38" t="s">
        <v>64</v>
      </c>
      <c r="D16" s="57" t="s">
        <v>66</v>
      </c>
      <c r="E16" s="106">
        <v>9873</v>
      </c>
      <c r="F16" s="16">
        <v>12095.163</v>
      </c>
      <c r="G16" s="86">
        <v>8360.2999999999993</v>
      </c>
      <c r="H16" s="86">
        <v>9873</v>
      </c>
      <c r="I16" s="106">
        <v>5700</v>
      </c>
      <c r="J16" s="86">
        <v>4222</v>
      </c>
      <c r="K16" s="86">
        <v>3625</v>
      </c>
      <c r="L16" s="86">
        <v>6414</v>
      </c>
      <c r="M16" s="86">
        <v>5377</v>
      </c>
      <c r="N16" s="86">
        <v>4430</v>
      </c>
      <c r="O16" s="7">
        <f>N16+M16+L16+K16+J16+I16</f>
        <v>29768</v>
      </c>
    </row>
    <row r="17" spans="1:15" ht="62.25" customHeight="1">
      <c r="A17" s="53" t="s">
        <v>46</v>
      </c>
      <c r="B17" s="33" t="s">
        <v>63</v>
      </c>
      <c r="C17" s="28"/>
      <c r="D17" s="47"/>
      <c r="E17" s="56"/>
      <c r="F17" s="85"/>
      <c r="G17" s="85"/>
      <c r="H17" s="85"/>
      <c r="I17" s="56"/>
      <c r="J17" s="56"/>
      <c r="K17" s="56"/>
      <c r="L17" s="56"/>
      <c r="M17" s="56"/>
      <c r="N17" s="56"/>
      <c r="O17" s="58"/>
    </row>
    <row r="18" spans="1:15" ht="12.75" customHeight="1">
      <c r="A18" s="133" t="s">
        <v>47</v>
      </c>
      <c r="B18" s="141" t="s">
        <v>45</v>
      </c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3"/>
    </row>
    <row r="19" spans="1:15" ht="12.75" customHeight="1">
      <c r="A19" s="133"/>
      <c r="B19" s="144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6"/>
    </row>
    <row r="20" spans="1:15" ht="78.75">
      <c r="A20" s="55"/>
      <c r="B20" s="54" t="s">
        <v>48</v>
      </c>
      <c r="C20" s="110" t="s">
        <v>65</v>
      </c>
      <c r="D20" s="47" t="s">
        <v>49</v>
      </c>
      <c r="E20" s="6">
        <v>128.4</v>
      </c>
      <c r="F20" s="86">
        <v>128.4</v>
      </c>
      <c r="G20" s="86">
        <v>128.4</v>
      </c>
      <c r="H20" s="86">
        <v>128.4</v>
      </c>
      <c r="I20" s="6">
        <v>128.80000000000001</v>
      </c>
      <c r="J20" s="6">
        <v>128.80000000000001</v>
      </c>
      <c r="K20" s="6">
        <v>128.80000000000001</v>
      </c>
      <c r="L20" s="6">
        <v>128.80000000000001</v>
      </c>
      <c r="M20" s="6">
        <v>128.80000000000001</v>
      </c>
      <c r="N20" s="6">
        <v>128.80000000000001</v>
      </c>
      <c r="O20" s="62">
        <v>128.80000000000001</v>
      </c>
    </row>
    <row r="21" spans="1:15" ht="81.75" customHeight="1">
      <c r="A21" s="66" t="s">
        <v>72</v>
      </c>
      <c r="B21" s="4" t="s">
        <v>78</v>
      </c>
      <c r="C21" s="4" t="s">
        <v>73</v>
      </c>
      <c r="D21" s="65" t="s">
        <v>74</v>
      </c>
      <c r="E21" s="65">
        <v>1</v>
      </c>
      <c r="F21" s="65">
        <v>4</v>
      </c>
      <c r="G21" s="65">
        <v>7</v>
      </c>
      <c r="H21" s="65">
        <v>1</v>
      </c>
      <c r="I21" s="65">
        <v>1</v>
      </c>
      <c r="J21" s="51">
        <v>1</v>
      </c>
      <c r="K21" s="51">
        <v>1</v>
      </c>
      <c r="L21" s="51">
        <v>1</v>
      </c>
      <c r="M21" s="51">
        <v>1</v>
      </c>
      <c r="N21" s="51">
        <v>1</v>
      </c>
      <c r="O21" s="51">
        <f>N21+M21+L21+K21+J21+I21</f>
        <v>6</v>
      </c>
    </row>
    <row r="24" spans="1:15">
      <c r="J24" s="20"/>
    </row>
  </sheetData>
  <mergeCells count="14">
    <mergeCell ref="K2:O2"/>
    <mergeCell ref="K3:O3"/>
    <mergeCell ref="K4:O4"/>
    <mergeCell ref="D10:D11"/>
    <mergeCell ref="A18:A19"/>
    <mergeCell ref="K5:N5"/>
    <mergeCell ref="A8:O8"/>
    <mergeCell ref="A10:A11"/>
    <mergeCell ref="B10:B11"/>
    <mergeCell ref="C10:C11"/>
    <mergeCell ref="E10:O10"/>
    <mergeCell ref="B15:O15"/>
    <mergeCell ref="B18:O19"/>
    <mergeCell ref="K6:O6"/>
  </mergeCells>
  <pageMargins left="0.9055118110236221" right="0.51181102362204722" top="0.15748031496062992" bottom="0.15748031496062992" header="0.31496062992125984" footer="0.31496062992125984"/>
  <pageSetup paperSize="9" scale="7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L57"/>
  <sheetViews>
    <sheetView topLeftCell="A28" workbookViewId="0">
      <selection activeCell="L38" sqref="L38:L49"/>
    </sheetView>
  </sheetViews>
  <sheetFormatPr defaultRowHeight="12.75"/>
  <cols>
    <col min="1" max="1" width="8" customWidth="1"/>
    <col min="2" max="2" width="31.140625" customWidth="1"/>
    <col min="3" max="3" width="16.7109375" customWidth="1"/>
    <col min="4" max="4" width="15.28515625" customWidth="1"/>
    <col min="5" max="5" width="14" customWidth="1"/>
    <col min="6" max="6" width="14.28515625" customWidth="1"/>
    <col min="7" max="7" width="13.85546875" customWidth="1"/>
    <col min="8" max="8" width="14" customWidth="1"/>
    <col min="9" max="10" width="13.85546875" customWidth="1"/>
    <col min="12" max="12" width="16.7109375" customWidth="1"/>
    <col min="13" max="13" width="10.5703125" bestFit="1" customWidth="1"/>
  </cols>
  <sheetData>
    <row r="2" spans="1:11">
      <c r="G2" s="123" t="s">
        <v>71</v>
      </c>
      <c r="H2" s="123"/>
      <c r="I2" s="123"/>
      <c r="J2" s="123"/>
    </row>
    <row r="3" spans="1:11">
      <c r="G3" s="123" t="s">
        <v>100</v>
      </c>
      <c r="H3" s="123"/>
      <c r="I3" s="123"/>
      <c r="J3" s="123"/>
    </row>
    <row r="4" spans="1:11" ht="17.25" customHeight="1">
      <c r="D4" s="3"/>
      <c r="E4" s="3"/>
      <c r="F4" s="3"/>
      <c r="G4" s="123" t="s">
        <v>101</v>
      </c>
      <c r="H4" s="123"/>
      <c r="I4" s="123"/>
      <c r="J4" s="123"/>
      <c r="K4" s="17"/>
    </row>
    <row r="5" spans="1:11">
      <c r="A5" s="2"/>
      <c r="B5" s="1"/>
      <c r="C5" s="1"/>
      <c r="D5" s="1"/>
      <c r="G5" s="182" t="s">
        <v>103</v>
      </c>
      <c r="H5" s="182"/>
      <c r="I5" s="182"/>
      <c r="J5" s="182"/>
    </row>
    <row r="6" spans="1:11" ht="80.25" customHeight="1">
      <c r="A6" s="2"/>
      <c r="B6" s="1"/>
      <c r="C6" s="1"/>
      <c r="D6" s="1"/>
      <c r="G6" s="183" t="s">
        <v>70</v>
      </c>
      <c r="H6" s="183"/>
      <c r="I6" s="183"/>
      <c r="J6" s="183"/>
    </row>
    <row r="7" spans="1:11" ht="15.75">
      <c r="A7" s="135" t="s">
        <v>60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</row>
    <row r="8" spans="1:11" ht="6.75" customHeight="1">
      <c r="A8" s="2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15.75" customHeight="1">
      <c r="A9" s="137" t="s">
        <v>52</v>
      </c>
      <c r="B9" s="137" t="s">
        <v>55</v>
      </c>
      <c r="C9" s="137" t="s">
        <v>56</v>
      </c>
      <c r="D9" s="148" t="s">
        <v>57</v>
      </c>
      <c r="E9" s="184"/>
      <c r="F9" s="184"/>
      <c r="G9" s="184"/>
      <c r="H9" s="184"/>
      <c r="I9" s="184"/>
      <c r="J9" s="149"/>
      <c r="K9" s="1"/>
    </row>
    <row r="10" spans="1:11" ht="82.5" customHeight="1">
      <c r="A10" s="137"/>
      <c r="B10" s="137"/>
      <c r="C10" s="137"/>
      <c r="D10" s="111" t="s">
        <v>14</v>
      </c>
      <c r="E10" s="111" t="s">
        <v>28</v>
      </c>
      <c r="F10" s="111" t="s">
        <v>34</v>
      </c>
      <c r="G10" s="111" t="s">
        <v>36</v>
      </c>
      <c r="H10" s="111" t="s">
        <v>87</v>
      </c>
      <c r="I10" s="111" t="s">
        <v>88</v>
      </c>
      <c r="J10" s="111" t="s">
        <v>89</v>
      </c>
      <c r="K10" s="1"/>
    </row>
    <row r="11" spans="1:11">
      <c r="A11" s="25">
        <v>1</v>
      </c>
      <c r="B11" s="25">
        <v>2</v>
      </c>
      <c r="C11" s="25">
        <v>3</v>
      </c>
      <c r="D11" s="25">
        <v>4</v>
      </c>
      <c r="E11" s="25">
        <v>8</v>
      </c>
      <c r="F11" s="25">
        <v>9</v>
      </c>
      <c r="G11" s="25">
        <v>10</v>
      </c>
      <c r="H11" s="25">
        <v>11</v>
      </c>
      <c r="I11" s="25">
        <v>12</v>
      </c>
      <c r="J11" s="25">
        <v>13</v>
      </c>
      <c r="K11" s="1"/>
    </row>
    <row r="12" spans="1:11" ht="94.5">
      <c r="A12" s="85" t="s">
        <v>53</v>
      </c>
      <c r="B12" s="26" t="s">
        <v>54</v>
      </c>
      <c r="C12" s="155" t="s">
        <v>51</v>
      </c>
      <c r="D12" s="138"/>
      <c r="E12" s="139"/>
      <c r="F12" s="139"/>
      <c r="G12" s="139"/>
      <c r="H12" s="139"/>
      <c r="I12" s="139"/>
      <c r="J12" s="140"/>
      <c r="K12" s="1"/>
    </row>
    <row r="13" spans="1:11" ht="110.25">
      <c r="A13" s="85"/>
      <c r="B13" s="33" t="s">
        <v>77</v>
      </c>
      <c r="C13" s="156"/>
      <c r="D13" s="138"/>
      <c r="E13" s="139"/>
      <c r="F13" s="139"/>
      <c r="G13" s="139"/>
      <c r="H13" s="139"/>
      <c r="I13" s="139"/>
      <c r="J13" s="140"/>
      <c r="K13" s="1"/>
    </row>
    <row r="14" spans="1:11" ht="63">
      <c r="A14" s="170">
        <v>1</v>
      </c>
      <c r="B14" s="112" t="s">
        <v>61</v>
      </c>
      <c r="C14" s="156"/>
      <c r="D14" s="116">
        <f>E14+F14+G14+H14+I14+J14</f>
        <v>345171.42450999998</v>
      </c>
      <c r="E14" s="116">
        <f t="shared" ref="E14:H14" si="0">E17+E20</f>
        <v>80459.257839999991</v>
      </c>
      <c r="F14" s="116">
        <f>F15+F16</f>
        <v>59891.766669999997</v>
      </c>
      <c r="G14" s="116">
        <f t="shared" si="0"/>
        <v>51205.1</v>
      </c>
      <c r="H14" s="116">
        <f t="shared" si="0"/>
        <v>51205.1</v>
      </c>
      <c r="I14" s="116">
        <f>I15+I16</f>
        <v>51205.1</v>
      </c>
      <c r="J14" s="116">
        <f>J15+J16</f>
        <v>51205.1</v>
      </c>
      <c r="K14" s="1"/>
    </row>
    <row r="15" spans="1:11" ht="15.75">
      <c r="A15" s="171"/>
      <c r="B15" s="29" t="s">
        <v>31</v>
      </c>
      <c r="C15" s="156"/>
      <c r="D15" s="75">
        <f>E15+F15+G15+H15+I15+J15</f>
        <v>328285.37533000001</v>
      </c>
      <c r="E15" s="75">
        <f>E18</f>
        <v>78285.375329999995</v>
      </c>
      <c r="F15" s="75">
        <v>50000</v>
      </c>
      <c r="G15" s="75">
        <f>G18</f>
        <v>50000</v>
      </c>
      <c r="H15" s="75">
        <f>H18</f>
        <v>50000</v>
      </c>
      <c r="I15" s="75">
        <f>I18</f>
        <v>50000</v>
      </c>
      <c r="J15" s="75">
        <f>J18</f>
        <v>50000</v>
      </c>
      <c r="K15" s="9"/>
    </row>
    <row r="16" spans="1:11" ht="15">
      <c r="A16" s="171"/>
      <c r="B16" s="30" t="s">
        <v>32</v>
      </c>
      <c r="C16" s="156"/>
      <c r="D16" s="70">
        <f>E16+F16+G16+H16+I16+J16</f>
        <v>16886.049180000002</v>
      </c>
      <c r="E16" s="70">
        <f t="shared" ref="E16:J16" si="1">E19+E20</f>
        <v>2173.8825099999999</v>
      </c>
      <c r="F16" s="70">
        <f>F19+F20</f>
        <v>9891.7666700000009</v>
      </c>
      <c r="G16" s="70">
        <f t="shared" si="1"/>
        <v>1205.0999999999999</v>
      </c>
      <c r="H16" s="70">
        <f t="shared" si="1"/>
        <v>1205.0999999999999</v>
      </c>
      <c r="I16" s="70">
        <f t="shared" si="1"/>
        <v>1205.0999999999999</v>
      </c>
      <c r="J16" s="70">
        <f t="shared" si="1"/>
        <v>1205.0999999999999</v>
      </c>
      <c r="K16" s="10"/>
    </row>
    <row r="17" spans="1:12" ht="31.5">
      <c r="A17" s="172" t="s">
        <v>15</v>
      </c>
      <c r="B17" s="112" t="s">
        <v>24</v>
      </c>
      <c r="C17" s="156"/>
      <c r="D17" s="116">
        <f t="shared" ref="D17:J17" si="2">D18+D19</f>
        <v>332656.38075000001</v>
      </c>
      <c r="E17" s="116">
        <f t="shared" si="2"/>
        <v>79630.893329999992</v>
      </c>
      <c r="F17" s="116">
        <f t="shared" si="2"/>
        <v>50605.087420000003</v>
      </c>
      <c r="G17" s="116">
        <f t="shared" si="2"/>
        <v>50605.1</v>
      </c>
      <c r="H17" s="116">
        <f t="shared" si="2"/>
        <v>50605.1</v>
      </c>
      <c r="I17" s="116">
        <f t="shared" si="2"/>
        <v>50605.1</v>
      </c>
      <c r="J17" s="116">
        <f t="shared" si="2"/>
        <v>50605.1</v>
      </c>
      <c r="K17" s="1"/>
    </row>
    <row r="18" spans="1:12" ht="15.75">
      <c r="A18" s="173"/>
      <c r="B18" s="31" t="s">
        <v>31</v>
      </c>
      <c r="C18" s="156"/>
      <c r="D18" s="75">
        <f>E18+F18+G18+H18+I18+J18</f>
        <v>328285.37533000001</v>
      </c>
      <c r="E18" s="75">
        <v>78285.375329999995</v>
      </c>
      <c r="F18" s="75">
        <v>50000</v>
      </c>
      <c r="G18" s="75">
        <v>50000</v>
      </c>
      <c r="H18" s="75">
        <v>50000</v>
      </c>
      <c r="I18" s="75">
        <v>50000</v>
      </c>
      <c r="J18" s="75">
        <v>50000</v>
      </c>
      <c r="K18" s="11"/>
    </row>
    <row r="19" spans="1:12" ht="15">
      <c r="A19" s="173"/>
      <c r="B19" s="30" t="s">
        <v>30</v>
      </c>
      <c r="C19" s="156"/>
      <c r="D19" s="70">
        <f>E19+F19+G19+H19+I19+J19</f>
        <v>4371.0054199999995</v>
      </c>
      <c r="E19" s="70">
        <v>1345.518</v>
      </c>
      <c r="F19" s="70">
        <v>605.08741999999995</v>
      </c>
      <c r="G19" s="70">
        <v>605.1</v>
      </c>
      <c r="H19" s="70">
        <v>605.1</v>
      </c>
      <c r="I19" s="70">
        <v>605.1</v>
      </c>
      <c r="J19" s="70">
        <v>605.1</v>
      </c>
      <c r="K19" s="10"/>
      <c r="L19" s="20"/>
    </row>
    <row r="20" spans="1:12" ht="111" customHeight="1">
      <c r="A20" s="119" t="s">
        <v>16</v>
      </c>
      <c r="B20" s="112" t="s">
        <v>17</v>
      </c>
      <c r="C20" s="185"/>
      <c r="D20" s="116">
        <f>E20+F20+G20+H20+I20+J20</f>
        <v>12515.04376</v>
      </c>
      <c r="E20" s="116">
        <v>828.36451</v>
      </c>
      <c r="F20" s="116">
        <f>600.01258+8686.66667</f>
        <v>9286.679250000001</v>
      </c>
      <c r="G20" s="116">
        <v>600</v>
      </c>
      <c r="H20" s="116">
        <v>600</v>
      </c>
      <c r="I20" s="116">
        <v>600</v>
      </c>
      <c r="J20" s="116">
        <v>600</v>
      </c>
      <c r="K20" s="1"/>
    </row>
    <row r="21" spans="1:12" ht="173.25">
      <c r="A21" s="119" t="s">
        <v>106</v>
      </c>
      <c r="B21" s="112" t="s">
        <v>107</v>
      </c>
      <c r="C21" s="120" t="s">
        <v>58</v>
      </c>
      <c r="D21" s="116">
        <f>F21</f>
        <v>8686.6666700000005</v>
      </c>
      <c r="E21" s="116"/>
      <c r="F21" s="116">
        <v>8686.6666700000005</v>
      </c>
      <c r="G21" s="116"/>
      <c r="H21" s="116"/>
      <c r="I21" s="116"/>
      <c r="J21" s="116"/>
      <c r="K21" s="1"/>
    </row>
    <row r="22" spans="1:12" ht="14.25">
      <c r="A22" s="180" t="s">
        <v>18</v>
      </c>
      <c r="B22" s="181"/>
      <c r="C22" s="181"/>
      <c r="D22" s="71">
        <f>E22+F22+G22+H22+I22+J22</f>
        <v>345171.42450999998</v>
      </c>
      <c r="E22" s="71">
        <f t="shared" ref="E22:H22" si="3">SUM(E18:E20)</f>
        <v>80459.257839999991</v>
      </c>
      <c r="F22" s="71">
        <f>SUM(F18:F20)</f>
        <v>59891.766670000005</v>
      </c>
      <c r="G22" s="71">
        <f t="shared" si="3"/>
        <v>51205.1</v>
      </c>
      <c r="H22" s="71">
        <f t="shared" si="3"/>
        <v>51205.1</v>
      </c>
      <c r="I22" s="71">
        <f>I14</f>
        <v>51205.1</v>
      </c>
      <c r="J22" s="71">
        <f>J14</f>
        <v>51205.1</v>
      </c>
      <c r="K22" s="10"/>
      <c r="L22" s="20"/>
    </row>
    <row r="23" spans="1:12" ht="63" customHeight="1">
      <c r="A23" s="32"/>
      <c r="B23" s="33" t="s">
        <v>63</v>
      </c>
      <c r="C23" s="155" t="s">
        <v>51</v>
      </c>
      <c r="D23" s="174"/>
      <c r="E23" s="175"/>
      <c r="F23" s="175"/>
      <c r="G23" s="175"/>
      <c r="H23" s="175"/>
      <c r="I23" s="175"/>
      <c r="J23" s="176"/>
      <c r="K23" s="1"/>
      <c r="L23" s="20"/>
    </row>
    <row r="24" spans="1:12" ht="12.75" customHeight="1">
      <c r="A24" s="172" t="s">
        <v>75</v>
      </c>
      <c r="B24" s="178" t="s">
        <v>62</v>
      </c>
      <c r="C24" s="156"/>
      <c r="D24" s="158">
        <f>E24+F24+G24+H24+I24+J24</f>
        <v>359562.03862999997</v>
      </c>
      <c r="E24" s="158">
        <f t="shared" ref="E24:J24" si="4">E26+E27</f>
        <v>65065.98358</v>
      </c>
      <c r="F24" s="158">
        <f t="shared" si="4"/>
        <v>74074.655050000001</v>
      </c>
      <c r="G24" s="158">
        <f t="shared" si="4"/>
        <v>54864</v>
      </c>
      <c r="H24" s="158">
        <f t="shared" si="4"/>
        <v>55185.8</v>
      </c>
      <c r="I24" s="158">
        <f t="shared" si="4"/>
        <v>55185.8</v>
      </c>
      <c r="J24" s="158">
        <f t="shared" si="4"/>
        <v>55185.8</v>
      </c>
      <c r="K24" s="1"/>
      <c r="L24" s="20"/>
    </row>
    <row r="25" spans="1:12" ht="50.25" customHeight="1">
      <c r="A25" s="172"/>
      <c r="B25" s="178"/>
      <c r="C25" s="156"/>
      <c r="D25" s="158"/>
      <c r="E25" s="158"/>
      <c r="F25" s="158"/>
      <c r="G25" s="158"/>
      <c r="H25" s="158"/>
      <c r="I25" s="158"/>
      <c r="J25" s="158"/>
      <c r="K25" s="1"/>
      <c r="L25" s="20"/>
    </row>
    <row r="26" spans="1:12" ht="31.5">
      <c r="A26" s="177"/>
      <c r="B26" s="23" t="s">
        <v>21</v>
      </c>
      <c r="C26" s="156"/>
      <c r="D26" s="72">
        <f>E26+F26+G26+H26+I26+J26</f>
        <v>329821.13965000003</v>
      </c>
      <c r="E26" s="72">
        <f>E29+E33+E37+E46</f>
        <v>59821.139650000005</v>
      </c>
      <c r="F26" s="72">
        <f>F29+F33+F37+F46</f>
        <v>70000</v>
      </c>
      <c r="G26" s="72">
        <f t="shared" ref="G26:J27" si="5">G29+G33+G37</f>
        <v>50000</v>
      </c>
      <c r="H26" s="72">
        <f t="shared" si="5"/>
        <v>50000</v>
      </c>
      <c r="I26" s="72">
        <f t="shared" si="5"/>
        <v>50000</v>
      </c>
      <c r="J26" s="72">
        <f t="shared" si="5"/>
        <v>50000</v>
      </c>
      <c r="K26" s="1"/>
    </row>
    <row r="27" spans="1:12" ht="15.75">
      <c r="A27" s="177"/>
      <c r="B27" s="24" t="s">
        <v>22</v>
      </c>
      <c r="C27" s="156"/>
      <c r="D27" s="87">
        <f>E27+F27+G27+H27+I27+J27</f>
        <v>29740.898979999998</v>
      </c>
      <c r="E27" s="70">
        <f>E30+E34+E38+E47</f>
        <v>5244.8439299999991</v>
      </c>
      <c r="F27" s="70">
        <f>F30+F34+F38+F47</f>
        <v>4074.6550499999994</v>
      </c>
      <c r="G27" s="70">
        <f t="shared" si="5"/>
        <v>4864</v>
      </c>
      <c r="H27" s="70">
        <f t="shared" si="5"/>
        <v>5185.8</v>
      </c>
      <c r="I27" s="70">
        <f t="shared" si="5"/>
        <v>5185.8</v>
      </c>
      <c r="J27" s="70">
        <f t="shared" si="5"/>
        <v>5185.8</v>
      </c>
      <c r="K27" s="1"/>
      <c r="L27" s="20"/>
    </row>
    <row r="28" spans="1:12" ht="31.5">
      <c r="A28" s="179" t="s">
        <v>19</v>
      </c>
      <c r="B28" s="117" t="s">
        <v>48</v>
      </c>
      <c r="C28" s="156"/>
      <c r="D28" s="113">
        <f t="shared" ref="D28:G28" si="6">D29+D30</f>
        <v>254865.04450000002</v>
      </c>
      <c r="E28" s="113">
        <f>E29+E30</f>
        <v>49611.340490000002</v>
      </c>
      <c r="F28" s="113">
        <f t="shared" si="6"/>
        <v>43236.344449999997</v>
      </c>
      <c r="G28" s="113">
        <f t="shared" si="6"/>
        <v>40262.989889999997</v>
      </c>
      <c r="H28" s="113">
        <f>H29+H30</f>
        <v>40584.78989</v>
      </c>
      <c r="I28" s="113">
        <f>I29+I30</f>
        <v>40584.78989</v>
      </c>
      <c r="J28" s="113">
        <f>J29+J30</f>
        <v>40584.78989</v>
      </c>
      <c r="K28" s="1"/>
      <c r="L28" s="15"/>
    </row>
    <row r="29" spans="1:12" ht="31.5">
      <c r="A29" s="164"/>
      <c r="B29" s="23" t="s">
        <v>21</v>
      </c>
      <c r="C29" s="156"/>
      <c r="D29" s="72">
        <f>E29+F29+G29+H29+I29+J29</f>
        <v>237432.29641000001</v>
      </c>
      <c r="E29" s="90">
        <v>46670.300130000003</v>
      </c>
      <c r="F29" s="72">
        <f>42761.99628</f>
        <v>42761.996279999999</v>
      </c>
      <c r="G29" s="72">
        <v>37000</v>
      </c>
      <c r="H29" s="72">
        <v>37000</v>
      </c>
      <c r="I29" s="72">
        <v>37000</v>
      </c>
      <c r="J29" s="72">
        <v>37000</v>
      </c>
      <c r="K29" s="1"/>
      <c r="L29" s="20"/>
    </row>
    <row r="30" spans="1:12" ht="15.75">
      <c r="A30" s="165"/>
      <c r="B30" s="24" t="s">
        <v>22</v>
      </c>
      <c r="C30" s="156"/>
      <c r="D30" s="87">
        <f>E30+F30+G30+H30+I30+J30</f>
        <v>17432.748090000001</v>
      </c>
      <c r="E30" s="70">
        <v>2941.04036</v>
      </c>
      <c r="F30" s="70">
        <f>374.34817+100</f>
        <v>474.34816999999998</v>
      </c>
      <c r="G30" s="70">
        <v>3262.9898899999998</v>
      </c>
      <c r="H30" s="70">
        <v>3584.78989</v>
      </c>
      <c r="I30" s="70">
        <v>3584.78989</v>
      </c>
      <c r="J30" s="70">
        <v>3584.78989</v>
      </c>
      <c r="K30" s="1"/>
      <c r="L30" s="15"/>
    </row>
    <row r="31" spans="1:12" ht="15.75" customHeight="1">
      <c r="A31" s="161" t="s">
        <v>25</v>
      </c>
      <c r="B31" s="166" t="s">
        <v>33</v>
      </c>
      <c r="C31" s="156"/>
      <c r="D31" s="150">
        <f>E31+F31+G31+H31+I31+J31</f>
        <v>43762.97509</v>
      </c>
      <c r="E31" s="150">
        <f>E33+E34</f>
        <v>10610.748180000001</v>
      </c>
      <c r="F31" s="150">
        <f>F33+F34</f>
        <v>15152.226909999998</v>
      </c>
      <c r="G31" s="150">
        <f>G34+G33</f>
        <v>4500</v>
      </c>
      <c r="H31" s="150">
        <f>H34+H33</f>
        <v>4500</v>
      </c>
      <c r="I31" s="150">
        <f>I34+I33</f>
        <v>4500</v>
      </c>
      <c r="J31" s="150">
        <f>J34+J33</f>
        <v>4500</v>
      </c>
      <c r="K31" s="1"/>
      <c r="L31" s="42"/>
    </row>
    <row r="32" spans="1:12" ht="39" customHeight="1">
      <c r="A32" s="164"/>
      <c r="B32" s="167"/>
      <c r="C32" s="156"/>
      <c r="D32" s="151"/>
      <c r="E32" s="151"/>
      <c r="F32" s="151"/>
      <c r="G32" s="151"/>
      <c r="H32" s="151"/>
      <c r="I32" s="151"/>
      <c r="J32" s="151"/>
      <c r="K32" s="1"/>
      <c r="L32" s="42"/>
    </row>
    <row r="33" spans="1:12" ht="31.5">
      <c r="A33" s="164"/>
      <c r="B33" s="23" t="s">
        <v>21</v>
      </c>
      <c r="C33" s="156"/>
      <c r="D33" s="83">
        <f>E33+F33+G33+H33+I33+J33</f>
        <v>32064.16444</v>
      </c>
      <c r="E33" s="83">
        <v>8355.3835600000002</v>
      </c>
      <c r="F33" s="83">
        <f>6247.43208+592.33767+592.33767+4276.67346</f>
        <v>11708.780879999998</v>
      </c>
      <c r="G33" s="83">
        <v>3000</v>
      </c>
      <c r="H33" s="83">
        <v>3000</v>
      </c>
      <c r="I33" s="83">
        <v>3000</v>
      </c>
      <c r="J33" s="83">
        <v>3000</v>
      </c>
      <c r="K33" s="1"/>
      <c r="L33" s="42"/>
    </row>
    <row r="34" spans="1:12" ht="15.75">
      <c r="A34" s="165"/>
      <c r="B34" s="24" t="s">
        <v>22</v>
      </c>
      <c r="C34" s="156"/>
      <c r="D34" s="87">
        <f>E34+F34+G34+H34+I34+J34</f>
        <v>11698.810649999999</v>
      </c>
      <c r="E34" s="70">
        <v>2255.3646199999998</v>
      </c>
      <c r="F34" s="70">
        <f>63.10538+3325.1755+5.98321+5.98321+43.19873</f>
        <v>3443.4460299999996</v>
      </c>
      <c r="G34" s="70">
        <v>1500</v>
      </c>
      <c r="H34" s="70">
        <v>1500</v>
      </c>
      <c r="I34" s="70">
        <v>1500</v>
      </c>
      <c r="J34" s="70">
        <v>1500</v>
      </c>
      <c r="K34" s="1"/>
      <c r="L34" s="42"/>
    </row>
    <row r="35" spans="1:12" ht="15.75" customHeight="1">
      <c r="A35" s="152" t="s">
        <v>26</v>
      </c>
      <c r="B35" s="153" t="s">
        <v>78</v>
      </c>
      <c r="C35" s="155" t="s">
        <v>58</v>
      </c>
      <c r="D35" s="157">
        <f t="shared" ref="D35:J35" si="7">D37+D38</f>
        <v>60676.090400000001</v>
      </c>
      <c r="E35" s="158">
        <f t="shared" si="7"/>
        <v>4766.6332999999995</v>
      </c>
      <c r="F35" s="157">
        <f t="shared" si="7"/>
        <v>15505.416659999999</v>
      </c>
      <c r="G35" s="159">
        <f t="shared" si="7"/>
        <v>10101.010109999999</v>
      </c>
      <c r="H35" s="159">
        <f t="shared" si="7"/>
        <v>10101.010109999999</v>
      </c>
      <c r="I35" s="159">
        <f t="shared" si="7"/>
        <v>10101.010109999999</v>
      </c>
      <c r="J35" s="159">
        <f t="shared" si="7"/>
        <v>10101.010109999999</v>
      </c>
      <c r="K35" s="1"/>
    </row>
    <row r="36" spans="1:12" ht="108.75" customHeight="1">
      <c r="A36" s="152"/>
      <c r="B36" s="154"/>
      <c r="C36" s="156"/>
      <c r="D36" s="157"/>
      <c r="E36" s="158"/>
      <c r="F36" s="157"/>
      <c r="G36" s="160"/>
      <c r="H36" s="160"/>
      <c r="I36" s="160"/>
      <c r="J36" s="160"/>
      <c r="K36" s="1"/>
      <c r="L36" s="20"/>
    </row>
    <row r="37" spans="1:12" ht="31.5">
      <c r="A37" s="152"/>
      <c r="B37" s="23" t="s">
        <v>21</v>
      </c>
      <c r="C37" s="156"/>
      <c r="D37" s="73">
        <f>E37+F37+G37+H37+I37+J37</f>
        <v>60069.329449999997</v>
      </c>
      <c r="E37" s="73">
        <v>4718.9669599999997</v>
      </c>
      <c r="F37" s="73">
        <f>F43</f>
        <v>15350.36249</v>
      </c>
      <c r="G37" s="73">
        <v>10000</v>
      </c>
      <c r="H37" s="73">
        <v>10000</v>
      </c>
      <c r="I37" s="73">
        <v>10000</v>
      </c>
      <c r="J37" s="73">
        <v>10000</v>
      </c>
      <c r="K37" s="1"/>
      <c r="L37" s="20"/>
    </row>
    <row r="38" spans="1:12" ht="15.75">
      <c r="A38" s="152"/>
      <c r="B38" s="24" t="s">
        <v>22</v>
      </c>
      <c r="C38" s="156"/>
      <c r="D38" s="70">
        <f>E38+F38+G38+H38+I38+J38</f>
        <v>606.76094999999998</v>
      </c>
      <c r="E38" s="70">
        <v>47.666339999999998</v>
      </c>
      <c r="F38" s="70">
        <f>F44</f>
        <v>155.05417</v>
      </c>
      <c r="G38" s="70">
        <v>101.01011</v>
      </c>
      <c r="H38" s="70">
        <v>101.01011</v>
      </c>
      <c r="I38" s="70">
        <v>101.01011</v>
      </c>
      <c r="J38" s="70">
        <v>101.01011</v>
      </c>
      <c r="K38" s="1"/>
      <c r="L38" s="20"/>
    </row>
    <row r="39" spans="1:12" ht="46.5" hidden="1" customHeight="1">
      <c r="A39" s="114" t="s">
        <v>81</v>
      </c>
      <c r="B39" s="115" t="s">
        <v>79</v>
      </c>
      <c r="C39" s="156"/>
      <c r="D39" s="116"/>
      <c r="E39" s="69"/>
      <c r="F39" s="70"/>
      <c r="G39" s="116"/>
      <c r="H39" s="69"/>
      <c r="I39" s="69"/>
      <c r="J39" s="69"/>
      <c r="K39" s="1"/>
      <c r="L39" s="20"/>
    </row>
    <row r="40" spans="1:12" ht="31.5" hidden="1" customHeight="1">
      <c r="A40" s="114"/>
      <c r="B40" s="23" t="s">
        <v>21</v>
      </c>
      <c r="C40" s="156"/>
      <c r="D40" s="88">
        <f>E40+F40+G40+H40+I40+J40</f>
        <v>0</v>
      </c>
      <c r="E40" s="69"/>
      <c r="F40" s="70"/>
      <c r="G40" s="74">
        <f>G39-G41</f>
        <v>0</v>
      </c>
      <c r="H40" s="69"/>
      <c r="I40" s="69"/>
      <c r="J40" s="69"/>
      <c r="K40" s="1"/>
      <c r="L40" s="20"/>
    </row>
    <row r="41" spans="1:12" ht="15.75" hidden="1" customHeight="1">
      <c r="A41" s="114"/>
      <c r="B41" s="24" t="s">
        <v>22</v>
      </c>
      <c r="C41" s="156"/>
      <c r="D41" s="70">
        <f>E41+F41+G41+H41+I41+J41</f>
        <v>0</v>
      </c>
      <c r="E41" s="69"/>
      <c r="F41" s="70"/>
      <c r="G41" s="70">
        <f>G39*0.01</f>
        <v>0</v>
      </c>
      <c r="H41" s="69"/>
      <c r="I41" s="69"/>
      <c r="J41" s="69"/>
      <c r="K41" s="1"/>
      <c r="L41" s="20"/>
    </row>
    <row r="42" spans="1:12" ht="31.5">
      <c r="A42" s="161" t="s">
        <v>81</v>
      </c>
      <c r="B42" s="121" t="s">
        <v>105</v>
      </c>
      <c r="C42" s="156"/>
      <c r="D42" s="116">
        <f>F42</f>
        <v>15505.416659999999</v>
      </c>
      <c r="E42" s="69"/>
      <c r="F42" s="116">
        <f>F43+F44</f>
        <v>15505.416659999999</v>
      </c>
      <c r="G42" s="70"/>
      <c r="H42" s="69"/>
      <c r="I42" s="69"/>
      <c r="J42" s="69"/>
      <c r="K42" s="1"/>
      <c r="L42" s="20"/>
    </row>
    <row r="43" spans="1:12" ht="31.5">
      <c r="A43" s="162"/>
      <c r="B43" s="23" t="s">
        <v>21</v>
      </c>
      <c r="C43" s="156"/>
      <c r="D43" s="88">
        <f>F43</f>
        <v>15350.36249</v>
      </c>
      <c r="E43" s="69"/>
      <c r="F43" s="88">
        <v>15350.36249</v>
      </c>
      <c r="G43" s="70"/>
      <c r="H43" s="69"/>
      <c r="I43" s="69"/>
      <c r="J43" s="69"/>
      <c r="K43" s="1"/>
      <c r="L43" s="20"/>
    </row>
    <row r="44" spans="1:12" ht="15.75">
      <c r="A44" s="163"/>
      <c r="B44" s="24" t="s">
        <v>22</v>
      </c>
      <c r="C44" s="118"/>
      <c r="D44" s="70">
        <f>F44</f>
        <v>155.05417</v>
      </c>
      <c r="E44" s="69"/>
      <c r="F44" s="70">
        <v>155.05417</v>
      </c>
      <c r="G44" s="70"/>
      <c r="H44" s="69"/>
      <c r="I44" s="69"/>
      <c r="J44" s="69"/>
      <c r="K44" s="1"/>
      <c r="L44" s="20"/>
    </row>
    <row r="45" spans="1:12" ht="15.75">
      <c r="A45" s="97" t="s">
        <v>83</v>
      </c>
      <c r="B45" s="14" t="s">
        <v>82</v>
      </c>
      <c r="C45" s="13"/>
      <c r="D45" s="92">
        <f>E45+F45+G45+H45+I45+J45</f>
        <v>257.92864000000003</v>
      </c>
      <c r="E45" s="94">
        <f>E46+E47</f>
        <v>77.261610000000005</v>
      </c>
      <c r="F45" s="94">
        <v>180.66703000000001</v>
      </c>
      <c r="G45" s="92"/>
      <c r="H45" s="94"/>
      <c r="I45" s="92"/>
      <c r="J45" s="92"/>
      <c r="K45" s="1"/>
      <c r="L45" s="20"/>
    </row>
    <row r="46" spans="1:12" ht="31.5">
      <c r="A46" s="12"/>
      <c r="B46" s="23" t="s">
        <v>21</v>
      </c>
      <c r="C46" s="13"/>
      <c r="D46" s="99">
        <f>E46+F46+G46+H46+I46+J46</f>
        <v>255.34935000000002</v>
      </c>
      <c r="E46" s="95">
        <v>76.489000000000004</v>
      </c>
      <c r="F46" s="108">
        <v>178.86035000000001</v>
      </c>
      <c r="G46" s="92"/>
      <c r="H46" s="95"/>
      <c r="I46" s="92"/>
      <c r="J46" s="92"/>
      <c r="K46" s="96"/>
      <c r="L46" s="20"/>
    </row>
    <row r="47" spans="1:12" ht="15.75">
      <c r="A47" s="12"/>
      <c r="B47" s="24" t="s">
        <v>22</v>
      </c>
      <c r="C47" s="13"/>
      <c r="D47" s="98">
        <f>E47+F47+G47+H47+I47+J47</f>
        <v>2.5792900000000003</v>
      </c>
      <c r="E47" s="89">
        <v>0.77261000000000002</v>
      </c>
      <c r="F47" s="98">
        <v>1.8066800000000001</v>
      </c>
      <c r="G47" s="92"/>
      <c r="H47" s="89"/>
      <c r="I47" s="92"/>
      <c r="J47" s="92"/>
      <c r="K47" s="1"/>
      <c r="L47" s="20"/>
    </row>
    <row r="48" spans="1:12" ht="15.75" customHeight="1">
      <c r="A48" s="168" t="s">
        <v>20</v>
      </c>
      <c r="B48" s="168"/>
      <c r="C48" s="168"/>
      <c r="D48" s="71">
        <f t="shared" ref="D48:J48" si="8">D24</f>
        <v>359562.03862999997</v>
      </c>
      <c r="E48" s="71">
        <f>E24</f>
        <v>65065.98358</v>
      </c>
      <c r="F48" s="71">
        <f t="shared" si="8"/>
        <v>74074.655050000001</v>
      </c>
      <c r="G48" s="71">
        <f t="shared" si="8"/>
        <v>54864</v>
      </c>
      <c r="H48" s="71">
        <f t="shared" si="8"/>
        <v>55185.8</v>
      </c>
      <c r="I48" s="71">
        <f t="shared" si="8"/>
        <v>55185.8</v>
      </c>
      <c r="J48" s="71">
        <f t="shared" si="8"/>
        <v>55185.8</v>
      </c>
      <c r="K48" s="1"/>
      <c r="L48" s="35"/>
    </row>
    <row r="49" spans="1:12" ht="31.5">
      <c r="A49" s="12"/>
      <c r="B49" s="79" t="s">
        <v>27</v>
      </c>
      <c r="C49" s="80"/>
      <c r="D49" s="91">
        <f>E49+F49+G49+H49+I49+J49</f>
        <v>329821.13965000003</v>
      </c>
      <c r="E49" s="91">
        <f t="shared" ref="E49:J50" si="9">E26</f>
        <v>59821.139650000005</v>
      </c>
      <c r="F49" s="91">
        <f t="shared" si="9"/>
        <v>70000</v>
      </c>
      <c r="G49" s="91">
        <f t="shared" si="9"/>
        <v>50000</v>
      </c>
      <c r="H49" s="91">
        <f t="shared" si="9"/>
        <v>50000</v>
      </c>
      <c r="I49" s="91">
        <f t="shared" si="9"/>
        <v>50000</v>
      </c>
      <c r="J49" s="91">
        <f t="shared" si="9"/>
        <v>50000</v>
      </c>
      <c r="K49" s="1"/>
      <c r="L49" s="20"/>
    </row>
    <row r="50" spans="1:12" ht="15.75">
      <c r="A50" s="12"/>
      <c r="B50" s="81" t="s">
        <v>80</v>
      </c>
      <c r="C50" s="82"/>
      <c r="D50" s="89">
        <f>E50+F50+G50+H50+I50+J50</f>
        <v>29740.898979999998</v>
      </c>
      <c r="E50" s="89">
        <f t="shared" si="9"/>
        <v>5244.8439299999991</v>
      </c>
      <c r="F50" s="89">
        <f t="shared" si="9"/>
        <v>4074.6550499999994</v>
      </c>
      <c r="G50" s="89">
        <f t="shared" si="9"/>
        <v>4864</v>
      </c>
      <c r="H50" s="89">
        <f t="shared" si="9"/>
        <v>5185.8</v>
      </c>
      <c r="I50" s="89">
        <f t="shared" si="9"/>
        <v>5185.8</v>
      </c>
      <c r="J50" s="89">
        <f t="shared" si="9"/>
        <v>5185.8</v>
      </c>
      <c r="K50" s="1"/>
      <c r="L50" s="20"/>
    </row>
    <row r="51" spans="1:12" ht="14.25" customHeight="1">
      <c r="A51" s="169" t="s">
        <v>23</v>
      </c>
      <c r="B51" s="169"/>
      <c r="C51" s="34"/>
      <c r="D51" s="93">
        <f>E51+F51+G51+H51+I51+J51</f>
        <v>704733.46314000001</v>
      </c>
      <c r="E51" s="93">
        <f>E14+E48</f>
        <v>145525.24141999998</v>
      </c>
      <c r="F51" s="93">
        <f>F48+F22</f>
        <v>133966.42172000001</v>
      </c>
      <c r="G51" s="93">
        <f>G48+G14</f>
        <v>106069.1</v>
      </c>
      <c r="H51" s="93">
        <f>H48+H14</f>
        <v>106390.9</v>
      </c>
      <c r="I51" s="93">
        <f>I48+I14</f>
        <v>106390.9</v>
      </c>
      <c r="J51" s="93">
        <f>J48+J14</f>
        <v>106390.9</v>
      </c>
      <c r="K51" s="1"/>
      <c r="L51" s="20"/>
    </row>
    <row r="53" spans="1:12">
      <c r="D53" s="20"/>
      <c r="E53" s="20"/>
      <c r="G53" s="20"/>
      <c r="H53" s="20"/>
    </row>
    <row r="55" spans="1:12">
      <c r="F55" s="20"/>
      <c r="G55" s="20"/>
    </row>
    <row r="56" spans="1:12">
      <c r="D56" s="20"/>
    </row>
    <row r="57" spans="1:12">
      <c r="E57" s="20"/>
    </row>
  </sheetData>
  <mergeCells count="50">
    <mergeCell ref="A9:A10"/>
    <mergeCell ref="B9:B10"/>
    <mergeCell ref="C9:C10"/>
    <mergeCell ref="D9:J9"/>
    <mergeCell ref="C12:C20"/>
    <mergeCell ref="D12:J12"/>
    <mergeCell ref="D13:J13"/>
    <mergeCell ref="A7:K7"/>
    <mergeCell ref="G2:J2"/>
    <mergeCell ref="G3:J3"/>
    <mergeCell ref="G4:J4"/>
    <mergeCell ref="G5:J5"/>
    <mergeCell ref="G6:J6"/>
    <mergeCell ref="J24:J25"/>
    <mergeCell ref="A28:A30"/>
    <mergeCell ref="F31:F32"/>
    <mergeCell ref="D31:D32"/>
    <mergeCell ref="A22:C22"/>
    <mergeCell ref="A48:C48"/>
    <mergeCell ref="A51:B51"/>
    <mergeCell ref="A14:A16"/>
    <mergeCell ref="A17:A19"/>
    <mergeCell ref="I31:I32"/>
    <mergeCell ref="E31:E32"/>
    <mergeCell ref="C23:C34"/>
    <mergeCell ref="D23:J23"/>
    <mergeCell ref="A24:A27"/>
    <mergeCell ref="B24:B25"/>
    <mergeCell ref="D24:D25"/>
    <mergeCell ref="E24:E25"/>
    <mergeCell ref="F24:F25"/>
    <mergeCell ref="G24:G25"/>
    <mergeCell ref="H24:H25"/>
    <mergeCell ref="I24:I25"/>
    <mergeCell ref="J31:J32"/>
    <mergeCell ref="A35:A38"/>
    <mergeCell ref="B35:B36"/>
    <mergeCell ref="C35:C43"/>
    <mergeCell ref="D35:D36"/>
    <mergeCell ref="E35:E36"/>
    <mergeCell ref="F35:F36"/>
    <mergeCell ref="G35:G36"/>
    <mergeCell ref="H35:H36"/>
    <mergeCell ref="I35:I36"/>
    <mergeCell ref="J35:J36"/>
    <mergeCell ref="A42:A44"/>
    <mergeCell ref="H31:H32"/>
    <mergeCell ref="A31:A34"/>
    <mergeCell ref="B31:B32"/>
    <mergeCell ref="G31:G32"/>
  </mergeCells>
  <pageMargins left="0.98425196850393704" right="0.59055118110236227" top="0.78740157480314965" bottom="0.59055118110236227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2024  (4)</vt:lpstr>
      <vt:lpstr>2025 </vt:lpstr>
      <vt:lpstr>Сведения о показателях</vt:lpstr>
      <vt:lpstr>Ресурсное обеспечение техни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2024-07-04T07:30:23Z</cp:lastPrinted>
  <dcterms:created xsi:type="dcterms:W3CDTF">1996-10-08T23:32:33Z</dcterms:created>
  <dcterms:modified xsi:type="dcterms:W3CDTF">2024-07-04T11:51:04Z</dcterms:modified>
</cp:coreProperties>
</file>