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5"/>
  </bookViews>
  <sheets>
    <sheet name="р.подр прил 9" sheetId="1" r:id="rId1"/>
    <sheet name="р.подр.ц.ст прил11" sheetId="2" r:id="rId2"/>
    <sheet name="вед.прил13" sheetId="3" r:id="rId3"/>
    <sheet name="р.подр.прил10" sheetId="4" r:id="rId4"/>
    <sheet name="р.пр.ц.ст.прил 12" sheetId="5" r:id="rId5"/>
    <sheet name="вед.прил.14" sheetId="6" r:id="rId6"/>
  </sheets>
  <definedNames>
    <definedName name="_xlnm.Print_Area" localSheetId="5">'вед.прил.14'!$A$1:$K$622</definedName>
    <definedName name="_xlnm.Print_Area" localSheetId="2">'вед.прил13'!$A$1:$I$702</definedName>
    <definedName name="_xlnm.Print_Area" localSheetId="0">'р.подр прил 9'!$A$1:$E$43</definedName>
    <definedName name="_xlnm.Print_Area" localSheetId="3">'р.подр.прил10'!$A$1:$F$43</definedName>
    <definedName name="_xlnm.Print_Area" localSheetId="1">'р.подр.ц.ст прил11'!$A$1:$H$647</definedName>
    <definedName name="_xlnm.Print_Area" localSheetId="4">'р.пр.ц.ст.прил 12'!$B$1:$I$570</definedName>
  </definedNames>
  <calcPr fullCalcOnLoad="1"/>
</workbook>
</file>

<file path=xl/sharedStrings.xml><?xml version="1.0" encoding="utf-8"?>
<sst xmlns="http://schemas.openxmlformats.org/spreadsheetml/2006/main" count="13007" uniqueCount="493">
  <si>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</si>
  <si>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</si>
  <si>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П7 0 03 70550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</si>
  <si>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</si>
  <si>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</si>
  <si>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</si>
  <si>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</si>
  <si>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</si>
  <si>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</si>
  <si>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</si>
  <si>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</si>
  <si>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</si>
  <si>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</si>
  <si>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</si>
  <si>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</si>
  <si>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</si>
  <si>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</si>
  <si>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</si>
  <si>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</si>
  <si>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</si>
  <si>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</si>
  <si>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</si>
  <si>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</si>
  <si>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</si>
  <si>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</si>
  <si>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</si>
  <si>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</si>
  <si>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</si>
  <si>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</si>
  <si>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</si>
  <si>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</si>
  <si>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</si>
  <si>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</si>
  <si>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</si>
  <si>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</si>
  <si>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</si>
  <si>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</si>
  <si>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</si>
  <si>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</si>
  <si>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</si>
  <si>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</si>
  <si>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</si>
  <si>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</si>
  <si>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</si>
  <si>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</si>
  <si>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</si>
  <si>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</si>
  <si>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</si>
  <si>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</si>
  <si>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</si>
  <si>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</si>
  <si>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</si>
  <si>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</si>
  <si>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</si>
  <si>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</si>
  <si>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</si>
  <si>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</si>
  <si>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</si>
  <si>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</si>
  <si>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</si>
  <si>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</si>
  <si>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</si>
  <si>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</si>
  <si>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</si>
  <si>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</si>
  <si>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</si>
  <si>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</si>
  <si>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</si>
  <si>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</si>
  <si>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</si>
  <si>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</si>
  <si>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</si>
  <si>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</si>
  <si>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</si>
  <si>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</si>
  <si>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</si>
  <si>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</si>
  <si>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</si>
  <si>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</si>
  <si>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</si>
  <si>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</si>
  <si>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</si>
  <si>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</si>
  <si>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</si>
  <si>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</si>
  <si>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</si>
  <si>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</si>
  <si>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</si>
  <si>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</si>
  <si>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</si>
  <si>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</si>
  <si>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</si>
  <si>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</si>
  <si>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</si>
  <si>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</si>
  <si>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</si>
  <si>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</si>
  <si>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</si>
  <si>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</si>
  <si>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</si>
  <si>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</si>
  <si>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</si>
  <si>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</si>
  <si>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</si>
  <si>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</si>
  <si>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</si>
  <si>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</si>
  <si>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</si>
  <si>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</si>
  <si>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</si>
  <si>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</si>
  <si>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</si>
  <si>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</si>
  <si>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</si>
  <si>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</si>
  <si>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</si>
  <si>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</si>
  <si>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</si>
  <si>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</si>
  <si>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</si>
  <si>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</si>
  <si>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</si>
  <si>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</si>
  <si>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</si>
  <si>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</si>
  <si>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</si>
  <si>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</si>
  <si>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</si>
  <si>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</si>
  <si>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</si>
  <si>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</si>
  <si>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</si>
  <si>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</si>
  <si>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</si>
  <si>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</si>
  <si>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244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</si>
  <si>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</si>
  <si>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</si>
  <si>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</si>
  <si>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</si>
  <si>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</si>
  <si>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</si>
  <si>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</si>
  <si>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</si>
  <si>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</si>
  <si>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</si>
  <si>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</si>
  <si>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</si>
  <si>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</si>
  <si>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</si>
  <si>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</si>
  <si>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</si>
  <si>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</si>
  <si>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</si>
  <si>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"Строительство, реконструкция и капитальный ремонт образовательных учреждений"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</si>
  <si>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</si>
  <si>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</si>
  <si>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</si>
  <si>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</si>
  <si>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</si>
  <si>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2019 год</t>
  </si>
  <si>
    <t>,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</si>
  <si>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</si>
  <si>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</si>
  <si>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</si>
  <si>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</si>
  <si>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</si>
  <si>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</si>
  <si>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</si>
  <si>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</si>
  <si>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</si>
  <si>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</si>
  <si>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</si>
  <si>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</si>
  <si>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</si>
  <si>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</si>
  <si>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</si>
  <si>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</si>
  <si>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</si>
  <si>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</si>
  <si>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УПРАВЛЕНИЕ КУЛЬТУРЫ, МОЛОДЕЖНОЙ ПОЛИТИКИ И СПОРТА АДМИНИСТРАЦИИ ГОРОДА ЛИВНЫ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</si>
  <si>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</si>
  <si>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</si>
  <si>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</si>
  <si>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</si>
  <si>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</si>
  <si>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</si>
  <si>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</si>
  <si>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</si>
  <si>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</si>
  <si>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</si>
  <si>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</si>
  <si>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</si>
  <si>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</si>
  <si>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</si>
  <si>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</si>
  <si>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</si>
  <si>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</si>
  <si>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</si>
  <si>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</si>
  <si>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</si>
  <si>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</si>
  <si>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</si>
  <si>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</si>
  <si>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</si>
  <si>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</si>
  <si>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</si>
  <si>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</si>
  <si>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</si>
  <si>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</si>
  <si>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</si>
  <si>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</si>
  <si>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</si>
  <si>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</si>
  <si>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</si>
  <si>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</si>
  <si>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Основное мероприятие "Предоставление муниципальных услуг организациями дополнительного образования"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</si>
  <si>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</si>
  <si>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</si>
  <si>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</si>
  <si>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</si>
  <si>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</si>
  <si>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</si>
  <si>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</si>
  <si>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</si>
  <si>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</si>
  <si>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</si>
  <si>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</si>
  <si>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</si>
  <si>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</si>
  <si>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</si>
  <si>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</si>
  <si>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</si>
  <si>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</si>
  <si>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</si>
  <si>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</si>
  <si>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</si>
  <si>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</si>
  <si>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</si>
  <si>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</si>
  <si>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</si>
  <si>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</si>
  <si>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</si>
  <si>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</si>
  <si>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</si>
  <si>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</si>
  <si>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</si>
  <si>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</si>
  <si>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</si>
  <si>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</si>
  <si>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</si>
  <si>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</si>
  <si>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</si>
  <si>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</si>
  <si>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</si>
  <si>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</si>
  <si>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</si>
  <si>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</si>
  <si>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</si>
  <si>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</si>
  <si>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</si>
  <si>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</si>
  <si>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</si>
  <si>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</si>
  <si>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</si>
  <si>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</si>
  <si>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</si>
  <si>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</si>
  <si>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</si>
  <si>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</si>
  <si>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</si>
  <si>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Основное мероприятие «Совершенствование системы управления организацией школьного питания и повышение эффективности модели управления системой питания»</t>
  </si>
  <si>
    <t>П2 5 01 00000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</si>
  <si>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</si>
  <si>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</si>
  <si>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</si>
  <si>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</si>
  <si>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</si>
  <si>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</si>
  <si>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</si>
  <si>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</si>
  <si>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</si>
  <si>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</si>
  <si>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</si>
  <si>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</si>
  <si>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</si>
  <si>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</si>
  <si>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</si>
  <si>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</si>
  <si>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</si>
  <si>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</si>
  <si>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</si>
  <si>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</si>
  <si>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</si>
  <si>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</si>
  <si>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</si>
  <si>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</si>
  <si>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</si>
  <si>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</si>
  <si>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</si>
  <si>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</si>
  <si>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</si>
  <si>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</si>
  <si>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</si>
  <si>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Реализация основного меропрития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</si>
  <si>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</si>
  <si>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</si>
  <si>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Основное мероприятие «Предоставление муниципальных услуг образовательными учреждениями»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</si>
  <si>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</si>
  <si>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</si>
  <si>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</si>
  <si>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</si>
  <si>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</si>
  <si>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</si>
  <si>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</si>
  <si>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</si>
  <si>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</si>
  <si>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</si>
  <si>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</si>
  <si>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</si>
  <si>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</si>
  <si>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</si>
  <si>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</si>
  <si>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</si>
  <si>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</si>
  <si>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</si>
  <si>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</si>
  <si>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</si>
  <si>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</si>
  <si>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</si>
  <si>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</si>
  <si>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</si>
  <si>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</si>
  <si>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</si>
  <si>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</si>
  <si>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</si>
  <si>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</si>
  <si>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</si>
  <si>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</si>
  <si>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</si>
  <si>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</si>
  <si>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</si>
  <si>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</si>
  <si>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</si>
  <si>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</si>
  <si>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</si>
  <si>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</si>
  <si>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</si>
  <si>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</si>
  <si>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</si>
  <si>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</si>
  <si>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</si>
  <si>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</si>
  <si>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</si>
  <si>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</si>
  <si>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</si>
  <si>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</si>
  <si>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</si>
  <si>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</si>
  <si>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</si>
  <si>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</si>
  <si>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</si>
  <si>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</si>
  <si>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</si>
  <si>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</si>
  <si>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</si>
  <si>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</si>
  <si>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</si>
  <si>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</si>
  <si>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</si>
  <si>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</si>
  <si>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</si>
  <si>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</si>
  <si>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</si>
  <si>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</si>
  <si>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</si>
  <si>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</si>
  <si>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</si>
  <si>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</si>
  <si>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</si>
  <si>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</si>
  <si>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</si>
  <si>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</si>
  <si>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</si>
  <si>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</si>
  <si>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</si>
  <si>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</si>
  <si>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</si>
  <si>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</si>
  <si>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</si>
  <si>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</si>
  <si>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</si>
  <si>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</si>
  <si>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</si>
  <si>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</si>
  <si>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</si>
  <si>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</si>
  <si>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</si>
  <si>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</si>
  <si>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</si>
  <si>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</si>
  <si>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</si>
  <si>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</si>
  <si>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</si>
  <si>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</si>
  <si>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</si>
  <si>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</si>
  <si>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</si>
  <si>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</si>
  <si>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</si>
  <si>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</si>
  <si>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</si>
  <si>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</si>
  <si>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</si>
  <si>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</si>
  <si>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</si>
  <si>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</si>
  <si>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</si>
  <si>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</si>
  <si>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</si>
  <si>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</si>
  <si>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</si>
  <si>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</si>
  <si>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</si>
  <si>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</si>
  <si>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</si>
  <si>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</si>
  <si>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</si>
  <si>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</si>
  <si>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</si>
  <si>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</si>
  <si>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</si>
  <si>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ОТДЕЛ ПО  КУЛЬТУРЕ И  ИСКУССТВУ АДМИНИСТРАЦИИ ГОРОДА ЛИВНЫ</t>
  </si>
  <si>
    <t>2020 год</t>
  </si>
  <si>
    <t>Ведомственная структура расходов  бюджета города Ливны                                                                     на плановый период 2019 и 2020 годов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</si>
  <si>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2019 и 2020 годов
</t>
  </si>
  <si>
    <t>Ведомственная структура расходов  бюджета города Ливны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</si>
  <si>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2018 год</t>
  </si>
  <si>
    <t>П2 5 01 S2410</t>
  </si>
  <si>
    <t>П2 4 01 S0850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</si>
  <si>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</si>
  <si>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</si>
  <si>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</si>
  <si>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</si>
  <si>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П2 7 02 77590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</si>
  <si>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</si>
  <si>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</si>
  <si>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</si>
  <si>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</si>
  <si>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</si>
  <si>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>П3 0 02 77460</t>
  </si>
  <si>
    <t xml:space="preserve">Основное мероприятие "Мероприятия по организации отдыха детей" </t>
  </si>
  <si>
    <t>П7 0 01 70550</t>
  </si>
  <si>
    <t>Муниципальная программа "Газификация индивидуальной жилой застройки города Ливны на период 2018-2020 годы"</t>
  </si>
  <si>
    <t xml:space="preserve">ПС 0 00 77150 </t>
  </si>
  <si>
    <t xml:space="preserve">Судебная система </t>
  </si>
  <si>
    <t>Судебная система</t>
  </si>
  <si>
    <t>Муниципальная программа "Формирование современной городской среды на территории города Ливны на 2018-2022 годы"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</si>
  <si>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</si>
  <si>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</si>
  <si>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Основное мероприятие "Развитие информатизации архивного дела: продолжение работы по внедрению автоматизированной системы учета документов Архивного фонда города Ливны"</t>
  </si>
  <si>
    <t>П3 0 04 77460</t>
  </si>
  <si>
    <t>П3 0 02 00000</t>
  </si>
  <si>
    <t>П3 0 04 00000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</si>
  <si>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</si>
  <si>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</si>
  <si>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БП 0 00 77610</t>
  </si>
  <si>
    <t>Разработка схемы организации дорожного движения города в рамках непрограммной части городского бюджета</t>
  </si>
  <si>
    <t>Погашение задолженности прошлых лет в рамках непрограммной части городского бюджета</t>
  </si>
  <si>
    <t xml:space="preserve">БП 0 00 77050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</si>
  <si>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</si>
  <si>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</si>
  <si>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</si>
  <si>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</si>
  <si>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"Поддержка социально-ориентированных некоммерческих организаций в городе Ливны Орловской области на 2017-2019 годы"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</si>
  <si>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</si>
  <si>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</si>
  <si>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>П2 4 0100000</t>
  </si>
  <si>
    <t xml:space="preserve">Подпрограмма "Развитие дополнительного образования детей в сфере культуры и искусства  города Ливны"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</si>
  <si>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                                                                                                                   на плановый период 2019 и 2020 годов</t>
  </si>
  <si>
    <t xml:space="preserve">Распределение бюджетных ассигнований по разделам и подразделам 
 классификации расходов бюджета города Ливны на 2018 год
</t>
  </si>
  <si>
    <t>99</t>
  </si>
  <si>
    <t>БП 0 00 99990</t>
  </si>
  <si>
    <t>Условно-утвержденные расходы в рамках непрограммной части городского бюджета</t>
  </si>
  <si>
    <t xml:space="preserve">Условно-утвержденные расходы 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</si>
  <si>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</si>
  <si>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 0 00 51350</t>
  </si>
  <si>
    <t xml:space="preserve">                                                                                        Приложение 9  к решению Ливенского городского Совета народных депутатов                                        от  5 декабря 2017 г.                                 № 16/195 -ГС</t>
  </si>
  <si>
    <t xml:space="preserve">Приложение 11 к решению Ливенского городского Совета народных депутатов  от 5 декабря 2017 г.   № 16/195 - ГС </t>
  </si>
  <si>
    <t>Приложение 13 к решению Ливенского городского Совета народных депутатов                                                             от 5 декабря 2017 г.                          № 16/195 -ГС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</si>
  <si>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от 5 декабря 2017 г.  № 16/195 -ГС</t>
  </si>
  <si>
    <t xml:space="preserve">Приложение 12 к решению Ливенского городского Совета народных депутатов                        от 5 декабря 2017 г.                                   №  16/195 - ГС </t>
  </si>
  <si>
    <t>Приложение 14 к решению Ливенского городского Совета народных депутатов                                                             от  5 декабря 2017 г.   № 16/195 -ГС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</si>
</sst>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  <numFmt numFmtId="176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8" fontId="37" fillId="0" borderId="13" xfId="0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68" fontId="37" fillId="24" borderId="15" xfId="0" applyNumberFormat="1" applyFont="1" applyFill="1" applyBorder="1" applyAlignment="1">
      <alignment horizontal="center" vertical="center" wrapText="1"/>
    </xf>
    <xf numFmtId="168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168" fontId="5" fillId="0" borderId="13" xfId="0" applyNumberFormat="1" applyFont="1" applyBorder="1" applyAlignment="1">
      <alignment horizontal="center" vertical="center" wrapText="1"/>
    </xf>
    <xf numFmtId="168" fontId="9" fillId="0" borderId="17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168" fontId="8" fillId="24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168" fontId="8" fillId="0" borderId="0" xfId="0" applyNumberFormat="1" applyFont="1" applyFill="1" applyBorder="1" applyAlignment="1">
      <alignment horizontal="center" vertical="center" wrapText="1"/>
    </xf>
    <xf numFmtId="168" fontId="38" fillId="0" borderId="0" xfId="0" applyNumberFormat="1" applyFont="1" applyFill="1" applyAlignment="1">
      <alignment/>
    </xf>
    <xf numFmtId="168" fontId="42" fillId="0" borderId="0" xfId="0" applyNumberFormat="1" applyFont="1" applyFill="1" applyAlignment="1">
      <alignment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9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168" fontId="37" fillId="0" borderId="12" xfId="0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center"/>
    </xf>
    <xf numFmtId="168" fontId="37" fillId="24" borderId="18" xfId="0" applyNumberFormat="1" applyFont="1" applyFill="1" applyBorder="1" applyAlignment="1">
      <alignment horizontal="center" vertical="center" wrapText="1"/>
    </xf>
    <xf numFmtId="168" fontId="8" fillId="24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 wrapText="1"/>
    </xf>
    <xf numFmtId="168" fontId="37" fillId="24" borderId="11" xfId="0" applyNumberFormat="1" applyFont="1" applyFill="1" applyBorder="1" applyAlignment="1">
      <alignment horizontal="center" vertical="center" wrapText="1"/>
    </xf>
    <xf numFmtId="168" fontId="37" fillId="24" borderId="19" xfId="0" applyNumberFormat="1" applyFont="1" applyFill="1" applyBorder="1" applyAlignment="1">
      <alignment horizontal="center" vertical="center" wrapText="1"/>
    </xf>
    <xf numFmtId="168" fontId="37" fillId="0" borderId="20" xfId="0" applyNumberFormat="1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168" fontId="37" fillId="0" borderId="11" xfId="0" applyNumberFormat="1" applyFont="1" applyFill="1" applyBorder="1" applyAlignment="1">
      <alignment horizontal="center" vertical="center" wrapText="1"/>
    </xf>
    <xf numFmtId="168" fontId="36" fillId="0" borderId="11" xfId="0" applyNumberFormat="1" applyFont="1" applyFill="1" applyBorder="1" applyAlignment="1">
      <alignment horizontal="center" vertical="center" wrapText="1"/>
    </xf>
    <xf numFmtId="168" fontId="36" fillId="24" borderId="11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19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justify"/>
    </xf>
    <xf numFmtId="0" fontId="16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justify"/>
    </xf>
    <xf numFmtId="176" fontId="15" fillId="0" borderId="0" xfId="0" applyNumberFormat="1" applyFont="1" applyFill="1" applyAlignment="1">
      <alignment/>
    </xf>
    <xf numFmtId="168" fontId="8" fillId="24" borderId="12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8" fontId="36" fillId="24" borderId="19" xfId="0" applyNumberFormat="1" applyFont="1" applyFill="1" applyBorder="1" applyAlignment="1">
      <alignment horizontal="center" vertical="center" wrapText="1"/>
    </xf>
    <xf numFmtId="168" fontId="36" fillId="24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8" fillId="0" borderId="12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0" xfId="0" applyNumberFormat="1" applyFont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0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top" wrapText="1"/>
    </xf>
    <xf numFmtId="168" fontId="4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8" fontId="10" fillId="0" borderId="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top" wrapText="1"/>
    </xf>
    <xf numFmtId="168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zoomScalePageLayoutView="0" workbookViewId="0" topLeftCell="B3">
      <selection activeCell="B25" sqref="B25:B31"/>
    </sheetView>
  </sheetViews>
  <sheetFormatPr defaultColWidth="9.00390625" defaultRowHeight="12.75"/>
  <cols>
    <col min="1" max="1" width="1.12109375" style="3" hidden="1" customWidth="1"/>
    <col min="2" max="2" width="56.125" style="3" customWidth="1"/>
    <col min="3" max="3" width="9.75390625" style="4" customWidth="1"/>
    <col min="4" max="4" width="8.75390625" style="4" customWidth="1"/>
    <col min="5" max="5" width="17.375" style="11" customWidth="1"/>
    <col min="6" max="16384" width="9.125" style="3" customWidth="1"/>
  </cols>
  <sheetData>
    <row r="1" spans="3:5" ht="87.75" customHeight="1">
      <c r="C1" s="202" t="s">
        <v>487</v>
      </c>
      <c r="D1" s="202"/>
      <c r="E1" s="202"/>
    </row>
    <row r="2" spans="2:5" ht="36.75" customHeight="1">
      <c r="B2" s="203" t="s">
        <v>480</v>
      </c>
      <c r="C2" s="203"/>
      <c r="D2" s="203"/>
      <c r="E2" s="203"/>
    </row>
    <row r="3" ht="9.75" customHeight="1">
      <c r="E3" s="166" t="s">
        <v>76</v>
      </c>
    </row>
    <row r="4" spans="2:5" ht="15" customHeight="1">
      <c r="B4" s="204" t="s">
        <v>45</v>
      </c>
      <c r="C4" s="206" t="s">
        <v>245</v>
      </c>
      <c r="D4" s="206" t="s">
        <v>250</v>
      </c>
      <c r="E4" s="208" t="s">
        <v>253</v>
      </c>
    </row>
    <row r="5" spans="2:5" ht="15.75" customHeight="1">
      <c r="B5" s="205"/>
      <c r="C5" s="207"/>
      <c r="D5" s="207"/>
      <c r="E5" s="208"/>
    </row>
    <row r="6" spans="2:5" s="5" customFormat="1" ht="15.75">
      <c r="B6" s="66" t="s">
        <v>120</v>
      </c>
      <c r="C6" s="67" t="s">
        <v>63</v>
      </c>
      <c r="D6" s="67"/>
      <c r="E6" s="76">
        <f>SUM(E7:E13)</f>
        <v>69344.79999999999</v>
      </c>
    </row>
    <row r="7" spans="2:5" ht="15.75">
      <c r="B7" s="167" t="s">
        <v>125</v>
      </c>
      <c r="C7" s="69" t="s">
        <v>63</v>
      </c>
      <c r="D7" s="69" t="s">
        <v>69</v>
      </c>
      <c r="E7" s="75">
        <f>'р.подр.ц.ст прил11'!H9</f>
        <v>1507</v>
      </c>
    </row>
    <row r="8" spans="2:5" ht="27.75" customHeight="1">
      <c r="B8" s="167" t="s">
        <v>126</v>
      </c>
      <c r="C8" s="69" t="s">
        <v>63</v>
      </c>
      <c r="D8" s="69" t="s">
        <v>64</v>
      </c>
      <c r="E8" s="75">
        <f>'р.подр.ц.ст прил11'!H15</f>
        <v>2791.7</v>
      </c>
    </row>
    <row r="9" spans="2:5" ht="15.75">
      <c r="B9" s="68" t="s">
        <v>46</v>
      </c>
      <c r="C9" s="69" t="s">
        <v>63</v>
      </c>
      <c r="D9" s="69" t="s">
        <v>66</v>
      </c>
      <c r="E9" s="75">
        <f>'р.подр.ц.ст прил11'!H31</f>
        <v>31169.1</v>
      </c>
    </row>
    <row r="10" spans="2:5" ht="15.75">
      <c r="B10" s="68" t="s">
        <v>456</v>
      </c>
      <c r="C10" s="69" t="s">
        <v>63</v>
      </c>
      <c r="D10" s="69" t="s">
        <v>68</v>
      </c>
      <c r="E10" s="75">
        <f>'р.подр.ц.ст прил11'!H52</f>
        <v>401.8</v>
      </c>
    </row>
    <row r="11" spans="2:5" ht="30.75" customHeight="1">
      <c r="B11" s="100" t="s">
        <v>243</v>
      </c>
      <c r="C11" s="69" t="s">
        <v>63</v>
      </c>
      <c r="D11" s="69" t="s">
        <v>71</v>
      </c>
      <c r="E11" s="75">
        <f>'р.подр.ц.ст прил11'!H58</f>
        <v>6254.2</v>
      </c>
    </row>
    <row r="12" spans="2:5" ht="15.75">
      <c r="B12" s="68" t="s">
        <v>48</v>
      </c>
      <c r="C12" s="69" t="s">
        <v>63</v>
      </c>
      <c r="D12" s="69" t="s">
        <v>81</v>
      </c>
      <c r="E12" s="75">
        <f>'р.подр.ц.ст прил11'!H70</f>
        <v>100</v>
      </c>
    </row>
    <row r="13" spans="2:5" ht="15.75">
      <c r="B13" s="68" t="s">
        <v>49</v>
      </c>
      <c r="C13" s="69" t="s">
        <v>63</v>
      </c>
      <c r="D13" s="69" t="s">
        <v>106</v>
      </c>
      <c r="E13" s="75">
        <f>'р.подр.ц.ст прил11'!H76</f>
        <v>27121</v>
      </c>
    </row>
    <row r="14" spans="2:142" s="5" customFormat="1" ht="15.75">
      <c r="B14" s="66" t="s">
        <v>50</v>
      </c>
      <c r="C14" s="67" t="s">
        <v>66</v>
      </c>
      <c r="D14" s="67"/>
      <c r="E14" s="76">
        <f>SUM(E15:E18)</f>
        <v>80047.9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116</v>
      </c>
      <c r="C15" s="69" t="s">
        <v>66</v>
      </c>
      <c r="D15" s="69" t="s">
        <v>63</v>
      </c>
      <c r="E15" s="75">
        <f>'р.подр.ц.ст прил11'!H152</f>
        <v>100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226</v>
      </c>
      <c r="C16" s="69" t="s">
        <v>66</v>
      </c>
      <c r="D16" s="69" t="s">
        <v>67</v>
      </c>
      <c r="E16" s="75">
        <f>'р.подр.ц.ст прил11'!H160</f>
        <v>0.4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8" t="s">
        <v>117</v>
      </c>
      <c r="C17" s="69" t="s">
        <v>66</v>
      </c>
      <c r="D17" s="69" t="s">
        <v>65</v>
      </c>
      <c r="E17" s="75">
        <f>'р.подр.ц.ст прил11'!H166</f>
        <v>79697.5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13.5" customHeight="1">
      <c r="A18" s="7"/>
      <c r="B18" s="68" t="s">
        <v>82</v>
      </c>
      <c r="C18" s="69" t="s">
        <v>66</v>
      </c>
      <c r="D18" s="69" t="s">
        <v>78</v>
      </c>
      <c r="E18" s="75">
        <f>'р.подр.ц.ст прил11'!H198</f>
        <v>250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6" t="s">
        <v>51</v>
      </c>
      <c r="C19" s="67" t="s">
        <v>68</v>
      </c>
      <c r="D19" s="67"/>
      <c r="E19" s="76">
        <f>SUM(E20:E23)</f>
        <v>25307.199999999997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1.25" customHeight="1">
      <c r="B20" s="68" t="s">
        <v>52</v>
      </c>
      <c r="C20" s="69" t="s">
        <v>68</v>
      </c>
      <c r="D20" s="69" t="s">
        <v>63</v>
      </c>
      <c r="E20" s="75">
        <f>'р.подр.ц.ст прил11'!H218</f>
        <v>2066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2" customHeight="1">
      <c r="B21" s="68" t="s">
        <v>53</v>
      </c>
      <c r="C21" s="69" t="s">
        <v>68</v>
      </c>
      <c r="D21" s="69" t="s">
        <v>69</v>
      </c>
      <c r="E21" s="75">
        <f>'р.подр.ц.ст прил11'!H224</f>
        <v>1280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8" t="s">
        <v>80</v>
      </c>
      <c r="C22" s="69" t="s">
        <v>68</v>
      </c>
      <c r="D22" s="69" t="s">
        <v>64</v>
      </c>
      <c r="E22" s="75">
        <f>'р.подр.ц.ст прил11'!H234</f>
        <v>21651.6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100" t="s">
        <v>279</v>
      </c>
      <c r="C23" s="69" t="s">
        <v>68</v>
      </c>
      <c r="D23" s="69" t="s">
        <v>68</v>
      </c>
      <c r="E23" s="75">
        <f>'р.подр.ц.ст прил11'!H268</f>
        <v>309.6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5" s="5" customFormat="1" ht="13.5" customHeight="1">
      <c r="B24" s="66" t="s">
        <v>54</v>
      </c>
      <c r="C24" s="67" t="s">
        <v>70</v>
      </c>
      <c r="D24" s="67"/>
      <c r="E24" s="76">
        <f>SUM(E25:E29)</f>
        <v>580590.5</v>
      </c>
    </row>
    <row r="25" spans="2:5" ht="14.25" customHeight="1">
      <c r="B25" s="68" t="s">
        <v>55</v>
      </c>
      <c r="C25" s="69" t="s">
        <v>70</v>
      </c>
      <c r="D25" s="69" t="s">
        <v>63</v>
      </c>
      <c r="E25" s="75">
        <f>'р.подр.ц.ст прил11'!H277</f>
        <v>197915.6</v>
      </c>
    </row>
    <row r="26" spans="2:5" ht="15.75">
      <c r="B26" s="68" t="s">
        <v>56</v>
      </c>
      <c r="C26" s="69" t="s">
        <v>70</v>
      </c>
      <c r="D26" s="69" t="s">
        <v>69</v>
      </c>
      <c r="E26" s="75">
        <f>'р.подр.ц.ст прил11'!H295</f>
        <v>320872.8</v>
      </c>
    </row>
    <row r="27" spans="2:5" ht="15.75">
      <c r="B27" s="68" t="s">
        <v>446</v>
      </c>
      <c r="C27" s="69" t="s">
        <v>70</v>
      </c>
      <c r="D27" s="69" t="s">
        <v>64</v>
      </c>
      <c r="E27" s="75">
        <f>'р.подр.ц.ст прил11'!H334</f>
        <v>39343</v>
      </c>
    </row>
    <row r="28" spans="2:5" ht="15.75">
      <c r="B28" s="68" t="s">
        <v>57</v>
      </c>
      <c r="C28" s="69" t="s">
        <v>70</v>
      </c>
      <c r="D28" s="69" t="s">
        <v>70</v>
      </c>
      <c r="E28" s="75">
        <f>'р.подр.ц.ст прил11'!H356</f>
        <v>2230</v>
      </c>
    </row>
    <row r="29" spans="2:5" ht="15.75">
      <c r="B29" s="68" t="s">
        <v>58</v>
      </c>
      <c r="C29" s="69" t="s">
        <v>70</v>
      </c>
      <c r="D29" s="69" t="s">
        <v>65</v>
      </c>
      <c r="E29" s="75">
        <f>'р.подр.ц.ст прил11'!H418</f>
        <v>20229.1</v>
      </c>
    </row>
    <row r="30" spans="2:5" s="5" customFormat="1" ht="14.25" customHeight="1">
      <c r="B30" s="66" t="s">
        <v>108</v>
      </c>
      <c r="C30" s="67" t="s">
        <v>67</v>
      </c>
      <c r="D30" s="67"/>
      <c r="E30" s="76">
        <f>SUM(E31:E32)</f>
        <v>26589</v>
      </c>
    </row>
    <row r="31" spans="2:5" ht="13.5" customHeight="1">
      <c r="B31" s="68" t="s">
        <v>59</v>
      </c>
      <c r="C31" s="69" t="s">
        <v>67</v>
      </c>
      <c r="D31" s="69" t="s">
        <v>63</v>
      </c>
      <c r="E31" s="75">
        <f>'р.подр.ц.ст прил11'!H462</f>
        <v>19756.8</v>
      </c>
    </row>
    <row r="32" spans="2:5" ht="12.75" customHeight="1">
      <c r="B32" s="68" t="s">
        <v>109</v>
      </c>
      <c r="C32" s="69" t="s">
        <v>67</v>
      </c>
      <c r="D32" s="69" t="s">
        <v>66</v>
      </c>
      <c r="E32" s="75">
        <f>'р.подр.ц.ст прил11'!H513</f>
        <v>6832.2</v>
      </c>
    </row>
    <row r="33" spans="2:5" s="5" customFormat="1" ht="15.75">
      <c r="B33" s="66" t="s">
        <v>60</v>
      </c>
      <c r="C33" s="67">
        <v>10</v>
      </c>
      <c r="D33" s="67"/>
      <c r="E33" s="76">
        <f>SUM(E34:E37)</f>
        <v>42416.2</v>
      </c>
    </row>
    <row r="34" spans="2:5" ht="15.75">
      <c r="B34" s="68" t="s">
        <v>61</v>
      </c>
      <c r="C34" s="69">
        <v>10</v>
      </c>
      <c r="D34" s="69" t="s">
        <v>63</v>
      </c>
      <c r="E34" s="75">
        <f>'р.подр.ц.ст прил11'!H538</f>
        <v>7200</v>
      </c>
    </row>
    <row r="35" spans="2:5" ht="15.75">
      <c r="B35" s="68" t="s">
        <v>75</v>
      </c>
      <c r="C35" s="69">
        <v>10</v>
      </c>
      <c r="D35" s="69" t="s">
        <v>64</v>
      </c>
      <c r="E35" s="75">
        <f>'р.подр.ц.ст прил11'!H544</f>
        <v>3065.5</v>
      </c>
    </row>
    <row r="36" spans="2:5" ht="15.75">
      <c r="B36" s="68" t="s">
        <v>118</v>
      </c>
      <c r="C36" s="69">
        <v>10</v>
      </c>
      <c r="D36" s="69" t="s">
        <v>66</v>
      </c>
      <c r="E36" s="75">
        <f>'р.подр.ц.ст прил11'!H565</f>
        <v>29725.7</v>
      </c>
    </row>
    <row r="37" spans="2:5" ht="17.25" customHeight="1">
      <c r="B37" s="68" t="s">
        <v>62</v>
      </c>
      <c r="C37" s="69">
        <v>10</v>
      </c>
      <c r="D37" s="69" t="s">
        <v>71</v>
      </c>
      <c r="E37" s="75">
        <f>'р.подр.ц.ст прил11'!H605</f>
        <v>2425</v>
      </c>
    </row>
    <row r="38" spans="2:5" ht="15.75">
      <c r="B38" s="66" t="s">
        <v>94</v>
      </c>
      <c r="C38" s="67" t="s">
        <v>81</v>
      </c>
      <c r="D38" s="67"/>
      <c r="E38" s="76">
        <f>E39</f>
        <v>6800</v>
      </c>
    </row>
    <row r="39" spans="2:5" ht="15.75">
      <c r="B39" s="68" t="s">
        <v>107</v>
      </c>
      <c r="C39" s="69" t="s">
        <v>81</v>
      </c>
      <c r="D39" s="69" t="s">
        <v>69</v>
      </c>
      <c r="E39" s="75">
        <f>'р.подр.ц.ст прил11'!H617</f>
        <v>6800</v>
      </c>
    </row>
    <row r="40" spans="2:5" ht="28.5" customHeight="1">
      <c r="B40" s="91" t="s">
        <v>251</v>
      </c>
      <c r="C40" s="92" t="s">
        <v>106</v>
      </c>
      <c r="D40" s="92"/>
      <c r="E40" s="93">
        <f>E41</f>
        <v>7225</v>
      </c>
    </row>
    <row r="41" spans="2:11" ht="29.25" customHeight="1">
      <c r="B41" s="94" t="s">
        <v>252</v>
      </c>
      <c r="C41" s="95" t="s">
        <v>106</v>
      </c>
      <c r="D41" s="95" t="s">
        <v>63</v>
      </c>
      <c r="E41" s="96">
        <f>'р.подр.ц.ст прил11'!H633</f>
        <v>7225</v>
      </c>
      <c r="K41" s="5"/>
    </row>
    <row r="42" spans="2:5" s="5" customFormat="1" ht="15.75">
      <c r="B42" s="50" t="s">
        <v>240</v>
      </c>
      <c r="C42" s="67"/>
      <c r="D42" s="67"/>
      <c r="E42" s="76">
        <f>E38+E33+E30+E24+E19+E14+E6+E40</f>
        <v>838320.5999999999</v>
      </c>
    </row>
    <row r="43" spans="2:5" s="5" customFormat="1" ht="0.75" customHeight="1">
      <c r="B43" s="72"/>
      <c r="C43" s="73"/>
      <c r="D43" s="73"/>
      <c r="E43" s="74"/>
    </row>
    <row r="44" spans="2:5" s="5" customFormat="1" ht="15.75">
      <c r="B44" s="201"/>
      <c r="C44" s="201"/>
      <c r="D44" s="201"/>
      <c r="E44" s="201"/>
    </row>
    <row r="45" spans="2:5" ht="15">
      <c r="B45" s="201"/>
      <c r="C45" s="201"/>
      <c r="D45" s="201"/>
      <c r="E45" s="201"/>
    </row>
  </sheetData>
  <sheetProtection/>
  <mergeCells count="7">
    <mergeCell ref="B44:E45"/>
    <mergeCell ref="C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30"/>
  <sheetViews>
    <sheetView view="pageBreakPreview" zoomScaleSheetLayoutView="100" zoomScalePageLayoutView="0" workbookViewId="0" topLeftCell="B631">
      <selection activeCell="E1" sqref="E1:H1"/>
    </sheetView>
  </sheetViews>
  <sheetFormatPr defaultColWidth="9.00390625" defaultRowHeight="12.75"/>
  <cols>
    <col min="1" max="1" width="0" style="2" hidden="1" customWidth="1"/>
    <col min="2" max="2" width="43.7539062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3.625" style="23" customWidth="1"/>
    <col min="9" max="9" width="11.625" style="2" bestFit="1" customWidth="1"/>
    <col min="10" max="16384" width="9.125" style="2" customWidth="1"/>
  </cols>
  <sheetData>
    <row r="1" spans="2:8" ht="60.75" customHeight="1">
      <c r="B1" s="209"/>
      <c r="C1" s="209"/>
      <c r="D1" s="209"/>
      <c r="E1" s="210" t="s">
        <v>488</v>
      </c>
      <c r="F1" s="210"/>
      <c r="G1" s="210"/>
      <c r="H1" s="210"/>
    </row>
    <row r="2" spans="2:8" s="13" customFormat="1" ht="76.5" customHeight="1">
      <c r="B2" s="211" t="s">
        <v>437</v>
      </c>
      <c r="C2" s="211"/>
      <c r="D2" s="211"/>
      <c r="E2" s="211"/>
      <c r="F2" s="211"/>
      <c r="G2" s="211"/>
      <c r="H2" s="211"/>
    </row>
    <row r="3" spans="2:8" s="13" customFormat="1" ht="15">
      <c r="B3" s="98"/>
      <c r="C3" s="14"/>
      <c r="D3" s="14"/>
      <c r="E3" s="14"/>
      <c r="F3" s="14"/>
      <c r="G3" s="14"/>
      <c r="H3" s="163" t="s">
        <v>76</v>
      </c>
    </row>
    <row r="4" spans="2:9" ht="15.75" customHeight="1">
      <c r="B4" s="212" t="s">
        <v>45</v>
      </c>
      <c r="C4" s="213" t="s">
        <v>72</v>
      </c>
      <c r="D4" s="213" t="s">
        <v>73</v>
      </c>
      <c r="E4" s="213" t="s">
        <v>254</v>
      </c>
      <c r="F4" s="213" t="s">
        <v>74</v>
      </c>
      <c r="G4" s="213" t="s">
        <v>96</v>
      </c>
      <c r="H4" s="214" t="s">
        <v>253</v>
      </c>
      <c r="I4" s="164"/>
    </row>
    <row r="5" spans="2:9" ht="3.75" customHeight="1">
      <c r="B5" s="212"/>
      <c r="C5" s="213"/>
      <c r="D5" s="213"/>
      <c r="E5" s="213"/>
      <c r="F5" s="213"/>
      <c r="G5" s="213"/>
      <c r="H5" s="214"/>
      <c r="I5" s="164"/>
    </row>
    <row r="6" spans="2:9" s="1" customFormat="1" ht="14.25">
      <c r="B6" s="102" t="s">
        <v>120</v>
      </c>
      <c r="C6" s="103" t="s">
        <v>63</v>
      </c>
      <c r="D6" s="103"/>
      <c r="E6" s="103"/>
      <c r="F6" s="103"/>
      <c r="G6" s="103"/>
      <c r="H6" s="101">
        <f>H9+H15+H31+H58+H70+H76+H52</f>
        <v>69344.8</v>
      </c>
      <c r="I6" s="165"/>
    </row>
    <row r="7" spans="2:9" s="1" customFormat="1" ht="14.25">
      <c r="B7" s="102" t="s">
        <v>114</v>
      </c>
      <c r="C7" s="103" t="s">
        <v>63</v>
      </c>
      <c r="D7" s="103"/>
      <c r="E7" s="103"/>
      <c r="F7" s="103"/>
      <c r="G7" s="103" t="s">
        <v>98</v>
      </c>
      <c r="H7" s="101">
        <f>H14+H20+H23+H26+H30+H36+H39+H42+H48+H51+H63+H66+H69+H75+H102+H105+H108+H112+H115+H123+H127+H130+H136+H148+H142+H119</f>
        <v>67536.40000000001</v>
      </c>
      <c r="I7" s="165"/>
    </row>
    <row r="8" spans="2:9" s="1" customFormat="1" ht="14.25">
      <c r="B8" s="102" t="s">
        <v>115</v>
      </c>
      <c r="C8" s="103" t="s">
        <v>63</v>
      </c>
      <c r="D8" s="103"/>
      <c r="E8" s="103"/>
      <c r="F8" s="103"/>
      <c r="G8" s="103" t="s">
        <v>99</v>
      </c>
      <c r="H8" s="101">
        <f>H81+H84+H88+H91+H95+H57+H98</f>
        <v>1808.4</v>
      </c>
      <c r="I8" s="165"/>
    </row>
    <row r="9" spans="2:9" ht="28.5">
      <c r="B9" s="102" t="s">
        <v>125</v>
      </c>
      <c r="C9" s="103" t="s">
        <v>63</v>
      </c>
      <c r="D9" s="103" t="s">
        <v>69</v>
      </c>
      <c r="E9" s="103"/>
      <c r="F9" s="103"/>
      <c r="G9" s="103"/>
      <c r="H9" s="101">
        <f>H10</f>
        <v>1507</v>
      </c>
      <c r="I9" s="164"/>
    </row>
    <row r="10" spans="2:9" ht="15">
      <c r="B10" s="78" t="s">
        <v>32</v>
      </c>
      <c r="C10" s="104" t="s">
        <v>63</v>
      </c>
      <c r="D10" s="104" t="s">
        <v>69</v>
      </c>
      <c r="E10" s="104" t="s">
        <v>280</v>
      </c>
      <c r="F10" s="104"/>
      <c r="G10" s="104"/>
      <c r="H10" s="105">
        <f>H11</f>
        <v>1507</v>
      </c>
      <c r="I10" s="164"/>
    </row>
    <row r="11" spans="2:8" ht="30">
      <c r="B11" s="106" t="s">
        <v>43</v>
      </c>
      <c r="C11" s="104" t="s">
        <v>63</v>
      </c>
      <c r="D11" s="104" t="s">
        <v>69</v>
      </c>
      <c r="E11" s="104" t="s">
        <v>412</v>
      </c>
      <c r="F11" s="104"/>
      <c r="G11" s="104"/>
      <c r="H11" s="105">
        <f>H12</f>
        <v>1507</v>
      </c>
    </row>
    <row r="12" spans="2:8" ht="75" customHeight="1">
      <c r="B12" s="78" t="s">
        <v>264</v>
      </c>
      <c r="C12" s="104" t="s">
        <v>63</v>
      </c>
      <c r="D12" s="104" t="s">
        <v>69</v>
      </c>
      <c r="E12" s="104" t="s">
        <v>412</v>
      </c>
      <c r="F12" s="104" t="s">
        <v>128</v>
      </c>
      <c r="G12" s="104"/>
      <c r="H12" s="105">
        <f>H13</f>
        <v>1507</v>
      </c>
    </row>
    <row r="13" spans="2:8" s="9" customFormat="1" ht="30.75" customHeight="1">
      <c r="B13" s="78" t="s">
        <v>132</v>
      </c>
      <c r="C13" s="107" t="s">
        <v>63</v>
      </c>
      <c r="D13" s="107" t="s">
        <v>69</v>
      </c>
      <c r="E13" s="104" t="s">
        <v>412</v>
      </c>
      <c r="F13" s="104" t="s">
        <v>129</v>
      </c>
      <c r="G13" s="107"/>
      <c r="H13" s="108">
        <f>H14</f>
        <v>1507</v>
      </c>
    </row>
    <row r="14" spans="2:8" ht="15">
      <c r="B14" s="109" t="s">
        <v>114</v>
      </c>
      <c r="C14" s="107" t="s">
        <v>63</v>
      </c>
      <c r="D14" s="107" t="s">
        <v>69</v>
      </c>
      <c r="E14" s="107" t="s">
        <v>412</v>
      </c>
      <c r="F14" s="107" t="s">
        <v>129</v>
      </c>
      <c r="G14" s="107" t="s">
        <v>98</v>
      </c>
      <c r="H14" s="108">
        <f>'вед.прил13'!I240</f>
        <v>1507</v>
      </c>
    </row>
    <row r="15" spans="2:8" ht="28.5">
      <c r="B15" s="102" t="s">
        <v>126</v>
      </c>
      <c r="C15" s="103" t="s">
        <v>63</v>
      </c>
      <c r="D15" s="103" t="s">
        <v>64</v>
      </c>
      <c r="E15" s="103"/>
      <c r="F15" s="103"/>
      <c r="G15" s="103"/>
      <c r="H15" s="110">
        <f>H16</f>
        <v>2791.7</v>
      </c>
    </row>
    <row r="16" spans="2:8" ht="15">
      <c r="B16" s="78" t="s">
        <v>32</v>
      </c>
      <c r="C16" s="104" t="s">
        <v>63</v>
      </c>
      <c r="D16" s="104" t="s">
        <v>64</v>
      </c>
      <c r="E16" s="104" t="s">
        <v>280</v>
      </c>
      <c r="F16" s="104"/>
      <c r="G16" s="104"/>
      <c r="H16" s="111">
        <f>H17+H27</f>
        <v>2791.7</v>
      </c>
    </row>
    <row r="17" spans="2:8" ht="30">
      <c r="B17" s="191" t="s">
        <v>127</v>
      </c>
      <c r="C17" s="52" t="s">
        <v>63</v>
      </c>
      <c r="D17" s="52" t="s">
        <v>64</v>
      </c>
      <c r="E17" s="52" t="s">
        <v>281</v>
      </c>
      <c r="F17" s="52"/>
      <c r="G17" s="52"/>
      <c r="H17" s="58">
        <f>H18+H21+H24</f>
        <v>1403.7</v>
      </c>
    </row>
    <row r="18" spans="2:8" s="9" customFormat="1" ht="75">
      <c r="B18" s="78" t="s">
        <v>264</v>
      </c>
      <c r="C18" s="52" t="s">
        <v>63</v>
      </c>
      <c r="D18" s="52" t="s">
        <v>64</v>
      </c>
      <c r="E18" s="52" t="s">
        <v>281</v>
      </c>
      <c r="F18" s="52" t="s">
        <v>128</v>
      </c>
      <c r="G18" s="52"/>
      <c r="H18" s="58">
        <f>H19</f>
        <v>1252</v>
      </c>
    </row>
    <row r="19" spans="2:8" s="9" customFormat="1" ht="29.25" customHeight="1">
      <c r="B19" s="78" t="s">
        <v>132</v>
      </c>
      <c r="C19" s="52" t="s">
        <v>63</v>
      </c>
      <c r="D19" s="52" t="s">
        <v>64</v>
      </c>
      <c r="E19" s="52" t="s">
        <v>281</v>
      </c>
      <c r="F19" s="52" t="s">
        <v>129</v>
      </c>
      <c r="G19" s="52"/>
      <c r="H19" s="58">
        <f>H20</f>
        <v>1252</v>
      </c>
    </row>
    <row r="20" spans="2:8" s="9" customFormat="1" ht="15">
      <c r="B20" s="80" t="s">
        <v>114</v>
      </c>
      <c r="C20" s="53" t="s">
        <v>63</v>
      </c>
      <c r="D20" s="53" t="s">
        <v>64</v>
      </c>
      <c r="E20" s="53" t="s">
        <v>281</v>
      </c>
      <c r="F20" s="53" t="s">
        <v>129</v>
      </c>
      <c r="G20" s="53" t="s">
        <v>98</v>
      </c>
      <c r="H20" s="59">
        <f>'вед.прил13'!I15</f>
        <v>1252</v>
      </c>
    </row>
    <row r="21" spans="2:8" s="9" customFormat="1" ht="29.25" customHeight="1">
      <c r="B21" s="79" t="s">
        <v>130</v>
      </c>
      <c r="C21" s="52" t="s">
        <v>63</v>
      </c>
      <c r="D21" s="52" t="s">
        <v>64</v>
      </c>
      <c r="E21" s="52" t="s">
        <v>281</v>
      </c>
      <c r="F21" s="52" t="s">
        <v>131</v>
      </c>
      <c r="G21" s="52"/>
      <c r="H21" s="57">
        <f>H22</f>
        <v>146.7</v>
      </c>
    </row>
    <row r="22" spans="2:8" s="9" customFormat="1" ht="30">
      <c r="B22" s="79" t="s">
        <v>134</v>
      </c>
      <c r="C22" s="52" t="s">
        <v>63</v>
      </c>
      <c r="D22" s="52" t="s">
        <v>64</v>
      </c>
      <c r="E22" s="52" t="s">
        <v>281</v>
      </c>
      <c r="F22" s="52" t="s">
        <v>133</v>
      </c>
      <c r="G22" s="52"/>
      <c r="H22" s="57">
        <f>H23</f>
        <v>146.7</v>
      </c>
    </row>
    <row r="23" spans="2:8" s="9" customFormat="1" ht="15">
      <c r="B23" s="80" t="s">
        <v>114</v>
      </c>
      <c r="C23" s="53" t="s">
        <v>63</v>
      </c>
      <c r="D23" s="53" t="s">
        <v>64</v>
      </c>
      <c r="E23" s="53" t="s">
        <v>281</v>
      </c>
      <c r="F23" s="53" t="s">
        <v>133</v>
      </c>
      <c r="G23" s="53" t="s">
        <v>98</v>
      </c>
      <c r="H23" s="59">
        <f>'вед.прил13'!I18</f>
        <v>146.7</v>
      </c>
    </row>
    <row r="24" spans="2:8" s="9" customFormat="1" ht="15">
      <c r="B24" s="79" t="s">
        <v>143</v>
      </c>
      <c r="C24" s="52" t="s">
        <v>63</v>
      </c>
      <c r="D24" s="52" t="s">
        <v>64</v>
      </c>
      <c r="E24" s="52" t="s">
        <v>281</v>
      </c>
      <c r="F24" s="52" t="s">
        <v>142</v>
      </c>
      <c r="G24" s="52"/>
      <c r="H24" s="57">
        <f>H25</f>
        <v>5</v>
      </c>
    </row>
    <row r="25" spans="2:8" s="9" customFormat="1" ht="15">
      <c r="B25" s="79" t="s">
        <v>145</v>
      </c>
      <c r="C25" s="52" t="s">
        <v>63</v>
      </c>
      <c r="D25" s="52" t="s">
        <v>64</v>
      </c>
      <c r="E25" s="52" t="s">
        <v>281</v>
      </c>
      <c r="F25" s="52" t="s">
        <v>144</v>
      </c>
      <c r="G25" s="52"/>
      <c r="H25" s="57">
        <f>H26</f>
        <v>5</v>
      </c>
    </row>
    <row r="26" spans="2:8" s="9" customFormat="1" ht="15">
      <c r="B26" s="80" t="s">
        <v>114</v>
      </c>
      <c r="C26" s="53" t="s">
        <v>63</v>
      </c>
      <c r="D26" s="53" t="s">
        <v>64</v>
      </c>
      <c r="E26" s="53" t="s">
        <v>281</v>
      </c>
      <c r="F26" s="53" t="s">
        <v>144</v>
      </c>
      <c r="G26" s="53" t="s">
        <v>98</v>
      </c>
      <c r="H26" s="59">
        <f>'вед.прил13'!I21</f>
        <v>5</v>
      </c>
    </row>
    <row r="27" spans="2:8" ht="45">
      <c r="B27" s="83" t="s">
        <v>257</v>
      </c>
      <c r="C27" s="104" t="s">
        <v>63</v>
      </c>
      <c r="D27" s="104" t="s">
        <v>64</v>
      </c>
      <c r="E27" s="104" t="s">
        <v>282</v>
      </c>
      <c r="F27" s="104"/>
      <c r="G27" s="104"/>
      <c r="H27" s="111">
        <f>H28</f>
        <v>1388</v>
      </c>
    </row>
    <row r="28" spans="2:8" s="20" customFormat="1" ht="74.25" customHeight="1">
      <c r="B28" s="78" t="s">
        <v>264</v>
      </c>
      <c r="C28" s="107" t="s">
        <v>63</v>
      </c>
      <c r="D28" s="107" t="s">
        <v>64</v>
      </c>
      <c r="E28" s="104" t="s">
        <v>282</v>
      </c>
      <c r="F28" s="104" t="s">
        <v>128</v>
      </c>
      <c r="G28" s="107"/>
      <c r="H28" s="112">
        <f>H29</f>
        <v>1388</v>
      </c>
    </row>
    <row r="29" spans="2:8" s="10" customFormat="1" ht="28.5" customHeight="1">
      <c r="B29" s="78" t="s">
        <v>132</v>
      </c>
      <c r="C29" s="104" t="s">
        <v>63</v>
      </c>
      <c r="D29" s="104" t="s">
        <v>64</v>
      </c>
      <c r="E29" s="104" t="s">
        <v>282</v>
      </c>
      <c r="F29" s="104" t="s">
        <v>129</v>
      </c>
      <c r="G29" s="104"/>
      <c r="H29" s="111">
        <f>H30</f>
        <v>1388</v>
      </c>
    </row>
    <row r="30" spans="2:8" s="10" customFormat="1" ht="15">
      <c r="B30" s="80" t="s">
        <v>114</v>
      </c>
      <c r="C30" s="107" t="s">
        <v>63</v>
      </c>
      <c r="D30" s="107" t="s">
        <v>64</v>
      </c>
      <c r="E30" s="107" t="s">
        <v>282</v>
      </c>
      <c r="F30" s="107" t="s">
        <v>129</v>
      </c>
      <c r="G30" s="107" t="s">
        <v>98</v>
      </c>
      <c r="H30" s="112">
        <f>'вед.прил13'!I25</f>
        <v>1388</v>
      </c>
    </row>
    <row r="31" spans="2:8" s="10" customFormat="1" ht="26.25" customHeight="1">
      <c r="B31" s="102" t="s">
        <v>46</v>
      </c>
      <c r="C31" s="103" t="s">
        <v>63</v>
      </c>
      <c r="D31" s="103" t="s">
        <v>66</v>
      </c>
      <c r="E31" s="103"/>
      <c r="F31" s="103"/>
      <c r="G31" s="103"/>
      <c r="H31" s="110">
        <f>H32+H43</f>
        <v>31169.1</v>
      </c>
    </row>
    <row r="32" spans="2:8" s="10" customFormat="1" ht="15">
      <c r="B32" s="78" t="s">
        <v>32</v>
      </c>
      <c r="C32" s="52" t="s">
        <v>63</v>
      </c>
      <c r="D32" s="52" t="s">
        <v>66</v>
      </c>
      <c r="E32" s="52" t="s">
        <v>280</v>
      </c>
      <c r="F32" s="52"/>
      <c r="G32" s="52"/>
      <c r="H32" s="57">
        <f>H33</f>
        <v>31139.1</v>
      </c>
    </row>
    <row r="33" spans="2:8" s="20" customFormat="1" ht="30">
      <c r="B33" s="83" t="s">
        <v>127</v>
      </c>
      <c r="C33" s="52" t="s">
        <v>63</v>
      </c>
      <c r="D33" s="52" t="s">
        <v>66</v>
      </c>
      <c r="E33" s="52" t="s">
        <v>273</v>
      </c>
      <c r="F33" s="52"/>
      <c r="G33" s="52"/>
      <c r="H33" s="57">
        <f>H35+H37+H40</f>
        <v>31139.1</v>
      </c>
    </row>
    <row r="34" spans="2:8" s="20" customFormat="1" ht="75" customHeight="1">
      <c r="B34" s="78" t="s">
        <v>264</v>
      </c>
      <c r="C34" s="113" t="s">
        <v>63</v>
      </c>
      <c r="D34" s="113" t="s">
        <v>66</v>
      </c>
      <c r="E34" s="52" t="s">
        <v>273</v>
      </c>
      <c r="F34" s="113" t="s">
        <v>128</v>
      </c>
      <c r="G34" s="113"/>
      <c r="H34" s="57">
        <f>H35</f>
        <v>26869.2</v>
      </c>
    </row>
    <row r="35" spans="2:8" s="20" customFormat="1" ht="27.75" customHeight="1">
      <c r="B35" s="78" t="s">
        <v>132</v>
      </c>
      <c r="C35" s="52" t="s">
        <v>63</v>
      </c>
      <c r="D35" s="52" t="s">
        <v>66</v>
      </c>
      <c r="E35" s="52" t="s">
        <v>273</v>
      </c>
      <c r="F35" s="52" t="s">
        <v>129</v>
      </c>
      <c r="G35" s="52"/>
      <c r="H35" s="58">
        <f>H36</f>
        <v>26869.2</v>
      </c>
    </row>
    <row r="36" spans="2:8" s="20" customFormat="1" ht="15">
      <c r="B36" s="80" t="s">
        <v>114</v>
      </c>
      <c r="C36" s="53" t="s">
        <v>63</v>
      </c>
      <c r="D36" s="53" t="s">
        <v>66</v>
      </c>
      <c r="E36" s="53" t="s">
        <v>273</v>
      </c>
      <c r="F36" s="53" t="s">
        <v>129</v>
      </c>
      <c r="G36" s="53" t="s">
        <v>98</v>
      </c>
      <c r="H36" s="59">
        <f>'вед.прил13'!I246</f>
        <v>26869.2</v>
      </c>
    </row>
    <row r="37" spans="2:8" s="10" customFormat="1" ht="28.5" customHeight="1">
      <c r="B37" s="78" t="s">
        <v>130</v>
      </c>
      <c r="C37" s="52" t="s">
        <v>63</v>
      </c>
      <c r="D37" s="52" t="s">
        <v>66</v>
      </c>
      <c r="E37" s="52" t="s">
        <v>273</v>
      </c>
      <c r="F37" s="52" t="s">
        <v>131</v>
      </c>
      <c r="G37" s="52"/>
      <c r="H37" s="58">
        <f>H38</f>
        <v>4229.9</v>
      </c>
    </row>
    <row r="38" spans="2:8" s="10" customFormat="1" ht="30">
      <c r="B38" s="79" t="s">
        <v>134</v>
      </c>
      <c r="C38" s="52" t="s">
        <v>63</v>
      </c>
      <c r="D38" s="52" t="s">
        <v>66</v>
      </c>
      <c r="E38" s="52" t="s">
        <v>273</v>
      </c>
      <c r="F38" s="52" t="s">
        <v>133</v>
      </c>
      <c r="G38" s="52"/>
      <c r="H38" s="58">
        <f>H39</f>
        <v>4229.9</v>
      </c>
    </row>
    <row r="39" spans="2:8" s="10" customFormat="1" ht="15">
      <c r="B39" s="82" t="s">
        <v>114</v>
      </c>
      <c r="C39" s="53" t="s">
        <v>63</v>
      </c>
      <c r="D39" s="53" t="s">
        <v>66</v>
      </c>
      <c r="E39" s="53" t="s">
        <v>273</v>
      </c>
      <c r="F39" s="53" t="s">
        <v>133</v>
      </c>
      <c r="G39" s="53" t="s">
        <v>98</v>
      </c>
      <c r="H39" s="60">
        <f>'вед.прил13'!I249</f>
        <v>4229.9</v>
      </c>
    </row>
    <row r="40" spans="2:8" s="10" customFormat="1" ht="15">
      <c r="B40" s="79" t="s">
        <v>143</v>
      </c>
      <c r="C40" s="52" t="s">
        <v>63</v>
      </c>
      <c r="D40" s="52" t="s">
        <v>66</v>
      </c>
      <c r="E40" s="52" t="s">
        <v>273</v>
      </c>
      <c r="F40" s="52" t="s">
        <v>142</v>
      </c>
      <c r="G40" s="52"/>
      <c r="H40" s="57">
        <f>H41</f>
        <v>40</v>
      </c>
    </row>
    <row r="41" spans="2:8" s="10" customFormat="1" ht="15">
      <c r="B41" s="79" t="s">
        <v>145</v>
      </c>
      <c r="C41" s="52" t="s">
        <v>63</v>
      </c>
      <c r="D41" s="52" t="s">
        <v>66</v>
      </c>
      <c r="E41" s="52" t="s">
        <v>273</v>
      </c>
      <c r="F41" s="52" t="s">
        <v>144</v>
      </c>
      <c r="G41" s="52"/>
      <c r="H41" s="57">
        <f>H42</f>
        <v>40</v>
      </c>
    </row>
    <row r="42" spans="2:8" s="10" customFormat="1" ht="15">
      <c r="B42" s="80" t="s">
        <v>114</v>
      </c>
      <c r="C42" s="53" t="s">
        <v>63</v>
      </c>
      <c r="D42" s="53" t="s">
        <v>66</v>
      </c>
      <c r="E42" s="53" t="s">
        <v>273</v>
      </c>
      <c r="F42" s="53" t="s">
        <v>144</v>
      </c>
      <c r="G42" s="53" t="s">
        <v>98</v>
      </c>
      <c r="H42" s="59">
        <f>'вед.прил13'!I252</f>
        <v>40</v>
      </c>
    </row>
    <row r="43" spans="2:8" s="10" customFormat="1" ht="45">
      <c r="B43" s="79" t="s">
        <v>190</v>
      </c>
      <c r="C43" s="52" t="s">
        <v>63</v>
      </c>
      <c r="D43" s="52" t="s">
        <v>66</v>
      </c>
      <c r="E43" s="52" t="s">
        <v>274</v>
      </c>
      <c r="F43" s="52"/>
      <c r="G43" s="52"/>
      <c r="H43" s="57">
        <f>H44</f>
        <v>30</v>
      </c>
    </row>
    <row r="44" spans="2:8" s="10" customFormat="1" ht="45">
      <c r="B44" s="79" t="s">
        <v>409</v>
      </c>
      <c r="C44" s="52" t="s">
        <v>63</v>
      </c>
      <c r="D44" s="52" t="s">
        <v>66</v>
      </c>
      <c r="E44" s="52" t="s">
        <v>410</v>
      </c>
      <c r="F44" s="52"/>
      <c r="G44" s="52"/>
      <c r="H44" s="57">
        <f>H45</f>
        <v>30</v>
      </c>
    </row>
    <row r="45" spans="2:8" s="10" customFormat="1" ht="18" customHeight="1">
      <c r="B45" s="79" t="s">
        <v>310</v>
      </c>
      <c r="C45" s="52" t="s">
        <v>63</v>
      </c>
      <c r="D45" s="52" t="s">
        <v>66</v>
      </c>
      <c r="E45" s="52" t="s">
        <v>411</v>
      </c>
      <c r="F45" s="52"/>
      <c r="G45" s="52"/>
      <c r="H45" s="57">
        <f>H46+H49</f>
        <v>30</v>
      </c>
    </row>
    <row r="46" spans="2:8" s="15" customFormat="1" ht="73.5" customHeight="1">
      <c r="B46" s="78" t="s">
        <v>264</v>
      </c>
      <c r="C46" s="113" t="s">
        <v>63</v>
      </c>
      <c r="D46" s="113" t="s">
        <v>66</v>
      </c>
      <c r="E46" s="52" t="s">
        <v>411</v>
      </c>
      <c r="F46" s="113" t="s">
        <v>128</v>
      </c>
      <c r="G46" s="113"/>
      <c r="H46" s="57">
        <f>H47</f>
        <v>10</v>
      </c>
    </row>
    <row r="47" spans="2:8" s="15" customFormat="1" ht="30" customHeight="1">
      <c r="B47" s="78" t="s">
        <v>132</v>
      </c>
      <c r="C47" s="52" t="s">
        <v>63</v>
      </c>
      <c r="D47" s="52" t="s">
        <v>66</v>
      </c>
      <c r="E47" s="52" t="s">
        <v>411</v>
      </c>
      <c r="F47" s="52" t="s">
        <v>129</v>
      </c>
      <c r="G47" s="52"/>
      <c r="H47" s="57">
        <f>H48</f>
        <v>10</v>
      </c>
    </row>
    <row r="48" spans="2:8" s="15" customFormat="1" ht="15">
      <c r="B48" s="80" t="s">
        <v>114</v>
      </c>
      <c r="C48" s="53" t="s">
        <v>63</v>
      </c>
      <c r="D48" s="53" t="s">
        <v>66</v>
      </c>
      <c r="E48" s="53" t="s">
        <v>411</v>
      </c>
      <c r="F48" s="53" t="s">
        <v>129</v>
      </c>
      <c r="G48" s="53" t="s">
        <v>98</v>
      </c>
      <c r="H48" s="59">
        <f>'вед.прил13'!I258</f>
        <v>10</v>
      </c>
    </row>
    <row r="49" spans="2:8" s="15" customFormat="1" ht="30.75" customHeight="1">
      <c r="B49" s="78" t="s">
        <v>130</v>
      </c>
      <c r="C49" s="52" t="s">
        <v>63</v>
      </c>
      <c r="D49" s="52" t="s">
        <v>66</v>
      </c>
      <c r="E49" s="52" t="s">
        <v>411</v>
      </c>
      <c r="F49" s="52" t="s">
        <v>131</v>
      </c>
      <c r="G49" s="52"/>
      <c r="H49" s="58">
        <f>H50</f>
        <v>20</v>
      </c>
    </row>
    <row r="50" spans="2:8" s="15" customFormat="1" ht="30">
      <c r="B50" s="79" t="s">
        <v>134</v>
      </c>
      <c r="C50" s="52" t="s">
        <v>63</v>
      </c>
      <c r="D50" s="52" t="s">
        <v>66</v>
      </c>
      <c r="E50" s="52" t="s">
        <v>411</v>
      </c>
      <c r="F50" s="52" t="s">
        <v>133</v>
      </c>
      <c r="G50" s="52"/>
      <c r="H50" s="58">
        <f>H51</f>
        <v>20</v>
      </c>
    </row>
    <row r="51" spans="2:8" s="15" customFormat="1" ht="15">
      <c r="B51" s="82" t="s">
        <v>114</v>
      </c>
      <c r="C51" s="53" t="s">
        <v>63</v>
      </c>
      <c r="D51" s="53" t="s">
        <v>66</v>
      </c>
      <c r="E51" s="53" t="s">
        <v>411</v>
      </c>
      <c r="F51" s="53" t="s">
        <v>133</v>
      </c>
      <c r="G51" s="53" t="s">
        <v>98</v>
      </c>
      <c r="H51" s="60">
        <f>'вед.прил13'!I261</f>
        <v>20</v>
      </c>
    </row>
    <row r="52" spans="2:8" s="15" customFormat="1" ht="14.25">
      <c r="B52" s="81" t="s">
        <v>455</v>
      </c>
      <c r="C52" s="54" t="s">
        <v>63</v>
      </c>
      <c r="D52" s="54" t="s">
        <v>68</v>
      </c>
      <c r="E52" s="54"/>
      <c r="F52" s="54"/>
      <c r="G52" s="54"/>
      <c r="H52" s="55">
        <f>H53</f>
        <v>401.8</v>
      </c>
    </row>
    <row r="53" spans="2:8" s="15" customFormat="1" ht="15">
      <c r="B53" s="79" t="s">
        <v>32</v>
      </c>
      <c r="C53" s="52" t="s">
        <v>63</v>
      </c>
      <c r="D53" s="52" t="s">
        <v>68</v>
      </c>
      <c r="E53" s="52" t="s">
        <v>280</v>
      </c>
      <c r="F53" s="52"/>
      <c r="G53" s="52"/>
      <c r="H53" s="58">
        <f>H54</f>
        <v>401.8</v>
      </c>
    </row>
    <row r="54" spans="2:8" s="15" customFormat="1" ht="75">
      <c r="B54" s="78" t="s">
        <v>0</v>
      </c>
      <c r="C54" s="52" t="s">
        <v>63</v>
      </c>
      <c r="D54" s="52" t="s">
        <v>68</v>
      </c>
      <c r="E54" s="52" t="s">
        <v>1</v>
      </c>
      <c r="F54" s="52"/>
      <c r="G54" s="52"/>
      <c r="H54" s="58">
        <f>H55</f>
        <v>401.8</v>
      </c>
    </row>
    <row r="55" spans="2:8" s="15" customFormat="1" ht="30">
      <c r="B55" s="78" t="s">
        <v>130</v>
      </c>
      <c r="C55" s="52" t="s">
        <v>63</v>
      </c>
      <c r="D55" s="52" t="s">
        <v>68</v>
      </c>
      <c r="E55" s="52" t="s">
        <v>1</v>
      </c>
      <c r="F55" s="52" t="s">
        <v>131</v>
      </c>
      <c r="G55" s="52"/>
      <c r="H55" s="58">
        <f>H56</f>
        <v>401.8</v>
      </c>
    </row>
    <row r="56" spans="2:8" s="15" customFormat="1" ht="30">
      <c r="B56" s="79" t="s">
        <v>134</v>
      </c>
      <c r="C56" s="52" t="s">
        <v>63</v>
      </c>
      <c r="D56" s="52" t="s">
        <v>68</v>
      </c>
      <c r="E56" s="52" t="s">
        <v>1</v>
      </c>
      <c r="F56" s="52" t="s">
        <v>133</v>
      </c>
      <c r="G56" s="52"/>
      <c r="H56" s="58">
        <f>H57</f>
        <v>401.8</v>
      </c>
    </row>
    <row r="57" spans="2:8" s="15" customFormat="1" ht="15">
      <c r="B57" s="82" t="s">
        <v>115</v>
      </c>
      <c r="C57" s="53" t="s">
        <v>63</v>
      </c>
      <c r="D57" s="53" t="s">
        <v>68</v>
      </c>
      <c r="E57" s="53" t="s">
        <v>1</v>
      </c>
      <c r="F57" s="53" t="s">
        <v>133</v>
      </c>
      <c r="G57" s="53" t="s">
        <v>99</v>
      </c>
      <c r="H57" s="60">
        <f>'вед.прил13'!I267</f>
        <v>401.8</v>
      </c>
    </row>
    <row r="58" spans="2:8" s="16" customFormat="1" ht="42.75">
      <c r="B58" s="81" t="s">
        <v>243</v>
      </c>
      <c r="C58" s="54" t="s">
        <v>63</v>
      </c>
      <c r="D58" s="54" t="s">
        <v>71</v>
      </c>
      <c r="E58" s="54"/>
      <c r="F58" s="54"/>
      <c r="G58" s="54"/>
      <c r="H58" s="55">
        <f>H59</f>
        <v>6254.2</v>
      </c>
    </row>
    <row r="59" spans="2:8" s="16" customFormat="1" ht="15">
      <c r="B59" s="78" t="s">
        <v>32</v>
      </c>
      <c r="C59" s="52" t="s">
        <v>63</v>
      </c>
      <c r="D59" s="52" t="s">
        <v>71</v>
      </c>
      <c r="E59" s="52" t="s">
        <v>280</v>
      </c>
      <c r="F59" s="52"/>
      <c r="G59" s="52"/>
      <c r="H59" s="58">
        <f>H60</f>
        <v>6254.2</v>
      </c>
    </row>
    <row r="60" spans="2:8" s="16" customFormat="1" ht="30">
      <c r="B60" s="83" t="s">
        <v>127</v>
      </c>
      <c r="C60" s="52" t="s">
        <v>63</v>
      </c>
      <c r="D60" s="52" t="s">
        <v>71</v>
      </c>
      <c r="E60" s="52" t="s">
        <v>281</v>
      </c>
      <c r="F60" s="52"/>
      <c r="G60" s="52"/>
      <c r="H60" s="58">
        <f>H61+H64+H67</f>
        <v>6254.2</v>
      </c>
    </row>
    <row r="61" spans="2:8" s="16" customFormat="1" ht="73.5" customHeight="1">
      <c r="B61" s="78" t="s">
        <v>264</v>
      </c>
      <c r="C61" s="52" t="s">
        <v>63</v>
      </c>
      <c r="D61" s="52" t="s">
        <v>71</v>
      </c>
      <c r="E61" s="52" t="s">
        <v>281</v>
      </c>
      <c r="F61" s="52" t="s">
        <v>128</v>
      </c>
      <c r="G61" s="52"/>
      <c r="H61" s="58">
        <f>H62</f>
        <v>5920.4</v>
      </c>
    </row>
    <row r="62" spans="2:8" s="16" customFormat="1" ht="28.5" customHeight="1">
      <c r="B62" s="78" t="s">
        <v>132</v>
      </c>
      <c r="C62" s="52" t="s">
        <v>63</v>
      </c>
      <c r="D62" s="52" t="s">
        <v>71</v>
      </c>
      <c r="E62" s="52" t="s">
        <v>281</v>
      </c>
      <c r="F62" s="52" t="s">
        <v>129</v>
      </c>
      <c r="G62" s="52"/>
      <c r="H62" s="58">
        <f>H63</f>
        <v>5920.4</v>
      </c>
    </row>
    <row r="63" spans="2:8" s="16" customFormat="1" ht="15">
      <c r="B63" s="80" t="s">
        <v>114</v>
      </c>
      <c r="C63" s="53" t="s">
        <v>63</v>
      </c>
      <c r="D63" s="53" t="s">
        <v>71</v>
      </c>
      <c r="E63" s="53" t="s">
        <v>281</v>
      </c>
      <c r="F63" s="53" t="s">
        <v>129</v>
      </c>
      <c r="G63" s="53" t="s">
        <v>98</v>
      </c>
      <c r="H63" s="59">
        <f>'вед.прил13'!I45+'вед.прил13'!I650</f>
        <v>5920.4</v>
      </c>
    </row>
    <row r="64" spans="2:8" s="21" customFormat="1" ht="30" customHeight="1">
      <c r="B64" s="79" t="s">
        <v>130</v>
      </c>
      <c r="C64" s="52" t="s">
        <v>63</v>
      </c>
      <c r="D64" s="52" t="s">
        <v>71</v>
      </c>
      <c r="E64" s="52" t="s">
        <v>281</v>
      </c>
      <c r="F64" s="52" t="s">
        <v>131</v>
      </c>
      <c r="G64" s="52"/>
      <c r="H64" s="57">
        <f>H65</f>
        <v>330.3</v>
      </c>
    </row>
    <row r="65" spans="2:8" ht="30">
      <c r="B65" s="79" t="s">
        <v>134</v>
      </c>
      <c r="C65" s="52" t="s">
        <v>63</v>
      </c>
      <c r="D65" s="52" t="s">
        <v>71</v>
      </c>
      <c r="E65" s="52" t="s">
        <v>281</v>
      </c>
      <c r="F65" s="52" t="s">
        <v>133</v>
      </c>
      <c r="G65" s="52"/>
      <c r="H65" s="57">
        <f>H66</f>
        <v>330.3</v>
      </c>
    </row>
    <row r="66" spans="2:8" ht="15">
      <c r="B66" s="80" t="s">
        <v>114</v>
      </c>
      <c r="C66" s="53" t="s">
        <v>63</v>
      </c>
      <c r="D66" s="53" t="s">
        <v>71</v>
      </c>
      <c r="E66" s="53" t="s">
        <v>281</v>
      </c>
      <c r="F66" s="53" t="s">
        <v>133</v>
      </c>
      <c r="G66" s="53" t="s">
        <v>98</v>
      </c>
      <c r="H66" s="59">
        <f>'вед.прил13'!I48+'вед.прил13'!I653</f>
        <v>330.3</v>
      </c>
    </row>
    <row r="67" spans="2:8" ht="15">
      <c r="B67" s="79" t="s">
        <v>143</v>
      </c>
      <c r="C67" s="52" t="s">
        <v>63</v>
      </c>
      <c r="D67" s="52" t="s">
        <v>71</v>
      </c>
      <c r="E67" s="52" t="s">
        <v>281</v>
      </c>
      <c r="F67" s="52" t="s">
        <v>142</v>
      </c>
      <c r="G67" s="52"/>
      <c r="H67" s="57">
        <f>H68</f>
        <v>3.5</v>
      </c>
    </row>
    <row r="68" spans="2:8" ht="15">
      <c r="B68" s="79" t="s">
        <v>145</v>
      </c>
      <c r="C68" s="52" t="s">
        <v>63</v>
      </c>
      <c r="D68" s="52" t="s">
        <v>71</v>
      </c>
      <c r="E68" s="52" t="s">
        <v>281</v>
      </c>
      <c r="F68" s="52" t="s">
        <v>144</v>
      </c>
      <c r="G68" s="52"/>
      <c r="H68" s="57">
        <f>H69</f>
        <v>3.5</v>
      </c>
    </row>
    <row r="69" spans="2:8" ht="15">
      <c r="B69" s="80" t="s">
        <v>114</v>
      </c>
      <c r="C69" s="53" t="s">
        <v>63</v>
      </c>
      <c r="D69" s="53" t="s">
        <v>71</v>
      </c>
      <c r="E69" s="53" t="s">
        <v>281</v>
      </c>
      <c r="F69" s="53" t="s">
        <v>144</v>
      </c>
      <c r="G69" s="53" t="s">
        <v>98</v>
      </c>
      <c r="H69" s="59">
        <f>'вед.прил13'!I656+'вед.прил13'!I51</f>
        <v>3.5</v>
      </c>
    </row>
    <row r="70" spans="2:8" ht="14.25">
      <c r="B70" s="84" t="s">
        <v>48</v>
      </c>
      <c r="C70" s="54" t="s">
        <v>63</v>
      </c>
      <c r="D70" s="54" t="s">
        <v>81</v>
      </c>
      <c r="E70" s="54"/>
      <c r="F70" s="54"/>
      <c r="G70" s="54"/>
      <c r="H70" s="56">
        <f>H71</f>
        <v>100</v>
      </c>
    </row>
    <row r="71" spans="2:8" ht="15">
      <c r="B71" s="79" t="s">
        <v>32</v>
      </c>
      <c r="C71" s="52" t="s">
        <v>63</v>
      </c>
      <c r="D71" s="52" t="s">
        <v>81</v>
      </c>
      <c r="E71" s="52" t="s">
        <v>280</v>
      </c>
      <c r="F71" s="52"/>
      <c r="G71" s="52"/>
      <c r="H71" s="57">
        <f>H72</f>
        <v>100</v>
      </c>
    </row>
    <row r="72" spans="2:8" ht="30">
      <c r="B72" s="79" t="s">
        <v>259</v>
      </c>
      <c r="C72" s="52" t="s">
        <v>63</v>
      </c>
      <c r="D72" s="52" t="s">
        <v>81</v>
      </c>
      <c r="E72" s="52" t="s">
        <v>407</v>
      </c>
      <c r="F72" s="52"/>
      <c r="G72" s="52"/>
      <c r="H72" s="57">
        <f>H73</f>
        <v>100</v>
      </c>
    </row>
    <row r="73" spans="2:8" ht="21" customHeight="1">
      <c r="B73" s="78" t="s">
        <v>143</v>
      </c>
      <c r="C73" s="52" t="s">
        <v>63</v>
      </c>
      <c r="D73" s="52" t="s">
        <v>81</v>
      </c>
      <c r="E73" s="52" t="s">
        <v>407</v>
      </c>
      <c r="F73" s="52" t="s">
        <v>142</v>
      </c>
      <c r="G73" s="52"/>
      <c r="H73" s="58">
        <f>H74</f>
        <v>100</v>
      </c>
    </row>
    <row r="74" spans="2:8" ht="15">
      <c r="B74" s="79" t="s">
        <v>430</v>
      </c>
      <c r="C74" s="52" t="s">
        <v>63</v>
      </c>
      <c r="D74" s="52" t="s">
        <v>81</v>
      </c>
      <c r="E74" s="52" t="s">
        <v>407</v>
      </c>
      <c r="F74" s="52" t="s">
        <v>429</v>
      </c>
      <c r="G74" s="52"/>
      <c r="H74" s="58">
        <f>H75</f>
        <v>100</v>
      </c>
    </row>
    <row r="75" spans="2:8" ht="15">
      <c r="B75" s="82" t="s">
        <v>114</v>
      </c>
      <c r="C75" s="53" t="s">
        <v>63</v>
      </c>
      <c r="D75" s="53" t="s">
        <v>81</v>
      </c>
      <c r="E75" s="53" t="s">
        <v>407</v>
      </c>
      <c r="F75" s="53" t="s">
        <v>429</v>
      </c>
      <c r="G75" s="53" t="s">
        <v>98</v>
      </c>
      <c r="H75" s="60">
        <f>'вед.прил13'!I273</f>
        <v>100</v>
      </c>
    </row>
    <row r="76" spans="2:8" s="9" customFormat="1" ht="14.25">
      <c r="B76" s="102" t="s">
        <v>49</v>
      </c>
      <c r="C76" s="54" t="s">
        <v>63</v>
      </c>
      <c r="D76" s="54" t="s">
        <v>106</v>
      </c>
      <c r="E76" s="54"/>
      <c r="F76" s="54"/>
      <c r="G76" s="54"/>
      <c r="H76" s="55">
        <f>H77+H131+H143+H137</f>
        <v>27121</v>
      </c>
    </row>
    <row r="77" spans="2:8" ht="15">
      <c r="B77" s="78" t="s">
        <v>32</v>
      </c>
      <c r="C77" s="52" t="s">
        <v>63</v>
      </c>
      <c r="D77" s="52" t="s">
        <v>106</v>
      </c>
      <c r="E77" s="52" t="s">
        <v>275</v>
      </c>
      <c r="F77" s="52"/>
      <c r="G77" s="52"/>
      <c r="H77" s="57">
        <f>H78+H85+H92+H99+H109+H124+H120+H116</f>
        <v>26808</v>
      </c>
    </row>
    <row r="78" spans="2:8" s="9" customFormat="1" ht="105">
      <c r="B78" s="87" t="s">
        <v>42</v>
      </c>
      <c r="C78" s="52" t="s">
        <v>63</v>
      </c>
      <c r="D78" s="52" t="s">
        <v>106</v>
      </c>
      <c r="E78" s="52" t="s">
        <v>276</v>
      </c>
      <c r="F78" s="54"/>
      <c r="G78" s="54"/>
      <c r="H78" s="57">
        <f>H80+H82</f>
        <v>327.7</v>
      </c>
    </row>
    <row r="79" spans="2:8" s="9" customFormat="1" ht="73.5" customHeight="1">
      <c r="B79" s="78" t="s">
        <v>264</v>
      </c>
      <c r="C79" s="113" t="s">
        <v>63</v>
      </c>
      <c r="D79" s="113" t="s">
        <v>106</v>
      </c>
      <c r="E79" s="52" t="s">
        <v>276</v>
      </c>
      <c r="F79" s="113" t="s">
        <v>128</v>
      </c>
      <c r="G79" s="114"/>
      <c r="H79" s="57">
        <f>H80</f>
        <v>260.4</v>
      </c>
    </row>
    <row r="80" spans="2:8" s="9" customFormat="1" ht="30" customHeight="1">
      <c r="B80" s="78" t="s">
        <v>132</v>
      </c>
      <c r="C80" s="52" t="s">
        <v>63</v>
      </c>
      <c r="D80" s="52" t="s">
        <v>106</v>
      </c>
      <c r="E80" s="52" t="s">
        <v>276</v>
      </c>
      <c r="F80" s="52" t="s">
        <v>129</v>
      </c>
      <c r="G80" s="52"/>
      <c r="H80" s="58">
        <f>H81</f>
        <v>260.4</v>
      </c>
    </row>
    <row r="81" spans="2:8" s="17" customFormat="1" ht="15">
      <c r="B81" s="80" t="s">
        <v>115</v>
      </c>
      <c r="C81" s="53" t="s">
        <v>63</v>
      </c>
      <c r="D81" s="53" t="s">
        <v>106</v>
      </c>
      <c r="E81" s="53" t="s">
        <v>276</v>
      </c>
      <c r="F81" s="53" t="s">
        <v>129</v>
      </c>
      <c r="G81" s="53" t="s">
        <v>99</v>
      </c>
      <c r="H81" s="59">
        <f>'вед.прил13'!I303</f>
        <v>260.4</v>
      </c>
    </row>
    <row r="82" spans="2:8" s="12" customFormat="1" ht="28.5" customHeight="1">
      <c r="B82" s="78" t="s">
        <v>130</v>
      </c>
      <c r="C82" s="52" t="s">
        <v>63</v>
      </c>
      <c r="D82" s="52" t="s">
        <v>106</v>
      </c>
      <c r="E82" s="52" t="s">
        <v>276</v>
      </c>
      <c r="F82" s="52" t="s">
        <v>131</v>
      </c>
      <c r="G82" s="52"/>
      <c r="H82" s="58">
        <f>H83</f>
        <v>67.3</v>
      </c>
    </row>
    <row r="83" spans="2:8" s="12" customFormat="1" ht="30">
      <c r="B83" s="79" t="s">
        <v>134</v>
      </c>
      <c r="C83" s="52" t="s">
        <v>63</v>
      </c>
      <c r="D83" s="52" t="s">
        <v>106</v>
      </c>
      <c r="E83" s="52" t="s">
        <v>276</v>
      </c>
      <c r="F83" s="52" t="s">
        <v>133</v>
      </c>
      <c r="G83" s="52"/>
      <c r="H83" s="58">
        <f>H84</f>
        <v>67.3</v>
      </c>
    </row>
    <row r="84" spans="2:8" s="12" customFormat="1" ht="15">
      <c r="B84" s="82" t="s">
        <v>115</v>
      </c>
      <c r="C84" s="53" t="s">
        <v>63</v>
      </c>
      <c r="D84" s="53" t="s">
        <v>106</v>
      </c>
      <c r="E84" s="53" t="s">
        <v>276</v>
      </c>
      <c r="F84" s="53" t="s">
        <v>133</v>
      </c>
      <c r="G84" s="53" t="s">
        <v>99</v>
      </c>
      <c r="H84" s="60">
        <f>'вед.прил13'!I307</f>
        <v>67.3</v>
      </c>
    </row>
    <row r="85" spans="2:8" s="12" customFormat="1" ht="75">
      <c r="B85" s="87" t="s">
        <v>41</v>
      </c>
      <c r="C85" s="52" t="s">
        <v>63</v>
      </c>
      <c r="D85" s="52" t="s">
        <v>106</v>
      </c>
      <c r="E85" s="52" t="s">
        <v>398</v>
      </c>
      <c r="F85" s="52"/>
      <c r="G85" s="52"/>
      <c r="H85" s="57">
        <f>H87+H89</f>
        <v>754.5</v>
      </c>
    </row>
    <row r="86" spans="2:8" s="12" customFormat="1" ht="73.5" customHeight="1">
      <c r="B86" s="78" t="s">
        <v>264</v>
      </c>
      <c r="C86" s="113" t="s">
        <v>63</v>
      </c>
      <c r="D86" s="113" t="s">
        <v>106</v>
      </c>
      <c r="E86" s="52" t="s">
        <v>398</v>
      </c>
      <c r="F86" s="113" t="s">
        <v>128</v>
      </c>
      <c r="G86" s="113"/>
      <c r="H86" s="57">
        <f>H87</f>
        <v>719</v>
      </c>
    </row>
    <row r="87" spans="2:8" s="9" customFormat="1" ht="28.5" customHeight="1">
      <c r="B87" s="78" t="s">
        <v>132</v>
      </c>
      <c r="C87" s="52" t="s">
        <v>63</v>
      </c>
      <c r="D87" s="52" t="s">
        <v>106</v>
      </c>
      <c r="E87" s="52" t="s">
        <v>398</v>
      </c>
      <c r="F87" s="52" t="s">
        <v>129</v>
      </c>
      <c r="G87" s="52"/>
      <c r="H87" s="58">
        <f>H88</f>
        <v>719</v>
      </c>
    </row>
    <row r="88" spans="2:8" s="9" customFormat="1" ht="15">
      <c r="B88" s="80" t="s">
        <v>115</v>
      </c>
      <c r="C88" s="53" t="s">
        <v>63</v>
      </c>
      <c r="D88" s="53" t="s">
        <v>106</v>
      </c>
      <c r="E88" s="53" t="s">
        <v>398</v>
      </c>
      <c r="F88" s="53" t="s">
        <v>129</v>
      </c>
      <c r="G88" s="53" t="s">
        <v>99</v>
      </c>
      <c r="H88" s="59">
        <f>'вед.прил13'!I311</f>
        <v>719</v>
      </c>
    </row>
    <row r="89" spans="2:8" s="9" customFormat="1" ht="31.5" customHeight="1">
      <c r="B89" s="78" t="s">
        <v>130</v>
      </c>
      <c r="C89" s="52" t="s">
        <v>63</v>
      </c>
      <c r="D89" s="52" t="s">
        <v>106</v>
      </c>
      <c r="E89" s="52" t="s">
        <v>398</v>
      </c>
      <c r="F89" s="52" t="s">
        <v>131</v>
      </c>
      <c r="G89" s="52"/>
      <c r="H89" s="58">
        <f>H90</f>
        <v>35.5</v>
      </c>
    </row>
    <row r="90" spans="2:8" s="9" customFormat="1" ht="30">
      <c r="B90" s="79" t="s">
        <v>134</v>
      </c>
      <c r="C90" s="52" t="s">
        <v>63</v>
      </c>
      <c r="D90" s="52" t="s">
        <v>106</v>
      </c>
      <c r="E90" s="52" t="s">
        <v>398</v>
      </c>
      <c r="F90" s="52" t="s">
        <v>133</v>
      </c>
      <c r="G90" s="52"/>
      <c r="H90" s="58">
        <f>H91</f>
        <v>35.5</v>
      </c>
    </row>
    <row r="91" spans="2:8" s="9" customFormat="1" ht="15">
      <c r="B91" s="82" t="s">
        <v>115</v>
      </c>
      <c r="C91" s="53" t="s">
        <v>63</v>
      </c>
      <c r="D91" s="53" t="s">
        <v>106</v>
      </c>
      <c r="E91" s="53" t="s">
        <v>398</v>
      </c>
      <c r="F91" s="53" t="s">
        <v>133</v>
      </c>
      <c r="G91" s="53" t="s">
        <v>99</v>
      </c>
      <c r="H91" s="60">
        <f>'вед.прил13'!I314</f>
        <v>35.5</v>
      </c>
    </row>
    <row r="92" spans="2:8" s="9" customFormat="1" ht="45">
      <c r="B92" s="87" t="s">
        <v>40</v>
      </c>
      <c r="C92" s="52" t="s">
        <v>63</v>
      </c>
      <c r="D92" s="52" t="s">
        <v>106</v>
      </c>
      <c r="E92" s="52" t="s">
        <v>397</v>
      </c>
      <c r="F92" s="52"/>
      <c r="G92" s="52"/>
      <c r="H92" s="57">
        <f>H93+H96</f>
        <v>324.4</v>
      </c>
    </row>
    <row r="93" spans="2:8" s="9" customFormat="1" ht="74.25" customHeight="1">
      <c r="B93" s="78" t="s">
        <v>264</v>
      </c>
      <c r="C93" s="113" t="s">
        <v>63</v>
      </c>
      <c r="D93" s="113" t="s">
        <v>106</v>
      </c>
      <c r="E93" s="52" t="s">
        <v>397</v>
      </c>
      <c r="F93" s="113" t="s">
        <v>128</v>
      </c>
      <c r="G93" s="113"/>
      <c r="H93" s="57">
        <f>H94</f>
        <v>276</v>
      </c>
    </row>
    <row r="94" spans="2:8" s="9" customFormat="1" ht="27.75" customHeight="1">
      <c r="B94" s="78" t="s">
        <v>132</v>
      </c>
      <c r="C94" s="52" t="s">
        <v>63</v>
      </c>
      <c r="D94" s="52" t="s">
        <v>106</v>
      </c>
      <c r="E94" s="52" t="s">
        <v>397</v>
      </c>
      <c r="F94" s="52" t="s">
        <v>129</v>
      </c>
      <c r="G94" s="52"/>
      <c r="H94" s="58">
        <f>H95</f>
        <v>276</v>
      </c>
    </row>
    <row r="95" spans="2:8" s="9" customFormat="1" ht="15">
      <c r="B95" s="80" t="s">
        <v>115</v>
      </c>
      <c r="C95" s="53" t="s">
        <v>63</v>
      </c>
      <c r="D95" s="53" t="s">
        <v>106</v>
      </c>
      <c r="E95" s="53" t="s">
        <v>397</v>
      </c>
      <c r="F95" s="53" t="s">
        <v>129</v>
      </c>
      <c r="G95" s="53" t="s">
        <v>99</v>
      </c>
      <c r="H95" s="59">
        <f>'вед.прил13'!I318</f>
        <v>276</v>
      </c>
    </row>
    <row r="96" spans="2:8" s="9" customFormat="1" ht="30">
      <c r="B96" s="78" t="s">
        <v>130</v>
      </c>
      <c r="C96" s="52" t="s">
        <v>63</v>
      </c>
      <c r="D96" s="52" t="s">
        <v>106</v>
      </c>
      <c r="E96" s="52" t="s">
        <v>397</v>
      </c>
      <c r="F96" s="52" t="s">
        <v>131</v>
      </c>
      <c r="G96" s="52"/>
      <c r="H96" s="57">
        <f>H97</f>
        <v>48.4</v>
      </c>
    </row>
    <row r="97" spans="2:8" s="9" customFormat="1" ht="30">
      <c r="B97" s="79" t="s">
        <v>134</v>
      </c>
      <c r="C97" s="52" t="s">
        <v>63</v>
      </c>
      <c r="D97" s="52" t="s">
        <v>106</v>
      </c>
      <c r="E97" s="52" t="s">
        <v>397</v>
      </c>
      <c r="F97" s="52" t="s">
        <v>133</v>
      </c>
      <c r="G97" s="52"/>
      <c r="H97" s="57">
        <f>H98</f>
        <v>48.4</v>
      </c>
    </row>
    <row r="98" spans="2:8" s="9" customFormat="1" ht="15">
      <c r="B98" s="80" t="s">
        <v>115</v>
      </c>
      <c r="C98" s="53" t="s">
        <v>63</v>
      </c>
      <c r="D98" s="53" t="s">
        <v>106</v>
      </c>
      <c r="E98" s="53" t="s">
        <v>397</v>
      </c>
      <c r="F98" s="53" t="s">
        <v>133</v>
      </c>
      <c r="G98" s="53" t="s">
        <v>99</v>
      </c>
      <c r="H98" s="59">
        <f>'вед.прил13'!I321</f>
        <v>48.4</v>
      </c>
    </row>
    <row r="99" spans="2:8" s="9" customFormat="1" ht="30">
      <c r="B99" s="83" t="s">
        <v>127</v>
      </c>
      <c r="C99" s="52" t="s">
        <v>63</v>
      </c>
      <c r="D99" s="52" t="s">
        <v>106</v>
      </c>
      <c r="E99" s="52" t="s">
        <v>281</v>
      </c>
      <c r="F99" s="52"/>
      <c r="G99" s="52"/>
      <c r="H99" s="57">
        <f>H101+H103+H106</f>
        <v>6380.1</v>
      </c>
    </row>
    <row r="100" spans="2:8" s="9" customFormat="1" ht="74.25" customHeight="1">
      <c r="B100" s="78" t="s">
        <v>264</v>
      </c>
      <c r="C100" s="113" t="s">
        <v>63</v>
      </c>
      <c r="D100" s="113" t="s">
        <v>106</v>
      </c>
      <c r="E100" s="52" t="s">
        <v>281</v>
      </c>
      <c r="F100" s="113" t="s">
        <v>128</v>
      </c>
      <c r="G100" s="113"/>
      <c r="H100" s="57">
        <f>H101</f>
        <v>5853</v>
      </c>
    </row>
    <row r="101" spans="2:8" ht="28.5" customHeight="1">
      <c r="B101" s="78" t="s">
        <v>132</v>
      </c>
      <c r="C101" s="52" t="s">
        <v>63</v>
      </c>
      <c r="D101" s="52" t="s">
        <v>106</v>
      </c>
      <c r="E101" s="52" t="s">
        <v>281</v>
      </c>
      <c r="F101" s="52" t="s">
        <v>129</v>
      </c>
      <c r="G101" s="52"/>
      <c r="H101" s="58">
        <f>H102</f>
        <v>5853</v>
      </c>
    </row>
    <row r="102" spans="2:8" s="16" customFormat="1" ht="15">
      <c r="B102" s="80" t="s">
        <v>114</v>
      </c>
      <c r="C102" s="52" t="s">
        <v>63</v>
      </c>
      <c r="D102" s="52" t="s">
        <v>106</v>
      </c>
      <c r="E102" s="53" t="s">
        <v>281</v>
      </c>
      <c r="F102" s="53" t="s">
        <v>129</v>
      </c>
      <c r="G102" s="53" t="s">
        <v>98</v>
      </c>
      <c r="H102" s="59">
        <f>'вед.прил13'!I176</f>
        <v>5853</v>
      </c>
    </row>
    <row r="103" spans="2:8" s="16" customFormat="1" ht="28.5" customHeight="1">
      <c r="B103" s="78" t="s">
        <v>130</v>
      </c>
      <c r="C103" s="52" t="s">
        <v>63</v>
      </c>
      <c r="D103" s="52" t="s">
        <v>106</v>
      </c>
      <c r="E103" s="52" t="s">
        <v>281</v>
      </c>
      <c r="F103" s="52" t="s">
        <v>131</v>
      </c>
      <c r="G103" s="52"/>
      <c r="H103" s="58">
        <f>H104</f>
        <v>523.1</v>
      </c>
    </row>
    <row r="104" spans="2:8" s="16" customFormat="1" ht="30">
      <c r="B104" s="79" t="s">
        <v>134</v>
      </c>
      <c r="C104" s="52" t="s">
        <v>63</v>
      </c>
      <c r="D104" s="52" t="s">
        <v>106</v>
      </c>
      <c r="E104" s="52" t="s">
        <v>281</v>
      </c>
      <c r="F104" s="52" t="s">
        <v>133</v>
      </c>
      <c r="G104" s="52"/>
      <c r="H104" s="58">
        <f>H105</f>
        <v>523.1</v>
      </c>
    </row>
    <row r="105" spans="2:8" s="15" customFormat="1" ht="15">
      <c r="B105" s="82" t="s">
        <v>114</v>
      </c>
      <c r="C105" s="52" t="s">
        <v>63</v>
      </c>
      <c r="D105" s="52" t="s">
        <v>106</v>
      </c>
      <c r="E105" s="53" t="s">
        <v>281</v>
      </c>
      <c r="F105" s="53" t="s">
        <v>133</v>
      </c>
      <c r="G105" s="53" t="s">
        <v>98</v>
      </c>
      <c r="H105" s="60">
        <f>'вед.прил13'!I179</f>
        <v>523.1</v>
      </c>
    </row>
    <row r="106" spans="2:8" s="15" customFormat="1" ht="15">
      <c r="B106" s="79" t="s">
        <v>143</v>
      </c>
      <c r="C106" s="52" t="s">
        <v>63</v>
      </c>
      <c r="D106" s="52" t="s">
        <v>106</v>
      </c>
      <c r="E106" s="52" t="s">
        <v>281</v>
      </c>
      <c r="F106" s="52" t="s">
        <v>142</v>
      </c>
      <c r="G106" s="52"/>
      <c r="H106" s="57">
        <f>H107</f>
        <v>4</v>
      </c>
    </row>
    <row r="107" spans="2:8" s="15" customFormat="1" ht="15">
      <c r="B107" s="79" t="s">
        <v>145</v>
      </c>
      <c r="C107" s="52" t="s">
        <v>63</v>
      </c>
      <c r="D107" s="52" t="s">
        <v>106</v>
      </c>
      <c r="E107" s="52" t="s">
        <v>281</v>
      </c>
      <c r="F107" s="52" t="s">
        <v>144</v>
      </c>
      <c r="G107" s="52"/>
      <c r="H107" s="57">
        <f>H108</f>
        <v>4</v>
      </c>
    </row>
    <row r="108" spans="2:8" s="15" customFormat="1" ht="15">
      <c r="B108" s="80" t="s">
        <v>114</v>
      </c>
      <c r="C108" s="53" t="s">
        <v>63</v>
      </c>
      <c r="D108" s="53" t="s">
        <v>106</v>
      </c>
      <c r="E108" s="53" t="s">
        <v>281</v>
      </c>
      <c r="F108" s="53" t="s">
        <v>144</v>
      </c>
      <c r="G108" s="53" t="s">
        <v>98</v>
      </c>
      <c r="H108" s="59">
        <f>'вед.прил13'!I182</f>
        <v>4</v>
      </c>
    </row>
    <row r="109" spans="2:8" s="15" customFormat="1" ht="60">
      <c r="B109" s="79" t="s">
        <v>239</v>
      </c>
      <c r="C109" s="52" t="s">
        <v>63</v>
      </c>
      <c r="D109" s="52" t="s">
        <v>106</v>
      </c>
      <c r="E109" s="52" t="s">
        <v>10</v>
      </c>
      <c r="F109" s="52"/>
      <c r="G109" s="52"/>
      <c r="H109" s="57">
        <f>H110+H113</f>
        <v>726.1</v>
      </c>
    </row>
    <row r="110" spans="2:8" s="15" customFormat="1" ht="30" customHeight="1">
      <c r="B110" s="78" t="s">
        <v>130</v>
      </c>
      <c r="C110" s="52" t="s">
        <v>63</v>
      </c>
      <c r="D110" s="52" t="s">
        <v>106</v>
      </c>
      <c r="E110" s="52" t="s">
        <v>10</v>
      </c>
      <c r="F110" s="52" t="s">
        <v>131</v>
      </c>
      <c r="G110" s="52"/>
      <c r="H110" s="57">
        <f>H111</f>
        <v>718.2</v>
      </c>
    </row>
    <row r="111" spans="2:8" s="15" customFormat="1" ht="30">
      <c r="B111" s="79" t="s">
        <v>134</v>
      </c>
      <c r="C111" s="52" t="s">
        <v>63</v>
      </c>
      <c r="D111" s="52" t="s">
        <v>106</v>
      </c>
      <c r="E111" s="52" t="s">
        <v>10</v>
      </c>
      <c r="F111" s="52" t="s">
        <v>133</v>
      </c>
      <c r="G111" s="52"/>
      <c r="H111" s="57">
        <f>H112</f>
        <v>718.2</v>
      </c>
    </row>
    <row r="112" spans="2:8" s="16" customFormat="1" ht="15">
      <c r="B112" s="82" t="s">
        <v>114</v>
      </c>
      <c r="C112" s="53" t="s">
        <v>63</v>
      </c>
      <c r="D112" s="53" t="s">
        <v>106</v>
      </c>
      <c r="E112" s="53" t="s">
        <v>10</v>
      </c>
      <c r="F112" s="53" t="s">
        <v>133</v>
      </c>
      <c r="G112" s="53" t="s">
        <v>98</v>
      </c>
      <c r="H112" s="59">
        <f>'вед.прил13'!I186</f>
        <v>718.2</v>
      </c>
    </row>
    <row r="113" spans="2:8" s="16" customFormat="1" ht="15">
      <c r="B113" s="79" t="s">
        <v>143</v>
      </c>
      <c r="C113" s="52" t="s">
        <v>63</v>
      </c>
      <c r="D113" s="52" t="s">
        <v>106</v>
      </c>
      <c r="E113" s="52" t="s">
        <v>10</v>
      </c>
      <c r="F113" s="52" t="s">
        <v>142</v>
      </c>
      <c r="G113" s="52"/>
      <c r="H113" s="57">
        <f>H114</f>
        <v>7.9</v>
      </c>
    </row>
    <row r="114" spans="2:8" s="15" customFormat="1" ht="15">
      <c r="B114" s="79" t="s">
        <v>145</v>
      </c>
      <c r="C114" s="52" t="s">
        <v>63</v>
      </c>
      <c r="D114" s="52" t="s">
        <v>106</v>
      </c>
      <c r="E114" s="52" t="s">
        <v>10</v>
      </c>
      <c r="F114" s="52" t="s">
        <v>144</v>
      </c>
      <c r="G114" s="52"/>
      <c r="H114" s="57">
        <f>H115</f>
        <v>7.9</v>
      </c>
    </row>
    <row r="115" spans="2:8" s="9" customFormat="1" ht="15">
      <c r="B115" s="80" t="s">
        <v>114</v>
      </c>
      <c r="C115" s="53" t="s">
        <v>63</v>
      </c>
      <c r="D115" s="53" t="s">
        <v>106</v>
      </c>
      <c r="E115" s="53" t="s">
        <v>10</v>
      </c>
      <c r="F115" s="53" t="s">
        <v>144</v>
      </c>
      <c r="G115" s="53" t="s">
        <v>98</v>
      </c>
      <c r="H115" s="59">
        <f>'вед.прил13'!I189</f>
        <v>7.9</v>
      </c>
    </row>
    <row r="116" spans="2:8" s="9" customFormat="1" ht="42.75" customHeight="1">
      <c r="B116" s="79" t="s">
        <v>468</v>
      </c>
      <c r="C116" s="52" t="s">
        <v>63</v>
      </c>
      <c r="D116" s="52" t="s">
        <v>106</v>
      </c>
      <c r="E116" s="52" t="s">
        <v>469</v>
      </c>
      <c r="F116" s="52"/>
      <c r="G116" s="52"/>
      <c r="H116" s="57">
        <f>H117</f>
        <v>14600.2</v>
      </c>
    </row>
    <row r="117" spans="2:8" s="9" customFormat="1" ht="15">
      <c r="B117" s="79" t="s">
        <v>143</v>
      </c>
      <c r="C117" s="52" t="s">
        <v>63</v>
      </c>
      <c r="D117" s="52" t="s">
        <v>106</v>
      </c>
      <c r="E117" s="52" t="s">
        <v>469</v>
      </c>
      <c r="F117" s="52" t="s">
        <v>142</v>
      </c>
      <c r="G117" s="52"/>
      <c r="H117" s="57">
        <f>H118</f>
        <v>14600.2</v>
      </c>
    </row>
    <row r="118" spans="2:8" s="9" customFormat="1" ht="15">
      <c r="B118" s="79" t="s">
        <v>430</v>
      </c>
      <c r="C118" s="52" t="s">
        <v>63</v>
      </c>
      <c r="D118" s="52" t="s">
        <v>106</v>
      </c>
      <c r="E118" s="52" t="s">
        <v>469</v>
      </c>
      <c r="F118" s="52" t="s">
        <v>429</v>
      </c>
      <c r="G118" s="52"/>
      <c r="H118" s="57">
        <f>H119</f>
        <v>14600.2</v>
      </c>
    </row>
    <row r="119" spans="2:8" s="9" customFormat="1" ht="15">
      <c r="B119" s="80" t="s">
        <v>114</v>
      </c>
      <c r="C119" s="53" t="s">
        <v>63</v>
      </c>
      <c r="D119" s="53" t="s">
        <v>106</v>
      </c>
      <c r="E119" s="53" t="s">
        <v>469</v>
      </c>
      <c r="F119" s="53" t="s">
        <v>429</v>
      </c>
      <c r="G119" s="53" t="s">
        <v>98</v>
      </c>
      <c r="H119" s="59">
        <f>'вед.прил13'!I662</f>
        <v>14600.2</v>
      </c>
    </row>
    <row r="120" spans="2:8" s="9" customFormat="1" ht="58.5" customHeight="1">
      <c r="B120" s="79" t="s">
        <v>277</v>
      </c>
      <c r="C120" s="52" t="s">
        <v>63</v>
      </c>
      <c r="D120" s="52" t="s">
        <v>106</v>
      </c>
      <c r="E120" s="52" t="s">
        <v>284</v>
      </c>
      <c r="F120" s="52"/>
      <c r="G120" s="52"/>
      <c r="H120" s="57">
        <f>H121</f>
        <v>3200</v>
      </c>
    </row>
    <row r="121" spans="2:8" s="9" customFormat="1" ht="30" customHeight="1">
      <c r="B121" s="79" t="s">
        <v>130</v>
      </c>
      <c r="C121" s="52" t="s">
        <v>63</v>
      </c>
      <c r="D121" s="52" t="s">
        <v>106</v>
      </c>
      <c r="E121" s="52" t="s">
        <v>284</v>
      </c>
      <c r="F121" s="52" t="s">
        <v>131</v>
      </c>
      <c r="G121" s="52"/>
      <c r="H121" s="57">
        <f>H122</f>
        <v>3200</v>
      </c>
    </row>
    <row r="122" spans="2:8" s="9" customFormat="1" ht="30">
      <c r="B122" s="79" t="s">
        <v>134</v>
      </c>
      <c r="C122" s="52" t="s">
        <v>63</v>
      </c>
      <c r="D122" s="52" t="s">
        <v>106</v>
      </c>
      <c r="E122" s="52" t="s">
        <v>284</v>
      </c>
      <c r="F122" s="52" t="s">
        <v>133</v>
      </c>
      <c r="G122" s="52"/>
      <c r="H122" s="57">
        <f>H123</f>
        <v>3200</v>
      </c>
    </row>
    <row r="123" spans="2:8" s="9" customFormat="1" ht="15">
      <c r="B123" s="80" t="s">
        <v>114</v>
      </c>
      <c r="C123" s="53" t="s">
        <v>63</v>
      </c>
      <c r="D123" s="53" t="s">
        <v>106</v>
      </c>
      <c r="E123" s="53" t="s">
        <v>284</v>
      </c>
      <c r="F123" s="53" t="s">
        <v>133</v>
      </c>
      <c r="G123" s="53" t="s">
        <v>98</v>
      </c>
      <c r="H123" s="59">
        <f>'вед.прил13'!I31</f>
        <v>3200</v>
      </c>
    </row>
    <row r="124" spans="2:8" ht="44.25" customHeight="1">
      <c r="B124" s="79" t="s">
        <v>238</v>
      </c>
      <c r="C124" s="52" t="s">
        <v>63</v>
      </c>
      <c r="D124" s="52" t="s">
        <v>106</v>
      </c>
      <c r="E124" s="52" t="s">
        <v>285</v>
      </c>
      <c r="F124" s="52"/>
      <c r="G124" s="52"/>
      <c r="H124" s="57">
        <f>H125+H128</f>
        <v>495</v>
      </c>
    </row>
    <row r="125" spans="2:8" ht="27.75" customHeight="1">
      <c r="B125" s="78" t="s">
        <v>130</v>
      </c>
      <c r="C125" s="52" t="s">
        <v>63</v>
      </c>
      <c r="D125" s="52" t="s">
        <v>106</v>
      </c>
      <c r="E125" s="52" t="s">
        <v>285</v>
      </c>
      <c r="F125" s="52" t="s">
        <v>131</v>
      </c>
      <c r="G125" s="52"/>
      <c r="H125" s="58">
        <f>H126</f>
        <v>465</v>
      </c>
    </row>
    <row r="126" spans="2:8" ht="30">
      <c r="B126" s="79" t="s">
        <v>134</v>
      </c>
      <c r="C126" s="52" t="s">
        <v>63</v>
      </c>
      <c r="D126" s="52" t="s">
        <v>106</v>
      </c>
      <c r="E126" s="52" t="s">
        <v>285</v>
      </c>
      <c r="F126" s="52" t="s">
        <v>133</v>
      </c>
      <c r="G126" s="52"/>
      <c r="H126" s="58">
        <f>H127</f>
        <v>465</v>
      </c>
    </row>
    <row r="127" spans="2:8" ht="15">
      <c r="B127" s="82" t="s">
        <v>114</v>
      </c>
      <c r="C127" s="53" t="s">
        <v>63</v>
      </c>
      <c r="D127" s="53" t="s">
        <v>106</v>
      </c>
      <c r="E127" s="53" t="s">
        <v>285</v>
      </c>
      <c r="F127" s="53" t="s">
        <v>133</v>
      </c>
      <c r="G127" s="53" t="s">
        <v>98</v>
      </c>
      <c r="H127" s="60">
        <f>'вед.прил13'!I297+'вед.прил13'!I35</f>
        <v>465</v>
      </c>
    </row>
    <row r="128" spans="2:8" ht="18" customHeight="1">
      <c r="B128" s="79" t="s">
        <v>143</v>
      </c>
      <c r="C128" s="52" t="s">
        <v>63</v>
      </c>
      <c r="D128" s="52" t="s">
        <v>106</v>
      </c>
      <c r="E128" s="52" t="s">
        <v>285</v>
      </c>
      <c r="F128" s="52" t="s">
        <v>142</v>
      </c>
      <c r="G128" s="52"/>
      <c r="H128" s="60">
        <f>H129</f>
        <v>30</v>
      </c>
    </row>
    <row r="129" spans="2:8" ht="15">
      <c r="B129" s="79" t="s">
        <v>145</v>
      </c>
      <c r="C129" s="52" t="s">
        <v>63</v>
      </c>
      <c r="D129" s="52" t="s">
        <v>106</v>
      </c>
      <c r="E129" s="52" t="s">
        <v>285</v>
      </c>
      <c r="F129" s="52" t="s">
        <v>144</v>
      </c>
      <c r="G129" s="52"/>
      <c r="H129" s="60">
        <f>H130</f>
        <v>30</v>
      </c>
    </row>
    <row r="130" spans="2:8" ht="15">
      <c r="B130" s="82" t="s">
        <v>114</v>
      </c>
      <c r="C130" s="53" t="s">
        <v>63</v>
      </c>
      <c r="D130" s="53" t="s">
        <v>106</v>
      </c>
      <c r="E130" s="53" t="s">
        <v>285</v>
      </c>
      <c r="F130" s="53" t="s">
        <v>144</v>
      </c>
      <c r="G130" s="53" t="s">
        <v>98</v>
      </c>
      <c r="H130" s="60">
        <f>'вед.прил13'!I300</f>
        <v>30</v>
      </c>
    </row>
    <row r="131" spans="2:8" s="21" customFormat="1" ht="43.5" customHeight="1">
      <c r="B131" s="78" t="s">
        <v>445</v>
      </c>
      <c r="C131" s="52" t="s">
        <v>63</v>
      </c>
      <c r="D131" s="52" t="s">
        <v>106</v>
      </c>
      <c r="E131" s="52" t="s">
        <v>404</v>
      </c>
      <c r="F131" s="52"/>
      <c r="G131" s="52"/>
      <c r="H131" s="58">
        <f>H132</f>
        <v>50</v>
      </c>
    </row>
    <row r="132" spans="2:8" s="21" customFormat="1" ht="105" customHeight="1">
      <c r="B132" s="78" t="s">
        <v>447</v>
      </c>
      <c r="C132" s="52" t="s">
        <v>63</v>
      </c>
      <c r="D132" s="52" t="s">
        <v>106</v>
      </c>
      <c r="E132" s="52" t="s">
        <v>405</v>
      </c>
      <c r="F132" s="52"/>
      <c r="G132" s="52"/>
      <c r="H132" s="58">
        <f>H133</f>
        <v>50</v>
      </c>
    </row>
    <row r="133" spans="2:8" s="21" customFormat="1" ht="15" customHeight="1">
      <c r="B133" s="79" t="s">
        <v>310</v>
      </c>
      <c r="C133" s="52" t="s">
        <v>63</v>
      </c>
      <c r="D133" s="52" t="s">
        <v>106</v>
      </c>
      <c r="E133" s="52" t="s">
        <v>406</v>
      </c>
      <c r="F133" s="52"/>
      <c r="G133" s="52"/>
      <c r="H133" s="58">
        <f>H134</f>
        <v>50</v>
      </c>
    </row>
    <row r="134" spans="2:8" s="21" customFormat="1" ht="30.75" customHeight="1">
      <c r="B134" s="78" t="s">
        <v>130</v>
      </c>
      <c r="C134" s="52" t="s">
        <v>63</v>
      </c>
      <c r="D134" s="52" t="s">
        <v>106</v>
      </c>
      <c r="E134" s="52" t="s">
        <v>406</v>
      </c>
      <c r="F134" s="52" t="s">
        <v>131</v>
      </c>
      <c r="G134" s="52"/>
      <c r="H134" s="58">
        <f>H135</f>
        <v>50</v>
      </c>
    </row>
    <row r="135" spans="2:8" s="21" customFormat="1" ht="30">
      <c r="B135" s="79" t="s">
        <v>134</v>
      </c>
      <c r="C135" s="52" t="s">
        <v>63</v>
      </c>
      <c r="D135" s="52" t="s">
        <v>106</v>
      </c>
      <c r="E135" s="52" t="s">
        <v>406</v>
      </c>
      <c r="F135" s="52" t="s">
        <v>133</v>
      </c>
      <c r="G135" s="52"/>
      <c r="H135" s="58">
        <f>H136</f>
        <v>50</v>
      </c>
    </row>
    <row r="136" spans="2:8" ht="15">
      <c r="B136" s="82" t="s">
        <v>114</v>
      </c>
      <c r="C136" s="53" t="s">
        <v>63</v>
      </c>
      <c r="D136" s="53" t="s">
        <v>106</v>
      </c>
      <c r="E136" s="53" t="s">
        <v>406</v>
      </c>
      <c r="F136" s="53" t="s">
        <v>133</v>
      </c>
      <c r="G136" s="53" t="s">
        <v>98</v>
      </c>
      <c r="H136" s="60">
        <f>'вед.прил13'!I280</f>
        <v>50</v>
      </c>
    </row>
    <row r="137" spans="2:8" ht="45">
      <c r="B137" s="78" t="s">
        <v>203</v>
      </c>
      <c r="C137" s="52" t="s">
        <v>63</v>
      </c>
      <c r="D137" s="52" t="s">
        <v>106</v>
      </c>
      <c r="E137" s="52" t="s">
        <v>205</v>
      </c>
      <c r="F137" s="52"/>
      <c r="G137" s="52"/>
      <c r="H137" s="58">
        <f>H138</f>
        <v>125</v>
      </c>
    </row>
    <row r="138" spans="2:8" ht="30">
      <c r="B138" s="78" t="s">
        <v>204</v>
      </c>
      <c r="C138" s="52" t="s">
        <v>63</v>
      </c>
      <c r="D138" s="52" t="s">
        <v>106</v>
      </c>
      <c r="E138" s="52" t="s">
        <v>206</v>
      </c>
      <c r="F138" s="52"/>
      <c r="G138" s="52"/>
      <c r="H138" s="58">
        <f>H139</f>
        <v>125</v>
      </c>
    </row>
    <row r="139" spans="2:8" ht="15">
      <c r="B139" s="79" t="s">
        <v>310</v>
      </c>
      <c r="C139" s="52" t="s">
        <v>63</v>
      </c>
      <c r="D139" s="52" t="s">
        <v>106</v>
      </c>
      <c r="E139" s="52" t="s">
        <v>207</v>
      </c>
      <c r="F139" s="52"/>
      <c r="G139" s="52"/>
      <c r="H139" s="58">
        <f>H140</f>
        <v>125</v>
      </c>
    </row>
    <row r="140" spans="2:8" ht="30">
      <c r="B140" s="78" t="s">
        <v>130</v>
      </c>
      <c r="C140" s="52" t="s">
        <v>63</v>
      </c>
      <c r="D140" s="52" t="s">
        <v>106</v>
      </c>
      <c r="E140" s="52" t="s">
        <v>207</v>
      </c>
      <c r="F140" s="52" t="s">
        <v>131</v>
      </c>
      <c r="G140" s="52"/>
      <c r="H140" s="58">
        <f>H141</f>
        <v>125</v>
      </c>
    </row>
    <row r="141" spans="2:8" ht="30">
      <c r="B141" s="79" t="s">
        <v>134</v>
      </c>
      <c r="C141" s="52" t="s">
        <v>63</v>
      </c>
      <c r="D141" s="52" t="s">
        <v>106</v>
      </c>
      <c r="E141" s="52" t="s">
        <v>207</v>
      </c>
      <c r="F141" s="52" t="s">
        <v>133</v>
      </c>
      <c r="G141" s="52"/>
      <c r="H141" s="58">
        <f>H142</f>
        <v>125</v>
      </c>
    </row>
    <row r="142" spans="2:8" ht="15">
      <c r="B142" s="82" t="s">
        <v>114</v>
      </c>
      <c r="C142" s="53" t="s">
        <v>63</v>
      </c>
      <c r="D142" s="53" t="s">
        <v>106</v>
      </c>
      <c r="E142" s="53" t="s">
        <v>207</v>
      </c>
      <c r="F142" s="53" t="s">
        <v>133</v>
      </c>
      <c r="G142" s="53" t="s">
        <v>98</v>
      </c>
      <c r="H142" s="60">
        <f>'вед.прил13'!I286</f>
        <v>125</v>
      </c>
    </row>
    <row r="143" spans="2:8" ht="60.75" customHeight="1">
      <c r="B143" s="78" t="s">
        <v>474</v>
      </c>
      <c r="C143" s="52" t="s">
        <v>63</v>
      </c>
      <c r="D143" s="52" t="s">
        <v>106</v>
      </c>
      <c r="E143" s="52" t="s">
        <v>401</v>
      </c>
      <c r="F143" s="52"/>
      <c r="G143" s="52"/>
      <c r="H143" s="58">
        <f>H144</f>
        <v>138</v>
      </c>
    </row>
    <row r="144" spans="2:8" ht="45">
      <c r="B144" s="78" t="s">
        <v>400</v>
      </c>
      <c r="C144" s="52" t="s">
        <v>63</v>
      </c>
      <c r="D144" s="52" t="s">
        <v>106</v>
      </c>
      <c r="E144" s="52" t="s">
        <v>402</v>
      </c>
      <c r="F144" s="52"/>
      <c r="G144" s="52"/>
      <c r="H144" s="58">
        <f>H145</f>
        <v>138</v>
      </c>
    </row>
    <row r="145" spans="2:8" ht="15">
      <c r="B145" s="79" t="s">
        <v>310</v>
      </c>
      <c r="C145" s="52" t="s">
        <v>63</v>
      </c>
      <c r="D145" s="52" t="s">
        <v>106</v>
      </c>
      <c r="E145" s="52" t="s">
        <v>403</v>
      </c>
      <c r="F145" s="52"/>
      <c r="G145" s="52"/>
      <c r="H145" s="58">
        <f>H146</f>
        <v>138</v>
      </c>
    </row>
    <row r="146" spans="2:8" ht="29.25" customHeight="1">
      <c r="B146" s="78" t="s">
        <v>147</v>
      </c>
      <c r="C146" s="52" t="s">
        <v>63</v>
      </c>
      <c r="D146" s="52" t="s">
        <v>106</v>
      </c>
      <c r="E146" s="52" t="s">
        <v>403</v>
      </c>
      <c r="F146" s="52" t="s">
        <v>146</v>
      </c>
      <c r="G146" s="52"/>
      <c r="H146" s="58">
        <f>H147</f>
        <v>138</v>
      </c>
    </row>
    <row r="147" spans="2:8" ht="15">
      <c r="B147" s="78" t="s">
        <v>231</v>
      </c>
      <c r="C147" s="52" t="s">
        <v>63</v>
      </c>
      <c r="D147" s="52" t="s">
        <v>106</v>
      </c>
      <c r="E147" s="52" t="s">
        <v>403</v>
      </c>
      <c r="F147" s="52" t="s">
        <v>230</v>
      </c>
      <c r="G147" s="52"/>
      <c r="H147" s="58">
        <f>H148</f>
        <v>138</v>
      </c>
    </row>
    <row r="148" spans="2:8" ht="15">
      <c r="B148" s="82" t="s">
        <v>114</v>
      </c>
      <c r="C148" s="53" t="s">
        <v>63</v>
      </c>
      <c r="D148" s="53" t="s">
        <v>106</v>
      </c>
      <c r="E148" s="53" t="s">
        <v>403</v>
      </c>
      <c r="F148" s="53" t="s">
        <v>230</v>
      </c>
      <c r="G148" s="53" t="s">
        <v>98</v>
      </c>
      <c r="H148" s="60">
        <f>'вед.прил13'!I292</f>
        <v>138</v>
      </c>
    </row>
    <row r="149" spans="2:8" s="9" customFormat="1" ht="14.25">
      <c r="B149" s="102" t="s">
        <v>50</v>
      </c>
      <c r="C149" s="103" t="s">
        <v>66</v>
      </c>
      <c r="D149" s="103"/>
      <c r="E149" s="103"/>
      <c r="F149" s="103"/>
      <c r="G149" s="103"/>
      <c r="H149" s="110">
        <f>H152+H166+H198+H160</f>
        <v>80047.9</v>
      </c>
    </row>
    <row r="150" spans="2:8" s="9" customFormat="1" ht="14.25">
      <c r="B150" s="102" t="s">
        <v>114</v>
      </c>
      <c r="C150" s="103" t="s">
        <v>66</v>
      </c>
      <c r="D150" s="103"/>
      <c r="E150" s="103"/>
      <c r="F150" s="103"/>
      <c r="G150" s="103" t="s">
        <v>98</v>
      </c>
      <c r="H150" s="110">
        <f>H159+H185+H203+H165+H176+H209+H214+H191+H197</f>
        <v>5047.900000000001</v>
      </c>
    </row>
    <row r="151" spans="2:8" s="9" customFormat="1" ht="14.25">
      <c r="B151" s="102" t="s">
        <v>115</v>
      </c>
      <c r="C151" s="103" t="s">
        <v>66</v>
      </c>
      <c r="D151" s="103"/>
      <c r="E151" s="103"/>
      <c r="F151" s="103"/>
      <c r="G151" s="103" t="s">
        <v>99</v>
      </c>
      <c r="H151" s="110">
        <f>H181+H172</f>
        <v>75000</v>
      </c>
    </row>
    <row r="152" spans="2:8" s="9" customFormat="1" ht="14.25">
      <c r="B152" s="81" t="s">
        <v>116</v>
      </c>
      <c r="C152" s="54" t="s">
        <v>66</v>
      </c>
      <c r="D152" s="54" t="s">
        <v>63</v>
      </c>
      <c r="E152" s="54"/>
      <c r="F152" s="54"/>
      <c r="G152" s="56"/>
      <c r="H152" s="115">
        <f aca="true" t="shared" si="0" ref="H152:H158">H153</f>
        <v>100</v>
      </c>
    </row>
    <row r="153" spans="2:8" s="9" customFormat="1" ht="30">
      <c r="B153" s="78" t="s">
        <v>33</v>
      </c>
      <c r="C153" s="52" t="s">
        <v>66</v>
      </c>
      <c r="D153" s="52" t="s">
        <v>63</v>
      </c>
      <c r="E153" s="52" t="s">
        <v>311</v>
      </c>
      <c r="F153" s="52"/>
      <c r="G153" s="52"/>
      <c r="H153" s="57">
        <f t="shared" si="0"/>
        <v>100</v>
      </c>
    </row>
    <row r="154" spans="2:8" ht="30">
      <c r="B154" s="79" t="s">
        <v>312</v>
      </c>
      <c r="C154" s="52" t="s">
        <v>66</v>
      </c>
      <c r="D154" s="52" t="s">
        <v>63</v>
      </c>
      <c r="E154" s="52" t="s">
        <v>313</v>
      </c>
      <c r="F154" s="52"/>
      <c r="G154" s="52"/>
      <c r="H154" s="57">
        <f t="shared" si="0"/>
        <v>100</v>
      </c>
    </row>
    <row r="155" spans="2:8" ht="60.75" customHeight="1">
      <c r="B155" s="79" t="s">
        <v>314</v>
      </c>
      <c r="C155" s="52" t="s">
        <v>66</v>
      </c>
      <c r="D155" s="52" t="s">
        <v>63</v>
      </c>
      <c r="E155" s="52" t="s">
        <v>315</v>
      </c>
      <c r="F155" s="52"/>
      <c r="G155" s="52"/>
      <c r="H155" s="57">
        <f t="shared" si="0"/>
        <v>100</v>
      </c>
    </row>
    <row r="156" spans="2:8" ht="15">
      <c r="B156" s="79" t="s">
        <v>310</v>
      </c>
      <c r="C156" s="52" t="s">
        <v>66</v>
      </c>
      <c r="D156" s="52" t="s">
        <v>63</v>
      </c>
      <c r="E156" s="52" t="s">
        <v>316</v>
      </c>
      <c r="F156" s="52"/>
      <c r="G156" s="52"/>
      <c r="H156" s="57">
        <f t="shared" si="0"/>
        <v>100</v>
      </c>
    </row>
    <row r="157" spans="2:8" ht="31.5" customHeight="1">
      <c r="B157" s="78" t="s">
        <v>130</v>
      </c>
      <c r="C157" s="52" t="s">
        <v>66</v>
      </c>
      <c r="D157" s="52" t="s">
        <v>63</v>
      </c>
      <c r="E157" s="52" t="s">
        <v>316</v>
      </c>
      <c r="F157" s="52" t="s">
        <v>131</v>
      </c>
      <c r="G157" s="52"/>
      <c r="H157" s="58">
        <f t="shared" si="0"/>
        <v>100</v>
      </c>
    </row>
    <row r="158" spans="2:8" ht="30">
      <c r="B158" s="79" t="s">
        <v>134</v>
      </c>
      <c r="C158" s="52" t="s">
        <v>66</v>
      </c>
      <c r="D158" s="52" t="s">
        <v>63</v>
      </c>
      <c r="E158" s="52" t="s">
        <v>316</v>
      </c>
      <c r="F158" s="52" t="s">
        <v>133</v>
      </c>
      <c r="G158" s="52"/>
      <c r="H158" s="58">
        <f t="shared" si="0"/>
        <v>100</v>
      </c>
    </row>
    <row r="159" spans="2:8" ht="14.25" customHeight="1">
      <c r="B159" s="82" t="s">
        <v>114</v>
      </c>
      <c r="C159" s="53" t="s">
        <v>66</v>
      </c>
      <c r="D159" s="53" t="s">
        <v>63</v>
      </c>
      <c r="E159" s="53" t="s">
        <v>316</v>
      </c>
      <c r="F159" s="53" t="s">
        <v>133</v>
      </c>
      <c r="G159" s="53" t="s">
        <v>98</v>
      </c>
      <c r="H159" s="60">
        <f>'вед.прил13'!I671</f>
        <v>100</v>
      </c>
    </row>
    <row r="160" spans="2:8" ht="19.5" customHeight="1">
      <c r="B160" s="81" t="s">
        <v>226</v>
      </c>
      <c r="C160" s="54" t="s">
        <v>66</v>
      </c>
      <c r="D160" s="54" t="s">
        <v>67</v>
      </c>
      <c r="E160" s="54"/>
      <c r="F160" s="54"/>
      <c r="G160" s="54"/>
      <c r="H160" s="55">
        <f>H161</f>
        <v>0.4</v>
      </c>
    </row>
    <row r="161" spans="2:8" ht="19.5" customHeight="1">
      <c r="B161" s="79" t="s">
        <v>32</v>
      </c>
      <c r="C161" s="52" t="s">
        <v>66</v>
      </c>
      <c r="D161" s="52" t="s">
        <v>67</v>
      </c>
      <c r="E161" s="52" t="s">
        <v>280</v>
      </c>
      <c r="F161" s="54"/>
      <c r="G161" s="54"/>
      <c r="H161" s="58">
        <f>H162</f>
        <v>0.4</v>
      </c>
    </row>
    <row r="162" spans="2:8" ht="75" customHeight="1">
      <c r="B162" s="78" t="s">
        <v>227</v>
      </c>
      <c r="C162" s="52" t="s">
        <v>66</v>
      </c>
      <c r="D162" s="52" t="s">
        <v>67</v>
      </c>
      <c r="E162" s="52" t="s">
        <v>228</v>
      </c>
      <c r="F162" s="52"/>
      <c r="G162" s="52"/>
      <c r="H162" s="58">
        <f>H163</f>
        <v>0.4</v>
      </c>
    </row>
    <row r="163" spans="2:8" ht="28.5" customHeight="1">
      <c r="B163" s="78" t="s">
        <v>130</v>
      </c>
      <c r="C163" s="52" t="s">
        <v>66</v>
      </c>
      <c r="D163" s="52" t="s">
        <v>67</v>
      </c>
      <c r="E163" s="52" t="s">
        <v>228</v>
      </c>
      <c r="F163" s="52" t="s">
        <v>131</v>
      </c>
      <c r="G163" s="52"/>
      <c r="H163" s="58">
        <f>H164</f>
        <v>0.4</v>
      </c>
    </row>
    <row r="164" spans="2:8" ht="28.5" customHeight="1">
      <c r="B164" s="79" t="s">
        <v>134</v>
      </c>
      <c r="C164" s="52" t="s">
        <v>66</v>
      </c>
      <c r="D164" s="52" t="s">
        <v>67</v>
      </c>
      <c r="E164" s="52" t="s">
        <v>228</v>
      </c>
      <c r="F164" s="52" t="s">
        <v>133</v>
      </c>
      <c r="G164" s="52"/>
      <c r="H164" s="58">
        <f>H165</f>
        <v>0.4</v>
      </c>
    </row>
    <row r="165" spans="2:8" ht="16.5" customHeight="1">
      <c r="B165" s="82" t="s">
        <v>114</v>
      </c>
      <c r="C165" s="53" t="s">
        <v>66</v>
      </c>
      <c r="D165" s="53" t="s">
        <v>67</v>
      </c>
      <c r="E165" s="53" t="s">
        <v>228</v>
      </c>
      <c r="F165" s="53" t="s">
        <v>133</v>
      </c>
      <c r="G165" s="53" t="s">
        <v>98</v>
      </c>
      <c r="H165" s="60">
        <f>'вед.прил13'!I328</f>
        <v>0.4</v>
      </c>
    </row>
    <row r="166" spans="2:8" ht="14.25">
      <c r="B166" s="81" t="s">
        <v>117</v>
      </c>
      <c r="C166" s="54" t="s">
        <v>66</v>
      </c>
      <c r="D166" s="54" t="s">
        <v>65</v>
      </c>
      <c r="E166" s="54"/>
      <c r="F166" s="54"/>
      <c r="G166" s="54"/>
      <c r="H166" s="55">
        <f>H167+H186+H192</f>
        <v>79697.5</v>
      </c>
    </row>
    <row r="167" spans="2:8" ht="60">
      <c r="B167" s="79" t="s">
        <v>183</v>
      </c>
      <c r="C167" s="52" t="s">
        <v>66</v>
      </c>
      <c r="D167" s="52" t="s">
        <v>65</v>
      </c>
      <c r="E167" s="52" t="s">
        <v>395</v>
      </c>
      <c r="F167" s="52"/>
      <c r="G167" s="52"/>
      <c r="H167" s="58">
        <f>H168+H177</f>
        <v>79285.9</v>
      </c>
    </row>
    <row r="168" spans="2:8" ht="30">
      <c r="B168" s="79" t="s">
        <v>191</v>
      </c>
      <c r="C168" s="52" t="s">
        <v>66</v>
      </c>
      <c r="D168" s="52" t="s">
        <v>65</v>
      </c>
      <c r="E168" s="52" t="s">
        <v>192</v>
      </c>
      <c r="F168" s="52"/>
      <c r="G168" s="52"/>
      <c r="H168" s="58">
        <f>H173+H169</f>
        <v>51508.1</v>
      </c>
    </row>
    <row r="169" spans="2:8" ht="15">
      <c r="B169" s="79" t="s">
        <v>310</v>
      </c>
      <c r="C169" s="52" t="s">
        <v>66</v>
      </c>
      <c r="D169" s="52" t="s">
        <v>65</v>
      </c>
      <c r="E169" s="52" t="s">
        <v>452</v>
      </c>
      <c r="F169" s="52"/>
      <c r="G169" s="52"/>
      <c r="H169" s="58">
        <f>H170</f>
        <v>50000</v>
      </c>
    </row>
    <row r="170" spans="2:8" ht="30">
      <c r="B170" s="78" t="s">
        <v>130</v>
      </c>
      <c r="C170" s="52" t="s">
        <v>66</v>
      </c>
      <c r="D170" s="52" t="s">
        <v>65</v>
      </c>
      <c r="E170" s="52" t="s">
        <v>452</v>
      </c>
      <c r="F170" s="52" t="s">
        <v>131</v>
      </c>
      <c r="G170" s="52"/>
      <c r="H170" s="58">
        <f>H171</f>
        <v>50000</v>
      </c>
    </row>
    <row r="171" spans="2:8" ht="30">
      <c r="B171" s="79" t="s">
        <v>134</v>
      </c>
      <c r="C171" s="52" t="s">
        <v>66</v>
      </c>
      <c r="D171" s="52" t="s">
        <v>65</v>
      </c>
      <c r="E171" s="52" t="s">
        <v>452</v>
      </c>
      <c r="F171" s="52" t="s">
        <v>133</v>
      </c>
      <c r="G171" s="52"/>
      <c r="H171" s="58">
        <f>H172</f>
        <v>50000</v>
      </c>
    </row>
    <row r="172" spans="2:8" ht="14.25" customHeight="1">
      <c r="B172" s="82" t="s">
        <v>115</v>
      </c>
      <c r="C172" s="53" t="s">
        <v>66</v>
      </c>
      <c r="D172" s="53" t="s">
        <v>65</v>
      </c>
      <c r="E172" s="53" t="s">
        <v>452</v>
      </c>
      <c r="F172" s="53" t="s">
        <v>133</v>
      </c>
      <c r="G172" s="53" t="s">
        <v>99</v>
      </c>
      <c r="H172" s="60">
        <f>'вед.прил13'!I335</f>
        <v>50000</v>
      </c>
    </row>
    <row r="173" spans="2:8" ht="15">
      <c r="B173" s="79" t="s">
        <v>310</v>
      </c>
      <c r="C173" s="52" t="s">
        <v>66</v>
      </c>
      <c r="D173" s="52" t="s">
        <v>65</v>
      </c>
      <c r="E173" s="52" t="s">
        <v>193</v>
      </c>
      <c r="F173" s="52"/>
      <c r="G173" s="52"/>
      <c r="H173" s="58">
        <f>H174</f>
        <v>1508.1</v>
      </c>
    </row>
    <row r="174" spans="2:8" ht="30">
      <c r="B174" s="78" t="s">
        <v>130</v>
      </c>
      <c r="C174" s="52" t="s">
        <v>66</v>
      </c>
      <c r="D174" s="52" t="s">
        <v>65</v>
      </c>
      <c r="E174" s="52" t="s">
        <v>193</v>
      </c>
      <c r="F174" s="52" t="s">
        <v>131</v>
      </c>
      <c r="G174" s="52"/>
      <c r="H174" s="58">
        <f>H175</f>
        <v>1508.1</v>
      </c>
    </row>
    <row r="175" spans="2:8" ht="30">
      <c r="B175" s="79" t="s">
        <v>134</v>
      </c>
      <c r="C175" s="52" t="s">
        <v>66</v>
      </c>
      <c r="D175" s="52" t="s">
        <v>65</v>
      </c>
      <c r="E175" s="52" t="s">
        <v>193</v>
      </c>
      <c r="F175" s="52" t="s">
        <v>133</v>
      </c>
      <c r="G175" s="52"/>
      <c r="H175" s="58">
        <f>H176</f>
        <v>1508.1</v>
      </c>
    </row>
    <row r="176" spans="2:8" ht="15">
      <c r="B176" s="82" t="s">
        <v>114</v>
      </c>
      <c r="C176" s="53" t="s">
        <v>66</v>
      </c>
      <c r="D176" s="53" t="s">
        <v>65</v>
      </c>
      <c r="E176" s="53" t="s">
        <v>193</v>
      </c>
      <c r="F176" s="53" t="s">
        <v>133</v>
      </c>
      <c r="G176" s="53" t="s">
        <v>98</v>
      </c>
      <c r="H176" s="60">
        <f>'вед.прил13'!I339</f>
        <v>1508.1</v>
      </c>
    </row>
    <row r="177" spans="2:8" ht="42" customHeight="1">
      <c r="B177" s="79" t="s">
        <v>396</v>
      </c>
      <c r="C177" s="52" t="s">
        <v>66</v>
      </c>
      <c r="D177" s="52" t="s">
        <v>65</v>
      </c>
      <c r="E177" s="52" t="s">
        <v>194</v>
      </c>
      <c r="F177" s="52"/>
      <c r="G177" s="52"/>
      <c r="H177" s="57">
        <f>H182+H178</f>
        <v>27777.8</v>
      </c>
    </row>
    <row r="178" spans="2:8" ht="17.25" customHeight="1">
      <c r="B178" s="79" t="s">
        <v>310</v>
      </c>
      <c r="C178" s="52" t="s">
        <v>66</v>
      </c>
      <c r="D178" s="52" t="s">
        <v>65</v>
      </c>
      <c r="E178" s="52" t="s">
        <v>2</v>
      </c>
      <c r="F178" s="52"/>
      <c r="G178" s="52"/>
      <c r="H178" s="57">
        <f>H179</f>
        <v>25000</v>
      </c>
    </row>
    <row r="179" spans="2:8" ht="29.25" customHeight="1">
      <c r="B179" s="78" t="s">
        <v>130</v>
      </c>
      <c r="C179" s="52" t="s">
        <v>66</v>
      </c>
      <c r="D179" s="52" t="s">
        <v>65</v>
      </c>
      <c r="E179" s="52" t="s">
        <v>2</v>
      </c>
      <c r="F179" s="52" t="s">
        <v>131</v>
      </c>
      <c r="G179" s="52"/>
      <c r="H179" s="57">
        <f>H180</f>
        <v>25000</v>
      </c>
    </row>
    <row r="180" spans="2:8" ht="30.75" customHeight="1">
      <c r="B180" s="79" t="s">
        <v>134</v>
      </c>
      <c r="C180" s="52" t="s">
        <v>66</v>
      </c>
      <c r="D180" s="52" t="s">
        <v>65</v>
      </c>
      <c r="E180" s="52" t="s">
        <v>2</v>
      </c>
      <c r="F180" s="52" t="s">
        <v>133</v>
      </c>
      <c r="G180" s="52"/>
      <c r="H180" s="57">
        <f>H181</f>
        <v>25000</v>
      </c>
    </row>
    <row r="181" spans="2:8" ht="18.75" customHeight="1">
      <c r="B181" s="82" t="s">
        <v>115</v>
      </c>
      <c r="C181" s="53" t="s">
        <v>66</v>
      </c>
      <c r="D181" s="53" t="s">
        <v>65</v>
      </c>
      <c r="E181" s="53" t="s">
        <v>2</v>
      </c>
      <c r="F181" s="53" t="s">
        <v>133</v>
      </c>
      <c r="G181" s="53" t="s">
        <v>99</v>
      </c>
      <c r="H181" s="59">
        <f>'вед.прил13'!I344</f>
        <v>25000</v>
      </c>
    </row>
    <row r="182" spans="2:8" ht="15">
      <c r="B182" s="79" t="s">
        <v>310</v>
      </c>
      <c r="C182" s="52" t="s">
        <v>66</v>
      </c>
      <c r="D182" s="52" t="s">
        <v>65</v>
      </c>
      <c r="E182" s="52" t="s">
        <v>195</v>
      </c>
      <c r="F182" s="52"/>
      <c r="G182" s="52"/>
      <c r="H182" s="57">
        <f>H183</f>
        <v>2777.8</v>
      </c>
    </row>
    <row r="183" spans="2:8" ht="29.25" customHeight="1">
      <c r="B183" s="78" t="s">
        <v>130</v>
      </c>
      <c r="C183" s="52" t="s">
        <v>66</v>
      </c>
      <c r="D183" s="52" t="s">
        <v>65</v>
      </c>
      <c r="E183" s="52" t="s">
        <v>195</v>
      </c>
      <c r="F183" s="52" t="s">
        <v>131</v>
      </c>
      <c r="G183" s="52"/>
      <c r="H183" s="58">
        <f>H184</f>
        <v>2777.8</v>
      </c>
    </row>
    <row r="184" spans="2:8" ht="29.25" customHeight="1">
      <c r="B184" s="79" t="s">
        <v>134</v>
      </c>
      <c r="C184" s="52" t="s">
        <v>66</v>
      </c>
      <c r="D184" s="52" t="s">
        <v>65</v>
      </c>
      <c r="E184" s="52" t="s">
        <v>195</v>
      </c>
      <c r="F184" s="52" t="s">
        <v>133</v>
      </c>
      <c r="G184" s="52"/>
      <c r="H184" s="58">
        <f>H185</f>
        <v>2777.8</v>
      </c>
    </row>
    <row r="185" spans="2:8" ht="14.25" customHeight="1">
      <c r="B185" s="82" t="s">
        <v>114</v>
      </c>
      <c r="C185" s="53" t="s">
        <v>66</v>
      </c>
      <c r="D185" s="53" t="s">
        <v>65</v>
      </c>
      <c r="E185" s="53" t="s">
        <v>195</v>
      </c>
      <c r="F185" s="53" t="s">
        <v>133</v>
      </c>
      <c r="G185" s="53" t="s">
        <v>98</v>
      </c>
      <c r="H185" s="60">
        <f>'вед.прил13'!I348</f>
        <v>2777.8</v>
      </c>
    </row>
    <row r="186" spans="2:8" ht="58.5" customHeight="1">
      <c r="B186" s="79" t="s">
        <v>189</v>
      </c>
      <c r="C186" s="52" t="s">
        <v>66</v>
      </c>
      <c r="D186" s="52" t="s">
        <v>65</v>
      </c>
      <c r="E186" s="52" t="s">
        <v>382</v>
      </c>
      <c r="F186" s="52"/>
      <c r="G186" s="52"/>
      <c r="H186" s="58">
        <f>H187</f>
        <v>250</v>
      </c>
    </row>
    <row r="187" spans="2:8" ht="42.75" customHeight="1">
      <c r="B187" s="79" t="s">
        <v>383</v>
      </c>
      <c r="C187" s="52" t="s">
        <v>66</v>
      </c>
      <c r="D187" s="52" t="s">
        <v>65</v>
      </c>
      <c r="E187" s="52" t="s">
        <v>384</v>
      </c>
      <c r="F187" s="52"/>
      <c r="G187" s="52"/>
      <c r="H187" s="58">
        <f>H188</f>
        <v>250</v>
      </c>
    </row>
    <row r="188" spans="2:8" ht="14.25" customHeight="1">
      <c r="B188" s="79" t="s">
        <v>310</v>
      </c>
      <c r="C188" s="52" t="s">
        <v>66</v>
      </c>
      <c r="D188" s="52" t="s">
        <v>65</v>
      </c>
      <c r="E188" s="52" t="s">
        <v>385</v>
      </c>
      <c r="F188" s="52"/>
      <c r="G188" s="52"/>
      <c r="H188" s="58">
        <f>H189</f>
        <v>250</v>
      </c>
    </row>
    <row r="189" spans="2:8" ht="33.75" customHeight="1">
      <c r="B189" s="78" t="s">
        <v>130</v>
      </c>
      <c r="C189" s="52" t="s">
        <v>66</v>
      </c>
      <c r="D189" s="52" t="s">
        <v>65</v>
      </c>
      <c r="E189" s="52" t="s">
        <v>385</v>
      </c>
      <c r="F189" s="52" t="s">
        <v>131</v>
      </c>
      <c r="G189" s="52"/>
      <c r="H189" s="58">
        <f>H190</f>
        <v>250</v>
      </c>
    </row>
    <row r="190" spans="2:8" ht="27.75" customHeight="1">
      <c r="B190" s="79" t="s">
        <v>134</v>
      </c>
      <c r="C190" s="52" t="s">
        <v>66</v>
      </c>
      <c r="D190" s="52" t="s">
        <v>65</v>
      </c>
      <c r="E190" s="52" t="s">
        <v>385</v>
      </c>
      <c r="F190" s="52" t="s">
        <v>133</v>
      </c>
      <c r="G190" s="52"/>
      <c r="H190" s="58">
        <f>H191</f>
        <v>250</v>
      </c>
    </row>
    <row r="191" spans="2:8" ht="14.25" customHeight="1">
      <c r="B191" s="82" t="s">
        <v>114</v>
      </c>
      <c r="C191" s="53" t="s">
        <v>66</v>
      </c>
      <c r="D191" s="53" t="s">
        <v>65</v>
      </c>
      <c r="E191" s="53" t="s">
        <v>385</v>
      </c>
      <c r="F191" s="53" t="s">
        <v>133</v>
      </c>
      <c r="G191" s="53" t="s">
        <v>98</v>
      </c>
      <c r="H191" s="60">
        <f>'вед.прил13'!I354</f>
        <v>250</v>
      </c>
    </row>
    <row r="192" spans="2:8" ht="47.25" customHeight="1">
      <c r="B192" s="90" t="s">
        <v>457</v>
      </c>
      <c r="C192" s="52" t="s">
        <v>66</v>
      </c>
      <c r="D192" s="52" t="s">
        <v>65</v>
      </c>
      <c r="E192" s="52" t="s">
        <v>5</v>
      </c>
      <c r="F192" s="52"/>
      <c r="G192" s="52"/>
      <c r="H192" s="58">
        <f>H193</f>
        <v>161.6</v>
      </c>
    </row>
    <row r="193" spans="2:8" ht="60" customHeight="1">
      <c r="B193" s="79" t="s">
        <v>6</v>
      </c>
      <c r="C193" s="52" t="s">
        <v>66</v>
      </c>
      <c r="D193" s="52" t="s">
        <v>65</v>
      </c>
      <c r="E193" s="52" t="s">
        <v>7</v>
      </c>
      <c r="F193" s="52"/>
      <c r="G193" s="52"/>
      <c r="H193" s="58">
        <f>H194</f>
        <v>161.6</v>
      </c>
    </row>
    <row r="194" spans="2:8" ht="21" customHeight="1">
      <c r="B194" s="79" t="s">
        <v>310</v>
      </c>
      <c r="C194" s="52" t="s">
        <v>66</v>
      </c>
      <c r="D194" s="52" t="s">
        <v>65</v>
      </c>
      <c r="E194" s="52" t="s">
        <v>8</v>
      </c>
      <c r="F194" s="52"/>
      <c r="G194" s="52"/>
      <c r="H194" s="58">
        <f>H195</f>
        <v>161.6</v>
      </c>
    </row>
    <row r="195" spans="2:8" ht="30.75" customHeight="1">
      <c r="B195" s="78" t="s">
        <v>130</v>
      </c>
      <c r="C195" s="52" t="s">
        <v>66</v>
      </c>
      <c r="D195" s="52" t="s">
        <v>65</v>
      </c>
      <c r="E195" s="52" t="s">
        <v>8</v>
      </c>
      <c r="F195" s="52" t="s">
        <v>131</v>
      </c>
      <c r="G195" s="52"/>
      <c r="H195" s="58">
        <f>H196</f>
        <v>161.6</v>
      </c>
    </row>
    <row r="196" spans="2:8" ht="28.5" customHeight="1">
      <c r="B196" s="79" t="s">
        <v>134</v>
      </c>
      <c r="C196" s="52" t="s">
        <v>66</v>
      </c>
      <c r="D196" s="52" t="s">
        <v>65</v>
      </c>
      <c r="E196" s="52" t="s">
        <v>8</v>
      </c>
      <c r="F196" s="52" t="s">
        <v>133</v>
      </c>
      <c r="G196" s="52"/>
      <c r="H196" s="58">
        <f>H197</f>
        <v>161.6</v>
      </c>
    </row>
    <row r="197" spans="2:8" ht="14.25" customHeight="1">
      <c r="B197" s="82" t="s">
        <v>114</v>
      </c>
      <c r="C197" s="53" t="s">
        <v>66</v>
      </c>
      <c r="D197" s="53" t="s">
        <v>65</v>
      </c>
      <c r="E197" s="53" t="s">
        <v>8</v>
      </c>
      <c r="F197" s="53" t="s">
        <v>133</v>
      </c>
      <c r="G197" s="53" t="s">
        <v>98</v>
      </c>
      <c r="H197" s="60">
        <f>'вед.прил13'!I360</f>
        <v>161.6</v>
      </c>
    </row>
    <row r="198" spans="2:8" ht="26.25" customHeight="1">
      <c r="B198" s="84" t="s">
        <v>82</v>
      </c>
      <c r="C198" s="54" t="s">
        <v>66</v>
      </c>
      <c r="D198" s="54" t="s">
        <v>78</v>
      </c>
      <c r="E198" s="54"/>
      <c r="F198" s="54"/>
      <c r="G198" s="54"/>
      <c r="H198" s="56">
        <f>H199+H204</f>
        <v>250</v>
      </c>
    </row>
    <row r="199" spans="2:8" ht="16.5" customHeight="1">
      <c r="B199" s="78" t="s">
        <v>32</v>
      </c>
      <c r="C199" s="52" t="s">
        <v>66</v>
      </c>
      <c r="D199" s="52" t="s">
        <v>78</v>
      </c>
      <c r="E199" s="52" t="s">
        <v>280</v>
      </c>
      <c r="F199" s="52"/>
      <c r="G199" s="52"/>
      <c r="H199" s="57">
        <f>H200</f>
        <v>200</v>
      </c>
    </row>
    <row r="200" spans="2:8" ht="45" customHeight="1">
      <c r="B200" s="78" t="s">
        <v>241</v>
      </c>
      <c r="C200" s="52" t="s">
        <v>66</v>
      </c>
      <c r="D200" s="52" t="s">
        <v>78</v>
      </c>
      <c r="E200" s="52" t="s">
        <v>426</v>
      </c>
      <c r="F200" s="52"/>
      <c r="G200" s="52"/>
      <c r="H200" s="57">
        <f>H201</f>
        <v>200</v>
      </c>
    </row>
    <row r="201" spans="2:8" ht="28.5" customHeight="1">
      <c r="B201" s="78" t="s">
        <v>130</v>
      </c>
      <c r="C201" s="52" t="s">
        <v>66</v>
      </c>
      <c r="D201" s="52" t="s">
        <v>78</v>
      </c>
      <c r="E201" s="52" t="s">
        <v>426</v>
      </c>
      <c r="F201" s="52" t="s">
        <v>131</v>
      </c>
      <c r="G201" s="52"/>
      <c r="H201" s="57">
        <f>H202</f>
        <v>200</v>
      </c>
    </row>
    <row r="202" spans="2:8" ht="30">
      <c r="B202" s="79" t="s">
        <v>134</v>
      </c>
      <c r="C202" s="52" t="s">
        <v>66</v>
      </c>
      <c r="D202" s="52" t="s">
        <v>78</v>
      </c>
      <c r="E202" s="52" t="s">
        <v>426</v>
      </c>
      <c r="F202" s="52" t="s">
        <v>133</v>
      </c>
      <c r="G202" s="52"/>
      <c r="H202" s="57">
        <f>H203</f>
        <v>200</v>
      </c>
    </row>
    <row r="203" spans="2:8" ht="15">
      <c r="B203" s="80" t="s">
        <v>114</v>
      </c>
      <c r="C203" s="53" t="s">
        <v>66</v>
      </c>
      <c r="D203" s="53" t="s">
        <v>78</v>
      </c>
      <c r="E203" s="53" t="s">
        <v>426</v>
      </c>
      <c r="F203" s="53" t="s">
        <v>133</v>
      </c>
      <c r="G203" s="53" t="s">
        <v>98</v>
      </c>
      <c r="H203" s="59">
        <f>'вед.прил13'!I196</f>
        <v>200</v>
      </c>
    </row>
    <row r="204" spans="2:8" ht="60">
      <c r="B204" s="78" t="s">
        <v>427</v>
      </c>
      <c r="C204" s="52" t="s">
        <v>66</v>
      </c>
      <c r="D204" s="52" t="s">
        <v>78</v>
      </c>
      <c r="E204" s="52" t="s">
        <v>210</v>
      </c>
      <c r="F204" s="52"/>
      <c r="G204" s="52"/>
      <c r="H204" s="57">
        <f>H205+H210</f>
        <v>50</v>
      </c>
    </row>
    <row r="205" spans="2:8" ht="92.25" customHeight="1">
      <c r="B205" s="78" t="s">
        <v>208</v>
      </c>
      <c r="C205" s="52" t="s">
        <v>66</v>
      </c>
      <c r="D205" s="52" t="s">
        <v>78</v>
      </c>
      <c r="E205" s="52" t="s">
        <v>211</v>
      </c>
      <c r="F205" s="52"/>
      <c r="G205" s="52"/>
      <c r="H205" s="57">
        <f>H206</f>
        <v>20</v>
      </c>
    </row>
    <row r="206" spans="2:8" ht="18.75" customHeight="1">
      <c r="B206" s="79" t="s">
        <v>310</v>
      </c>
      <c r="C206" s="52" t="s">
        <v>66</v>
      </c>
      <c r="D206" s="52" t="s">
        <v>78</v>
      </c>
      <c r="E206" s="52" t="s">
        <v>213</v>
      </c>
      <c r="F206" s="52"/>
      <c r="G206" s="52"/>
      <c r="H206" s="57">
        <f>H207</f>
        <v>20</v>
      </c>
    </row>
    <row r="207" spans="2:8" ht="30">
      <c r="B207" s="78" t="s">
        <v>130</v>
      </c>
      <c r="C207" s="52" t="s">
        <v>66</v>
      </c>
      <c r="D207" s="52" t="s">
        <v>78</v>
      </c>
      <c r="E207" s="52" t="s">
        <v>213</v>
      </c>
      <c r="F207" s="52" t="s">
        <v>131</v>
      </c>
      <c r="G207" s="52"/>
      <c r="H207" s="57">
        <f>H208</f>
        <v>20</v>
      </c>
    </row>
    <row r="208" spans="2:8" ht="30">
      <c r="B208" s="79" t="s">
        <v>134</v>
      </c>
      <c r="C208" s="52" t="s">
        <v>66</v>
      </c>
      <c r="D208" s="52" t="s">
        <v>78</v>
      </c>
      <c r="E208" s="52" t="s">
        <v>213</v>
      </c>
      <c r="F208" s="52" t="s">
        <v>133</v>
      </c>
      <c r="G208" s="52"/>
      <c r="H208" s="57">
        <f>H209</f>
        <v>20</v>
      </c>
    </row>
    <row r="209" spans="2:8" ht="15">
      <c r="B209" s="82" t="s">
        <v>114</v>
      </c>
      <c r="C209" s="53" t="s">
        <v>66</v>
      </c>
      <c r="D209" s="53" t="s">
        <v>78</v>
      </c>
      <c r="E209" s="53" t="s">
        <v>213</v>
      </c>
      <c r="F209" s="53" t="s">
        <v>133</v>
      </c>
      <c r="G209" s="53" t="s">
        <v>98</v>
      </c>
      <c r="H209" s="59">
        <f>'вед.прил13'!I367</f>
        <v>20</v>
      </c>
    </row>
    <row r="210" spans="2:8" ht="60">
      <c r="B210" s="78" t="s">
        <v>209</v>
      </c>
      <c r="C210" s="52" t="s">
        <v>66</v>
      </c>
      <c r="D210" s="52" t="s">
        <v>78</v>
      </c>
      <c r="E210" s="52" t="s">
        <v>212</v>
      </c>
      <c r="F210" s="52"/>
      <c r="G210" s="52"/>
      <c r="H210" s="57">
        <f>H211</f>
        <v>30</v>
      </c>
    </row>
    <row r="211" spans="2:8" ht="15">
      <c r="B211" s="79" t="s">
        <v>310</v>
      </c>
      <c r="C211" s="52" t="s">
        <v>66</v>
      </c>
      <c r="D211" s="52" t="s">
        <v>78</v>
      </c>
      <c r="E211" s="52" t="s">
        <v>214</v>
      </c>
      <c r="F211" s="52"/>
      <c r="G211" s="52"/>
      <c r="H211" s="57">
        <f>H212</f>
        <v>30</v>
      </c>
    </row>
    <row r="212" spans="2:8" ht="30">
      <c r="B212" s="78" t="s">
        <v>130</v>
      </c>
      <c r="C212" s="52" t="s">
        <v>66</v>
      </c>
      <c r="D212" s="52" t="s">
        <v>78</v>
      </c>
      <c r="E212" s="52" t="s">
        <v>214</v>
      </c>
      <c r="F212" s="52" t="s">
        <v>131</v>
      </c>
      <c r="G212" s="52"/>
      <c r="H212" s="57">
        <f>H213</f>
        <v>30</v>
      </c>
    </row>
    <row r="213" spans="2:8" ht="30">
      <c r="B213" s="79" t="s">
        <v>134</v>
      </c>
      <c r="C213" s="52" t="s">
        <v>66</v>
      </c>
      <c r="D213" s="52" t="s">
        <v>78</v>
      </c>
      <c r="E213" s="52" t="s">
        <v>214</v>
      </c>
      <c r="F213" s="52" t="s">
        <v>133</v>
      </c>
      <c r="G213" s="52"/>
      <c r="H213" s="57">
        <f>H214</f>
        <v>30</v>
      </c>
    </row>
    <row r="214" spans="2:8" ht="15">
      <c r="B214" s="82" t="s">
        <v>114</v>
      </c>
      <c r="C214" s="53" t="s">
        <v>66</v>
      </c>
      <c r="D214" s="53" t="s">
        <v>78</v>
      </c>
      <c r="E214" s="53" t="s">
        <v>214</v>
      </c>
      <c r="F214" s="53" t="s">
        <v>133</v>
      </c>
      <c r="G214" s="53" t="s">
        <v>98</v>
      </c>
      <c r="H214" s="59">
        <f>'вед.прил13'!I372</f>
        <v>30</v>
      </c>
    </row>
    <row r="215" spans="2:8" ht="14.25">
      <c r="B215" s="102" t="s">
        <v>51</v>
      </c>
      <c r="C215" s="103" t="s">
        <v>68</v>
      </c>
      <c r="D215" s="103"/>
      <c r="E215" s="103"/>
      <c r="F215" s="103"/>
      <c r="G215" s="103"/>
      <c r="H215" s="110">
        <f>H218+H224+H234+H268</f>
        <v>25307.199999999997</v>
      </c>
    </row>
    <row r="216" spans="2:8" ht="14.25">
      <c r="B216" s="102" t="s">
        <v>114</v>
      </c>
      <c r="C216" s="103" t="s">
        <v>68</v>
      </c>
      <c r="D216" s="103"/>
      <c r="E216" s="103"/>
      <c r="F216" s="103"/>
      <c r="G216" s="103" t="s">
        <v>98</v>
      </c>
      <c r="H216" s="110">
        <f>H223+H229+H245+H250+H255+H261+H273+H233+H267+H239</f>
        <v>25307.199999999997</v>
      </c>
    </row>
    <row r="217" spans="2:8" ht="14.25">
      <c r="B217" s="102" t="s">
        <v>115</v>
      </c>
      <c r="C217" s="103" t="s">
        <v>68</v>
      </c>
      <c r="D217" s="103"/>
      <c r="E217" s="103"/>
      <c r="F217" s="103"/>
      <c r="G217" s="103" t="s">
        <v>99</v>
      </c>
      <c r="H217" s="110">
        <v>0</v>
      </c>
    </row>
    <row r="218" spans="2:8" ht="14.25">
      <c r="B218" s="84" t="s">
        <v>52</v>
      </c>
      <c r="C218" s="54" t="s">
        <v>68</v>
      </c>
      <c r="D218" s="54" t="s">
        <v>63</v>
      </c>
      <c r="E218" s="54"/>
      <c r="F218" s="54"/>
      <c r="G218" s="54"/>
      <c r="H218" s="56">
        <f>H219</f>
        <v>2066</v>
      </c>
    </row>
    <row r="219" spans="2:8" ht="15">
      <c r="B219" s="79" t="s">
        <v>32</v>
      </c>
      <c r="C219" s="52" t="s">
        <v>68</v>
      </c>
      <c r="D219" s="52" t="s">
        <v>63</v>
      </c>
      <c r="E219" s="52" t="s">
        <v>280</v>
      </c>
      <c r="F219" s="52"/>
      <c r="G219" s="52"/>
      <c r="H219" s="57">
        <f>H220</f>
        <v>2066</v>
      </c>
    </row>
    <row r="220" spans="2:8" ht="45.75" customHeight="1">
      <c r="B220" s="78" t="s">
        <v>473</v>
      </c>
      <c r="C220" s="52" t="s">
        <v>68</v>
      </c>
      <c r="D220" s="52" t="s">
        <v>63</v>
      </c>
      <c r="E220" s="52" t="s">
        <v>425</v>
      </c>
      <c r="F220" s="52"/>
      <c r="G220" s="52"/>
      <c r="H220" s="57">
        <f>H221</f>
        <v>2066</v>
      </c>
    </row>
    <row r="221" spans="2:8" ht="31.5" customHeight="1">
      <c r="B221" s="78" t="s">
        <v>130</v>
      </c>
      <c r="C221" s="52" t="s">
        <v>68</v>
      </c>
      <c r="D221" s="52" t="s">
        <v>63</v>
      </c>
      <c r="E221" s="52" t="s">
        <v>425</v>
      </c>
      <c r="F221" s="52" t="s">
        <v>131</v>
      </c>
      <c r="G221" s="52"/>
      <c r="H221" s="57">
        <f>H222</f>
        <v>2066</v>
      </c>
    </row>
    <row r="222" spans="2:8" ht="30">
      <c r="B222" s="79" t="s">
        <v>134</v>
      </c>
      <c r="C222" s="52" t="s">
        <v>68</v>
      </c>
      <c r="D222" s="52" t="s">
        <v>63</v>
      </c>
      <c r="E222" s="52" t="s">
        <v>425</v>
      </c>
      <c r="F222" s="52" t="s">
        <v>133</v>
      </c>
      <c r="G222" s="52"/>
      <c r="H222" s="57">
        <f>H223</f>
        <v>2066</v>
      </c>
    </row>
    <row r="223" spans="2:8" ht="15">
      <c r="B223" s="80" t="s">
        <v>114</v>
      </c>
      <c r="C223" s="53" t="s">
        <v>68</v>
      </c>
      <c r="D223" s="53" t="s">
        <v>63</v>
      </c>
      <c r="E223" s="53" t="s">
        <v>425</v>
      </c>
      <c r="F223" s="53" t="s">
        <v>133</v>
      </c>
      <c r="G223" s="53" t="s">
        <v>98</v>
      </c>
      <c r="H223" s="59">
        <f>'вед.прил13'!I203</f>
        <v>2066</v>
      </c>
    </row>
    <row r="224" spans="2:8" ht="14.25">
      <c r="B224" s="84" t="s">
        <v>53</v>
      </c>
      <c r="C224" s="54" t="s">
        <v>68</v>
      </c>
      <c r="D224" s="54" t="s">
        <v>69</v>
      </c>
      <c r="E224" s="54"/>
      <c r="F224" s="54"/>
      <c r="G224" s="54"/>
      <c r="H224" s="56">
        <f>H225+H230</f>
        <v>1280</v>
      </c>
    </row>
    <row r="225" spans="2:8" ht="15">
      <c r="B225" s="79" t="s">
        <v>32</v>
      </c>
      <c r="C225" s="52" t="s">
        <v>68</v>
      </c>
      <c r="D225" s="52" t="s">
        <v>69</v>
      </c>
      <c r="E225" s="52" t="s">
        <v>280</v>
      </c>
      <c r="F225" s="52"/>
      <c r="G225" s="52"/>
      <c r="H225" s="57">
        <f>H226</f>
        <v>680</v>
      </c>
    </row>
    <row r="226" spans="2:8" ht="59.25" customHeight="1">
      <c r="B226" s="79" t="s">
        <v>470</v>
      </c>
      <c r="C226" s="52" t="s">
        <v>68</v>
      </c>
      <c r="D226" s="52" t="s">
        <v>69</v>
      </c>
      <c r="E226" s="52" t="s">
        <v>303</v>
      </c>
      <c r="F226" s="52"/>
      <c r="G226" s="52"/>
      <c r="H226" s="57">
        <f>H227</f>
        <v>680</v>
      </c>
    </row>
    <row r="227" spans="2:8" ht="15">
      <c r="B227" s="79" t="s">
        <v>143</v>
      </c>
      <c r="C227" s="52" t="s">
        <v>68</v>
      </c>
      <c r="D227" s="52" t="s">
        <v>69</v>
      </c>
      <c r="E227" s="52" t="s">
        <v>303</v>
      </c>
      <c r="F227" s="52" t="s">
        <v>142</v>
      </c>
      <c r="G227" s="52"/>
      <c r="H227" s="57">
        <f>H228</f>
        <v>680</v>
      </c>
    </row>
    <row r="228" spans="2:8" ht="57.75" customHeight="1">
      <c r="B228" s="79" t="s">
        <v>236</v>
      </c>
      <c r="C228" s="52" t="s">
        <v>68</v>
      </c>
      <c r="D228" s="52" t="s">
        <v>69</v>
      </c>
      <c r="E228" s="52" t="s">
        <v>303</v>
      </c>
      <c r="F228" s="52" t="s">
        <v>235</v>
      </c>
      <c r="G228" s="52"/>
      <c r="H228" s="57">
        <f>H229</f>
        <v>680</v>
      </c>
    </row>
    <row r="229" spans="2:8" ht="15">
      <c r="B229" s="80" t="s">
        <v>114</v>
      </c>
      <c r="C229" s="53" t="s">
        <v>68</v>
      </c>
      <c r="D229" s="53" t="s">
        <v>69</v>
      </c>
      <c r="E229" s="53" t="s">
        <v>303</v>
      </c>
      <c r="F229" s="53" t="s">
        <v>235</v>
      </c>
      <c r="G229" s="53" t="s">
        <v>98</v>
      </c>
      <c r="H229" s="59">
        <f>'вед.прил13'!I678</f>
        <v>680</v>
      </c>
    </row>
    <row r="230" spans="2:8" ht="45">
      <c r="B230" s="78" t="s">
        <v>453</v>
      </c>
      <c r="C230" s="52" t="s">
        <v>68</v>
      </c>
      <c r="D230" s="52" t="s">
        <v>69</v>
      </c>
      <c r="E230" s="52" t="s">
        <v>465</v>
      </c>
      <c r="F230" s="52"/>
      <c r="G230" s="52"/>
      <c r="H230" s="57">
        <f>H231</f>
        <v>600</v>
      </c>
    </row>
    <row r="231" spans="2:8" ht="30">
      <c r="B231" s="78" t="s">
        <v>130</v>
      </c>
      <c r="C231" s="52" t="s">
        <v>68</v>
      </c>
      <c r="D231" s="52" t="s">
        <v>69</v>
      </c>
      <c r="E231" s="52" t="s">
        <v>465</v>
      </c>
      <c r="F231" s="52" t="s">
        <v>131</v>
      </c>
      <c r="G231" s="52"/>
      <c r="H231" s="57">
        <f>H232</f>
        <v>600</v>
      </c>
    </row>
    <row r="232" spans="2:8" ht="30">
      <c r="B232" s="79" t="s">
        <v>134</v>
      </c>
      <c r="C232" s="52" t="s">
        <v>68</v>
      </c>
      <c r="D232" s="52" t="s">
        <v>69</v>
      </c>
      <c r="E232" s="52" t="s">
        <v>465</v>
      </c>
      <c r="F232" s="52" t="s">
        <v>133</v>
      </c>
      <c r="G232" s="52"/>
      <c r="H232" s="57">
        <f>H233</f>
        <v>600</v>
      </c>
    </row>
    <row r="233" spans="2:8" ht="15">
      <c r="B233" s="82" t="s">
        <v>114</v>
      </c>
      <c r="C233" s="53" t="s">
        <v>68</v>
      </c>
      <c r="D233" s="53" t="s">
        <v>69</v>
      </c>
      <c r="E233" s="53" t="s">
        <v>465</v>
      </c>
      <c r="F233" s="53" t="s">
        <v>133</v>
      </c>
      <c r="G233" s="53" t="s">
        <v>98</v>
      </c>
      <c r="H233" s="59">
        <f>'вед.прил13'!I378</f>
        <v>600</v>
      </c>
    </row>
    <row r="234" spans="2:8" ht="14.25">
      <c r="B234" s="84" t="s">
        <v>261</v>
      </c>
      <c r="C234" s="54" t="s">
        <v>68</v>
      </c>
      <c r="D234" s="54" t="s">
        <v>64</v>
      </c>
      <c r="E234" s="54"/>
      <c r="F234" s="54"/>
      <c r="G234" s="54"/>
      <c r="H234" s="56">
        <f>H240+H256+H262+H235</f>
        <v>21651.6</v>
      </c>
    </row>
    <row r="235" spans="2:8" ht="15">
      <c r="B235" s="79" t="s">
        <v>32</v>
      </c>
      <c r="C235" s="52" t="s">
        <v>68</v>
      </c>
      <c r="D235" s="52" t="s">
        <v>64</v>
      </c>
      <c r="E235" s="52" t="s">
        <v>280</v>
      </c>
      <c r="F235" s="52"/>
      <c r="G235" s="52"/>
      <c r="H235" s="57">
        <f>H236</f>
        <v>200</v>
      </c>
    </row>
    <row r="236" spans="2:8" ht="45">
      <c r="B236" s="79" t="s">
        <v>467</v>
      </c>
      <c r="C236" s="52" t="s">
        <v>68</v>
      </c>
      <c r="D236" s="52" t="s">
        <v>64</v>
      </c>
      <c r="E236" s="52" t="s">
        <v>466</v>
      </c>
      <c r="F236" s="52"/>
      <c r="G236" s="52"/>
      <c r="H236" s="57">
        <f>H237</f>
        <v>200</v>
      </c>
    </row>
    <row r="237" spans="2:8" ht="30">
      <c r="B237" s="78" t="s">
        <v>130</v>
      </c>
      <c r="C237" s="52" t="s">
        <v>68</v>
      </c>
      <c r="D237" s="52" t="s">
        <v>64</v>
      </c>
      <c r="E237" s="52" t="s">
        <v>466</v>
      </c>
      <c r="F237" s="52" t="s">
        <v>131</v>
      </c>
      <c r="G237" s="52"/>
      <c r="H237" s="57">
        <f>H238</f>
        <v>200</v>
      </c>
    </row>
    <row r="238" spans="2:8" ht="30">
      <c r="B238" s="79" t="s">
        <v>134</v>
      </c>
      <c r="C238" s="52" t="s">
        <v>68</v>
      </c>
      <c r="D238" s="52" t="s">
        <v>64</v>
      </c>
      <c r="E238" s="52" t="s">
        <v>466</v>
      </c>
      <c r="F238" s="52" t="s">
        <v>133</v>
      </c>
      <c r="G238" s="52"/>
      <c r="H238" s="57">
        <f>H239</f>
        <v>200</v>
      </c>
    </row>
    <row r="239" spans="2:8" ht="15">
      <c r="B239" s="82" t="s">
        <v>114</v>
      </c>
      <c r="C239" s="53" t="s">
        <v>68</v>
      </c>
      <c r="D239" s="53" t="s">
        <v>64</v>
      </c>
      <c r="E239" s="53" t="s">
        <v>466</v>
      </c>
      <c r="F239" s="53" t="s">
        <v>133</v>
      </c>
      <c r="G239" s="53" t="s">
        <v>98</v>
      </c>
      <c r="H239" s="59">
        <f>'вед.прил13'!I384</f>
        <v>200</v>
      </c>
    </row>
    <row r="240" spans="2:8" ht="45">
      <c r="B240" s="78" t="s">
        <v>196</v>
      </c>
      <c r="C240" s="52" t="s">
        <v>68</v>
      </c>
      <c r="D240" s="52" t="s">
        <v>64</v>
      </c>
      <c r="E240" s="52" t="s">
        <v>390</v>
      </c>
      <c r="F240" s="52"/>
      <c r="G240" s="52"/>
      <c r="H240" s="57">
        <f>H241+H246+H251</f>
        <v>7060</v>
      </c>
    </row>
    <row r="241" spans="2:8" ht="45">
      <c r="B241" s="78" t="s">
        <v>153</v>
      </c>
      <c r="C241" s="52" t="s">
        <v>68</v>
      </c>
      <c r="D241" s="52" t="s">
        <v>64</v>
      </c>
      <c r="E241" s="52" t="s">
        <v>197</v>
      </c>
      <c r="F241" s="52"/>
      <c r="G241" s="52"/>
      <c r="H241" s="58">
        <f>H242</f>
        <v>6360</v>
      </c>
    </row>
    <row r="242" spans="2:8" ht="15">
      <c r="B242" s="79" t="s">
        <v>310</v>
      </c>
      <c r="C242" s="52" t="s">
        <v>68</v>
      </c>
      <c r="D242" s="52" t="s">
        <v>64</v>
      </c>
      <c r="E242" s="52" t="s">
        <v>198</v>
      </c>
      <c r="F242" s="52"/>
      <c r="G242" s="52"/>
      <c r="H242" s="58">
        <f>H243</f>
        <v>6360</v>
      </c>
    </row>
    <row r="243" spans="2:8" ht="27.75" customHeight="1">
      <c r="B243" s="78" t="s">
        <v>130</v>
      </c>
      <c r="C243" s="52" t="s">
        <v>68</v>
      </c>
      <c r="D243" s="52" t="s">
        <v>64</v>
      </c>
      <c r="E243" s="52" t="s">
        <v>198</v>
      </c>
      <c r="F243" s="52" t="s">
        <v>131</v>
      </c>
      <c r="G243" s="52"/>
      <c r="H243" s="58">
        <f>H244</f>
        <v>6360</v>
      </c>
    </row>
    <row r="244" spans="2:8" ht="30">
      <c r="B244" s="79" t="s">
        <v>134</v>
      </c>
      <c r="C244" s="52" t="s">
        <v>68</v>
      </c>
      <c r="D244" s="52" t="s">
        <v>64</v>
      </c>
      <c r="E244" s="52" t="s">
        <v>198</v>
      </c>
      <c r="F244" s="52" t="s">
        <v>133</v>
      </c>
      <c r="G244" s="52"/>
      <c r="H244" s="58">
        <f>H245</f>
        <v>6360</v>
      </c>
    </row>
    <row r="245" spans="2:8" ht="15">
      <c r="B245" s="82" t="s">
        <v>114</v>
      </c>
      <c r="C245" s="53" t="s">
        <v>68</v>
      </c>
      <c r="D245" s="53" t="s">
        <v>64</v>
      </c>
      <c r="E245" s="53" t="s">
        <v>198</v>
      </c>
      <c r="F245" s="53" t="s">
        <v>133</v>
      </c>
      <c r="G245" s="53" t="s">
        <v>98</v>
      </c>
      <c r="H245" s="60">
        <f>'вед.прил13'!I390</f>
        <v>6360</v>
      </c>
    </row>
    <row r="246" spans="2:8" ht="30">
      <c r="B246" s="78" t="s">
        <v>386</v>
      </c>
      <c r="C246" s="52" t="s">
        <v>68</v>
      </c>
      <c r="D246" s="52" t="s">
        <v>64</v>
      </c>
      <c r="E246" s="52" t="s">
        <v>391</v>
      </c>
      <c r="F246" s="53"/>
      <c r="G246" s="53"/>
      <c r="H246" s="58">
        <f>H247</f>
        <v>600</v>
      </c>
    </row>
    <row r="247" spans="2:8" ht="15">
      <c r="B247" s="79" t="s">
        <v>310</v>
      </c>
      <c r="C247" s="52" t="s">
        <v>68</v>
      </c>
      <c r="D247" s="52" t="s">
        <v>64</v>
      </c>
      <c r="E247" s="52" t="s">
        <v>392</v>
      </c>
      <c r="F247" s="53"/>
      <c r="G247" s="53"/>
      <c r="H247" s="58">
        <f>H248</f>
        <v>600</v>
      </c>
    </row>
    <row r="248" spans="2:8" ht="30">
      <c r="B248" s="78" t="s">
        <v>130</v>
      </c>
      <c r="C248" s="52" t="s">
        <v>68</v>
      </c>
      <c r="D248" s="52" t="s">
        <v>64</v>
      </c>
      <c r="E248" s="52" t="s">
        <v>392</v>
      </c>
      <c r="F248" s="52" t="s">
        <v>131</v>
      </c>
      <c r="G248" s="53"/>
      <c r="H248" s="58">
        <f>H249</f>
        <v>600</v>
      </c>
    </row>
    <row r="249" spans="2:8" ht="30">
      <c r="B249" s="79" t="s">
        <v>134</v>
      </c>
      <c r="C249" s="52" t="s">
        <v>68</v>
      </c>
      <c r="D249" s="52" t="s">
        <v>64</v>
      </c>
      <c r="E249" s="52" t="s">
        <v>392</v>
      </c>
      <c r="F249" s="52" t="s">
        <v>133</v>
      </c>
      <c r="G249" s="53"/>
      <c r="H249" s="58">
        <f>H250</f>
        <v>600</v>
      </c>
    </row>
    <row r="250" spans="2:8" ht="15">
      <c r="B250" s="82" t="s">
        <v>114</v>
      </c>
      <c r="C250" s="53" t="s">
        <v>68</v>
      </c>
      <c r="D250" s="53" t="s">
        <v>64</v>
      </c>
      <c r="E250" s="53" t="s">
        <v>392</v>
      </c>
      <c r="F250" s="53" t="s">
        <v>133</v>
      </c>
      <c r="G250" s="53" t="s">
        <v>98</v>
      </c>
      <c r="H250" s="60">
        <f>'вед.прил13'!I395</f>
        <v>600</v>
      </c>
    </row>
    <row r="251" spans="2:8" ht="30" customHeight="1">
      <c r="B251" s="78" t="s">
        <v>476</v>
      </c>
      <c r="C251" s="52" t="s">
        <v>68</v>
      </c>
      <c r="D251" s="52" t="s">
        <v>64</v>
      </c>
      <c r="E251" s="52" t="s">
        <v>393</v>
      </c>
      <c r="F251" s="53"/>
      <c r="G251" s="53"/>
      <c r="H251" s="58">
        <f>H252</f>
        <v>100</v>
      </c>
    </row>
    <row r="252" spans="2:8" ht="15">
      <c r="B252" s="79" t="s">
        <v>310</v>
      </c>
      <c r="C252" s="52" t="s">
        <v>68</v>
      </c>
      <c r="D252" s="52" t="s">
        <v>64</v>
      </c>
      <c r="E252" s="52" t="s">
        <v>394</v>
      </c>
      <c r="F252" s="53"/>
      <c r="G252" s="53"/>
      <c r="H252" s="58">
        <f>H253</f>
        <v>100</v>
      </c>
    </row>
    <row r="253" spans="2:8" ht="30">
      <c r="B253" s="78" t="s">
        <v>130</v>
      </c>
      <c r="C253" s="52" t="s">
        <v>68</v>
      </c>
      <c r="D253" s="52" t="s">
        <v>64</v>
      </c>
      <c r="E253" s="52" t="s">
        <v>394</v>
      </c>
      <c r="F253" s="52" t="s">
        <v>131</v>
      </c>
      <c r="G253" s="53"/>
      <c r="H253" s="58">
        <f>H254</f>
        <v>100</v>
      </c>
    </row>
    <row r="254" spans="2:8" ht="30">
      <c r="B254" s="79" t="s">
        <v>134</v>
      </c>
      <c r="C254" s="52" t="s">
        <v>68</v>
      </c>
      <c r="D254" s="52" t="s">
        <v>64</v>
      </c>
      <c r="E254" s="52" t="s">
        <v>394</v>
      </c>
      <c r="F254" s="52" t="s">
        <v>133</v>
      </c>
      <c r="G254" s="53"/>
      <c r="H254" s="58">
        <f>H255</f>
        <v>100</v>
      </c>
    </row>
    <row r="255" spans="2:8" ht="15">
      <c r="B255" s="82" t="s">
        <v>114</v>
      </c>
      <c r="C255" s="53" t="s">
        <v>68</v>
      </c>
      <c r="D255" s="53" t="s">
        <v>64</v>
      </c>
      <c r="E255" s="53" t="s">
        <v>394</v>
      </c>
      <c r="F255" s="53" t="s">
        <v>133</v>
      </c>
      <c r="G255" s="53" t="s">
        <v>98</v>
      </c>
      <c r="H255" s="60">
        <f>'вед.прил13'!I400</f>
        <v>100</v>
      </c>
    </row>
    <row r="256" spans="2:8" ht="57.75" customHeight="1">
      <c r="B256" s="79" t="s">
        <v>189</v>
      </c>
      <c r="C256" s="52" t="s">
        <v>68</v>
      </c>
      <c r="D256" s="52" t="s">
        <v>64</v>
      </c>
      <c r="E256" s="52" t="s">
        <v>382</v>
      </c>
      <c r="F256" s="52"/>
      <c r="G256" s="52"/>
      <c r="H256" s="58">
        <f>H257</f>
        <v>13950</v>
      </c>
    </row>
    <row r="257" spans="2:8" ht="42" customHeight="1">
      <c r="B257" s="79" t="s">
        <v>383</v>
      </c>
      <c r="C257" s="52" t="s">
        <v>68</v>
      </c>
      <c r="D257" s="52" t="s">
        <v>64</v>
      </c>
      <c r="E257" s="52" t="s">
        <v>384</v>
      </c>
      <c r="F257" s="52"/>
      <c r="G257" s="52"/>
      <c r="H257" s="58">
        <f>H258</f>
        <v>13950</v>
      </c>
    </row>
    <row r="258" spans="2:8" ht="15">
      <c r="B258" s="79" t="s">
        <v>310</v>
      </c>
      <c r="C258" s="52" t="s">
        <v>68</v>
      </c>
      <c r="D258" s="52" t="s">
        <v>64</v>
      </c>
      <c r="E258" s="52" t="s">
        <v>385</v>
      </c>
      <c r="F258" s="52"/>
      <c r="G258" s="52"/>
      <c r="H258" s="58">
        <f>H259</f>
        <v>13950</v>
      </c>
    </row>
    <row r="259" spans="2:8" ht="30">
      <c r="B259" s="78" t="s">
        <v>130</v>
      </c>
      <c r="C259" s="52" t="s">
        <v>68</v>
      </c>
      <c r="D259" s="52" t="s">
        <v>64</v>
      </c>
      <c r="E259" s="52" t="s">
        <v>385</v>
      </c>
      <c r="F259" s="52" t="s">
        <v>131</v>
      </c>
      <c r="G259" s="52"/>
      <c r="H259" s="58">
        <f>H260</f>
        <v>13950</v>
      </c>
    </row>
    <row r="260" spans="2:8" ht="30">
      <c r="B260" s="79" t="s">
        <v>134</v>
      </c>
      <c r="C260" s="52" t="s">
        <v>68</v>
      </c>
      <c r="D260" s="52" t="s">
        <v>64</v>
      </c>
      <c r="E260" s="52" t="s">
        <v>385</v>
      </c>
      <c r="F260" s="52" t="s">
        <v>133</v>
      </c>
      <c r="G260" s="52"/>
      <c r="H260" s="58">
        <f>H261</f>
        <v>13950</v>
      </c>
    </row>
    <row r="261" spans="2:8" ht="15">
      <c r="B261" s="82" t="s">
        <v>114</v>
      </c>
      <c r="C261" s="53" t="s">
        <v>68</v>
      </c>
      <c r="D261" s="53" t="s">
        <v>64</v>
      </c>
      <c r="E261" s="53" t="s">
        <v>385</v>
      </c>
      <c r="F261" s="53" t="s">
        <v>133</v>
      </c>
      <c r="G261" s="53" t="s">
        <v>98</v>
      </c>
      <c r="H261" s="60">
        <f>'вед.прил13'!I210+'вед.прил13'!I406</f>
        <v>13950</v>
      </c>
    </row>
    <row r="262" spans="2:8" ht="45">
      <c r="B262" s="90" t="s">
        <v>457</v>
      </c>
      <c r="C262" s="52" t="s">
        <v>68</v>
      </c>
      <c r="D262" s="52" t="s">
        <v>64</v>
      </c>
      <c r="E262" s="52" t="s">
        <v>5</v>
      </c>
      <c r="F262" s="52"/>
      <c r="G262" s="52"/>
      <c r="H262" s="58">
        <f>H263</f>
        <v>441.6</v>
      </c>
    </row>
    <row r="263" spans="2:8" ht="60">
      <c r="B263" s="79" t="s">
        <v>6</v>
      </c>
      <c r="C263" s="52" t="s">
        <v>68</v>
      </c>
      <c r="D263" s="52" t="s">
        <v>64</v>
      </c>
      <c r="E263" s="52" t="s">
        <v>7</v>
      </c>
      <c r="F263" s="52"/>
      <c r="G263" s="52"/>
      <c r="H263" s="58">
        <f>H264</f>
        <v>441.6</v>
      </c>
    </row>
    <row r="264" spans="2:8" ht="15">
      <c r="B264" s="79" t="s">
        <v>310</v>
      </c>
      <c r="C264" s="52" t="s">
        <v>68</v>
      </c>
      <c r="D264" s="52" t="s">
        <v>64</v>
      </c>
      <c r="E264" s="52" t="s">
        <v>8</v>
      </c>
      <c r="F264" s="52"/>
      <c r="G264" s="52"/>
      <c r="H264" s="58">
        <f>H265</f>
        <v>441.6</v>
      </c>
    </row>
    <row r="265" spans="2:8" ht="30">
      <c r="B265" s="78" t="s">
        <v>130</v>
      </c>
      <c r="C265" s="52" t="s">
        <v>68</v>
      </c>
      <c r="D265" s="52" t="s">
        <v>64</v>
      </c>
      <c r="E265" s="52" t="s">
        <v>8</v>
      </c>
      <c r="F265" s="52" t="s">
        <v>131</v>
      </c>
      <c r="G265" s="52"/>
      <c r="H265" s="58">
        <f>H266</f>
        <v>441.6</v>
      </c>
    </row>
    <row r="266" spans="2:8" ht="30">
      <c r="B266" s="79" t="s">
        <v>134</v>
      </c>
      <c r="C266" s="52" t="s">
        <v>68</v>
      </c>
      <c r="D266" s="52" t="s">
        <v>64</v>
      </c>
      <c r="E266" s="52" t="s">
        <v>8</v>
      </c>
      <c r="F266" s="52" t="s">
        <v>133</v>
      </c>
      <c r="G266" s="52"/>
      <c r="H266" s="58">
        <f>H267</f>
        <v>441.6</v>
      </c>
    </row>
    <row r="267" spans="2:8" ht="15">
      <c r="B267" s="82" t="s">
        <v>114</v>
      </c>
      <c r="C267" s="53" t="s">
        <v>68</v>
      </c>
      <c r="D267" s="53" t="s">
        <v>64</v>
      </c>
      <c r="E267" s="53" t="s">
        <v>8</v>
      </c>
      <c r="F267" s="53" t="s">
        <v>133</v>
      </c>
      <c r="G267" s="53" t="s">
        <v>98</v>
      </c>
      <c r="H267" s="60">
        <f>'вед.прил13'!I412</f>
        <v>441.6</v>
      </c>
    </row>
    <row r="268" spans="2:8" ht="28.5">
      <c r="B268" s="81" t="s">
        <v>279</v>
      </c>
      <c r="C268" s="54" t="s">
        <v>68</v>
      </c>
      <c r="D268" s="54" t="s">
        <v>68</v>
      </c>
      <c r="E268" s="54"/>
      <c r="F268" s="54"/>
      <c r="G268" s="54"/>
      <c r="H268" s="55">
        <f>H269</f>
        <v>309.6</v>
      </c>
    </row>
    <row r="269" spans="2:8" ht="15">
      <c r="B269" s="78" t="s">
        <v>32</v>
      </c>
      <c r="C269" s="52" t="s">
        <v>68</v>
      </c>
      <c r="D269" s="52" t="s">
        <v>68</v>
      </c>
      <c r="E269" s="52" t="s">
        <v>280</v>
      </c>
      <c r="F269" s="52"/>
      <c r="G269" s="52"/>
      <c r="H269" s="58">
        <f>H270</f>
        <v>309.6</v>
      </c>
    </row>
    <row r="270" spans="2:8" ht="45">
      <c r="B270" s="78" t="s">
        <v>278</v>
      </c>
      <c r="C270" s="52" t="s">
        <v>68</v>
      </c>
      <c r="D270" s="52" t="s">
        <v>68</v>
      </c>
      <c r="E270" s="52" t="s">
        <v>380</v>
      </c>
      <c r="F270" s="52"/>
      <c r="G270" s="52"/>
      <c r="H270" s="58">
        <f>H271</f>
        <v>309.6</v>
      </c>
    </row>
    <row r="271" spans="2:8" ht="28.5" customHeight="1">
      <c r="B271" s="78" t="s">
        <v>147</v>
      </c>
      <c r="C271" s="52" t="s">
        <v>68</v>
      </c>
      <c r="D271" s="52" t="s">
        <v>68</v>
      </c>
      <c r="E271" s="52" t="s">
        <v>380</v>
      </c>
      <c r="F271" s="52" t="s">
        <v>146</v>
      </c>
      <c r="G271" s="52"/>
      <c r="H271" s="58">
        <f>H272</f>
        <v>309.6</v>
      </c>
    </row>
    <row r="272" spans="2:8" ht="15">
      <c r="B272" s="78" t="s">
        <v>231</v>
      </c>
      <c r="C272" s="52" t="s">
        <v>68</v>
      </c>
      <c r="D272" s="52" t="s">
        <v>68</v>
      </c>
      <c r="E272" s="52" t="s">
        <v>380</v>
      </c>
      <c r="F272" s="52" t="s">
        <v>230</v>
      </c>
      <c r="G272" s="52"/>
      <c r="H272" s="58">
        <f>H273</f>
        <v>309.6</v>
      </c>
    </row>
    <row r="273" spans="2:8" ht="15">
      <c r="B273" s="82" t="s">
        <v>114</v>
      </c>
      <c r="C273" s="53" t="s">
        <v>68</v>
      </c>
      <c r="D273" s="53" t="s">
        <v>68</v>
      </c>
      <c r="E273" s="53" t="s">
        <v>380</v>
      </c>
      <c r="F273" s="53" t="s">
        <v>230</v>
      </c>
      <c r="G273" s="53" t="s">
        <v>98</v>
      </c>
      <c r="H273" s="60">
        <f>'вед.прил13'!I418</f>
        <v>309.6</v>
      </c>
    </row>
    <row r="274" spans="2:8" ht="14.25">
      <c r="B274" s="116" t="s">
        <v>54</v>
      </c>
      <c r="C274" s="54" t="s">
        <v>70</v>
      </c>
      <c r="D274" s="54"/>
      <c r="E274" s="54"/>
      <c r="F274" s="54"/>
      <c r="G274" s="54"/>
      <c r="H274" s="117">
        <f>H277+H295+H356+H418+H334</f>
        <v>580590.5</v>
      </c>
    </row>
    <row r="275" spans="2:8" ht="14.25">
      <c r="B275" s="102" t="s">
        <v>114</v>
      </c>
      <c r="C275" s="54" t="s">
        <v>70</v>
      </c>
      <c r="D275" s="54"/>
      <c r="E275" s="54"/>
      <c r="F275" s="54"/>
      <c r="G275" s="54" t="s">
        <v>98</v>
      </c>
      <c r="H275" s="117">
        <f>H288+H311+H317+H323+H363+H370+H375+H380+H385+H391+H396+H401+H406+H412+H423+H426+H429+H433+H436+H439+H446+H449+H452+H458+H417+H294+H333+H341+H348+H355</f>
        <v>196198.39999999994</v>
      </c>
    </row>
    <row r="276" spans="2:8" ht="14.25">
      <c r="B276" s="102" t="s">
        <v>115</v>
      </c>
      <c r="C276" s="54" t="s">
        <v>70</v>
      </c>
      <c r="D276" s="54"/>
      <c r="E276" s="54"/>
      <c r="F276" s="54"/>
      <c r="G276" s="54" t="s">
        <v>99</v>
      </c>
      <c r="H276" s="117">
        <f>H284+H300+H307+H329</f>
        <v>384392.1</v>
      </c>
    </row>
    <row r="277" spans="2:8" ht="14.25">
      <c r="B277" s="81" t="s">
        <v>55</v>
      </c>
      <c r="C277" s="54" t="s">
        <v>70</v>
      </c>
      <c r="D277" s="54" t="s">
        <v>63</v>
      </c>
      <c r="E277" s="54"/>
      <c r="F277" s="54"/>
      <c r="G277" s="54"/>
      <c r="H277" s="55">
        <f>H278+H289</f>
        <v>197915.6</v>
      </c>
    </row>
    <row r="278" spans="2:8" ht="45">
      <c r="B278" s="124" t="s">
        <v>182</v>
      </c>
      <c r="C278" s="52" t="s">
        <v>70</v>
      </c>
      <c r="D278" s="52" t="s">
        <v>63</v>
      </c>
      <c r="E278" s="52" t="s">
        <v>286</v>
      </c>
      <c r="F278" s="52"/>
      <c r="G278" s="52"/>
      <c r="H278" s="58">
        <f>H279</f>
        <v>197815.6</v>
      </c>
    </row>
    <row r="279" spans="2:8" ht="45">
      <c r="B279" s="124" t="s">
        <v>162</v>
      </c>
      <c r="C279" s="52" t="s">
        <v>70</v>
      </c>
      <c r="D279" s="52" t="s">
        <v>63</v>
      </c>
      <c r="E279" s="52" t="s">
        <v>287</v>
      </c>
      <c r="F279" s="52"/>
      <c r="G279" s="52"/>
      <c r="H279" s="58">
        <f>H280</f>
        <v>197815.6</v>
      </c>
    </row>
    <row r="280" spans="2:8" ht="60">
      <c r="B280" s="124" t="s">
        <v>163</v>
      </c>
      <c r="C280" s="52" t="s">
        <v>70</v>
      </c>
      <c r="D280" s="52" t="s">
        <v>63</v>
      </c>
      <c r="E280" s="52" t="s">
        <v>288</v>
      </c>
      <c r="F280" s="52"/>
      <c r="G280" s="52"/>
      <c r="H280" s="58">
        <f>H281+H285</f>
        <v>197815.6</v>
      </c>
    </row>
    <row r="281" spans="2:8" ht="194.25" customHeight="1">
      <c r="B281" s="131" t="s">
        <v>471</v>
      </c>
      <c r="C281" s="52" t="s">
        <v>70</v>
      </c>
      <c r="D281" s="52" t="s">
        <v>63</v>
      </c>
      <c r="E281" s="52" t="s">
        <v>289</v>
      </c>
      <c r="F281" s="52"/>
      <c r="G281" s="52"/>
      <c r="H281" s="58">
        <f>H282</f>
        <v>133755</v>
      </c>
    </row>
    <row r="282" spans="2:8" ht="45" customHeight="1">
      <c r="B282" s="124" t="s">
        <v>137</v>
      </c>
      <c r="C282" s="52" t="s">
        <v>70</v>
      </c>
      <c r="D282" s="52" t="s">
        <v>63</v>
      </c>
      <c r="E282" s="52" t="s">
        <v>289</v>
      </c>
      <c r="F282" s="52" t="s">
        <v>136</v>
      </c>
      <c r="G282" s="52"/>
      <c r="H282" s="58">
        <f>H283</f>
        <v>133755</v>
      </c>
    </row>
    <row r="283" spans="2:8" ht="15">
      <c r="B283" s="124" t="s">
        <v>139</v>
      </c>
      <c r="C283" s="52" t="s">
        <v>70</v>
      </c>
      <c r="D283" s="52" t="s">
        <v>63</v>
      </c>
      <c r="E283" s="52" t="s">
        <v>289</v>
      </c>
      <c r="F283" s="52" t="s">
        <v>138</v>
      </c>
      <c r="G283" s="52"/>
      <c r="H283" s="58">
        <f>H284</f>
        <v>133755</v>
      </c>
    </row>
    <row r="284" spans="2:8" ht="15">
      <c r="B284" s="127" t="s">
        <v>115</v>
      </c>
      <c r="C284" s="53" t="s">
        <v>70</v>
      </c>
      <c r="D284" s="53" t="s">
        <v>63</v>
      </c>
      <c r="E284" s="53" t="s">
        <v>289</v>
      </c>
      <c r="F284" s="53" t="s">
        <v>138</v>
      </c>
      <c r="G284" s="53" t="s">
        <v>99</v>
      </c>
      <c r="H284" s="60">
        <f>'вед.прил13'!I63</f>
        <v>133755</v>
      </c>
    </row>
    <row r="285" spans="2:8" ht="15">
      <c r="B285" s="124" t="s">
        <v>304</v>
      </c>
      <c r="C285" s="52" t="s">
        <v>70</v>
      </c>
      <c r="D285" s="52" t="s">
        <v>63</v>
      </c>
      <c r="E285" s="52" t="s">
        <v>290</v>
      </c>
      <c r="F285" s="52"/>
      <c r="G285" s="52"/>
      <c r="H285" s="57">
        <f>H286</f>
        <v>64060.6</v>
      </c>
    </row>
    <row r="286" spans="2:8" ht="45">
      <c r="B286" s="124" t="s">
        <v>137</v>
      </c>
      <c r="C286" s="52" t="s">
        <v>70</v>
      </c>
      <c r="D286" s="52" t="s">
        <v>63</v>
      </c>
      <c r="E286" s="52" t="s">
        <v>290</v>
      </c>
      <c r="F286" s="52" t="s">
        <v>136</v>
      </c>
      <c r="G286" s="52"/>
      <c r="H286" s="57">
        <f>H287</f>
        <v>64060.6</v>
      </c>
    </row>
    <row r="287" spans="2:8" ht="15">
      <c r="B287" s="124" t="s">
        <v>139</v>
      </c>
      <c r="C287" s="52" t="s">
        <v>70</v>
      </c>
      <c r="D287" s="52" t="s">
        <v>63</v>
      </c>
      <c r="E287" s="52" t="s">
        <v>290</v>
      </c>
      <c r="F287" s="52" t="s">
        <v>138</v>
      </c>
      <c r="G287" s="52"/>
      <c r="H287" s="57">
        <f>H288</f>
        <v>64060.6</v>
      </c>
    </row>
    <row r="288" spans="2:8" ht="15">
      <c r="B288" s="125" t="s">
        <v>114</v>
      </c>
      <c r="C288" s="53" t="s">
        <v>70</v>
      </c>
      <c r="D288" s="53" t="s">
        <v>63</v>
      </c>
      <c r="E288" s="53" t="s">
        <v>290</v>
      </c>
      <c r="F288" s="53" t="s">
        <v>138</v>
      </c>
      <c r="G288" s="53" t="s">
        <v>98</v>
      </c>
      <c r="H288" s="59">
        <f>'вед.прил13'!I67</f>
        <v>64060.6</v>
      </c>
    </row>
    <row r="289" spans="2:8" ht="45">
      <c r="B289" s="79" t="s">
        <v>181</v>
      </c>
      <c r="C289" s="52" t="s">
        <v>70</v>
      </c>
      <c r="D289" s="52" t="s">
        <v>63</v>
      </c>
      <c r="E289" s="52" t="s">
        <v>23</v>
      </c>
      <c r="F289" s="52"/>
      <c r="G289" s="52"/>
      <c r="H289" s="57">
        <f>H290</f>
        <v>100</v>
      </c>
    </row>
    <row r="290" spans="2:8" ht="75">
      <c r="B290" s="90" t="s">
        <v>24</v>
      </c>
      <c r="C290" s="52" t="s">
        <v>70</v>
      </c>
      <c r="D290" s="52" t="s">
        <v>63</v>
      </c>
      <c r="E290" s="52" t="s">
        <v>25</v>
      </c>
      <c r="F290" s="52"/>
      <c r="G290" s="52"/>
      <c r="H290" s="57">
        <f>H291</f>
        <v>100</v>
      </c>
    </row>
    <row r="291" spans="2:8" ht="15">
      <c r="B291" s="79" t="s">
        <v>310</v>
      </c>
      <c r="C291" s="52" t="s">
        <v>70</v>
      </c>
      <c r="D291" s="52" t="s">
        <v>63</v>
      </c>
      <c r="E291" s="52" t="s">
        <v>26</v>
      </c>
      <c r="F291" s="52"/>
      <c r="G291" s="52"/>
      <c r="H291" s="57">
        <f>H292</f>
        <v>100</v>
      </c>
    </row>
    <row r="292" spans="2:8" ht="45">
      <c r="B292" s="78" t="s">
        <v>137</v>
      </c>
      <c r="C292" s="52" t="s">
        <v>70</v>
      </c>
      <c r="D292" s="52" t="s">
        <v>63</v>
      </c>
      <c r="E292" s="52" t="s">
        <v>26</v>
      </c>
      <c r="F292" s="52" t="s">
        <v>136</v>
      </c>
      <c r="G292" s="52"/>
      <c r="H292" s="57">
        <f>H293</f>
        <v>100</v>
      </c>
    </row>
    <row r="293" spans="2:8" ht="15">
      <c r="B293" s="78" t="s">
        <v>139</v>
      </c>
      <c r="C293" s="52" t="s">
        <v>70</v>
      </c>
      <c r="D293" s="52" t="s">
        <v>63</v>
      </c>
      <c r="E293" s="52" t="s">
        <v>26</v>
      </c>
      <c r="F293" s="52" t="s">
        <v>138</v>
      </c>
      <c r="G293" s="52"/>
      <c r="H293" s="57">
        <f>H294</f>
        <v>100</v>
      </c>
    </row>
    <row r="294" spans="2:8" ht="15">
      <c r="B294" s="80" t="s">
        <v>114</v>
      </c>
      <c r="C294" s="53" t="s">
        <v>70</v>
      </c>
      <c r="D294" s="53" t="s">
        <v>63</v>
      </c>
      <c r="E294" s="53" t="s">
        <v>26</v>
      </c>
      <c r="F294" s="53" t="s">
        <v>138</v>
      </c>
      <c r="G294" s="53" t="s">
        <v>98</v>
      </c>
      <c r="H294" s="59">
        <f>'вед.прил13'!I73</f>
        <v>100</v>
      </c>
    </row>
    <row r="295" spans="2:8" ht="14.25">
      <c r="B295" s="81" t="s">
        <v>56</v>
      </c>
      <c r="C295" s="54" t="s">
        <v>70</v>
      </c>
      <c r="D295" s="54" t="s">
        <v>69</v>
      </c>
      <c r="E295" s="54"/>
      <c r="F295" s="54"/>
      <c r="G295" s="54"/>
      <c r="H295" s="55">
        <f>H296+H301</f>
        <v>320872.8</v>
      </c>
    </row>
    <row r="296" spans="2:8" ht="15">
      <c r="B296" s="124" t="s">
        <v>32</v>
      </c>
      <c r="C296" s="52" t="s">
        <v>70</v>
      </c>
      <c r="D296" s="52" t="s">
        <v>69</v>
      </c>
      <c r="E296" s="52" t="s">
        <v>280</v>
      </c>
      <c r="F296" s="54"/>
      <c r="G296" s="54"/>
      <c r="H296" s="58">
        <f>H297</f>
        <v>6937.1</v>
      </c>
    </row>
    <row r="297" spans="2:8" ht="45">
      <c r="B297" s="131" t="s">
        <v>305</v>
      </c>
      <c r="C297" s="52" t="s">
        <v>70</v>
      </c>
      <c r="D297" s="52" t="s">
        <v>69</v>
      </c>
      <c r="E297" s="128" t="s">
        <v>306</v>
      </c>
      <c r="F297" s="54"/>
      <c r="G297" s="54"/>
      <c r="H297" s="58">
        <f>H298</f>
        <v>6937.1</v>
      </c>
    </row>
    <row r="298" spans="2:8" ht="45">
      <c r="B298" s="124" t="s">
        <v>137</v>
      </c>
      <c r="C298" s="52" t="s">
        <v>70</v>
      </c>
      <c r="D298" s="52" t="s">
        <v>69</v>
      </c>
      <c r="E298" s="128" t="s">
        <v>306</v>
      </c>
      <c r="F298" s="52" t="s">
        <v>136</v>
      </c>
      <c r="G298" s="54"/>
      <c r="H298" s="58">
        <f>H299</f>
        <v>6937.1</v>
      </c>
    </row>
    <row r="299" spans="2:8" ht="15">
      <c r="B299" s="124" t="s">
        <v>139</v>
      </c>
      <c r="C299" s="52" t="s">
        <v>70</v>
      </c>
      <c r="D299" s="52" t="s">
        <v>69</v>
      </c>
      <c r="E299" s="128" t="s">
        <v>306</v>
      </c>
      <c r="F299" s="52" t="s">
        <v>138</v>
      </c>
      <c r="G299" s="54"/>
      <c r="H299" s="58">
        <f>H300</f>
        <v>6937.1</v>
      </c>
    </row>
    <row r="300" spans="2:8" ht="15">
      <c r="B300" s="127" t="s">
        <v>115</v>
      </c>
      <c r="C300" s="53" t="s">
        <v>70</v>
      </c>
      <c r="D300" s="53" t="s">
        <v>69</v>
      </c>
      <c r="E300" s="129" t="s">
        <v>306</v>
      </c>
      <c r="F300" s="53" t="s">
        <v>138</v>
      </c>
      <c r="G300" s="53" t="s">
        <v>99</v>
      </c>
      <c r="H300" s="60">
        <f>'вед.прил13'!I79</f>
        <v>6937.1</v>
      </c>
    </row>
    <row r="301" spans="2:8" ht="45">
      <c r="B301" s="124" t="s">
        <v>182</v>
      </c>
      <c r="C301" s="52" t="s">
        <v>70</v>
      </c>
      <c r="D301" s="52" t="s">
        <v>69</v>
      </c>
      <c r="E301" s="52" t="s">
        <v>286</v>
      </c>
      <c r="F301" s="52"/>
      <c r="G301" s="52"/>
      <c r="H301" s="58">
        <f>H302+H312+H318+H324</f>
        <v>313935.7</v>
      </c>
    </row>
    <row r="302" spans="2:8" ht="30.75" customHeight="1">
      <c r="B302" s="78" t="s">
        <v>164</v>
      </c>
      <c r="C302" s="52" t="s">
        <v>70</v>
      </c>
      <c r="D302" s="52" t="s">
        <v>69</v>
      </c>
      <c r="E302" s="52" t="s">
        <v>291</v>
      </c>
      <c r="F302" s="52"/>
      <c r="G302" s="52"/>
      <c r="H302" s="58">
        <f>H303</f>
        <v>211547.3</v>
      </c>
    </row>
    <row r="303" spans="2:8" ht="45">
      <c r="B303" s="131" t="s">
        <v>307</v>
      </c>
      <c r="C303" s="52" t="s">
        <v>70</v>
      </c>
      <c r="D303" s="52" t="s">
        <v>69</v>
      </c>
      <c r="E303" s="52" t="s">
        <v>292</v>
      </c>
      <c r="F303" s="52"/>
      <c r="G303" s="52"/>
      <c r="H303" s="58">
        <f>H304+H308</f>
        <v>211547.3</v>
      </c>
    </row>
    <row r="304" spans="2:8" ht="191.25" customHeight="1">
      <c r="B304" s="131" t="s">
        <v>471</v>
      </c>
      <c r="C304" s="52" t="s">
        <v>70</v>
      </c>
      <c r="D304" s="52" t="s">
        <v>69</v>
      </c>
      <c r="E304" s="52" t="s">
        <v>308</v>
      </c>
      <c r="F304" s="52"/>
      <c r="G304" s="52"/>
      <c r="H304" s="58">
        <f>H305</f>
        <v>165700</v>
      </c>
    </row>
    <row r="305" spans="2:8" ht="44.25" customHeight="1">
      <c r="B305" s="124" t="s">
        <v>137</v>
      </c>
      <c r="C305" s="52" t="s">
        <v>70</v>
      </c>
      <c r="D305" s="52" t="s">
        <v>69</v>
      </c>
      <c r="E305" s="52" t="s">
        <v>308</v>
      </c>
      <c r="F305" s="52" t="s">
        <v>136</v>
      </c>
      <c r="G305" s="52"/>
      <c r="H305" s="58">
        <f>H306</f>
        <v>165700</v>
      </c>
    </row>
    <row r="306" spans="2:8" ht="15">
      <c r="B306" s="124" t="s">
        <v>139</v>
      </c>
      <c r="C306" s="52" t="s">
        <v>70</v>
      </c>
      <c r="D306" s="52" t="s">
        <v>69</v>
      </c>
      <c r="E306" s="52" t="s">
        <v>308</v>
      </c>
      <c r="F306" s="52" t="s">
        <v>138</v>
      </c>
      <c r="G306" s="52"/>
      <c r="H306" s="58">
        <f>H307</f>
        <v>165700</v>
      </c>
    </row>
    <row r="307" spans="2:8" ht="15">
      <c r="B307" s="127" t="s">
        <v>115</v>
      </c>
      <c r="C307" s="53" t="s">
        <v>70</v>
      </c>
      <c r="D307" s="53" t="s">
        <v>69</v>
      </c>
      <c r="E307" s="53" t="s">
        <v>308</v>
      </c>
      <c r="F307" s="53" t="s">
        <v>138</v>
      </c>
      <c r="G307" s="53" t="s">
        <v>99</v>
      </c>
      <c r="H307" s="59">
        <f>'вед.прил13'!I86</f>
        <v>165700</v>
      </c>
    </row>
    <row r="308" spans="2:8" ht="15">
      <c r="B308" s="124" t="s">
        <v>304</v>
      </c>
      <c r="C308" s="52" t="s">
        <v>70</v>
      </c>
      <c r="D308" s="52" t="s">
        <v>69</v>
      </c>
      <c r="E308" s="52" t="s">
        <v>293</v>
      </c>
      <c r="F308" s="52"/>
      <c r="G308" s="52"/>
      <c r="H308" s="57">
        <f>H309</f>
        <v>45847.3</v>
      </c>
    </row>
    <row r="309" spans="2:8" ht="45">
      <c r="B309" s="124" t="s">
        <v>137</v>
      </c>
      <c r="C309" s="52" t="s">
        <v>70</v>
      </c>
      <c r="D309" s="52" t="s">
        <v>69</v>
      </c>
      <c r="E309" s="52" t="s">
        <v>293</v>
      </c>
      <c r="F309" s="52" t="s">
        <v>136</v>
      </c>
      <c r="G309" s="52"/>
      <c r="H309" s="57">
        <f>H310</f>
        <v>45847.3</v>
      </c>
    </row>
    <row r="310" spans="2:8" ht="15">
      <c r="B310" s="124" t="s">
        <v>139</v>
      </c>
      <c r="C310" s="52" t="s">
        <v>70</v>
      </c>
      <c r="D310" s="52" t="s">
        <v>69</v>
      </c>
      <c r="E310" s="52" t="s">
        <v>293</v>
      </c>
      <c r="F310" s="52" t="s">
        <v>138</v>
      </c>
      <c r="G310" s="52"/>
      <c r="H310" s="57">
        <f>H311</f>
        <v>45847.3</v>
      </c>
    </row>
    <row r="311" spans="2:8" ht="15">
      <c r="B311" s="125" t="s">
        <v>114</v>
      </c>
      <c r="C311" s="53" t="s">
        <v>70</v>
      </c>
      <c r="D311" s="53" t="s">
        <v>69</v>
      </c>
      <c r="E311" s="53" t="s">
        <v>293</v>
      </c>
      <c r="F311" s="53" t="s">
        <v>138</v>
      </c>
      <c r="G311" s="53" t="s">
        <v>98</v>
      </c>
      <c r="H311" s="59">
        <f>'вед.прил13'!I90</f>
        <v>45847.3</v>
      </c>
    </row>
    <row r="312" spans="2:8" ht="45">
      <c r="B312" s="79" t="s">
        <v>168</v>
      </c>
      <c r="C312" s="52" t="s">
        <v>70</v>
      </c>
      <c r="D312" s="52" t="s">
        <v>69</v>
      </c>
      <c r="E312" s="52" t="s">
        <v>22</v>
      </c>
      <c r="F312" s="52"/>
      <c r="G312" s="52"/>
      <c r="H312" s="57">
        <f>H313</f>
        <v>2117.5</v>
      </c>
    </row>
    <row r="313" spans="2:8" ht="30">
      <c r="B313" s="86" t="s">
        <v>451</v>
      </c>
      <c r="C313" s="52" t="s">
        <v>70</v>
      </c>
      <c r="D313" s="52" t="s">
        <v>69</v>
      </c>
      <c r="E313" s="52" t="s">
        <v>170</v>
      </c>
      <c r="F313" s="52"/>
      <c r="G313" s="52"/>
      <c r="H313" s="57">
        <f>H314</f>
        <v>2117.5</v>
      </c>
    </row>
    <row r="314" spans="2:8" ht="15">
      <c r="B314" s="83" t="s">
        <v>310</v>
      </c>
      <c r="C314" s="52" t="s">
        <v>70</v>
      </c>
      <c r="D314" s="52" t="s">
        <v>69</v>
      </c>
      <c r="E314" s="52" t="s">
        <v>171</v>
      </c>
      <c r="F314" s="52"/>
      <c r="G314" s="52"/>
      <c r="H314" s="57">
        <f>H315</f>
        <v>2117.5</v>
      </c>
    </row>
    <row r="315" spans="2:8" ht="45">
      <c r="B315" s="78" t="s">
        <v>137</v>
      </c>
      <c r="C315" s="52" t="s">
        <v>70</v>
      </c>
      <c r="D315" s="52" t="s">
        <v>69</v>
      </c>
      <c r="E315" s="52" t="s">
        <v>171</v>
      </c>
      <c r="F315" s="52" t="s">
        <v>136</v>
      </c>
      <c r="G315" s="52"/>
      <c r="H315" s="57">
        <f>H316</f>
        <v>2117.5</v>
      </c>
    </row>
    <row r="316" spans="2:8" ht="15">
      <c r="B316" s="78" t="s">
        <v>139</v>
      </c>
      <c r="C316" s="52" t="s">
        <v>70</v>
      </c>
      <c r="D316" s="52" t="s">
        <v>69</v>
      </c>
      <c r="E316" s="52" t="s">
        <v>171</v>
      </c>
      <c r="F316" s="52" t="s">
        <v>138</v>
      </c>
      <c r="G316" s="52"/>
      <c r="H316" s="57">
        <f>H317</f>
        <v>2117.5</v>
      </c>
    </row>
    <row r="317" spans="2:8" ht="15">
      <c r="B317" s="80" t="s">
        <v>114</v>
      </c>
      <c r="C317" s="53" t="s">
        <v>70</v>
      </c>
      <c r="D317" s="52" t="s">
        <v>69</v>
      </c>
      <c r="E317" s="53" t="s">
        <v>171</v>
      </c>
      <c r="F317" s="53" t="s">
        <v>138</v>
      </c>
      <c r="G317" s="53" t="s">
        <v>98</v>
      </c>
      <c r="H317" s="59">
        <f>'вед.прил13'!I96</f>
        <v>2117.5</v>
      </c>
    </row>
    <row r="318" spans="2:8" ht="43.5" customHeight="1">
      <c r="B318" s="79" t="s">
        <v>172</v>
      </c>
      <c r="C318" s="52" t="s">
        <v>70</v>
      </c>
      <c r="D318" s="52" t="s">
        <v>69</v>
      </c>
      <c r="E318" s="52" t="s">
        <v>270</v>
      </c>
      <c r="F318" s="52"/>
      <c r="G318" s="52"/>
      <c r="H318" s="57">
        <f>H319</f>
        <v>18165.6</v>
      </c>
    </row>
    <row r="319" spans="2:8" ht="60">
      <c r="B319" s="79" t="s">
        <v>271</v>
      </c>
      <c r="C319" s="52" t="s">
        <v>70</v>
      </c>
      <c r="D319" s="52" t="s">
        <v>69</v>
      </c>
      <c r="E319" s="52" t="s">
        <v>272</v>
      </c>
      <c r="F319" s="52"/>
      <c r="G319" s="52"/>
      <c r="H319" s="57">
        <f>H320</f>
        <v>18165.6</v>
      </c>
    </row>
    <row r="320" spans="2:8" ht="15">
      <c r="B320" s="153" t="s">
        <v>310</v>
      </c>
      <c r="C320" s="52" t="s">
        <v>70</v>
      </c>
      <c r="D320" s="52" t="s">
        <v>69</v>
      </c>
      <c r="E320" s="52" t="s">
        <v>438</v>
      </c>
      <c r="F320" s="52"/>
      <c r="G320" s="52"/>
      <c r="H320" s="57">
        <f>H321</f>
        <v>18165.6</v>
      </c>
    </row>
    <row r="321" spans="2:8" ht="45">
      <c r="B321" s="78" t="s">
        <v>137</v>
      </c>
      <c r="C321" s="52" t="s">
        <v>70</v>
      </c>
      <c r="D321" s="52" t="s">
        <v>69</v>
      </c>
      <c r="E321" s="52" t="s">
        <v>438</v>
      </c>
      <c r="F321" s="52" t="s">
        <v>136</v>
      </c>
      <c r="G321" s="52"/>
      <c r="H321" s="57">
        <f>H322</f>
        <v>18165.6</v>
      </c>
    </row>
    <row r="322" spans="2:8" ht="15">
      <c r="B322" s="78" t="s">
        <v>139</v>
      </c>
      <c r="C322" s="52" t="s">
        <v>70</v>
      </c>
      <c r="D322" s="52" t="s">
        <v>69</v>
      </c>
      <c r="E322" s="52" t="s">
        <v>438</v>
      </c>
      <c r="F322" s="52" t="s">
        <v>138</v>
      </c>
      <c r="G322" s="52"/>
      <c r="H322" s="57">
        <f>H323</f>
        <v>18165.6</v>
      </c>
    </row>
    <row r="323" spans="2:8" ht="15">
      <c r="B323" s="80" t="s">
        <v>114</v>
      </c>
      <c r="C323" s="53" t="s">
        <v>70</v>
      </c>
      <c r="D323" s="53" t="s">
        <v>69</v>
      </c>
      <c r="E323" s="53" t="s">
        <v>438</v>
      </c>
      <c r="F323" s="53" t="s">
        <v>138</v>
      </c>
      <c r="G323" s="53" t="s">
        <v>98</v>
      </c>
      <c r="H323" s="59">
        <f>'вед.прил13'!I102</f>
        <v>18165.6</v>
      </c>
    </row>
    <row r="324" spans="2:8" ht="45">
      <c r="B324" s="79" t="s">
        <v>178</v>
      </c>
      <c r="C324" s="52" t="s">
        <v>70</v>
      </c>
      <c r="D324" s="52" t="s">
        <v>69</v>
      </c>
      <c r="E324" s="52" t="s">
        <v>16</v>
      </c>
      <c r="F324" s="53"/>
      <c r="G324" s="53"/>
      <c r="H324" s="57">
        <f>H325</f>
        <v>82105.3</v>
      </c>
    </row>
    <row r="325" spans="2:8" ht="75">
      <c r="B325" s="79" t="s">
        <v>441</v>
      </c>
      <c r="C325" s="52" t="s">
        <v>70</v>
      </c>
      <c r="D325" s="52" t="s">
        <v>69</v>
      </c>
      <c r="E325" s="52" t="s">
        <v>442</v>
      </c>
      <c r="F325" s="53"/>
      <c r="G325" s="53"/>
      <c r="H325" s="57">
        <f>H326+H330</f>
        <v>82105.3</v>
      </c>
    </row>
    <row r="326" spans="2:8" ht="15">
      <c r="B326" s="79" t="s">
        <v>310</v>
      </c>
      <c r="C326" s="52" t="s">
        <v>70</v>
      </c>
      <c r="D326" s="52" t="s">
        <v>69</v>
      </c>
      <c r="E326" s="52" t="s">
        <v>443</v>
      </c>
      <c r="F326" s="53"/>
      <c r="G326" s="53"/>
      <c r="H326" s="57">
        <f>H327</f>
        <v>78000</v>
      </c>
    </row>
    <row r="327" spans="2:8" ht="30">
      <c r="B327" s="78" t="s">
        <v>428</v>
      </c>
      <c r="C327" s="52" t="s">
        <v>70</v>
      </c>
      <c r="D327" s="52" t="s">
        <v>69</v>
      </c>
      <c r="E327" s="52" t="s">
        <v>443</v>
      </c>
      <c r="F327" s="52" t="s">
        <v>234</v>
      </c>
      <c r="G327" s="53"/>
      <c r="H327" s="57">
        <f>H328</f>
        <v>78000</v>
      </c>
    </row>
    <row r="328" spans="2:8" ht="15">
      <c r="B328" s="78" t="s">
        <v>265</v>
      </c>
      <c r="C328" s="52" t="s">
        <v>70</v>
      </c>
      <c r="D328" s="52" t="s">
        <v>69</v>
      </c>
      <c r="E328" s="52" t="s">
        <v>443</v>
      </c>
      <c r="F328" s="52" t="s">
        <v>28</v>
      </c>
      <c r="G328" s="53"/>
      <c r="H328" s="57">
        <f>H329</f>
        <v>78000</v>
      </c>
    </row>
    <row r="329" spans="2:8" ht="15">
      <c r="B329" s="80" t="s">
        <v>115</v>
      </c>
      <c r="C329" s="53" t="s">
        <v>70</v>
      </c>
      <c r="D329" s="53" t="s">
        <v>69</v>
      </c>
      <c r="E329" s="53" t="s">
        <v>443</v>
      </c>
      <c r="F329" s="53" t="s">
        <v>28</v>
      </c>
      <c r="G329" s="53" t="s">
        <v>99</v>
      </c>
      <c r="H329" s="59">
        <f>'вед.прил13'!I219</f>
        <v>78000</v>
      </c>
    </row>
    <row r="330" spans="2:8" ht="15">
      <c r="B330" s="79" t="s">
        <v>310</v>
      </c>
      <c r="C330" s="52" t="s">
        <v>70</v>
      </c>
      <c r="D330" s="52" t="s">
        <v>69</v>
      </c>
      <c r="E330" s="52" t="s">
        <v>444</v>
      </c>
      <c r="F330" s="53"/>
      <c r="G330" s="53"/>
      <c r="H330" s="57">
        <f>H331</f>
        <v>4105.3</v>
      </c>
    </row>
    <row r="331" spans="2:8" ht="30">
      <c r="B331" s="78" t="s">
        <v>428</v>
      </c>
      <c r="C331" s="52" t="s">
        <v>70</v>
      </c>
      <c r="D331" s="52" t="s">
        <v>69</v>
      </c>
      <c r="E331" s="52" t="s">
        <v>444</v>
      </c>
      <c r="F331" s="52" t="s">
        <v>234</v>
      </c>
      <c r="G331" s="53"/>
      <c r="H331" s="57">
        <f>H332</f>
        <v>4105.3</v>
      </c>
    </row>
    <row r="332" spans="2:8" ht="15">
      <c r="B332" s="78" t="s">
        <v>265</v>
      </c>
      <c r="C332" s="52" t="s">
        <v>70</v>
      </c>
      <c r="D332" s="52" t="s">
        <v>69</v>
      </c>
      <c r="E332" s="52" t="s">
        <v>444</v>
      </c>
      <c r="F332" s="52" t="s">
        <v>28</v>
      </c>
      <c r="G332" s="53"/>
      <c r="H332" s="57">
        <f>H333</f>
        <v>4105.3</v>
      </c>
    </row>
    <row r="333" spans="2:8" ht="15">
      <c r="B333" s="80" t="s">
        <v>114</v>
      </c>
      <c r="C333" s="53" t="s">
        <v>70</v>
      </c>
      <c r="D333" s="53" t="s">
        <v>69</v>
      </c>
      <c r="E333" s="53" t="s">
        <v>444</v>
      </c>
      <c r="F333" s="53" t="s">
        <v>28</v>
      </c>
      <c r="G333" s="53" t="s">
        <v>98</v>
      </c>
      <c r="H333" s="59">
        <f>'вед.прил13'!I223</f>
        <v>4105.3</v>
      </c>
    </row>
    <row r="334" spans="2:8" ht="14.25">
      <c r="B334" s="81" t="s">
        <v>446</v>
      </c>
      <c r="C334" s="54" t="s">
        <v>70</v>
      </c>
      <c r="D334" s="54" t="s">
        <v>64</v>
      </c>
      <c r="E334" s="54"/>
      <c r="F334" s="54"/>
      <c r="G334" s="54"/>
      <c r="H334" s="55">
        <f>H335+H342+H349</f>
        <v>39343</v>
      </c>
    </row>
    <row r="335" spans="2:8" ht="45">
      <c r="B335" s="78" t="s">
        <v>182</v>
      </c>
      <c r="C335" s="52" t="s">
        <v>70</v>
      </c>
      <c r="D335" s="52" t="s">
        <v>64</v>
      </c>
      <c r="E335" s="52" t="s">
        <v>286</v>
      </c>
      <c r="F335" s="52"/>
      <c r="G335" s="52"/>
      <c r="H335" s="58">
        <f aca="true" t="shared" si="1" ref="H335:H340">H336</f>
        <v>7335.4</v>
      </c>
    </row>
    <row r="336" spans="2:8" ht="45">
      <c r="B336" s="79" t="s">
        <v>166</v>
      </c>
      <c r="C336" s="52" t="s">
        <v>70</v>
      </c>
      <c r="D336" s="52" t="s">
        <v>64</v>
      </c>
      <c r="E336" s="52" t="s">
        <v>266</v>
      </c>
      <c r="F336" s="52"/>
      <c r="G336" s="52"/>
      <c r="H336" s="58">
        <f t="shared" si="1"/>
        <v>7335.4</v>
      </c>
    </row>
    <row r="337" spans="2:8" ht="45">
      <c r="B337" s="78" t="s">
        <v>167</v>
      </c>
      <c r="C337" s="52" t="s">
        <v>70</v>
      </c>
      <c r="D337" s="52" t="s">
        <v>64</v>
      </c>
      <c r="E337" s="52" t="s">
        <v>267</v>
      </c>
      <c r="F337" s="52"/>
      <c r="G337" s="52"/>
      <c r="H337" s="58">
        <f t="shared" si="1"/>
        <v>7335.4</v>
      </c>
    </row>
    <row r="338" spans="2:8" ht="15">
      <c r="B338" s="83" t="s">
        <v>310</v>
      </c>
      <c r="C338" s="52" t="s">
        <v>70</v>
      </c>
      <c r="D338" s="52" t="s">
        <v>64</v>
      </c>
      <c r="E338" s="52" t="s">
        <v>268</v>
      </c>
      <c r="F338" s="53"/>
      <c r="G338" s="53"/>
      <c r="H338" s="58">
        <f t="shared" si="1"/>
        <v>7335.4</v>
      </c>
    </row>
    <row r="339" spans="2:8" ht="45">
      <c r="B339" s="78" t="s">
        <v>137</v>
      </c>
      <c r="C339" s="52" t="s">
        <v>70</v>
      </c>
      <c r="D339" s="52" t="s">
        <v>64</v>
      </c>
      <c r="E339" s="52" t="s">
        <v>268</v>
      </c>
      <c r="F339" s="52" t="s">
        <v>136</v>
      </c>
      <c r="G339" s="52"/>
      <c r="H339" s="58">
        <f t="shared" si="1"/>
        <v>7335.4</v>
      </c>
    </row>
    <row r="340" spans="2:8" ht="15">
      <c r="B340" s="78" t="s">
        <v>139</v>
      </c>
      <c r="C340" s="52" t="s">
        <v>70</v>
      </c>
      <c r="D340" s="52" t="s">
        <v>64</v>
      </c>
      <c r="E340" s="52" t="s">
        <v>269</v>
      </c>
      <c r="F340" s="52" t="s">
        <v>138</v>
      </c>
      <c r="G340" s="52"/>
      <c r="H340" s="58">
        <f t="shared" si="1"/>
        <v>7335.4</v>
      </c>
    </row>
    <row r="341" spans="2:8" ht="15">
      <c r="B341" s="80" t="s">
        <v>114</v>
      </c>
      <c r="C341" s="53" t="s">
        <v>70</v>
      </c>
      <c r="D341" s="53" t="s">
        <v>64</v>
      </c>
      <c r="E341" s="53" t="s">
        <v>269</v>
      </c>
      <c r="F341" s="53" t="s">
        <v>138</v>
      </c>
      <c r="G341" s="53" t="s">
        <v>98</v>
      </c>
      <c r="H341" s="60">
        <f>'вед.прил13'!I480</f>
        <v>7335.4</v>
      </c>
    </row>
    <row r="342" spans="2:8" ht="45">
      <c r="B342" s="78" t="s">
        <v>199</v>
      </c>
      <c r="C342" s="52" t="s">
        <v>70</v>
      </c>
      <c r="D342" s="52" t="s">
        <v>64</v>
      </c>
      <c r="E342" s="52" t="s">
        <v>331</v>
      </c>
      <c r="F342" s="52"/>
      <c r="G342" s="52"/>
      <c r="H342" s="58">
        <f aca="true" t="shared" si="2" ref="H342:H347">H343</f>
        <v>22032.8</v>
      </c>
    </row>
    <row r="343" spans="2:8" ht="45">
      <c r="B343" s="78" t="s">
        <v>34</v>
      </c>
      <c r="C343" s="52" t="s">
        <v>70</v>
      </c>
      <c r="D343" s="52" t="s">
        <v>64</v>
      </c>
      <c r="E343" s="52" t="s">
        <v>331</v>
      </c>
      <c r="F343" s="52"/>
      <c r="G343" s="52"/>
      <c r="H343" s="58">
        <f t="shared" si="2"/>
        <v>22032.8</v>
      </c>
    </row>
    <row r="344" spans="2:8" ht="60">
      <c r="B344" s="78" t="s">
        <v>215</v>
      </c>
      <c r="C344" s="52" t="s">
        <v>70</v>
      </c>
      <c r="D344" s="52" t="s">
        <v>64</v>
      </c>
      <c r="E344" s="52" t="s">
        <v>334</v>
      </c>
      <c r="F344" s="52"/>
      <c r="G344" s="52"/>
      <c r="H344" s="58">
        <f t="shared" si="2"/>
        <v>22032.8</v>
      </c>
    </row>
    <row r="345" spans="2:8" ht="15">
      <c r="B345" s="79" t="s">
        <v>310</v>
      </c>
      <c r="C345" s="52" t="s">
        <v>70</v>
      </c>
      <c r="D345" s="52" t="s">
        <v>64</v>
      </c>
      <c r="E345" s="52" t="s">
        <v>335</v>
      </c>
      <c r="F345" s="52"/>
      <c r="G345" s="52"/>
      <c r="H345" s="58">
        <f t="shared" si="2"/>
        <v>22032.8</v>
      </c>
    </row>
    <row r="346" spans="2:8" ht="45">
      <c r="B346" s="78" t="s">
        <v>137</v>
      </c>
      <c r="C346" s="52" t="s">
        <v>70</v>
      </c>
      <c r="D346" s="52" t="s">
        <v>64</v>
      </c>
      <c r="E346" s="52" t="s">
        <v>335</v>
      </c>
      <c r="F346" s="52" t="s">
        <v>136</v>
      </c>
      <c r="G346" s="52"/>
      <c r="H346" s="58">
        <f t="shared" si="2"/>
        <v>22032.8</v>
      </c>
    </row>
    <row r="347" spans="2:8" ht="15">
      <c r="B347" s="78" t="s">
        <v>139</v>
      </c>
      <c r="C347" s="52" t="s">
        <v>70</v>
      </c>
      <c r="D347" s="52" t="s">
        <v>64</v>
      </c>
      <c r="E347" s="52" t="s">
        <v>335</v>
      </c>
      <c r="F347" s="52" t="s">
        <v>138</v>
      </c>
      <c r="G347" s="52"/>
      <c r="H347" s="58">
        <f t="shared" si="2"/>
        <v>22032.8</v>
      </c>
    </row>
    <row r="348" spans="2:8" ht="15">
      <c r="B348" s="80" t="s">
        <v>114</v>
      </c>
      <c r="C348" s="53" t="s">
        <v>70</v>
      </c>
      <c r="D348" s="53" t="s">
        <v>64</v>
      </c>
      <c r="E348" s="53" t="s">
        <v>335</v>
      </c>
      <c r="F348" s="53" t="s">
        <v>138</v>
      </c>
      <c r="G348" s="53" t="s">
        <v>98</v>
      </c>
      <c r="H348" s="60">
        <f>'вед.прил13'!I487</f>
        <v>22032.8</v>
      </c>
    </row>
    <row r="349" spans="2:8" ht="47.25" customHeight="1">
      <c r="B349" s="78" t="s">
        <v>200</v>
      </c>
      <c r="C349" s="52" t="s">
        <v>70</v>
      </c>
      <c r="D349" s="52" t="s">
        <v>64</v>
      </c>
      <c r="E349" s="52" t="s">
        <v>413</v>
      </c>
      <c r="F349" s="52"/>
      <c r="G349" s="52"/>
      <c r="H349" s="58">
        <f aca="true" t="shared" si="3" ref="H349:H354">H350</f>
        <v>9974.8</v>
      </c>
    </row>
    <row r="350" spans="2:8" ht="60">
      <c r="B350" s="78" t="s">
        <v>201</v>
      </c>
      <c r="C350" s="52" t="s">
        <v>70</v>
      </c>
      <c r="D350" s="52" t="s">
        <v>64</v>
      </c>
      <c r="E350" s="52" t="s">
        <v>424</v>
      </c>
      <c r="F350" s="52"/>
      <c r="G350" s="52"/>
      <c r="H350" s="58">
        <f t="shared" si="3"/>
        <v>9974.8</v>
      </c>
    </row>
    <row r="351" spans="2:8" ht="75">
      <c r="B351" s="78" t="s">
        <v>421</v>
      </c>
      <c r="C351" s="52" t="s">
        <v>70</v>
      </c>
      <c r="D351" s="52" t="s">
        <v>64</v>
      </c>
      <c r="E351" s="52" t="s">
        <v>423</v>
      </c>
      <c r="F351" s="52"/>
      <c r="G351" s="52"/>
      <c r="H351" s="58">
        <f t="shared" si="3"/>
        <v>9974.8</v>
      </c>
    </row>
    <row r="352" spans="2:8" ht="15">
      <c r="B352" s="79" t="s">
        <v>310</v>
      </c>
      <c r="C352" s="52" t="s">
        <v>70</v>
      </c>
      <c r="D352" s="52" t="s">
        <v>64</v>
      </c>
      <c r="E352" s="52" t="s">
        <v>422</v>
      </c>
      <c r="F352" s="52"/>
      <c r="G352" s="52"/>
      <c r="H352" s="58">
        <f t="shared" si="3"/>
        <v>9974.8</v>
      </c>
    </row>
    <row r="353" spans="2:8" ht="45">
      <c r="B353" s="78" t="s">
        <v>137</v>
      </c>
      <c r="C353" s="52" t="s">
        <v>70</v>
      </c>
      <c r="D353" s="52" t="s">
        <v>64</v>
      </c>
      <c r="E353" s="52" t="s">
        <v>422</v>
      </c>
      <c r="F353" s="52" t="s">
        <v>136</v>
      </c>
      <c r="G353" s="52"/>
      <c r="H353" s="58">
        <f t="shared" si="3"/>
        <v>9974.8</v>
      </c>
    </row>
    <row r="354" spans="2:8" ht="15">
      <c r="B354" s="78" t="s">
        <v>139</v>
      </c>
      <c r="C354" s="52" t="s">
        <v>70</v>
      </c>
      <c r="D354" s="52" t="s">
        <v>64</v>
      </c>
      <c r="E354" s="52" t="s">
        <v>422</v>
      </c>
      <c r="F354" s="52" t="s">
        <v>138</v>
      </c>
      <c r="G354" s="52"/>
      <c r="H354" s="58">
        <f t="shared" si="3"/>
        <v>9974.8</v>
      </c>
    </row>
    <row r="355" spans="2:8" ht="15">
      <c r="B355" s="80" t="s">
        <v>114</v>
      </c>
      <c r="C355" s="53" t="s">
        <v>70</v>
      </c>
      <c r="D355" s="53" t="s">
        <v>64</v>
      </c>
      <c r="E355" s="53" t="s">
        <v>422</v>
      </c>
      <c r="F355" s="53" t="s">
        <v>138</v>
      </c>
      <c r="G355" s="53" t="s">
        <v>98</v>
      </c>
      <c r="H355" s="60">
        <f>'вед.прил13'!I494</f>
        <v>9974.8</v>
      </c>
    </row>
    <row r="356" spans="2:8" ht="28.5">
      <c r="B356" s="81" t="s">
        <v>57</v>
      </c>
      <c r="C356" s="54" t="s">
        <v>70</v>
      </c>
      <c r="D356" s="54" t="s">
        <v>70</v>
      </c>
      <c r="E356" s="54"/>
      <c r="F356" s="54"/>
      <c r="G356" s="54"/>
      <c r="H356" s="56">
        <f>H357+H364</f>
        <v>2230</v>
      </c>
    </row>
    <row r="357" spans="2:8" ht="45">
      <c r="B357" s="78" t="s">
        <v>182</v>
      </c>
      <c r="C357" s="52" t="s">
        <v>70</v>
      </c>
      <c r="D357" s="52" t="s">
        <v>70</v>
      </c>
      <c r="E357" s="52" t="s">
        <v>286</v>
      </c>
      <c r="F357" s="52"/>
      <c r="G357" s="52"/>
      <c r="H357" s="57">
        <f aca="true" t="shared" si="4" ref="H357:H362">H358</f>
        <v>2000</v>
      </c>
    </row>
    <row r="358" spans="2:8" ht="45">
      <c r="B358" s="79" t="s">
        <v>168</v>
      </c>
      <c r="C358" s="52" t="s">
        <v>70</v>
      </c>
      <c r="D358" s="52" t="s">
        <v>70</v>
      </c>
      <c r="E358" s="52" t="s">
        <v>22</v>
      </c>
      <c r="F358" s="52"/>
      <c r="G358" s="52"/>
      <c r="H358" s="57">
        <f t="shared" si="4"/>
        <v>2000</v>
      </c>
    </row>
    <row r="359" spans="2:8" ht="31.5" customHeight="1">
      <c r="B359" s="86" t="s">
        <v>451</v>
      </c>
      <c r="C359" s="52" t="s">
        <v>70</v>
      </c>
      <c r="D359" s="52" t="s">
        <v>70</v>
      </c>
      <c r="E359" s="52" t="s">
        <v>477</v>
      </c>
      <c r="F359" s="52"/>
      <c r="G359" s="52"/>
      <c r="H359" s="58">
        <f t="shared" si="4"/>
        <v>2000</v>
      </c>
    </row>
    <row r="360" spans="2:8" ht="15">
      <c r="B360" s="79" t="s">
        <v>310</v>
      </c>
      <c r="C360" s="52" t="s">
        <v>70</v>
      </c>
      <c r="D360" s="52" t="s">
        <v>70</v>
      </c>
      <c r="E360" s="52" t="s">
        <v>439</v>
      </c>
      <c r="F360" s="52"/>
      <c r="G360" s="52"/>
      <c r="H360" s="57">
        <f t="shared" si="4"/>
        <v>2000</v>
      </c>
    </row>
    <row r="361" spans="2:8" ht="30" customHeight="1">
      <c r="B361" s="78" t="s">
        <v>147</v>
      </c>
      <c r="C361" s="52" t="s">
        <v>70</v>
      </c>
      <c r="D361" s="52" t="s">
        <v>70</v>
      </c>
      <c r="E361" s="52" t="s">
        <v>439</v>
      </c>
      <c r="F361" s="52" t="s">
        <v>146</v>
      </c>
      <c r="G361" s="52"/>
      <c r="H361" s="57">
        <f t="shared" si="4"/>
        <v>2000</v>
      </c>
    </row>
    <row r="362" spans="2:8" ht="32.25" customHeight="1">
      <c r="B362" s="78" t="s">
        <v>229</v>
      </c>
      <c r="C362" s="52" t="s">
        <v>70</v>
      </c>
      <c r="D362" s="52" t="s">
        <v>70</v>
      </c>
      <c r="E362" s="52" t="s">
        <v>439</v>
      </c>
      <c r="F362" s="52" t="s">
        <v>150</v>
      </c>
      <c r="G362" s="52"/>
      <c r="H362" s="57">
        <f t="shared" si="4"/>
        <v>2000</v>
      </c>
    </row>
    <row r="363" spans="2:8" ht="15">
      <c r="B363" s="80" t="s">
        <v>114</v>
      </c>
      <c r="C363" s="53" t="s">
        <v>70</v>
      </c>
      <c r="D363" s="53" t="s">
        <v>70</v>
      </c>
      <c r="E363" s="53" t="s">
        <v>439</v>
      </c>
      <c r="F363" s="53" t="s">
        <v>150</v>
      </c>
      <c r="G363" s="53" t="s">
        <v>98</v>
      </c>
      <c r="H363" s="59">
        <f>'вед.прил13'!I110</f>
        <v>2000</v>
      </c>
    </row>
    <row r="364" spans="2:8" ht="30">
      <c r="B364" s="79" t="s">
        <v>33</v>
      </c>
      <c r="C364" s="52" t="s">
        <v>70</v>
      </c>
      <c r="D364" s="52" t="s">
        <v>70</v>
      </c>
      <c r="E364" s="52" t="s">
        <v>311</v>
      </c>
      <c r="F364" s="52"/>
      <c r="G364" s="52"/>
      <c r="H364" s="58">
        <f>H365+H386+H407</f>
        <v>230</v>
      </c>
    </row>
    <row r="365" spans="2:8" ht="30">
      <c r="B365" s="79" t="s">
        <v>367</v>
      </c>
      <c r="C365" s="52" t="s">
        <v>70</v>
      </c>
      <c r="D365" s="52" t="s">
        <v>70</v>
      </c>
      <c r="E365" s="52" t="s">
        <v>368</v>
      </c>
      <c r="F365" s="52"/>
      <c r="G365" s="52"/>
      <c r="H365" s="57">
        <f>H366+H371+H376+H381</f>
        <v>100</v>
      </c>
    </row>
    <row r="366" spans="2:8" ht="73.5" customHeight="1">
      <c r="B366" s="79" t="s">
        <v>369</v>
      </c>
      <c r="C366" s="52" t="s">
        <v>70</v>
      </c>
      <c r="D366" s="52" t="s">
        <v>70</v>
      </c>
      <c r="E366" s="52" t="s">
        <v>370</v>
      </c>
      <c r="F366" s="52"/>
      <c r="G366" s="52"/>
      <c r="H366" s="58">
        <f>H367</f>
        <v>20</v>
      </c>
    </row>
    <row r="367" spans="2:8" ht="15">
      <c r="B367" s="79" t="s">
        <v>310</v>
      </c>
      <c r="C367" s="52" t="s">
        <v>70</v>
      </c>
      <c r="D367" s="52" t="s">
        <v>70</v>
      </c>
      <c r="E367" s="52" t="s">
        <v>381</v>
      </c>
      <c r="F367" s="52"/>
      <c r="G367" s="52"/>
      <c r="H367" s="58">
        <f>H368</f>
        <v>20</v>
      </c>
    </row>
    <row r="368" spans="2:8" ht="30">
      <c r="B368" s="78" t="s">
        <v>130</v>
      </c>
      <c r="C368" s="52" t="s">
        <v>70</v>
      </c>
      <c r="D368" s="52" t="s">
        <v>70</v>
      </c>
      <c r="E368" s="52" t="s">
        <v>381</v>
      </c>
      <c r="F368" s="52" t="s">
        <v>131</v>
      </c>
      <c r="G368" s="52"/>
      <c r="H368" s="58">
        <f>H369</f>
        <v>20</v>
      </c>
    </row>
    <row r="369" spans="2:8" ht="26.25" customHeight="1">
      <c r="B369" s="79" t="s">
        <v>134</v>
      </c>
      <c r="C369" s="52" t="s">
        <v>70</v>
      </c>
      <c r="D369" s="52" t="s">
        <v>70</v>
      </c>
      <c r="E369" s="52" t="s">
        <v>381</v>
      </c>
      <c r="F369" s="52" t="s">
        <v>133</v>
      </c>
      <c r="G369" s="52"/>
      <c r="H369" s="58">
        <f>H370</f>
        <v>20</v>
      </c>
    </row>
    <row r="370" spans="2:8" ht="15">
      <c r="B370" s="82" t="s">
        <v>114</v>
      </c>
      <c r="C370" s="53" t="s">
        <v>70</v>
      </c>
      <c r="D370" s="53" t="s">
        <v>70</v>
      </c>
      <c r="E370" s="53" t="s">
        <v>381</v>
      </c>
      <c r="F370" s="53" t="s">
        <v>133</v>
      </c>
      <c r="G370" s="53" t="s">
        <v>98</v>
      </c>
      <c r="H370" s="59">
        <f>'вед.прил13'!I502</f>
        <v>20</v>
      </c>
    </row>
    <row r="371" spans="2:8" ht="75">
      <c r="B371" s="79" t="s">
        <v>371</v>
      </c>
      <c r="C371" s="52" t="s">
        <v>70</v>
      </c>
      <c r="D371" s="52" t="s">
        <v>70</v>
      </c>
      <c r="E371" s="52" t="s">
        <v>372</v>
      </c>
      <c r="F371" s="52"/>
      <c r="G371" s="52"/>
      <c r="H371" s="58">
        <f>H372</f>
        <v>15</v>
      </c>
    </row>
    <row r="372" spans="2:8" ht="15">
      <c r="B372" s="79" t="s">
        <v>310</v>
      </c>
      <c r="C372" s="52" t="s">
        <v>70</v>
      </c>
      <c r="D372" s="52" t="s">
        <v>70</v>
      </c>
      <c r="E372" s="52" t="s">
        <v>373</v>
      </c>
      <c r="F372" s="52"/>
      <c r="G372" s="52"/>
      <c r="H372" s="58">
        <f>H373</f>
        <v>15</v>
      </c>
    </row>
    <row r="373" spans="2:8" ht="32.25" customHeight="1">
      <c r="B373" s="78" t="s">
        <v>130</v>
      </c>
      <c r="C373" s="52" t="s">
        <v>70</v>
      </c>
      <c r="D373" s="52" t="s">
        <v>70</v>
      </c>
      <c r="E373" s="52" t="s">
        <v>373</v>
      </c>
      <c r="F373" s="52" t="s">
        <v>131</v>
      </c>
      <c r="G373" s="52"/>
      <c r="H373" s="58">
        <f>H374</f>
        <v>15</v>
      </c>
    </row>
    <row r="374" spans="2:8" ht="30">
      <c r="B374" s="79" t="s">
        <v>134</v>
      </c>
      <c r="C374" s="52" t="s">
        <v>70</v>
      </c>
      <c r="D374" s="52" t="s">
        <v>70</v>
      </c>
      <c r="E374" s="52" t="s">
        <v>373</v>
      </c>
      <c r="F374" s="52" t="s">
        <v>133</v>
      </c>
      <c r="G374" s="52"/>
      <c r="H374" s="57">
        <f>H375</f>
        <v>15</v>
      </c>
    </row>
    <row r="375" spans="2:8" ht="18" customHeight="1">
      <c r="B375" s="82" t="s">
        <v>114</v>
      </c>
      <c r="C375" s="53" t="s">
        <v>70</v>
      </c>
      <c r="D375" s="53" t="s">
        <v>70</v>
      </c>
      <c r="E375" s="53" t="s">
        <v>373</v>
      </c>
      <c r="F375" s="53" t="s">
        <v>133</v>
      </c>
      <c r="G375" s="53" t="s">
        <v>98</v>
      </c>
      <c r="H375" s="60">
        <f>'вед.прил13'!I507</f>
        <v>15</v>
      </c>
    </row>
    <row r="376" spans="2:8" ht="88.5" customHeight="1">
      <c r="B376" s="79" t="s">
        <v>374</v>
      </c>
      <c r="C376" s="52" t="s">
        <v>70</v>
      </c>
      <c r="D376" s="52" t="s">
        <v>70</v>
      </c>
      <c r="E376" s="52" t="s">
        <v>375</v>
      </c>
      <c r="F376" s="52"/>
      <c r="G376" s="52"/>
      <c r="H376" s="58">
        <f>H377</f>
        <v>50</v>
      </c>
    </row>
    <row r="377" spans="2:8" ht="15">
      <c r="B377" s="79" t="s">
        <v>310</v>
      </c>
      <c r="C377" s="52" t="s">
        <v>70</v>
      </c>
      <c r="D377" s="52" t="s">
        <v>70</v>
      </c>
      <c r="E377" s="52" t="s">
        <v>376</v>
      </c>
      <c r="F377" s="52"/>
      <c r="G377" s="52"/>
      <c r="H377" s="58">
        <f>H378</f>
        <v>50</v>
      </c>
    </row>
    <row r="378" spans="2:8" ht="29.25" customHeight="1">
      <c r="B378" s="78" t="s">
        <v>130</v>
      </c>
      <c r="C378" s="52" t="s">
        <v>70</v>
      </c>
      <c r="D378" s="52" t="s">
        <v>70</v>
      </c>
      <c r="E378" s="52" t="s">
        <v>376</v>
      </c>
      <c r="F378" s="52" t="s">
        <v>131</v>
      </c>
      <c r="G378" s="52"/>
      <c r="H378" s="58">
        <f>H379</f>
        <v>50</v>
      </c>
    </row>
    <row r="379" spans="2:8" ht="28.5" customHeight="1">
      <c r="B379" s="79" t="s">
        <v>134</v>
      </c>
      <c r="C379" s="52" t="s">
        <v>70</v>
      </c>
      <c r="D379" s="52" t="s">
        <v>70</v>
      </c>
      <c r="E379" s="52" t="s">
        <v>376</v>
      </c>
      <c r="F379" s="52" t="s">
        <v>133</v>
      </c>
      <c r="G379" s="52"/>
      <c r="H379" s="58">
        <f>H380</f>
        <v>50</v>
      </c>
    </row>
    <row r="380" spans="2:8" ht="17.25" customHeight="1">
      <c r="B380" s="82" t="s">
        <v>114</v>
      </c>
      <c r="C380" s="53" t="s">
        <v>70</v>
      </c>
      <c r="D380" s="53" t="s">
        <v>70</v>
      </c>
      <c r="E380" s="53" t="s">
        <v>376</v>
      </c>
      <c r="F380" s="53" t="s">
        <v>133</v>
      </c>
      <c r="G380" s="53" t="s">
        <v>98</v>
      </c>
      <c r="H380" s="60">
        <f>'вед.прил13'!I512</f>
        <v>50</v>
      </c>
    </row>
    <row r="381" spans="2:8" ht="60" customHeight="1">
      <c r="B381" s="79" t="s">
        <v>377</v>
      </c>
      <c r="C381" s="52" t="s">
        <v>70</v>
      </c>
      <c r="D381" s="52" t="s">
        <v>70</v>
      </c>
      <c r="E381" s="52" t="s">
        <v>378</v>
      </c>
      <c r="F381" s="52"/>
      <c r="G381" s="52"/>
      <c r="H381" s="58">
        <f>H382</f>
        <v>15</v>
      </c>
    </row>
    <row r="382" spans="2:8" ht="14.25" customHeight="1">
      <c r="B382" s="79" t="s">
        <v>310</v>
      </c>
      <c r="C382" s="52" t="s">
        <v>70</v>
      </c>
      <c r="D382" s="52" t="s">
        <v>70</v>
      </c>
      <c r="E382" s="52" t="s">
        <v>379</v>
      </c>
      <c r="F382" s="52"/>
      <c r="G382" s="52"/>
      <c r="H382" s="58">
        <f>H383</f>
        <v>15</v>
      </c>
    </row>
    <row r="383" spans="2:8" ht="28.5" customHeight="1">
      <c r="B383" s="78" t="s">
        <v>130</v>
      </c>
      <c r="C383" s="52" t="s">
        <v>70</v>
      </c>
      <c r="D383" s="52" t="s">
        <v>70</v>
      </c>
      <c r="E383" s="52" t="s">
        <v>379</v>
      </c>
      <c r="F383" s="52" t="s">
        <v>131</v>
      </c>
      <c r="G383" s="52"/>
      <c r="H383" s="58">
        <f>H384</f>
        <v>15</v>
      </c>
    </row>
    <row r="384" spans="2:8" ht="28.5" customHeight="1">
      <c r="B384" s="79" t="s">
        <v>134</v>
      </c>
      <c r="C384" s="52" t="s">
        <v>70</v>
      </c>
      <c r="D384" s="52" t="s">
        <v>70</v>
      </c>
      <c r="E384" s="52" t="s">
        <v>379</v>
      </c>
      <c r="F384" s="52" t="s">
        <v>133</v>
      </c>
      <c r="G384" s="52"/>
      <c r="H384" s="58">
        <f>H385</f>
        <v>15</v>
      </c>
    </row>
    <row r="385" spans="2:8" ht="14.25" customHeight="1">
      <c r="B385" s="82" t="s">
        <v>114</v>
      </c>
      <c r="C385" s="53" t="s">
        <v>70</v>
      </c>
      <c r="D385" s="53" t="s">
        <v>70</v>
      </c>
      <c r="E385" s="53" t="s">
        <v>379</v>
      </c>
      <c r="F385" s="53" t="s">
        <v>133</v>
      </c>
      <c r="G385" s="53" t="s">
        <v>98</v>
      </c>
      <c r="H385" s="60">
        <f>'вед.прил13'!I517</f>
        <v>15</v>
      </c>
    </row>
    <row r="386" spans="2:8" ht="46.5" customHeight="1">
      <c r="B386" s="79" t="s">
        <v>353</v>
      </c>
      <c r="C386" s="52" t="s">
        <v>70</v>
      </c>
      <c r="D386" s="52" t="s">
        <v>70</v>
      </c>
      <c r="E386" s="52" t="s">
        <v>354</v>
      </c>
      <c r="F386" s="52"/>
      <c r="G386" s="52"/>
      <c r="H386" s="58">
        <f>H387+H392+H397+H402</f>
        <v>100</v>
      </c>
    </row>
    <row r="387" spans="2:8" ht="60" customHeight="1">
      <c r="B387" s="79" t="s">
        <v>355</v>
      </c>
      <c r="C387" s="52" t="s">
        <v>70</v>
      </c>
      <c r="D387" s="52" t="s">
        <v>70</v>
      </c>
      <c r="E387" s="52" t="s">
        <v>359</v>
      </c>
      <c r="F387" s="52"/>
      <c r="G387" s="52"/>
      <c r="H387" s="58">
        <f>H388</f>
        <v>50</v>
      </c>
    </row>
    <row r="388" spans="2:8" ht="14.25" customHeight="1">
      <c r="B388" s="79" t="s">
        <v>310</v>
      </c>
      <c r="C388" s="52" t="s">
        <v>70</v>
      </c>
      <c r="D388" s="52" t="s">
        <v>70</v>
      </c>
      <c r="E388" s="52" t="s">
        <v>360</v>
      </c>
      <c r="F388" s="52"/>
      <c r="G388" s="52"/>
      <c r="H388" s="58">
        <f>H389</f>
        <v>50</v>
      </c>
    </row>
    <row r="389" spans="2:8" ht="33" customHeight="1">
      <c r="B389" s="78" t="s">
        <v>130</v>
      </c>
      <c r="C389" s="52" t="s">
        <v>70</v>
      </c>
      <c r="D389" s="52" t="s">
        <v>70</v>
      </c>
      <c r="E389" s="52" t="s">
        <v>360</v>
      </c>
      <c r="F389" s="52" t="s">
        <v>131</v>
      </c>
      <c r="G389" s="52"/>
      <c r="H389" s="58">
        <f>H390</f>
        <v>50</v>
      </c>
    </row>
    <row r="390" spans="2:8" ht="26.25" customHeight="1">
      <c r="B390" s="79" t="s">
        <v>134</v>
      </c>
      <c r="C390" s="52" t="s">
        <v>70</v>
      </c>
      <c r="D390" s="52" t="s">
        <v>70</v>
      </c>
      <c r="E390" s="52" t="s">
        <v>360</v>
      </c>
      <c r="F390" s="52" t="s">
        <v>133</v>
      </c>
      <c r="G390" s="52"/>
      <c r="H390" s="58">
        <f>H391</f>
        <v>50</v>
      </c>
    </row>
    <row r="391" spans="2:8" ht="18.75" customHeight="1">
      <c r="B391" s="82" t="s">
        <v>114</v>
      </c>
      <c r="C391" s="53" t="s">
        <v>70</v>
      </c>
      <c r="D391" s="53" t="s">
        <v>70</v>
      </c>
      <c r="E391" s="53" t="s">
        <v>360</v>
      </c>
      <c r="F391" s="53" t="s">
        <v>133</v>
      </c>
      <c r="G391" s="53" t="s">
        <v>98</v>
      </c>
      <c r="H391" s="60">
        <f>'вед.прил13'!I523</f>
        <v>50</v>
      </c>
    </row>
    <row r="392" spans="2:8" ht="72.75" customHeight="1">
      <c r="B392" s="78" t="s">
        <v>356</v>
      </c>
      <c r="C392" s="52" t="s">
        <v>70</v>
      </c>
      <c r="D392" s="52" t="s">
        <v>70</v>
      </c>
      <c r="E392" s="52" t="s">
        <v>361</v>
      </c>
      <c r="F392" s="52"/>
      <c r="G392" s="52"/>
      <c r="H392" s="58">
        <f>H393</f>
        <v>10</v>
      </c>
    </row>
    <row r="393" spans="2:8" ht="14.25" customHeight="1">
      <c r="B393" s="79" t="s">
        <v>310</v>
      </c>
      <c r="C393" s="52" t="s">
        <v>70</v>
      </c>
      <c r="D393" s="52" t="s">
        <v>70</v>
      </c>
      <c r="E393" s="52" t="s">
        <v>362</v>
      </c>
      <c r="F393" s="52"/>
      <c r="G393" s="52"/>
      <c r="H393" s="58">
        <f>H394</f>
        <v>10</v>
      </c>
    </row>
    <row r="394" spans="2:8" ht="29.25" customHeight="1">
      <c r="B394" s="78" t="s">
        <v>130</v>
      </c>
      <c r="C394" s="52" t="s">
        <v>70</v>
      </c>
      <c r="D394" s="52" t="s">
        <v>70</v>
      </c>
      <c r="E394" s="52" t="s">
        <v>362</v>
      </c>
      <c r="F394" s="52" t="s">
        <v>131</v>
      </c>
      <c r="G394" s="52"/>
      <c r="H394" s="58">
        <f>H395</f>
        <v>10</v>
      </c>
    </row>
    <row r="395" spans="2:8" ht="27" customHeight="1">
      <c r="B395" s="79" t="s">
        <v>134</v>
      </c>
      <c r="C395" s="52" t="s">
        <v>70</v>
      </c>
      <c r="D395" s="52" t="s">
        <v>70</v>
      </c>
      <c r="E395" s="52" t="s">
        <v>362</v>
      </c>
      <c r="F395" s="52" t="s">
        <v>133</v>
      </c>
      <c r="G395" s="52"/>
      <c r="H395" s="58">
        <f>H396</f>
        <v>10</v>
      </c>
    </row>
    <row r="396" spans="2:8" ht="14.25" customHeight="1">
      <c r="B396" s="82" t="s">
        <v>114</v>
      </c>
      <c r="C396" s="53" t="s">
        <v>70</v>
      </c>
      <c r="D396" s="53" t="s">
        <v>70</v>
      </c>
      <c r="E396" s="53" t="s">
        <v>362</v>
      </c>
      <c r="F396" s="53" t="s">
        <v>133</v>
      </c>
      <c r="G396" s="53" t="s">
        <v>98</v>
      </c>
      <c r="H396" s="60">
        <f>'вед.прил13'!I528</f>
        <v>10</v>
      </c>
    </row>
    <row r="397" spans="2:8" ht="48" customHeight="1">
      <c r="B397" s="78" t="s">
        <v>357</v>
      </c>
      <c r="C397" s="52" t="s">
        <v>70</v>
      </c>
      <c r="D397" s="52" t="s">
        <v>70</v>
      </c>
      <c r="E397" s="52" t="s">
        <v>363</v>
      </c>
      <c r="F397" s="52"/>
      <c r="G397" s="52"/>
      <c r="H397" s="58">
        <f>H398</f>
        <v>15</v>
      </c>
    </row>
    <row r="398" spans="2:8" ht="14.25" customHeight="1">
      <c r="B398" s="79" t="s">
        <v>310</v>
      </c>
      <c r="C398" s="52" t="s">
        <v>70</v>
      </c>
      <c r="D398" s="52" t="s">
        <v>70</v>
      </c>
      <c r="E398" s="52" t="s">
        <v>364</v>
      </c>
      <c r="F398" s="52"/>
      <c r="G398" s="53"/>
      <c r="H398" s="58">
        <f>H399</f>
        <v>15</v>
      </c>
    </row>
    <row r="399" spans="2:8" ht="31.5" customHeight="1">
      <c r="B399" s="78" t="s">
        <v>130</v>
      </c>
      <c r="C399" s="52" t="s">
        <v>70</v>
      </c>
      <c r="D399" s="52" t="s">
        <v>70</v>
      </c>
      <c r="E399" s="52" t="s">
        <v>364</v>
      </c>
      <c r="F399" s="52" t="s">
        <v>131</v>
      </c>
      <c r="G399" s="53"/>
      <c r="H399" s="58">
        <f>H400</f>
        <v>15</v>
      </c>
    </row>
    <row r="400" spans="2:8" ht="27" customHeight="1">
      <c r="B400" s="79" t="s">
        <v>134</v>
      </c>
      <c r="C400" s="52" t="s">
        <v>70</v>
      </c>
      <c r="D400" s="52" t="s">
        <v>70</v>
      </c>
      <c r="E400" s="52" t="s">
        <v>364</v>
      </c>
      <c r="F400" s="52" t="s">
        <v>133</v>
      </c>
      <c r="G400" s="53"/>
      <c r="H400" s="58">
        <f>H401</f>
        <v>15</v>
      </c>
    </row>
    <row r="401" spans="2:8" ht="14.25" customHeight="1">
      <c r="B401" s="82" t="s">
        <v>114</v>
      </c>
      <c r="C401" s="53" t="s">
        <v>70</v>
      </c>
      <c r="D401" s="53" t="s">
        <v>70</v>
      </c>
      <c r="E401" s="53" t="s">
        <v>364</v>
      </c>
      <c r="F401" s="53" t="s">
        <v>133</v>
      </c>
      <c r="G401" s="53" t="s">
        <v>98</v>
      </c>
      <c r="H401" s="60">
        <f>'вед.прил13'!I533</f>
        <v>15</v>
      </c>
    </row>
    <row r="402" spans="2:8" ht="60" customHeight="1">
      <c r="B402" s="78" t="s">
        <v>358</v>
      </c>
      <c r="C402" s="52" t="s">
        <v>70</v>
      </c>
      <c r="D402" s="52" t="s">
        <v>70</v>
      </c>
      <c r="E402" s="52" t="s">
        <v>365</v>
      </c>
      <c r="F402" s="52"/>
      <c r="G402" s="52"/>
      <c r="H402" s="58">
        <f>H403</f>
        <v>25</v>
      </c>
    </row>
    <row r="403" spans="2:8" ht="14.25" customHeight="1">
      <c r="B403" s="79" t="s">
        <v>310</v>
      </c>
      <c r="C403" s="52" t="s">
        <v>70</v>
      </c>
      <c r="D403" s="52" t="s">
        <v>70</v>
      </c>
      <c r="E403" s="52" t="s">
        <v>366</v>
      </c>
      <c r="F403" s="52"/>
      <c r="G403" s="52"/>
      <c r="H403" s="58">
        <f>H404</f>
        <v>25</v>
      </c>
    </row>
    <row r="404" spans="2:8" ht="30" customHeight="1">
      <c r="B404" s="78" t="s">
        <v>130</v>
      </c>
      <c r="C404" s="52" t="s">
        <v>70</v>
      </c>
      <c r="D404" s="52" t="s">
        <v>70</v>
      </c>
      <c r="E404" s="52" t="s">
        <v>366</v>
      </c>
      <c r="F404" s="52" t="s">
        <v>131</v>
      </c>
      <c r="G404" s="52"/>
      <c r="H404" s="58">
        <f>H405</f>
        <v>25</v>
      </c>
    </row>
    <row r="405" spans="2:8" ht="27" customHeight="1">
      <c r="B405" s="79" t="s">
        <v>134</v>
      </c>
      <c r="C405" s="52" t="s">
        <v>70</v>
      </c>
      <c r="D405" s="52" t="s">
        <v>70</v>
      </c>
      <c r="E405" s="52" t="s">
        <v>366</v>
      </c>
      <c r="F405" s="52" t="s">
        <v>133</v>
      </c>
      <c r="G405" s="52"/>
      <c r="H405" s="58">
        <f>H406</f>
        <v>25</v>
      </c>
    </row>
    <row r="406" spans="2:8" ht="14.25" customHeight="1">
      <c r="B406" s="82" t="s">
        <v>114</v>
      </c>
      <c r="C406" s="53" t="s">
        <v>70</v>
      </c>
      <c r="D406" s="53" t="s">
        <v>70</v>
      </c>
      <c r="E406" s="53" t="s">
        <v>366</v>
      </c>
      <c r="F406" s="53" t="s">
        <v>133</v>
      </c>
      <c r="G406" s="53" t="s">
        <v>98</v>
      </c>
      <c r="H406" s="60">
        <f>'вед.прил13'!I538</f>
        <v>25</v>
      </c>
    </row>
    <row r="407" spans="2:8" ht="43.5" customHeight="1">
      <c r="B407" s="79" t="s">
        <v>348</v>
      </c>
      <c r="C407" s="52" t="s">
        <v>70</v>
      </c>
      <c r="D407" s="52" t="s">
        <v>70</v>
      </c>
      <c r="E407" s="52" t="s">
        <v>349</v>
      </c>
      <c r="F407" s="52"/>
      <c r="G407" s="52"/>
      <c r="H407" s="58">
        <f>H408+H413</f>
        <v>30</v>
      </c>
    </row>
    <row r="408" spans="2:8" ht="45.75" customHeight="1">
      <c r="B408" s="79" t="s">
        <v>350</v>
      </c>
      <c r="C408" s="52" t="s">
        <v>70</v>
      </c>
      <c r="D408" s="52" t="s">
        <v>70</v>
      </c>
      <c r="E408" s="52" t="s">
        <v>351</v>
      </c>
      <c r="F408" s="52"/>
      <c r="G408" s="52"/>
      <c r="H408" s="58">
        <f>H409</f>
        <v>24</v>
      </c>
    </row>
    <row r="409" spans="2:8" ht="14.25" customHeight="1">
      <c r="B409" s="79" t="s">
        <v>310</v>
      </c>
      <c r="C409" s="52" t="s">
        <v>70</v>
      </c>
      <c r="D409" s="52" t="s">
        <v>70</v>
      </c>
      <c r="E409" s="52" t="s">
        <v>352</v>
      </c>
      <c r="F409" s="52"/>
      <c r="G409" s="52"/>
      <c r="H409" s="58">
        <f>H410</f>
        <v>24</v>
      </c>
    </row>
    <row r="410" spans="2:8" ht="28.5" customHeight="1">
      <c r="B410" s="78" t="s">
        <v>130</v>
      </c>
      <c r="C410" s="52" t="s">
        <v>70</v>
      </c>
      <c r="D410" s="52" t="s">
        <v>70</v>
      </c>
      <c r="E410" s="52" t="s">
        <v>352</v>
      </c>
      <c r="F410" s="52" t="s">
        <v>131</v>
      </c>
      <c r="G410" s="52"/>
      <c r="H410" s="58">
        <f>H411</f>
        <v>24</v>
      </c>
    </row>
    <row r="411" spans="2:8" ht="27" customHeight="1">
      <c r="B411" s="79" t="s">
        <v>134</v>
      </c>
      <c r="C411" s="52" t="s">
        <v>70</v>
      </c>
      <c r="D411" s="52" t="s">
        <v>70</v>
      </c>
      <c r="E411" s="52" t="s">
        <v>352</v>
      </c>
      <c r="F411" s="52" t="s">
        <v>133</v>
      </c>
      <c r="G411" s="52"/>
      <c r="H411" s="58">
        <f>H412</f>
        <v>24</v>
      </c>
    </row>
    <row r="412" spans="2:8" ht="14.25" customHeight="1">
      <c r="B412" s="82" t="s">
        <v>114</v>
      </c>
      <c r="C412" s="53" t="s">
        <v>70</v>
      </c>
      <c r="D412" s="53" t="s">
        <v>70</v>
      </c>
      <c r="E412" s="53" t="s">
        <v>352</v>
      </c>
      <c r="F412" s="53" t="s">
        <v>133</v>
      </c>
      <c r="G412" s="53" t="s">
        <v>98</v>
      </c>
      <c r="H412" s="60">
        <f>'вед.прил13'!I544</f>
        <v>24</v>
      </c>
    </row>
    <row r="413" spans="2:8" ht="43.5" customHeight="1">
      <c r="B413" s="79" t="s">
        <v>157</v>
      </c>
      <c r="C413" s="52" t="s">
        <v>70</v>
      </c>
      <c r="D413" s="52" t="s">
        <v>70</v>
      </c>
      <c r="E413" s="52" t="s">
        <v>158</v>
      </c>
      <c r="F413" s="52"/>
      <c r="G413" s="52"/>
      <c r="H413" s="58">
        <f>H414</f>
        <v>6</v>
      </c>
    </row>
    <row r="414" spans="2:8" ht="14.25" customHeight="1">
      <c r="B414" s="79" t="s">
        <v>310</v>
      </c>
      <c r="C414" s="52" t="s">
        <v>70</v>
      </c>
      <c r="D414" s="52" t="s">
        <v>70</v>
      </c>
      <c r="E414" s="52" t="s">
        <v>159</v>
      </c>
      <c r="F414" s="52"/>
      <c r="G414" s="52"/>
      <c r="H414" s="58">
        <f>H416</f>
        <v>6</v>
      </c>
    </row>
    <row r="415" spans="2:8" ht="30.75" customHeight="1">
      <c r="B415" s="78" t="s">
        <v>130</v>
      </c>
      <c r="C415" s="52" t="s">
        <v>70</v>
      </c>
      <c r="D415" s="52" t="s">
        <v>70</v>
      </c>
      <c r="E415" s="52" t="s">
        <v>159</v>
      </c>
      <c r="F415" s="52" t="s">
        <v>131</v>
      </c>
      <c r="G415" s="52"/>
      <c r="H415" s="58">
        <f>H416</f>
        <v>6</v>
      </c>
    </row>
    <row r="416" spans="2:8" ht="27.75" customHeight="1">
      <c r="B416" s="79" t="s">
        <v>134</v>
      </c>
      <c r="C416" s="52" t="s">
        <v>70</v>
      </c>
      <c r="D416" s="52" t="s">
        <v>70</v>
      </c>
      <c r="E416" s="52" t="s">
        <v>159</v>
      </c>
      <c r="F416" s="52" t="s">
        <v>133</v>
      </c>
      <c r="G416" s="52"/>
      <c r="H416" s="58">
        <f>H417</f>
        <v>6</v>
      </c>
    </row>
    <row r="417" spans="2:8" ht="18" customHeight="1">
      <c r="B417" s="82" t="s">
        <v>114</v>
      </c>
      <c r="C417" s="53" t="s">
        <v>70</v>
      </c>
      <c r="D417" s="53" t="s">
        <v>70</v>
      </c>
      <c r="E417" s="53" t="s">
        <v>159</v>
      </c>
      <c r="F417" s="53" t="s">
        <v>133</v>
      </c>
      <c r="G417" s="53" t="s">
        <v>98</v>
      </c>
      <c r="H417" s="60">
        <f>'вед.прил13'!I549</f>
        <v>6</v>
      </c>
    </row>
    <row r="418" spans="2:8" ht="14.25">
      <c r="B418" s="81" t="s">
        <v>58</v>
      </c>
      <c r="C418" s="54" t="s">
        <v>70</v>
      </c>
      <c r="D418" s="54" t="s">
        <v>65</v>
      </c>
      <c r="E418" s="54"/>
      <c r="F418" s="54"/>
      <c r="G418" s="54"/>
      <c r="H418" s="56">
        <f>H419+H440</f>
        <v>20229.1</v>
      </c>
    </row>
    <row r="419" spans="2:8" ht="15">
      <c r="B419" s="78" t="s">
        <v>32</v>
      </c>
      <c r="C419" s="52" t="s">
        <v>70</v>
      </c>
      <c r="D419" s="52" t="s">
        <v>65</v>
      </c>
      <c r="E419" s="52" t="s">
        <v>280</v>
      </c>
      <c r="F419" s="52"/>
      <c r="G419" s="52"/>
      <c r="H419" s="57">
        <f>H420+H430</f>
        <v>14110</v>
      </c>
    </row>
    <row r="420" spans="2:8" ht="30">
      <c r="B420" s="78" t="s">
        <v>127</v>
      </c>
      <c r="C420" s="52" t="s">
        <v>70</v>
      </c>
      <c r="D420" s="52" t="s">
        <v>65</v>
      </c>
      <c r="E420" s="52" t="s">
        <v>281</v>
      </c>
      <c r="F420" s="52"/>
      <c r="G420" s="52"/>
      <c r="H420" s="57">
        <f>H421+H424+H427</f>
        <v>6642.2</v>
      </c>
    </row>
    <row r="421" spans="2:8" ht="75">
      <c r="B421" s="78" t="s">
        <v>264</v>
      </c>
      <c r="C421" s="52" t="s">
        <v>70</v>
      </c>
      <c r="D421" s="52" t="s">
        <v>65</v>
      </c>
      <c r="E421" s="52" t="s">
        <v>281</v>
      </c>
      <c r="F421" s="52" t="s">
        <v>128</v>
      </c>
      <c r="G421" s="52"/>
      <c r="H421" s="58">
        <f>H422</f>
        <v>6238</v>
      </c>
    </row>
    <row r="422" spans="2:8" ht="31.5" customHeight="1">
      <c r="B422" s="78" t="s">
        <v>132</v>
      </c>
      <c r="C422" s="52" t="s">
        <v>70</v>
      </c>
      <c r="D422" s="52" t="s">
        <v>65</v>
      </c>
      <c r="E422" s="52" t="s">
        <v>281</v>
      </c>
      <c r="F422" s="52" t="s">
        <v>129</v>
      </c>
      <c r="G422" s="52"/>
      <c r="H422" s="58">
        <f>H423</f>
        <v>6238</v>
      </c>
    </row>
    <row r="423" spans="2:8" ht="15">
      <c r="B423" s="80" t="s">
        <v>114</v>
      </c>
      <c r="C423" s="53" t="s">
        <v>70</v>
      </c>
      <c r="D423" s="53" t="s">
        <v>65</v>
      </c>
      <c r="E423" s="53" t="s">
        <v>281</v>
      </c>
      <c r="F423" s="53" t="s">
        <v>129</v>
      </c>
      <c r="G423" s="53" t="s">
        <v>98</v>
      </c>
      <c r="H423" s="60">
        <f>'вед.прил13'!I116</f>
        <v>6238</v>
      </c>
    </row>
    <row r="424" spans="2:8" ht="30">
      <c r="B424" s="78" t="s">
        <v>130</v>
      </c>
      <c r="C424" s="52" t="s">
        <v>70</v>
      </c>
      <c r="D424" s="52" t="s">
        <v>65</v>
      </c>
      <c r="E424" s="52" t="s">
        <v>281</v>
      </c>
      <c r="F424" s="52" t="s">
        <v>131</v>
      </c>
      <c r="G424" s="52"/>
      <c r="H424" s="57">
        <f>H425</f>
        <v>389.2</v>
      </c>
    </row>
    <row r="425" spans="2:8" ht="28.5" customHeight="1">
      <c r="B425" s="79" t="s">
        <v>134</v>
      </c>
      <c r="C425" s="52" t="s">
        <v>70</v>
      </c>
      <c r="D425" s="52" t="s">
        <v>65</v>
      </c>
      <c r="E425" s="52" t="s">
        <v>281</v>
      </c>
      <c r="F425" s="52" t="s">
        <v>133</v>
      </c>
      <c r="G425" s="52"/>
      <c r="H425" s="58">
        <f>H426</f>
        <v>389.2</v>
      </c>
    </row>
    <row r="426" spans="2:8" ht="12.75" customHeight="1">
      <c r="B426" s="80" t="s">
        <v>114</v>
      </c>
      <c r="C426" s="53" t="s">
        <v>70</v>
      </c>
      <c r="D426" s="53" t="s">
        <v>65</v>
      </c>
      <c r="E426" s="53" t="s">
        <v>281</v>
      </c>
      <c r="F426" s="53" t="s">
        <v>133</v>
      </c>
      <c r="G426" s="53" t="s">
        <v>98</v>
      </c>
      <c r="H426" s="60">
        <f>'вед.прил13'!I119</f>
        <v>389.2</v>
      </c>
    </row>
    <row r="427" spans="2:8" ht="15">
      <c r="B427" s="79" t="s">
        <v>143</v>
      </c>
      <c r="C427" s="52" t="s">
        <v>70</v>
      </c>
      <c r="D427" s="52" t="s">
        <v>65</v>
      </c>
      <c r="E427" s="52" t="s">
        <v>281</v>
      </c>
      <c r="F427" s="52" t="s">
        <v>142</v>
      </c>
      <c r="G427" s="52"/>
      <c r="H427" s="58">
        <f>H428</f>
        <v>15</v>
      </c>
    </row>
    <row r="428" spans="2:8" ht="15">
      <c r="B428" s="79" t="s">
        <v>145</v>
      </c>
      <c r="C428" s="52" t="s">
        <v>70</v>
      </c>
      <c r="D428" s="52" t="s">
        <v>65</v>
      </c>
      <c r="E428" s="52" t="s">
        <v>281</v>
      </c>
      <c r="F428" s="52" t="s">
        <v>144</v>
      </c>
      <c r="G428" s="52"/>
      <c r="H428" s="58">
        <f>H429</f>
        <v>15</v>
      </c>
    </row>
    <row r="429" spans="2:8" ht="15">
      <c r="B429" s="80" t="s">
        <v>114</v>
      </c>
      <c r="C429" s="53" t="s">
        <v>70</v>
      </c>
      <c r="D429" s="53" t="s">
        <v>65</v>
      </c>
      <c r="E429" s="53" t="s">
        <v>281</v>
      </c>
      <c r="F429" s="53" t="s">
        <v>144</v>
      </c>
      <c r="G429" s="53" t="s">
        <v>98</v>
      </c>
      <c r="H429" s="60">
        <f>'вед.прил13'!I122</f>
        <v>15</v>
      </c>
    </row>
    <row r="430" spans="2:8" ht="45">
      <c r="B430" s="78" t="s">
        <v>176</v>
      </c>
      <c r="C430" s="52" t="s">
        <v>70</v>
      </c>
      <c r="D430" s="52" t="s">
        <v>65</v>
      </c>
      <c r="E430" s="52" t="s">
        <v>155</v>
      </c>
      <c r="F430" s="52"/>
      <c r="G430" s="52"/>
      <c r="H430" s="60">
        <f>H431+H434+H437</f>
        <v>7467.8</v>
      </c>
    </row>
    <row r="431" spans="2:8" ht="75">
      <c r="B431" s="78" t="s">
        <v>264</v>
      </c>
      <c r="C431" s="52" t="s">
        <v>70</v>
      </c>
      <c r="D431" s="52" t="s">
        <v>65</v>
      </c>
      <c r="E431" s="52" t="s">
        <v>155</v>
      </c>
      <c r="F431" s="52" t="s">
        <v>128</v>
      </c>
      <c r="G431" s="52"/>
      <c r="H431" s="57">
        <f>H432</f>
        <v>7118</v>
      </c>
    </row>
    <row r="432" spans="2:8" ht="30">
      <c r="B432" s="78" t="s">
        <v>141</v>
      </c>
      <c r="C432" s="52" t="s">
        <v>70</v>
      </c>
      <c r="D432" s="52" t="s">
        <v>65</v>
      </c>
      <c r="E432" s="52" t="s">
        <v>155</v>
      </c>
      <c r="F432" s="52" t="s">
        <v>140</v>
      </c>
      <c r="G432" s="52"/>
      <c r="H432" s="57">
        <f>H433</f>
        <v>7118</v>
      </c>
    </row>
    <row r="433" spans="2:8" ht="15">
      <c r="B433" s="82" t="s">
        <v>114</v>
      </c>
      <c r="C433" s="53" t="s">
        <v>70</v>
      </c>
      <c r="D433" s="53" t="s">
        <v>65</v>
      </c>
      <c r="E433" s="53" t="s">
        <v>155</v>
      </c>
      <c r="F433" s="53" t="s">
        <v>140</v>
      </c>
      <c r="G433" s="53" t="s">
        <v>98</v>
      </c>
      <c r="H433" s="59">
        <f>'вед.прил13'!I126</f>
        <v>7118</v>
      </c>
    </row>
    <row r="434" spans="2:8" ht="30">
      <c r="B434" s="78" t="s">
        <v>130</v>
      </c>
      <c r="C434" s="52" t="s">
        <v>70</v>
      </c>
      <c r="D434" s="52" t="s">
        <v>65</v>
      </c>
      <c r="E434" s="52" t="s">
        <v>155</v>
      </c>
      <c r="F434" s="52" t="s">
        <v>131</v>
      </c>
      <c r="G434" s="52"/>
      <c r="H434" s="57">
        <f>H435</f>
        <v>319.8</v>
      </c>
    </row>
    <row r="435" spans="2:8" ht="30">
      <c r="B435" s="79" t="s">
        <v>134</v>
      </c>
      <c r="C435" s="52" t="s">
        <v>70</v>
      </c>
      <c r="D435" s="52" t="s">
        <v>65</v>
      </c>
      <c r="E435" s="52" t="s">
        <v>155</v>
      </c>
      <c r="F435" s="52" t="s">
        <v>133</v>
      </c>
      <c r="G435" s="52"/>
      <c r="H435" s="57">
        <f>H436</f>
        <v>319.8</v>
      </c>
    </row>
    <row r="436" spans="2:8" ht="15">
      <c r="B436" s="80" t="s">
        <v>114</v>
      </c>
      <c r="C436" s="53" t="s">
        <v>70</v>
      </c>
      <c r="D436" s="53" t="s">
        <v>65</v>
      </c>
      <c r="E436" s="53" t="s">
        <v>155</v>
      </c>
      <c r="F436" s="53" t="s">
        <v>133</v>
      </c>
      <c r="G436" s="53" t="s">
        <v>98</v>
      </c>
      <c r="H436" s="60">
        <f>'вед.прил13'!I129</f>
        <v>319.8</v>
      </c>
    </row>
    <row r="437" spans="2:8" ht="17.25" customHeight="1">
      <c r="B437" s="79" t="s">
        <v>143</v>
      </c>
      <c r="C437" s="52" t="s">
        <v>70</v>
      </c>
      <c r="D437" s="52" t="s">
        <v>65</v>
      </c>
      <c r="E437" s="52" t="s">
        <v>155</v>
      </c>
      <c r="F437" s="52" t="s">
        <v>142</v>
      </c>
      <c r="G437" s="52"/>
      <c r="H437" s="58">
        <f>H438</f>
        <v>30</v>
      </c>
    </row>
    <row r="438" spans="2:8" ht="15">
      <c r="B438" s="79" t="s">
        <v>145</v>
      </c>
      <c r="C438" s="52" t="s">
        <v>70</v>
      </c>
      <c r="D438" s="52" t="s">
        <v>65</v>
      </c>
      <c r="E438" s="52" t="s">
        <v>155</v>
      </c>
      <c r="F438" s="52" t="s">
        <v>144</v>
      </c>
      <c r="G438" s="52"/>
      <c r="H438" s="58">
        <f>H439</f>
        <v>30</v>
      </c>
    </row>
    <row r="439" spans="2:8" ht="15">
      <c r="B439" s="80" t="s">
        <v>114</v>
      </c>
      <c r="C439" s="53" t="s">
        <v>70</v>
      </c>
      <c r="D439" s="53" t="s">
        <v>65</v>
      </c>
      <c r="E439" s="53" t="s">
        <v>155</v>
      </c>
      <c r="F439" s="53" t="s">
        <v>144</v>
      </c>
      <c r="G439" s="53" t="s">
        <v>98</v>
      </c>
      <c r="H439" s="60">
        <f>'вед.прил13'!I132</f>
        <v>30</v>
      </c>
    </row>
    <row r="440" spans="2:8" ht="43.5" customHeight="1">
      <c r="B440" s="124" t="s">
        <v>182</v>
      </c>
      <c r="C440" s="52" t="s">
        <v>70</v>
      </c>
      <c r="D440" s="52" t="s">
        <v>65</v>
      </c>
      <c r="E440" s="52" t="s">
        <v>286</v>
      </c>
      <c r="F440" s="52"/>
      <c r="G440" s="52"/>
      <c r="H440" s="58">
        <f>H441+H453</f>
        <v>6119.1</v>
      </c>
    </row>
    <row r="441" spans="2:8" ht="57" customHeight="1">
      <c r="B441" s="79" t="s">
        <v>177</v>
      </c>
      <c r="C441" s="52" t="s">
        <v>70</v>
      </c>
      <c r="D441" s="52" t="s">
        <v>65</v>
      </c>
      <c r="E441" s="52" t="s">
        <v>19</v>
      </c>
      <c r="F441" s="52"/>
      <c r="G441" s="52"/>
      <c r="H441" s="58">
        <f>H442</f>
        <v>3619.1000000000004</v>
      </c>
    </row>
    <row r="442" spans="2:8" ht="59.25" customHeight="1">
      <c r="B442" s="78" t="s">
        <v>472</v>
      </c>
      <c r="C442" s="52" t="s">
        <v>70</v>
      </c>
      <c r="D442" s="52" t="s">
        <v>65</v>
      </c>
      <c r="E442" s="52" t="s">
        <v>20</v>
      </c>
      <c r="F442" s="52"/>
      <c r="G442" s="52"/>
      <c r="H442" s="58">
        <f>H443</f>
        <v>3619.1000000000004</v>
      </c>
    </row>
    <row r="443" spans="2:8" ht="15">
      <c r="B443" s="79" t="s">
        <v>310</v>
      </c>
      <c r="C443" s="52" t="s">
        <v>70</v>
      </c>
      <c r="D443" s="52" t="s">
        <v>65</v>
      </c>
      <c r="E443" s="52" t="s">
        <v>21</v>
      </c>
      <c r="F443" s="52"/>
      <c r="G443" s="52"/>
      <c r="H443" s="60">
        <f>H444+H447+H450</f>
        <v>3619.1000000000004</v>
      </c>
    </row>
    <row r="444" spans="2:8" ht="75">
      <c r="B444" s="78" t="s">
        <v>264</v>
      </c>
      <c r="C444" s="52" t="s">
        <v>70</v>
      </c>
      <c r="D444" s="52" t="s">
        <v>65</v>
      </c>
      <c r="E444" s="52" t="s">
        <v>21</v>
      </c>
      <c r="F444" s="52" t="s">
        <v>128</v>
      </c>
      <c r="G444" s="52"/>
      <c r="H444" s="58">
        <f>H445</f>
        <v>3341.3</v>
      </c>
    </row>
    <row r="445" spans="2:8" ht="30">
      <c r="B445" s="78" t="s">
        <v>141</v>
      </c>
      <c r="C445" s="52" t="s">
        <v>70</v>
      </c>
      <c r="D445" s="52" t="s">
        <v>65</v>
      </c>
      <c r="E445" s="52" t="s">
        <v>21</v>
      </c>
      <c r="F445" s="52" t="s">
        <v>140</v>
      </c>
      <c r="G445" s="52"/>
      <c r="H445" s="58">
        <f>H446</f>
        <v>3341.3</v>
      </c>
    </row>
    <row r="446" spans="2:8" ht="15">
      <c r="B446" s="80" t="s">
        <v>114</v>
      </c>
      <c r="C446" s="53" t="s">
        <v>70</v>
      </c>
      <c r="D446" s="53" t="s">
        <v>65</v>
      </c>
      <c r="E446" s="53" t="s">
        <v>21</v>
      </c>
      <c r="F446" s="53" t="s">
        <v>140</v>
      </c>
      <c r="G446" s="53" t="s">
        <v>98</v>
      </c>
      <c r="H446" s="59">
        <f>'вед.прил13'!I139</f>
        <v>3341.3</v>
      </c>
    </row>
    <row r="447" spans="2:8" ht="30">
      <c r="B447" s="78" t="s">
        <v>130</v>
      </c>
      <c r="C447" s="52" t="s">
        <v>70</v>
      </c>
      <c r="D447" s="52" t="s">
        <v>65</v>
      </c>
      <c r="E447" s="52" t="s">
        <v>21</v>
      </c>
      <c r="F447" s="52" t="s">
        <v>131</v>
      </c>
      <c r="G447" s="52"/>
      <c r="H447" s="57">
        <f>H448</f>
        <v>257.8</v>
      </c>
    </row>
    <row r="448" spans="2:8" ht="30">
      <c r="B448" s="79" t="s">
        <v>134</v>
      </c>
      <c r="C448" s="52" t="s">
        <v>70</v>
      </c>
      <c r="D448" s="52" t="s">
        <v>65</v>
      </c>
      <c r="E448" s="52" t="s">
        <v>21</v>
      </c>
      <c r="F448" s="52" t="s">
        <v>133</v>
      </c>
      <c r="G448" s="52"/>
      <c r="H448" s="57">
        <f>H449</f>
        <v>257.8</v>
      </c>
    </row>
    <row r="449" spans="2:8" ht="15">
      <c r="B449" s="80" t="s">
        <v>114</v>
      </c>
      <c r="C449" s="53" t="s">
        <v>70</v>
      </c>
      <c r="D449" s="53" t="s">
        <v>65</v>
      </c>
      <c r="E449" s="53" t="s">
        <v>21</v>
      </c>
      <c r="F449" s="53" t="s">
        <v>133</v>
      </c>
      <c r="G449" s="53" t="s">
        <v>98</v>
      </c>
      <c r="H449" s="59">
        <f>'вед.прил13'!I142</f>
        <v>257.8</v>
      </c>
    </row>
    <row r="450" spans="2:8" ht="15">
      <c r="B450" s="79" t="s">
        <v>143</v>
      </c>
      <c r="C450" s="52" t="s">
        <v>70</v>
      </c>
      <c r="D450" s="52" t="s">
        <v>65</v>
      </c>
      <c r="E450" s="52" t="s">
        <v>21</v>
      </c>
      <c r="F450" s="52" t="s">
        <v>142</v>
      </c>
      <c r="G450" s="52"/>
      <c r="H450" s="57">
        <f>H451</f>
        <v>20</v>
      </c>
    </row>
    <row r="451" spans="2:8" ht="15">
      <c r="B451" s="79" t="s">
        <v>145</v>
      </c>
      <c r="C451" s="52" t="s">
        <v>70</v>
      </c>
      <c r="D451" s="52" t="s">
        <v>65</v>
      </c>
      <c r="E451" s="52" t="s">
        <v>21</v>
      </c>
      <c r="F451" s="52" t="s">
        <v>144</v>
      </c>
      <c r="G451" s="52"/>
      <c r="H451" s="57">
        <f>H452</f>
        <v>20</v>
      </c>
    </row>
    <row r="452" spans="2:8" ht="15">
      <c r="B452" s="80" t="s">
        <v>114</v>
      </c>
      <c r="C452" s="53" t="s">
        <v>70</v>
      </c>
      <c r="D452" s="53" t="s">
        <v>65</v>
      </c>
      <c r="E452" s="53" t="s">
        <v>21</v>
      </c>
      <c r="F452" s="53" t="s">
        <v>144</v>
      </c>
      <c r="G452" s="53" t="s">
        <v>98</v>
      </c>
      <c r="H452" s="60">
        <f>'вед.прил13'!I145</f>
        <v>20</v>
      </c>
    </row>
    <row r="453" spans="2:8" ht="42" customHeight="1">
      <c r="B453" s="79" t="s">
        <v>178</v>
      </c>
      <c r="C453" s="52" t="s">
        <v>70</v>
      </c>
      <c r="D453" s="52" t="s">
        <v>65</v>
      </c>
      <c r="E453" s="52" t="s">
        <v>16</v>
      </c>
      <c r="F453" s="52"/>
      <c r="G453" s="52"/>
      <c r="H453" s="58">
        <f>H454</f>
        <v>2500</v>
      </c>
    </row>
    <row r="454" spans="2:8" ht="43.5" customHeight="1">
      <c r="B454" s="79" t="s">
        <v>179</v>
      </c>
      <c r="C454" s="52" t="s">
        <v>70</v>
      </c>
      <c r="D454" s="52" t="s">
        <v>65</v>
      </c>
      <c r="E454" s="52" t="s">
        <v>17</v>
      </c>
      <c r="F454" s="53"/>
      <c r="G454" s="53"/>
      <c r="H454" s="58">
        <f>H455</f>
        <v>2500</v>
      </c>
    </row>
    <row r="455" spans="2:8" ht="15">
      <c r="B455" s="79" t="s">
        <v>310</v>
      </c>
      <c r="C455" s="52" t="s">
        <v>70</v>
      </c>
      <c r="D455" s="52" t="s">
        <v>65</v>
      </c>
      <c r="E455" s="52" t="s">
        <v>18</v>
      </c>
      <c r="F455" s="53"/>
      <c r="G455" s="53"/>
      <c r="H455" s="58">
        <f>H456</f>
        <v>2500</v>
      </c>
    </row>
    <row r="456" spans="2:8" ht="30">
      <c r="B456" s="78" t="s">
        <v>130</v>
      </c>
      <c r="C456" s="52" t="s">
        <v>70</v>
      </c>
      <c r="D456" s="52" t="s">
        <v>65</v>
      </c>
      <c r="E456" s="52" t="s">
        <v>18</v>
      </c>
      <c r="F456" s="52" t="s">
        <v>131</v>
      </c>
      <c r="G456" s="53"/>
      <c r="H456" s="58">
        <f>H457</f>
        <v>2500</v>
      </c>
    </row>
    <row r="457" spans="2:8" ht="30">
      <c r="B457" s="79" t="s">
        <v>134</v>
      </c>
      <c r="C457" s="52" t="s">
        <v>70</v>
      </c>
      <c r="D457" s="52" t="s">
        <v>65</v>
      </c>
      <c r="E457" s="52" t="s">
        <v>18</v>
      </c>
      <c r="F457" s="52" t="s">
        <v>133</v>
      </c>
      <c r="G457" s="53"/>
      <c r="H457" s="58">
        <f>H458</f>
        <v>2500</v>
      </c>
    </row>
    <row r="458" spans="2:8" ht="15">
      <c r="B458" s="80" t="s">
        <v>114</v>
      </c>
      <c r="C458" s="53" t="s">
        <v>70</v>
      </c>
      <c r="D458" s="53" t="s">
        <v>65</v>
      </c>
      <c r="E458" s="53" t="s">
        <v>18</v>
      </c>
      <c r="F458" s="53" t="s">
        <v>133</v>
      </c>
      <c r="G458" s="53" t="s">
        <v>98</v>
      </c>
      <c r="H458" s="60">
        <f>'вед.прил13'!I151</f>
        <v>2500</v>
      </c>
    </row>
    <row r="459" spans="2:8" ht="15">
      <c r="B459" s="81" t="s">
        <v>110</v>
      </c>
      <c r="C459" s="54" t="s">
        <v>67</v>
      </c>
      <c r="D459" s="52"/>
      <c r="E459" s="52"/>
      <c r="F459" s="52"/>
      <c r="G459" s="52"/>
      <c r="H459" s="56">
        <f>H462+H513</f>
        <v>26589</v>
      </c>
    </row>
    <row r="460" spans="2:8" ht="15">
      <c r="B460" s="102" t="s">
        <v>114</v>
      </c>
      <c r="C460" s="54" t="s">
        <v>67</v>
      </c>
      <c r="D460" s="52"/>
      <c r="E460" s="52"/>
      <c r="F460" s="52"/>
      <c r="G460" s="54" t="s">
        <v>98</v>
      </c>
      <c r="H460" s="56">
        <f>H474+H485+H491+H497+H500+H509+H518+H521+H469+H479+H503+H524+H528+H531+H534+H512</f>
        <v>26589</v>
      </c>
    </row>
    <row r="461" spans="2:8" ht="15">
      <c r="B461" s="102" t="s">
        <v>115</v>
      </c>
      <c r="C461" s="54" t="s">
        <v>67</v>
      </c>
      <c r="D461" s="52"/>
      <c r="E461" s="52"/>
      <c r="F461" s="52"/>
      <c r="G461" s="54" t="s">
        <v>99</v>
      </c>
      <c r="H461" s="56">
        <v>0</v>
      </c>
    </row>
    <row r="462" spans="2:8" ht="14.25">
      <c r="B462" s="81" t="s">
        <v>59</v>
      </c>
      <c r="C462" s="54" t="s">
        <v>67</v>
      </c>
      <c r="D462" s="54" t="s">
        <v>63</v>
      </c>
      <c r="E462" s="54"/>
      <c r="F462" s="54"/>
      <c r="G462" s="54"/>
      <c r="H462" s="55">
        <f>H463</f>
        <v>19756.8</v>
      </c>
    </row>
    <row r="463" spans="2:8" ht="42" customHeight="1">
      <c r="B463" s="79" t="s">
        <v>199</v>
      </c>
      <c r="C463" s="52" t="s">
        <v>67</v>
      </c>
      <c r="D463" s="52" t="s">
        <v>63</v>
      </c>
      <c r="E463" s="52" t="s">
        <v>331</v>
      </c>
      <c r="F463" s="52"/>
      <c r="G463" s="52"/>
      <c r="H463" s="58">
        <f>H464+H480+H486+H492+H504</f>
        <v>19756.8</v>
      </c>
    </row>
    <row r="464" spans="2:8" ht="30">
      <c r="B464" s="79" t="s">
        <v>217</v>
      </c>
      <c r="C464" s="52" t="s">
        <v>67</v>
      </c>
      <c r="D464" s="52" t="s">
        <v>63</v>
      </c>
      <c r="E464" s="52" t="s">
        <v>332</v>
      </c>
      <c r="F464" s="52"/>
      <c r="G464" s="52"/>
      <c r="H464" s="58">
        <f>H470+H465+H475</f>
        <v>30</v>
      </c>
    </row>
    <row r="465" spans="2:8" ht="30">
      <c r="B465" s="79" t="s">
        <v>220</v>
      </c>
      <c r="C465" s="52" t="s">
        <v>67</v>
      </c>
      <c r="D465" s="52" t="s">
        <v>63</v>
      </c>
      <c r="E465" s="128" t="s">
        <v>218</v>
      </c>
      <c r="F465" s="52"/>
      <c r="G465" s="52"/>
      <c r="H465" s="58">
        <f>H466</f>
        <v>10</v>
      </c>
    </row>
    <row r="466" spans="2:8" ht="15">
      <c r="B466" s="79" t="s">
        <v>310</v>
      </c>
      <c r="C466" s="52" t="s">
        <v>67</v>
      </c>
      <c r="D466" s="52" t="s">
        <v>63</v>
      </c>
      <c r="E466" s="132" t="s">
        <v>219</v>
      </c>
      <c r="F466" s="52"/>
      <c r="G466" s="52"/>
      <c r="H466" s="58">
        <f>H467</f>
        <v>10</v>
      </c>
    </row>
    <row r="467" spans="2:8" ht="45">
      <c r="B467" s="78" t="s">
        <v>137</v>
      </c>
      <c r="C467" s="52" t="s">
        <v>67</v>
      </c>
      <c r="D467" s="52" t="s">
        <v>63</v>
      </c>
      <c r="E467" s="52" t="s">
        <v>219</v>
      </c>
      <c r="F467" s="52" t="s">
        <v>136</v>
      </c>
      <c r="G467" s="52"/>
      <c r="H467" s="58">
        <f>H468</f>
        <v>10</v>
      </c>
    </row>
    <row r="468" spans="2:8" ht="15">
      <c r="B468" s="78" t="s">
        <v>139</v>
      </c>
      <c r="C468" s="52" t="s">
        <v>67</v>
      </c>
      <c r="D468" s="52" t="s">
        <v>63</v>
      </c>
      <c r="E468" s="52" t="s">
        <v>219</v>
      </c>
      <c r="F468" s="52" t="s">
        <v>138</v>
      </c>
      <c r="G468" s="52"/>
      <c r="H468" s="58">
        <f>H469</f>
        <v>10</v>
      </c>
    </row>
    <row r="469" spans="2:8" ht="15">
      <c r="B469" s="82" t="s">
        <v>114</v>
      </c>
      <c r="C469" s="53" t="s">
        <v>67</v>
      </c>
      <c r="D469" s="53" t="s">
        <v>63</v>
      </c>
      <c r="E469" s="53" t="s">
        <v>219</v>
      </c>
      <c r="F469" s="53" t="s">
        <v>138</v>
      </c>
      <c r="G469" s="53" t="s">
        <v>98</v>
      </c>
      <c r="H469" s="60">
        <f>'вед.прил13'!I558</f>
        <v>10</v>
      </c>
    </row>
    <row r="470" spans="2:8" ht="45">
      <c r="B470" s="130" t="s">
        <v>387</v>
      </c>
      <c r="C470" s="52" t="s">
        <v>67</v>
      </c>
      <c r="D470" s="52" t="s">
        <v>63</v>
      </c>
      <c r="E470" s="128" t="s">
        <v>388</v>
      </c>
      <c r="F470" s="53"/>
      <c r="G470" s="53"/>
      <c r="H470" s="58">
        <f>H471</f>
        <v>10</v>
      </c>
    </row>
    <row r="471" spans="2:8" ht="15">
      <c r="B471" s="130" t="s">
        <v>310</v>
      </c>
      <c r="C471" s="52" t="s">
        <v>67</v>
      </c>
      <c r="D471" s="52" t="s">
        <v>63</v>
      </c>
      <c r="E471" s="132" t="s">
        <v>389</v>
      </c>
      <c r="F471" s="53"/>
      <c r="G471" s="53"/>
      <c r="H471" s="57">
        <f>H472</f>
        <v>10</v>
      </c>
    </row>
    <row r="472" spans="2:8" ht="30">
      <c r="B472" s="78" t="s">
        <v>130</v>
      </c>
      <c r="C472" s="52" t="s">
        <v>67</v>
      </c>
      <c r="D472" s="52" t="s">
        <v>63</v>
      </c>
      <c r="E472" s="132" t="s">
        <v>389</v>
      </c>
      <c r="F472" s="53" t="s">
        <v>131</v>
      </c>
      <c r="G472" s="53"/>
      <c r="H472" s="57">
        <f>H473</f>
        <v>10</v>
      </c>
    </row>
    <row r="473" spans="2:8" ht="30">
      <c r="B473" s="79" t="s">
        <v>134</v>
      </c>
      <c r="C473" s="52" t="s">
        <v>67</v>
      </c>
      <c r="D473" s="52" t="s">
        <v>63</v>
      </c>
      <c r="E473" s="132" t="s">
        <v>389</v>
      </c>
      <c r="F473" s="53" t="s">
        <v>133</v>
      </c>
      <c r="G473" s="53"/>
      <c r="H473" s="58">
        <f>H474</f>
        <v>10</v>
      </c>
    </row>
    <row r="474" spans="2:8" ht="15">
      <c r="B474" s="80" t="s">
        <v>114</v>
      </c>
      <c r="C474" s="53" t="s">
        <v>67</v>
      </c>
      <c r="D474" s="53" t="s">
        <v>63</v>
      </c>
      <c r="E474" s="132" t="s">
        <v>389</v>
      </c>
      <c r="F474" s="53" t="s">
        <v>133</v>
      </c>
      <c r="G474" s="53" t="s">
        <v>98</v>
      </c>
      <c r="H474" s="59">
        <f>'вед.прил13'!I563</f>
        <v>10</v>
      </c>
    </row>
    <row r="475" spans="2:8" ht="45">
      <c r="B475" s="130" t="s">
        <v>221</v>
      </c>
      <c r="C475" s="52" t="s">
        <v>67</v>
      </c>
      <c r="D475" s="52" t="s">
        <v>63</v>
      </c>
      <c r="E475" s="128" t="s">
        <v>222</v>
      </c>
      <c r="F475" s="53"/>
      <c r="G475" s="53"/>
      <c r="H475" s="57">
        <f>H476</f>
        <v>10</v>
      </c>
    </row>
    <row r="476" spans="2:8" ht="15">
      <c r="B476" s="130" t="s">
        <v>310</v>
      </c>
      <c r="C476" s="52" t="s">
        <v>67</v>
      </c>
      <c r="D476" s="52" t="s">
        <v>63</v>
      </c>
      <c r="E476" s="132" t="s">
        <v>223</v>
      </c>
      <c r="F476" s="53"/>
      <c r="G476" s="53"/>
      <c r="H476" s="57">
        <f>H477</f>
        <v>10</v>
      </c>
    </row>
    <row r="477" spans="2:8" ht="30">
      <c r="B477" s="78" t="s">
        <v>130</v>
      </c>
      <c r="C477" s="52" t="s">
        <v>67</v>
      </c>
      <c r="D477" s="52" t="s">
        <v>63</v>
      </c>
      <c r="E477" s="132" t="s">
        <v>223</v>
      </c>
      <c r="F477" s="52" t="s">
        <v>131</v>
      </c>
      <c r="G477" s="53"/>
      <c r="H477" s="57">
        <f>H478</f>
        <v>10</v>
      </c>
    </row>
    <row r="478" spans="2:8" ht="30">
      <c r="B478" s="79" t="s">
        <v>134</v>
      </c>
      <c r="C478" s="52" t="s">
        <v>67</v>
      </c>
      <c r="D478" s="52" t="s">
        <v>63</v>
      </c>
      <c r="E478" s="132" t="s">
        <v>223</v>
      </c>
      <c r="F478" s="52" t="s">
        <v>133</v>
      </c>
      <c r="G478" s="53"/>
      <c r="H478" s="57">
        <f>H479</f>
        <v>10</v>
      </c>
    </row>
    <row r="479" spans="2:8" ht="15">
      <c r="B479" s="80" t="s">
        <v>114</v>
      </c>
      <c r="C479" s="53" t="s">
        <v>67</v>
      </c>
      <c r="D479" s="53" t="s">
        <v>63</v>
      </c>
      <c r="E479" s="132" t="s">
        <v>223</v>
      </c>
      <c r="F479" s="53" t="s">
        <v>133</v>
      </c>
      <c r="G479" s="53" t="s">
        <v>98</v>
      </c>
      <c r="H479" s="59">
        <f>'вед.прил13'!I568</f>
        <v>10</v>
      </c>
    </row>
    <row r="480" spans="2:8" ht="30">
      <c r="B480" s="78" t="s">
        <v>36</v>
      </c>
      <c r="C480" s="52" t="s">
        <v>67</v>
      </c>
      <c r="D480" s="52" t="s">
        <v>63</v>
      </c>
      <c r="E480" s="52" t="s">
        <v>328</v>
      </c>
      <c r="F480" s="52"/>
      <c r="G480" s="52"/>
      <c r="H480" s="58">
        <f>H481</f>
        <v>13713.1</v>
      </c>
    </row>
    <row r="481" spans="2:8" ht="60">
      <c r="B481" s="79" t="s">
        <v>327</v>
      </c>
      <c r="C481" s="52" t="s">
        <v>67</v>
      </c>
      <c r="D481" s="52" t="s">
        <v>63</v>
      </c>
      <c r="E481" s="52" t="s">
        <v>329</v>
      </c>
      <c r="F481" s="52"/>
      <c r="G481" s="52"/>
      <c r="H481" s="57">
        <f>H482</f>
        <v>13713.1</v>
      </c>
    </row>
    <row r="482" spans="2:8" ht="15">
      <c r="B482" s="79" t="s">
        <v>310</v>
      </c>
      <c r="C482" s="52" t="s">
        <v>67</v>
      </c>
      <c r="D482" s="52" t="s">
        <v>63</v>
      </c>
      <c r="E482" s="52" t="s">
        <v>330</v>
      </c>
      <c r="F482" s="52"/>
      <c r="G482" s="52"/>
      <c r="H482" s="57">
        <f>H483</f>
        <v>13713.1</v>
      </c>
    </row>
    <row r="483" spans="2:8" ht="45">
      <c r="B483" s="78" t="s">
        <v>137</v>
      </c>
      <c r="C483" s="52" t="s">
        <v>67</v>
      </c>
      <c r="D483" s="52" t="s">
        <v>63</v>
      </c>
      <c r="E483" s="52" t="s">
        <v>330</v>
      </c>
      <c r="F483" s="52" t="s">
        <v>136</v>
      </c>
      <c r="G483" s="52"/>
      <c r="H483" s="58">
        <f>H484</f>
        <v>13713.1</v>
      </c>
    </row>
    <row r="484" spans="2:8" ht="15">
      <c r="B484" s="78" t="s">
        <v>139</v>
      </c>
      <c r="C484" s="52" t="s">
        <v>67</v>
      </c>
      <c r="D484" s="52" t="s">
        <v>63</v>
      </c>
      <c r="E484" s="52" t="s">
        <v>330</v>
      </c>
      <c r="F484" s="52" t="s">
        <v>138</v>
      </c>
      <c r="G484" s="52"/>
      <c r="H484" s="57">
        <f>H485</f>
        <v>13713.1</v>
      </c>
    </row>
    <row r="485" spans="2:8" ht="15">
      <c r="B485" s="80" t="s">
        <v>114</v>
      </c>
      <c r="C485" s="53" t="s">
        <v>67</v>
      </c>
      <c r="D485" s="53" t="s">
        <v>63</v>
      </c>
      <c r="E485" s="53" t="s">
        <v>330</v>
      </c>
      <c r="F485" s="53" t="s">
        <v>138</v>
      </c>
      <c r="G485" s="53" t="s">
        <v>98</v>
      </c>
      <c r="H485" s="59">
        <f>'вед.прил13'!I574</f>
        <v>13713.1</v>
      </c>
    </row>
    <row r="486" spans="2:8" ht="30">
      <c r="B486" s="79" t="s">
        <v>37</v>
      </c>
      <c r="C486" s="52" t="s">
        <v>67</v>
      </c>
      <c r="D486" s="52" t="s">
        <v>63</v>
      </c>
      <c r="E486" s="52" t="s">
        <v>323</v>
      </c>
      <c r="F486" s="52"/>
      <c r="G486" s="52"/>
      <c r="H486" s="58">
        <f>H487</f>
        <v>2574.1</v>
      </c>
    </row>
    <row r="487" spans="2:8" ht="30">
      <c r="B487" s="79" t="s">
        <v>324</v>
      </c>
      <c r="C487" s="52" t="s">
        <v>67</v>
      </c>
      <c r="D487" s="52" t="s">
        <v>63</v>
      </c>
      <c r="E487" s="52" t="s">
        <v>325</v>
      </c>
      <c r="F487" s="52"/>
      <c r="G487" s="52"/>
      <c r="H487" s="57">
        <f>H488</f>
        <v>2574.1</v>
      </c>
    </row>
    <row r="488" spans="2:8" ht="15">
      <c r="B488" s="79" t="s">
        <v>310</v>
      </c>
      <c r="C488" s="52" t="s">
        <v>67</v>
      </c>
      <c r="D488" s="52" t="s">
        <v>63</v>
      </c>
      <c r="E488" s="52" t="s">
        <v>326</v>
      </c>
      <c r="F488" s="52"/>
      <c r="G488" s="52"/>
      <c r="H488" s="58">
        <f>H489</f>
        <v>2574.1</v>
      </c>
    </row>
    <row r="489" spans="2:8" ht="45">
      <c r="B489" s="78" t="s">
        <v>137</v>
      </c>
      <c r="C489" s="52" t="s">
        <v>67</v>
      </c>
      <c r="D489" s="52" t="s">
        <v>63</v>
      </c>
      <c r="E489" s="52" t="s">
        <v>326</v>
      </c>
      <c r="F489" s="52" t="s">
        <v>136</v>
      </c>
      <c r="G489" s="52"/>
      <c r="H489" s="59">
        <f>H490</f>
        <v>2574.1</v>
      </c>
    </row>
    <row r="490" spans="2:8" ht="15">
      <c r="B490" s="78" t="s">
        <v>139</v>
      </c>
      <c r="C490" s="52" t="s">
        <v>67</v>
      </c>
      <c r="D490" s="52" t="s">
        <v>63</v>
      </c>
      <c r="E490" s="52" t="s">
        <v>326</v>
      </c>
      <c r="F490" s="52" t="s">
        <v>138</v>
      </c>
      <c r="G490" s="52"/>
      <c r="H490" s="57">
        <f>H491</f>
        <v>2574.1</v>
      </c>
    </row>
    <row r="491" spans="2:8" ht="15">
      <c r="B491" s="80" t="s">
        <v>114</v>
      </c>
      <c r="C491" s="53" t="s">
        <v>67</v>
      </c>
      <c r="D491" s="53" t="s">
        <v>63</v>
      </c>
      <c r="E491" s="53" t="s">
        <v>326</v>
      </c>
      <c r="F491" s="53" t="s">
        <v>138</v>
      </c>
      <c r="G491" s="53" t="s">
        <v>98</v>
      </c>
      <c r="H491" s="60">
        <f>'вед.прил13'!I580</f>
        <v>2574.1</v>
      </c>
    </row>
    <row r="492" spans="2:8" ht="30">
      <c r="B492" s="79" t="s">
        <v>38</v>
      </c>
      <c r="C492" s="52" t="s">
        <v>67</v>
      </c>
      <c r="D492" s="52" t="s">
        <v>63</v>
      </c>
      <c r="E492" s="52" t="s">
        <v>320</v>
      </c>
      <c r="F492" s="52"/>
      <c r="G492" s="52"/>
      <c r="H492" s="58">
        <f>H493</f>
        <v>2942.6</v>
      </c>
    </row>
    <row r="493" spans="2:8" ht="30">
      <c r="B493" s="79" t="s">
        <v>151</v>
      </c>
      <c r="C493" s="52" t="s">
        <v>67</v>
      </c>
      <c r="D493" s="52" t="s">
        <v>63</v>
      </c>
      <c r="E493" s="52" t="s">
        <v>321</v>
      </c>
      <c r="F493" s="52"/>
      <c r="G493" s="52"/>
      <c r="H493" s="58">
        <f>H494</f>
        <v>2942.6</v>
      </c>
    </row>
    <row r="494" spans="2:8" ht="15">
      <c r="B494" s="79" t="s">
        <v>310</v>
      </c>
      <c r="C494" s="52" t="s">
        <v>67</v>
      </c>
      <c r="D494" s="52" t="s">
        <v>63</v>
      </c>
      <c r="E494" s="52" t="s">
        <v>322</v>
      </c>
      <c r="F494" s="52"/>
      <c r="G494" s="52"/>
      <c r="H494" s="58">
        <f>H495+H498+H501</f>
        <v>2942.6</v>
      </c>
    </row>
    <row r="495" spans="2:8" ht="75">
      <c r="B495" s="78" t="s">
        <v>264</v>
      </c>
      <c r="C495" s="52" t="s">
        <v>67</v>
      </c>
      <c r="D495" s="52" t="s">
        <v>63</v>
      </c>
      <c r="E495" s="52" t="s">
        <v>322</v>
      </c>
      <c r="F495" s="52" t="s">
        <v>128</v>
      </c>
      <c r="G495" s="52"/>
      <c r="H495" s="58">
        <f>H496</f>
        <v>2408</v>
      </c>
    </row>
    <row r="496" spans="2:8" ht="31.5" customHeight="1">
      <c r="B496" s="78" t="s">
        <v>141</v>
      </c>
      <c r="C496" s="52" t="s">
        <v>67</v>
      </c>
      <c r="D496" s="52" t="s">
        <v>63</v>
      </c>
      <c r="E496" s="52" t="s">
        <v>322</v>
      </c>
      <c r="F496" s="52" t="s">
        <v>140</v>
      </c>
      <c r="G496" s="52"/>
      <c r="H496" s="58">
        <f>H497</f>
        <v>2408</v>
      </c>
    </row>
    <row r="497" spans="2:8" ht="18.75" customHeight="1">
      <c r="B497" s="82" t="s">
        <v>114</v>
      </c>
      <c r="C497" s="53" t="s">
        <v>67</v>
      </c>
      <c r="D497" s="53" t="s">
        <v>63</v>
      </c>
      <c r="E497" s="53" t="s">
        <v>322</v>
      </c>
      <c r="F497" s="53" t="s">
        <v>140</v>
      </c>
      <c r="G497" s="53" t="s">
        <v>98</v>
      </c>
      <c r="H497" s="60">
        <f>'вед.прил13'!I586</f>
        <v>2408</v>
      </c>
    </row>
    <row r="498" spans="2:8" ht="30">
      <c r="B498" s="78" t="s">
        <v>130</v>
      </c>
      <c r="C498" s="52" t="s">
        <v>67</v>
      </c>
      <c r="D498" s="52" t="s">
        <v>63</v>
      </c>
      <c r="E498" s="52" t="s">
        <v>322</v>
      </c>
      <c r="F498" s="52" t="s">
        <v>131</v>
      </c>
      <c r="G498" s="52"/>
      <c r="H498" s="58">
        <f>H499</f>
        <v>529.6</v>
      </c>
    </row>
    <row r="499" spans="2:8" ht="30">
      <c r="B499" s="79" t="s">
        <v>134</v>
      </c>
      <c r="C499" s="52" t="s">
        <v>67</v>
      </c>
      <c r="D499" s="52" t="s">
        <v>63</v>
      </c>
      <c r="E499" s="52" t="s">
        <v>322</v>
      </c>
      <c r="F499" s="52" t="s">
        <v>133</v>
      </c>
      <c r="G499" s="52"/>
      <c r="H499" s="58">
        <f>H500</f>
        <v>529.6</v>
      </c>
    </row>
    <row r="500" spans="2:8" ht="15">
      <c r="B500" s="80" t="s">
        <v>114</v>
      </c>
      <c r="C500" s="53" t="s">
        <v>67</v>
      </c>
      <c r="D500" s="53" t="s">
        <v>63</v>
      </c>
      <c r="E500" s="53" t="s">
        <v>322</v>
      </c>
      <c r="F500" s="53" t="s">
        <v>133</v>
      </c>
      <c r="G500" s="53" t="s">
        <v>98</v>
      </c>
      <c r="H500" s="60">
        <f>'вед.прил13'!I589</f>
        <v>529.6</v>
      </c>
    </row>
    <row r="501" spans="2:8" ht="15">
      <c r="B501" s="79" t="s">
        <v>143</v>
      </c>
      <c r="C501" s="52" t="s">
        <v>67</v>
      </c>
      <c r="D501" s="52" t="s">
        <v>63</v>
      </c>
      <c r="E501" s="52" t="s">
        <v>322</v>
      </c>
      <c r="F501" s="52" t="s">
        <v>142</v>
      </c>
      <c r="G501" s="52"/>
      <c r="H501" s="58">
        <f>H502</f>
        <v>5</v>
      </c>
    </row>
    <row r="502" spans="2:8" ht="15">
      <c r="B502" s="79" t="s">
        <v>145</v>
      </c>
      <c r="C502" s="52" t="s">
        <v>67</v>
      </c>
      <c r="D502" s="52" t="s">
        <v>63</v>
      </c>
      <c r="E502" s="52" t="s">
        <v>322</v>
      </c>
      <c r="F502" s="52" t="s">
        <v>144</v>
      </c>
      <c r="G502" s="52"/>
      <c r="H502" s="58">
        <f>H503</f>
        <v>5</v>
      </c>
    </row>
    <row r="503" spans="2:8" ht="15">
      <c r="B503" s="82" t="s">
        <v>114</v>
      </c>
      <c r="C503" s="53" t="s">
        <v>67</v>
      </c>
      <c r="D503" s="53" t="s">
        <v>63</v>
      </c>
      <c r="E503" s="53" t="s">
        <v>322</v>
      </c>
      <c r="F503" s="53" t="s">
        <v>144</v>
      </c>
      <c r="G503" s="53" t="s">
        <v>98</v>
      </c>
      <c r="H503" s="60">
        <f>'вед.прил13'!I592</f>
        <v>5</v>
      </c>
    </row>
    <row r="504" spans="2:8" ht="30">
      <c r="B504" s="79" t="s">
        <v>39</v>
      </c>
      <c r="C504" s="52" t="s">
        <v>67</v>
      </c>
      <c r="D504" s="52" t="s">
        <v>63</v>
      </c>
      <c r="E504" s="52" t="s">
        <v>318</v>
      </c>
      <c r="F504" s="52"/>
      <c r="G504" s="52"/>
      <c r="H504" s="57">
        <f>H505</f>
        <v>497</v>
      </c>
    </row>
    <row r="505" spans="2:8" ht="30">
      <c r="B505" s="79" t="s">
        <v>317</v>
      </c>
      <c r="C505" s="52" t="s">
        <v>67</v>
      </c>
      <c r="D505" s="52" t="s">
        <v>63</v>
      </c>
      <c r="E505" s="52" t="s">
        <v>318</v>
      </c>
      <c r="F505" s="52"/>
      <c r="G505" s="52"/>
      <c r="H505" s="57">
        <f>H506</f>
        <v>497</v>
      </c>
    </row>
    <row r="506" spans="2:8" ht="15">
      <c r="B506" s="79" t="s">
        <v>310</v>
      </c>
      <c r="C506" s="52" t="s">
        <v>67</v>
      </c>
      <c r="D506" s="52" t="s">
        <v>63</v>
      </c>
      <c r="E506" s="52" t="s">
        <v>319</v>
      </c>
      <c r="F506" s="52"/>
      <c r="G506" s="52"/>
      <c r="H506" s="58">
        <f>H507+H510</f>
        <v>497</v>
      </c>
    </row>
    <row r="507" spans="2:8" ht="32.25" customHeight="1">
      <c r="B507" s="78" t="s">
        <v>130</v>
      </c>
      <c r="C507" s="52" t="s">
        <v>67</v>
      </c>
      <c r="D507" s="52" t="s">
        <v>63</v>
      </c>
      <c r="E507" s="52" t="s">
        <v>319</v>
      </c>
      <c r="F507" s="52" t="s">
        <v>131</v>
      </c>
      <c r="G507" s="52"/>
      <c r="H507" s="58">
        <f>H508</f>
        <v>447</v>
      </c>
    </row>
    <row r="508" spans="2:8" ht="30">
      <c r="B508" s="79" t="s">
        <v>134</v>
      </c>
      <c r="C508" s="52" t="s">
        <v>67</v>
      </c>
      <c r="D508" s="52" t="s">
        <v>63</v>
      </c>
      <c r="E508" s="52" t="s">
        <v>319</v>
      </c>
      <c r="F508" s="52" t="s">
        <v>133</v>
      </c>
      <c r="G508" s="52"/>
      <c r="H508" s="58">
        <f>H509</f>
        <v>447</v>
      </c>
    </row>
    <row r="509" spans="2:8" ht="15">
      <c r="B509" s="82" t="s">
        <v>114</v>
      </c>
      <c r="C509" s="53" t="s">
        <v>67</v>
      </c>
      <c r="D509" s="53" t="s">
        <v>63</v>
      </c>
      <c r="E509" s="53" t="s">
        <v>319</v>
      </c>
      <c r="F509" s="53" t="s">
        <v>133</v>
      </c>
      <c r="G509" s="53" t="s">
        <v>98</v>
      </c>
      <c r="H509" s="60">
        <f>'вед.прил13'!I598</f>
        <v>447</v>
      </c>
    </row>
    <row r="510" spans="2:8" ht="30">
      <c r="B510" s="78" t="s">
        <v>147</v>
      </c>
      <c r="C510" s="52" t="s">
        <v>67</v>
      </c>
      <c r="D510" s="52" t="s">
        <v>63</v>
      </c>
      <c r="E510" s="52" t="s">
        <v>319</v>
      </c>
      <c r="F510" s="52" t="s">
        <v>146</v>
      </c>
      <c r="G510" s="52"/>
      <c r="H510" s="58">
        <f>H511</f>
        <v>50</v>
      </c>
    </row>
    <row r="511" spans="2:8" ht="15">
      <c r="B511" s="78" t="s">
        <v>4</v>
      </c>
      <c r="C511" s="52" t="s">
        <v>67</v>
      </c>
      <c r="D511" s="52" t="s">
        <v>63</v>
      </c>
      <c r="E511" s="52" t="s">
        <v>319</v>
      </c>
      <c r="F511" s="52" t="s">
        <v>3</v>
      </c>
      <c r="G511" s="52"/>
      <c r="H511" s="58">
        <f>H512</f>
        <v>50</v>
      </c>
    </row>
    <row r="512" spans="2:8" ht="15">
      <c r="B512" s="82" t="s">
        <v>114</v>
      </c>
      <c r="C512" s="53" t="s">
        <v>67</v>
      </c>
      <c r="D512" s="53" t="s">
        <v>63</v>
      </c>
      <c r="E512" s="53" t="s">
        <v>319</v>
      </c>
      <c r="F512" s="53" t="s">
        <v>3</v>
      </c>
      <c r="G512" s="53" t="s">
        <v>98</v>
      </c>
      <c r="H512" s="60">
        <f>'вед.прил13'!I601</f>
        <v>50</v>
      </c>
    </row>
    <row r="513" spans="2:8" ht="28.5">
      <c r="B513" s="81" t="s">
        <v>111</v>
      </c>
      <c r="C513" s="54" t="s">
        <v>67</v>
      </c>
      <c r="D513" s="54" t="s">
        <v>66</v>
      </c>
      <c r="E513" s="54"/>
      <c r="F513" s="54"/>
      <c r="G513" s="54"/>
      <c r="H513" s="55">
        <f>H514</f>
        <v>6832.2</v>
      </c>
    </row>
    <row r="514" spans="2:8" ht="15">
      <c r="B514" s="78" t="s">
        <v>32</v>
      </c>
      <c r="C514" s="52" t="s">
        <v>67</v>
      </c>
      <c r="D514" s="52" t="s">
        <v>66</v>
      </c>
      <c r="E514" s="52" t="s">
        <v>280</v>
      </c>
      <c r="F514" s="52"/>
      <c r="G514" s="52"/>
      <c r="H514" s="58">
        <f>H515+H525</f>
        <v>6832.2</v>
      </c>
    </row>
    <row r="515" spans="2:8" ht="30">
      <c r="B515" s="83" t="s">
        <v>127</v>
      </c>
      <c r="C515" s="52" t="s">
        <v>67</v>
      </c>
      <c r="D515" s="52" t="s">
        <v>66</v>
      </c>
      <c r="E515" s="52" t="s">
        <v>281</v>
      </c>
      <c r="F515" s="52"/>
      <c r="G515" s="52"/>
      <c r="H515" s="58">
        <f>H516+H519+H522</f>
        <v>2978.2</v>
      </c>
    </row>
    <row r="516" spans="2:8" ht="75">
      <c r="B516" s="78" t="s">
        <v>264</v>
      </c>
      <c r="C516" s="52" t="s">
        <v>67</v>
      </c>
      <c r="D516" s="52" t="s">
        <v>66</v>
      </c>
      <c r="E516" s="52" t="s">
        <v>281</v>
      </c>
      <c r="F516" s="52" t="s">
        <v>128</v>
      </c>
      <c r="G516" s="52"/>
      <c r="H516" s="57">
        <f>H517</f>
        <v>2936.5</v>
      </c>
    </row>
    <row r="517" spans="2:8" ht="28.5" customHeight="1">
      <c r="B517" s="78" t="s">
        <v>132</v>
      </c>
      <c r="C517" s="52" t="s">
        <v>67</v>
      </c>
      <c r="D517" s="52" t="s">
        <v>66</v>
      </c>
      <c r="E517" s="52" t="s">
        <v>281</v>
      </c>
      <c r="F517" s="52" t="s">
        <v>129</v>
      </c>
      <c r="G517" s="52"/>
      <c r="H517" s="58">
        <f>H518</f>
        <v>2936.5</v>
      </c>
    </row>
    <row r="518" spans="2:8" ht="15">
      <c r="B518" s="80" t="s">
        <v>114</v>
      </c>
      <c r="C518" s="53" t="s">
        <v>67</v>
      </c>
      <c r="D518" s="53" t="s">
        <v>66</v>
      </c>
      <c r="E518" s="53" t="s">
        <v>281</v>
      </c>
      <c r="F518" s="53" t="s">
        <v>129</v>
      </c>
      <c r="G518" s="53" t="s">
        <v>98</v>
      </c>
      <c r="H518" s="58">
        <f>'вед.прил13'!I607</f>
        <v>2936.5</v>
      </c>
    </row>
    <row r="519" spans="2:8" ht="30">
      <c r="B519" s="78" t="s">
        <v>130</v>
      </c>
      <c r="C519" s="52" t="s">
        <v>67</v>
      </c>
      <c r="D519" s="52" t="s">
        <v>66</v>
      </c>
      <c r="E519" s="52" t="s">
        <v>281</v>
      </c>
      <c r="F519" s="52" t="s">
        <v>131</v>
      </c>
      <c r="G519" s="52"/>
      <c r="H519" s="59">
        <f>H520</f>
        <v>36.7</v>
      </c>
    </row>
    <row r="520" spans="2:8" ht="29.25" customHeight="1">
      <c r="B520" s="79" t="s">
        <v>134</v>
      </c>
      <c r="C520" s="52" t="s">
        <v>67</v>
      </c>
      <c r="D520" s="52" t="s">
        <v>66</v>
      </c>
      <c r="E520" s="52" t="s">
        <v>281</v>
      </c>
      <c r="F520" s="52" t="s">
        <v>133</v>
      </c>
      <c r="G520" s="52"/>
      <c r="H520" s="58">
        <f>H521</f>
        <v>36.7</v>
      </c>
    </row>
    <row r="521" spans="2:8" ht="15">
      <c r="B521" s="80" t="s">
        <v>114</v>
      </c>
      <c r="C521" s="53" t="s">
        <v>67</v>
      </c>
      <c r="D521" s="53" t="s">
        <v>66</v>
      </c>
      <c r="E521" s="53" t="s">
        <v>281</v>
      </c>
      <c r="F521" s="53" t="s">
        <v>133</v>
      </c>
      <c r="G521" s="53" t="s">
        <v>98</v>
      </c>
      <c r="H521" s="58">
        <f>'вед.прил13'!I610</f>
        <v>36.7</v>
      </c>
    </row>
    <row r="522" spans="2:8" ht="15">
      <c r="B522" s="79" t="s">
        <v>143</v>
      </c>
      <c r="C522" s="52" t="s">
        <v>67</v>
      </c>
      <c r="D522" s="52" t="s">
        <v>66</v>
      </c>
      <c r="E522" s="52" t="s">
        <v>281</v>
      </c>
      <c r="F522" s="52" t="s">
        <v>142</v>
      </c>
      <c r="G522" s="52"/>
      <c r="H522" s="58">
        <f>H523</f>
        <v>5</v>
      </c>
    </row>
    <row r="523" spans="2:8" ht="15">
      <c r="B523" s="79" t="s">
        <v>145</v>
      </c>
      <c r="C523" s="52" t="s">
        <v>67</v>
      </c>
      <c r="D523" s="52" t="s">
        <v>66</v>
      </c>
      <c r="E523" s="52" t="s">
        <v>281</v>
      </c>
      <c r="F523" s="52" t="s">
        <v>144</v>
      </c>
      <c r="G523" s="52"/>
      <c r="H523" s="58">
        <f>H524</f>
        <v>5</v>
      </c>
    </row>
    <row r="524" spans="2:8" ht="15">
      <c r="B524" s="82" t="s">
        <v>114</v>
      </c>
      <c r="C524" s="53" t="s">
        <v>67</v>
      </c>
      <c r="D524" s="53" t="s">
        <v>66</v>
      </c>
      <c r="E524" s="53" t="s">
        <v>281</v>
      </c>
      <c r="F524" s="53" t="s">
        <v>144</v>
      </c>
      <c r="G524" s="53" t="s">
        <v>98</v>
      </c>
      <c r="H524" s="60">
        <f>'вед.прил13'!I613</f>
        <v>5</v>
      </c>
    </row>
    <row r="525" spans="2:8" ht="30">
      <c r="B525" s="78" t="s">
        <v>224</v>
      </c>
      <c r="C525" s="52" t="s">
        <v>67</v>
      </c>
      <c r="D525" s="52" t="s">
        <v>66</v>
      </c>
      <c r="E525" s="52" t="s">
        <v>225</v>
      </c>
      <c r="F525" s="52"/>
      <c r="G525" s="52"/>
      <c r="H525" s="60">
        <f>H526+H529+H532</f>
        <v>3854</v>
      </c>
    </row>
    <row r="526" spans="2:8" ht="75">
      <c r="B526" s="78" t="s">
        <v>264</v>
      </c>
      <c r="C526" s="52" t="s">
        <v>67</v>
      </c>
      <c r="D526" s="52" t="s">
        <v>66</v>
      </c>
      <c r="E526" s="52" t="s">
        <v>225</v>
      </c>
      <c r="F526" s="52" t="s">
        <v>128</v>
      </c>
      <c r="G526" s="52"/>
      <c r="H526" s="58">
        <f>H527</f>
        <v>3558</v>
      </c>
    </row>
    <row r="527" spans="2:8" ht="30">
      <c r="B527" s="78" t="s">
        <v>141</v>
      </c>
      <c r="C527" s="52" t="s">
        <v>67</v>
      </c>
      <c r="D527" s="52" t="s">
        <v>66</v>
      </c>
      <c r="E527" s="52" t="s">
        <v>225</v>
      </c>
      <c r="F527" s="52" t="s">
        <v>140</v>
      </c>
      <c r="G527" s="52"/>
      <c r="H527" s="58">
        <f>H528</f>
        <v>3558</v>
      </c>
    </row>
    <row r="528" spans="2:8" ht="15">
      <c r="B528" s="82" t="s">
        <v>114</v>
      </c>
      <c r="C528" s="53" t="s">
        <v>67</v>
      </c>
      <c r="D528" s="53" t="s">
        <v>66</v>
      </c>
      <c r="E528" s="53" t="s">
        <v>225</v>
      </c>
      <c r="F528" s="53" t="s">
        <v>140</v>
      </c>
      <c r="G528" s="53" t="s">
        <v>98</v>
      </c>
      <c r="H528" s="60">
        <f>'вед.прил13'!I617</f>
        <v>3558</v>
      </c>
    </row>
    <row r="529" spans="2:8" ht="30">
      <c r="B529" s="78" t="s">
        <v>130</v>
      </c>
      <c r="C529" s="52" t="s">
        <v>67</v>
      </c>
      <c r="D529" s="52" t="s">
        <v>66</v>
      </c>
      <c r="E529" s="52" t="s">
        <v>225</v>
      </c>
      <c r="F529" s="52" t="s">
        <v>131</v>
      </c>
      <c r="G529" s="52"/>
      <c r="H529" s="58">
        <f>H530</f>
        <v>291</v>
      </c>
    </row>
    <row r="530" spans="2:8" ht="30">
      <c r="B530" s="79" t="s">
        <v>134</v>
      </c>
      <c r="C530" s="52" t="s">
        <v>67</v>
      </c>
      <c r="D530" s="52" t="s">
        <v>66</v>
      </c>
      <c r="E530" s="52" t="s">
        <v>225</v>
      </c>
      <c r="F530" s="52" t="s">
        <v>133</v>
      </c>
      <c r="G530" s="52"/>
      <c r="H530" s="58">
        <f>H531</f>
        <v>291</v>
      </c>
    </row>
    <row r="531" spans="2:8" ht="15">
      <c r="B531" s="80" t="s">
        <v>114</v>
      </c>
      <c r="C531" s="53" t="s">
        <v>67</v>
      </c>
      <c r="D531" s="53" t="s">
        <v>66</v>
      </c>
      <c r="E531" s="53" t="s">
        <v>225</v>
      </c>
      <c r="F531" s="53" t="s">
        <v>133</v>
      </c>
      <c r="G531" s="53" t="s">
        <v>98</v>
      </c>
      <c r="H531" s="60">
        <f>'вед.прил13'!I620</f>
        <v>291</v>
      </c>
    </row>
    <row r="532" spans="2:8" ht="15">
      <c r="B532" s="79" t="s">
        <v>143</v>
      </c>
      <c r="C532" s="52" t="s">
        <v>67</v>
      </c>
      <c r="D532" s="52" t="s">
        <v>66</v>
      </c>
      <c r="E532" s="52" t="s">
        <v>225</v>
      </c>
      <c r="F532" s="52" t="s">
        <v>142</v>
      </c>
      <c r="G532" s="52"/>
      <c r="H532" s="58">
        <f>H533</f>
        <v>5</v>
      </c>
    </row>
    <row r="533" spans="2:8" ht="15">
      <c r="B533" s="79" t="s">
        <v>145</v>
      </c>
      <c r="C533" s="52" t="s">
        <v>67</v>
      </c>
      <c r="D533" s="52" t="s">
        <v>66</v>
      </c>
      <c r="E533" s="52" t="s">
        <v>225</v>
      </c>
      <c r="F533" s="52" t="s">
        <v>144</v>
      </c>
      <c r="G533" s="52"/>
      <c r="H533" s="58">
        <f>H534</f>
        <v>5</v>
      </c>
    </row>
    <row r="534" spans="2:8" ht="15">
      <c r="B534" s="82" t="s">
        <v>114</v>
      </c>
      <c r="C534" s="53" t="s">
        <v>67</v>
      </c>
      <c r="D534" s="53" t="s">
        <v>66</v>
      </c>
      <c r="E534" s="53" t="s">
        <v>225</v>
      </c>
      <c r="F534" s="53" t="s">
        <v>144</v>
      </c>
      <c r="G534" s="53" t="s">
        <v>98</v>
      </c>
      <c r="H534" s="60">
        <f>'вед.прил13'!I623</f>
        <v>5</v>
      </c>
    </row>
    <row r="535" spans="2:8" ht="15">
      <c r="B535" s="81" t="s">
        <v>60</v>
      </c>
      <c r="C535" s="54" t="s">
        <v>77</v>
      </c>
      <c r="D535" s="52"/>
      <c r="E535" s="52"/>
      <c r="F535" s="52"/>
      <c r="G535" s="52"/>
      <c r="H535" s="56">
        <f>H538+H544+H565+H605</f>
        <v>42416.2</v>
      </c>
    </row>
    <row r="536" spans="2:8" ht="15">
      <c r="B536" s="102" t="s">
        <v>114</v>
      </c>
      <c r="C536" s="54" t="s">
        <v>77</v>
      </c>
      <c r="D536" s="52"/>
      <c r="E536" s="52"/>
      <c r="F536" s="52"/>
      <c r="G536" s="54" t="s">
        <v>98</v>
      </c>
      <c r="H536" s="56">
        <f>H543+H553+H557+H564+H600</f>
        <v>9255.099999999999</v>
      </c>
    </row>
    <row r="537" spans="2:8" ht="15">
      <c r="B537" s="102" t="s">
        <v>115</v>
      </c>
      <c r="C537" s="54" t="s">
        <v>77</v>
      </c>
      <c r="D537" s="52"/>
      <c r="E537" s="52"/>
      <c r="F537" s="52"/>
      <c r="G537" s="54" t="s">
        <v>99</v>
      </c>
      <c r="H537" s="56">
        <f>H570+H574+H578+H582+H586+H588+H592+H596+H604+H610+H613+H549</f>
        <v>33161.1</v>
      </c>
    </row>
    <row r="538" spans="2:8" ht="14.25">
      <c r="B538" s="81" t="s">
        <v>61</v>
      </c>
      <c r="C538" s="54">
        <v>10</v>
      </c>
      <c r="D538" s="54" t="s">
        <v>63</v>
      </c>
      <c r="E538" s="54"/>
      <c r="F538" s="54"/>
      <c r="G538" s="54"/>
      <c r="H538" s="56">
        <f>H539</f>
        <v>7200</v>
      </c>
    </row>
    <row r="539" spans="2:8" ht="15">
      <c r="B539" s="78" t="s">
        <v>32</v>
      </c>
      <c r="C539" s="52" t="s">
        <v>77</v>
      </c>
      <c r="D539" s="52" t="s">
        <v>63</v>
      </c>
      <c r="E539" s="52" t="s">
        <v>280</v>
      </c>
      <c r="F539" s="52"/>
      <c r="G539" s="52"/>
      <c r="H539" s="57">
        <f>H540</f>
        <v>7200</v>
      </c>
    </row>
    <row r="540" spans="2:8" ht="44.25" customHeight="1">
      <c r="B540" s="78" t="s">
        <v>260</v>
      </c>
      <c r="C540" s="52">
        <v>10</v>
      </c>
      <c r="D540" s="52" t="s">
        <v>63</v>
      </c>
      <c r="E540" s="52" t="s">
        <v>347</v>
      </c>
      <c r="F540" s="52"/>
      <c r="G540" s="52"/>
      <c r="H540" s="57">
        <f>H541</f>
        <v>7200</v>
      </c>
    </row>
    <row r="541" spans="2:8" ht="30">
      <c r="B541" s="78" t="s">
        <v>147</v>
      </c>
      <c r="C541" s="52">
        <v>10</v>
      </c>
      <c r="D541" s="52" t="s">
        <v>63</v>
      </c>
      <c r="E541" s="52" t="s">
        <v>347</v>
      </c>
      <c r="F541" s="52" t="s">
        <v>146</v>
      </c>
      <c r="G541" s="52"/>
      <c r="H541" s="57">
        <f>H542</f>
        <v>7200</v>
      </c>
    </row>
    <row r="542" spans="2:8" ht="30">
      <c r="B542" s="78" t="s">
        <v>229</v>
      </c>
      <c r="C542" s="52">
        <v>10</v>
      </c>
      <c r="D542" s="52" t="s">
        <v>63</v>
      </c>
      <c r="E542" s="52" t="s">
        <v>347</v>
      </c>
      <c r="F542" s="52" t="s">
        <v>150</v>
      </c>
      <c r="G542" s="52"/>
      <c r="H542" s="57">
        <f>H543</f>
        <v>7200</v>
      </c>
    </row>
    <row r="543" spans="2:8" ht="15">
      <c r="B543" s="80" t="s">
        <v>114</v>
      </c>
      <c r="C543" s="53">
        <v>10</v>
      </c>
      <c r="D543" s="53" t="s">
        <v>63</v>
      </c>
      <c r="E543" s="53" t="s">
        <v>347</v>
      </c>
      <c r="F543" s="53" t="s">
        <v>150</v>
      </c>
      <c r="G543" s="53" t="s">
        <v>98</v>
      </c>
      <c r="H543" s="59">
        <f>'вед.прил13'!I425</f>
        <v>7200</v>
      </c>
    </row>
    <row r="544" spans="2:8" ht="14.25">
      <c r="B544" s="84" t="s">
        <v>75</v>
      </c>
      <c r="C544" s="54" t="s">
        <v>77</v>
      </c>
      <c r="D544" s="54" t="s">
        <v>64</v>
      </c>
      <c r="E544" s="54"/>
      <c r="F544" s="54"/>
      <c r="G544" s="54"/>
      <c r="H544" s="56">
        <f>H545+H558</f>
        <v>3065.5</v>
      </c>
    </row>
    <row r="545" spans="2:8" ht="15">
      <c r="B545" s="78" t="s">
        <v>32</v>
      </c>
      <c r="C545" s="52" t="s">
        <v>77</v>
      </c>
      <c r="D545" s="52" t="s">
        <v>64</v>
      </c>
      <c r="E545" s="52" t="s">
        <v>152</v>
      </c>
      <c r="F545" s="52"/>
      <c r="G545" s="52"/>
      <c r="H545" s="57">
        <f>H550+H554+H549</f>
        <v>1166.7</v>
      </c>
    </row>
    <row r="546" spans="2:8" ht="105">
      <c r="B546" s="197" t="s">
        <v>485</v>
      </c>
      <c r="C546" s="52" t="s">
        <v>77</v>
      </c>
      <c r="D546" s="52" t="s">
        <v>64</v>
      </c>
      <c r="E546" s="52" t="s">
        <v>486</v>
      </c>
      <c r="F546" s="52"/>
      <c r="G546" s="52"/>
      <c r="H546" s="57">
        <f>H547</f>
        <v>1034.7</v>
      </c>
    </row>
    <row r="547" spans="2:8" ht="30">
      <c r="B547" s="79" t="s">
        <v>147</v>
      </c>
      <c r="C547" s="52" t="s">
        <v>77</v>
      </c>
      <c r="D547" s="52" t="s">
        <v>64</v>
      </c>
      <c r="E547" s="52" t="s">
        <v>486</v>
      </c>
      <c r="F547" s="52" t="s">
        <v>146</v>
      </c>
      <c r="G547" s="52"/>
      <c r="H547" s="57">
        <f>H548</f>
        <v>1034.7</v>
      </c>
    </row>
    <row r="548" spans="2:8" ht="30">
      <c r="B548" s="79" t="s">
        <v>229</v>
      </c>
      <c r="C548" s="52" t="s">
        <v>77</v>
      </c>
      <c r="D548" s="52" t="s">
        <v>64</v>
      </c>
      <c r="E548" s="52" t="s">
        <v>486</v>
      </c>
      <c r="F548" s="52" t="s">
        <v>150</v>
      </c>
      <c r="G548" s="52"/>
      <c r="H548" s="57">
        <f>H549</f>
        <v>1034.7</v>
      </c>
    </row>
    <row r="549" spans="2:8" ht="15">
      <c r="B549" s="80" t="s">
        <v>115</v>
      </c>
      <c r="C549" s="53" t="s">
        <v>77</v>
      </c>
      <c r="D549" s="53" t="s">
        <v>64</v>
      </c>
      <c r="E549" s="53" t="s">
        <v>486</v>
      </c>
      <c r="F549" s="53" t="s">
        <v>150</v>
      </c>
      <c r="G549" s="53" t="s">
        <v>99</v>
      </c>
      <c r="H549" s="59">
        <f>'вед.прил13'!I685</f>
        <v>1034.7</v>
      </c>
    </row>
    <row r="550" spans="2:8" ht="60">
      <c r="B550" s="89" t="s">
        <v>263</v>
      </c>
      <c r="C550" s="52" t="s">
        <v>77</v>
      </c>
      <c r="D550" s="52" t="s">
        <v>64</v>
      </c>
      <c r="E550" s="52" t="s">
        <v>344</v>
      </c>
      <c r="F550" s="52"/>
      <c r="G550" s="52"/>
      <c r="H550" s="57">
        <f>H551</f>
        <v>42</v>
      </c>
    </row>
    <row r="551" spans="2:8" ht="30">
      <c r="B551" s="78" t="s">
        <v>147</v>
      </c>
      <c r="C551" s="52">
        <v>10</v>
      </c>
      <c r="D551" s="52" t="s">
        <v>64</v>
      </c>
      <c r="E551" s="52" t="s">
        <v>344</v>
      </c>
      <c r="F551" s="52" t="s">
        <v>146</v>
      </c>
      <c r="G551" s="52"/>
      <c r="H551" s="57">
        <f>H552</f>
        <v>42</v>
      </c>
    </row>
    <row r="552" spans="2:8" ht="30">
      <c r="B552" s="78" t="s">
        <v>149</v>
      </c>
      <c r="C552" s="52">
        <v>10</v>
      </c>
      <c r="D552" s="52" t="s">
        <v>64</v>
      </c>
      <c r="E552" s="52" t="s">
        <v>344</v>
      </c>
      <c r="F552" s="52" t="s">
        <v>148</v>
      </c>
      <c r="G552" s="52"/>
      <c r="H552" s="57">
        <f>H553</f>
        <v>42</v>
      </c>
    </row>
    <row r="553" spans="2:8" ht="15">
      <c r="B553" s="80" t="s">
        <v>114</v>
      </c>
      <c r="C553" s="53">
        <v>10</v>
      </c>
      <c r="D553" s="53" t="s">
        <v>64</v>
      </c>
      <c r="E553" s="53" t="s">
        <v>344</v>
      </c>
      <c r="F553" s="53" t="s">
        <v>148</v>
      </c>
      <c r="G553" s="53" t="s">
        <v>98</v>
      </c>
      <c r="H553" s="59">
        <f>'вед.прил13'!I431</f>
        <v>42</v>
      </c>
    </row>
    <row r="554" spans="2:8" ht="105">
      <c r="B554" s="89" t="s">
        <v>262</v>
      </c>
      <c r="C554" s="52" t="s">
        <v>77</v>
      </c>
      <c r="D554" s="52" t="s">
        <v>64</v>
      </c>
      <c r="E554" s="52" t="s">
        <v>345</v>
      </c>
      <c r="F554" s="52"/>
      <c r="G554" s="52"/>
      <c r="H554" s="57">
        <f>H555</f>
        <v>90</v>
      </c>
    </row>
    <row r="555" spans="2:8" ht="30">
      <c r="B555" s="78" t="s">
        <v>147</v>
      </c>
      <c r="C555" s="52">
        <v>10</v>
      </c>
      <c r="D555" s="52" t="s">
        <v>64</v>
      </c>
      <c r="E555" s="52" t="s">
        <v>345</v>
      </c>
      <c r="F555" s="52" t="s">
        <v>146</v>
      </c>
      <c r="G555" s="52"/>
      <c r="H555" s="57">
        <f>H556</f>
        <v>90</v>
      </c>
    </row>
    <row r="556" spans="2:8" ht="30">
      <c r="B556" s="78" t="s">
        <v>229</v>
      </c>
      <c r="C556" s="52">
        <v>10</v>
      </c>
      <c r="D556" s="52" t="s">
        <v>64</v>
      </c>
      <c r="E556" s="52" t="s">
        <v>345</v>
      </c>
      <c r="F556" s="52" t="s">
        <v>150</v>
      </c>
      <c r="G556" s="52"/>
      <c r="H556" s="57">
        <f>H557</f>
        <v>90</v>
      </c>
    </row>
    <row r="557" spans="2:8" ht="15">
      <c r="B557" s="80" t="s">
        <v>114</v>
      </c>
      <c r="C557" s="53">
        <v>10</v>
      </c>
      <c r="D557" s="53" t="s">
        <v>64</v>
      </c>
      <c r="E557" s="53" t="s">
        <v>346</v>
      </c>
      <c r="F557" s="53" t="s">
        <v>150</v>
      </c>
      <c r="G557" s="53" t="s">
        <v>98</v>
      </c>
      <c r="H557" s="59">
        <f>'вед.прил13'!I435</f>
        <v>90</v>
      </c>
    </row>
    <row r="558" spans="2:8" ht="30">
      <c r="B558" s="79" t="s">
        <v>33</v>
      </c>
      <c r="C558" s="52" t="s">
        <v>77</v>
      </c>
      <c r="D558" s="52" t="s">
        <v>64</v>
      </c>
      <c r="E558" s="52" t="s">
        <v>298</v>
      </c>
      <c r="F558" s="52"/>
      <c r="G558" s="52"/>
      <c r="H558" s="57">
        <f>H559</f>
        <v>1898.8</v>
      </c>
    </row>
    <row r="559" spans="2:8" ht="30" customHeight="1">
      <c r="B559" s="79" t="s">
        <v>297</v>
      </c>
      <c r="C559" s="52" t="s">
        <v>77</v>
      </c>
      <c r="D559" s="52" t="s">
        <v>64</v>
      </c>
      <c r="E559" s="52" t="s">
        <v>300</v>
      </c>
      <c r="F559" s="52"/>
      <c r="G559" s="52"/>
      <c r="H559" s="57">
        <f>H560</f>
        <v>1898.8</v>
      </c>
    </row>
    <row r="560" spans="2:8" ht="75.75" customHeight="1">
      <c r="B560" s="79" t="s">
        <v>299</v>
      </c>
      <c r="C560" s="52" t="s">
        <v>77</v>
      </c>
      <c r="D560" s="52" t="s">
        <v>64</v>
      </c>
      <c r="E560" s="52" t="s">
        <v>301</v>
      </c>
      <c r="F560" s="52"/>
      <c r="G560" s="52"/>
      <c r="H560" s="57">
        <f>H561</f>
        <v>1898.8</v>
      </c>
    </row>
    <row r="561" spans="2:8" ht="12" customHeight="1">
      <c r="B561" s="79" t="s">
        <v>310</v>
      </c>
      <c r="C561" s="52" t="s">
        <v>77</v>
      </c>
      <c r="D561" s="52" t="s">
        <v>64</v>
      </c>
      <c r="E561" s="52" t="s">
        <v>302</v>
      </c>
      <c r="F561" s="52"/>
      <c r="G561" s="52"/>
      <c r="H561" s="57">
        <f>H563</f>
        <v>1898.8</v>
      </c>
    </row>
    <row r="562" spans="2:8" ht="29.25" customHeight="1">
      <c r="B562" s="79" t="s">
        <v>147</v>
      </c>
      <c r="C562" s="52" t="s">
        <v>77</v>
      </c>
      <c r="D562" s="52" t="s">
        <v>64</v>
      </c>
      <c r="E562" s="52" t="s">
        <v>302</v>
      </c>
      <c r="F562" s="52" t="s">
        <v>146</v>
      </c>
      <c r="G562" s="52"/>
      <c r="H562" s="57">
        <f>H563</f>
        <v>1898.8</v>
      </c>
    </row>
    <row r="563" spans="2:8" ht="29.25" customHeight="1">
      <c r="B563" s="79" t="s">
        <v>229</v>
      </c>
      <c r="C563" s="52" t="s">
        <v>77</v>
      </c>
      <c r="D563" s="52" t="s">
        <v>64</v>
      </c>
      <c r="E563" s="52" t="s">
        <v>302</v>
      </c>
      <c r="F563" s="52" t="s">
        <v>150</v>
      </c>
      <c r="G563" s="52"/>
      <c r="H563" s="57">
        <f>H564</f>
        <v>1898.8</v>
      </c>
    </row>
    <row r="564" spans="2:8" ht="18" customHeight="1">
      <c r="B564" s="80" t="s">
        <v>114</v>
      </c>
      <c r="C564" s="53" t="s">
        <v>77</v>
      </c>
      <c r="D564" s="53" t="s">
        <v>64</v>
      </c>
      <c r="E564" s="53" t="s">
        <v>302</v>
      </c>
      <c r="F564" s="53" t="s">
        <v>150</v>
      </c>
      <c r="G564" s="53" t="s">
        <v>98</v>
      </c>
      <c r="H564" s="59">
        <f>'вед.прил13'!I692</f>
        <v>1898.8</v>
      </c>
    </row>
    <row r="565" spans="2:8" ht="14.25">
      <c r="B565" s="81" t="s">
        <v>119</v>
      </c>
      <c r="C565" s="54" t="s">
        <v>77</v>
      </c>
      <c r="D565" s="54" t="s">
        <v>66</v>
      </c>
      <c r="E565" s="54"/>
      <c r="F565" s="54"/>
      <c r="G565" s="54"/>
      <c r="H565" s="56">
        <f>H566</f>
        <v>29725.7</v>
      </c>
    </row>
    <row r="566" spans="2:8" ht="15">
      <c r="B566" s="78" t="s">
        <v>32</v>
      </c>
      <c r="C566" s="52" t="s">
        <v>77</v>
      </c>
      <c r="D566" s="52" t="s">
        <v>66</v>
      </c>
      <c r="E566" s="52" t="s">
        <v>280</v>
      </c>
      <c r="F566" s="52"/>
      <c r="G566" s="52"/>
      <c r="H566" s="57">
        <f>H567+H571+H575+H579+H583+H589+H593+H597+H601</f>
        <v>29725.7</v>
      </c>
    </row>
    <row r="567" spans="2:8" ht="60">
      <c r="B567" s="121" t="s">
        <v>30</v>
      </c>
      <c r="C567" s="52" t="s">
        <v>77</v>
      </c>
      <c r="D567" s="52" t="s">
        <v>66</v>
      </c>
      <c r="E567" s="52" t="s">
        <v>343</v>
      </c>
      <c r="F567" s="52"/>
      <c r="G567" s="52"/>
      <c r="H567" s="57">
        <f>H568</f>
        <v>564.3</v>
      </c>
    </row>
    <row r="568" spans="2:8" ht="30">
      <c r="B568" s="78" t="s">
        <v>147</v>
      </c>
      <c r="C568" s="52" t="s">
        <v>77</v>
      </c>
      <c r="D568" s="52" t="s">
        <v>66</v>
      </c>
      <c r="E568" s="52" t="s">
        <v>343</v>
      </c>
      <c r="F568" s="52" t="s">
        <v>146</v>
      </c>
      <c r="G568" s="52"/>
      <c r="H568" s="57">
        <f>H569</f>
        <v>564.3</v>
      </c>
    </row>
    <row r="569" spans="2:8" ht="30">
      <c r="B569" s="78" t="s">
        <v>149</v>
      </c>
      <c r="C569" s="52" t="s">
        <v>77</v>
      </c>
      <c r="D569" s="52" t="s">
        <v>66</v>
      </c>
      <c r="E569" s="52" t="s">
        <v>343</v>
      </c>
      <c r="F569" s="52" t="s">
        <v>148</v>
      </c>
      <c r="G569" s="52"/>
      <c r="H569" s="57">
        <f>H570</f>
        <v>564.3</v>
      </c>
    </row>
    <row r="570" spans="2:8" ht="15">
      <c r="B570" s="80" t="s">
        <v>115</v>
      </c>
      <c r="C570" s="53" t="s">
        <v>77</v>
      </c>
      <c r="D570" s="53" t="s">
        <v>66</v>
      </c>
      <c r="E570" s="53" t="s">
        <v>343</v>
      </c>
      <c r="F570" s="53" t="s">
        <v>148</v>
      </c>
      <c r="G570" s="53" t="s">
        <v>99</v>
      </c>
      <c r="H570" s="59">
        <f>'вед.прил13'!I441</f>
        <v>564.3</v>
      </c>
    </row>
    <row r="571" spans="2:8" ht="75" customHeight="1">
      <c r="B571" s="184" t="s">
        <v>459</v>
      </c>
      <c r="C571" s="52" t="s">
        <v>77</v>
      </c>
      <c r="D571" s="52" t="s">
        <v>66</v>
      </c>
      <c r="E571" s="113" t="s">
        <v>458</v>
      </c>
      <c r="F571" s="53"/>
      <c r="G571" s="53"/>
      <c r="H571" s="57">
        <f>H572</f>
        <v>3793.8</v>
      </c>
    </row>
    <row r="572" spans="2:8" ht="30">
      <c r="B572" s="78" t="s">
        <v>428</v>
      </c>
      <c r="C572" s="52" t="s">
        <v>77</v>
      </c>
      <c r="D572" s="52" t="s">
        <v>66</v>
      </c>
      <c r="E572" s="113" t="s">
        <v>458</v>
      </c>
      <c r="F572" s="52" t="s">
        <v>234</v>
      </c>
      <c r="G572" s="53"/>
      <c r="H572" s="57">
        <f>H573</f>
        <v>3793.8</v>
      </c>
    </row>
    <row r="573" spans="2:8" ht="15">
      <c r="B573" s="78" t="s">
        <v>29</v>
      </c>
      <c r="C573" s="52" t="s">
        <v>77</v>
      </c>
      <c r="D573" s="52" t="s">
        <v>66</v>
      </c>
      <c r="E573" s="113" t="s">
        <v>458</v>
      </c>
      <c r="F573" s="52" t="s">
        <v>28</v>
      </c>
      <c r="G573" s="53"/>
      <c r="H573" s="57">
        <f>H574</f>
        <v>3793.8</v>
      </c>
    </row>
    <row r="574" spans="2:8" ht="15">
      <c r="B574" s="80" t="s">
        <v>115</v>
      </c>
      <c r="C574" s="53" t="s">
        <v>77</v>
      </c>
      <c r="D574" s="53" t="s">
        <v>66</v>
      </c>
      <c r="E574" s="138" t="s">
        <v>458</v>
      </c>
      <c r="F574" s="53" t="s">
        <v>28</v>
      </c>
      <c r="G574" s="53" t="s">
        <v>99</v>
      </c>
      <c r="H574" s="59">
        <f>'вед.прил13'!I230</f>
        <v>3793.8</v>
      </c>
    </row>
    <row r="575" spans="2:8" ht="105">
      <c r="B575" s="79" t="s">
        <v>31</v>
      </c>
      <c r="C575" s="52" t="s">
        <v>77</v>
      </c>
      <c r="D575" s="52" t="s">
        <v>66</v>
      </c>
      <c r="E575" s="52" t="s">
        <v>12</v>
      </c>
      <c r="F575" s="52"/>
      <c r="G575" s="52"/>
      <c r="H575" s="57">
        <f>H576</f>
        <v>186.9</v>
      </c>
    </row>
    <row r="576" spans="2:8" ht="30.75" customHeight="1">
      <c r="B576" s="78" t="s">
        <v>147</v>
      </c>
      <c r="C576" s="52" t="s">
        <v>77</v>
      </c>
      <c r="D576" s="52" t="s">
        <v>66</v>
      </c>
      <c r="E576" s="52" t="s">
        <v>12</v>
      </c>
      <c r="F576" s="52" t="s">
        <v>146</v>
      </c>
      <c r="G576" s="52"/>
      <c r="H576" s="57">
        <f>H577</f>
        <v>186.9</v>
      </c>
    </row>
    <row r="577" spans="2:8" ht="30">
      <c r="B577" s="78" t="s">
        <v>149</v>
      </c>
      <c r="C577" s="52" t="s">
        <v>77</v>
      </c>
      <c r="D577" s="52" t="s">
        <v>66</v>
      </c>
      <c r="E577" s="52" t="s">
        <v>12</v>
      </c>
      <c r="F577" s="52" t="s">
        <v>148</v>
      </c>
      <c r="G577" s="52"/>
      <c r="H577" s="57">
        <f>H578</f>
        <v>186.9</v>
      </c>
    </row>
    <row r="578" spans="2:8" ht="15">
      <c r="B578" s="80" t="s">
        <v>115</v>
      </c>
      <c r="C578" s="53" t="s">
        <v>77</v>
      </c>
      <c r="D578" s="53" t="s">
        <v>66</v>
      </c>
      <c r="E578" s="53" t="s">
        <v>12</v>
      </c>
      <c r="F578" s="53" t="s">
        <v>148</v>
      </c>
      <c r="G578" s="53" t="s">
        <v>99</v>
      </c>
      <c r="H578" s="59">
        <f>'вед.прил13'!I162</f>
        <v>186.9</v>
      </c>
    </row>
    <row r="579" spans="2:8" ht="135">
      <c r="B579" s="122" t="s">
        <v>237</v>
      </c>
      <c r="C579" s="52" t="s">
        <v>77</v>
      </c>
      <c r="D579" s="52" t="s">
        <v>66</v>
      </c>
      <c r="E579" s="52" t="s">
        <v>342</v>
      </c>
      <c r="F579" s="52"/>
      <c r="G579" s="52"/>
      <c r="H579" s="57">
        <f>H580</f>
        <v>172.5</v>
      </c>
    </row>
    <row r="580" spans="2:8" ht="30">
      <c r="B580" s="78" t="s">
        <v>147</v>
      </c>
      <c r="C580" s="52">
        <v>10</v>
      </c>
      <c r="D580" s="52" t="s">
        <v>66</v>
      </c>
      <c r="E580" s="52" t="s">
        <v>342</v>
      </c>
      <c r="F580" s="52" t="s">
        <v>146</v>
      </c>
      <c r="G580" s="52"/>
      <c r="H580" s="57">
        <f>H581</f>
        <v>172.5</v>
      </c>
    </row>
    <row r="581" spans="2:8" ht="28.5" customHeight="1">
      <c r="B581" s="78" t="s">
        <v>229</v>
      </c>
      <c r="C581" s="52">
        <v>10</v>
      </c>
      <c r="D581" s="52" t="s">
        <v>66</v>
      </c>
      <c r="E581" s="52" t="s">
        <v>342</v>
      </c>
      <c r="F581" s="52" t="s">
        <v>150</v>
      </c>
      <c r="G581" s="52"/>
      <c r="H581" s="57">
        <f>H582</f>
        <v>172.5</v>
      </c>
    </row>
    <row r="582" spans="2:8" ht="15">
      <c r="B582" s="80" t="s">
        <v>115</v>
      </c>
      <c r="C582" s="53">
        <v>10</v>
      </c>
      <c r="D582" s="53" t="s">
        <v>66</v>
      </c>
      <c r="E582" s="53" t="s">
        <v>342</v>
      </c>
      <c r="F582" s="53" t="s">
        <v>150</v>
      </c>
      <c r="G582" s="53" t="s">
        <v>99</v>
      </c>
      <c r="H582" s="59">
        <f>'вед.прил13'!I445</f>
        <v>172.5</v>
      </c>
    </row>
    <row r="583" spans="2:8" ht="59.25" customHeight="1">
      <c r="B583" s="121" t="s">
        <v>244</v>
      </c>
      <c r="C583" s="52" t="s">
        <v>77</v>
      </c>
      <c r="D583" s="52" t="s">
        <v>66</v>
      </c>
      <c r="E583" s="52" t="s">
        <v>341</v>
      </c>
      <c r="F583" s="52"/>
      <c r="G583" s="52"/>
      <c r="H583" s="57">
        <f>H584</f>
        <v>12270.9</v>
      </c>
    </row>
    <row r="584" spans="2:8" ht="30">
      <c r="B584" s="78" t="s">
        <v>147</v>
      </c>
      <c r="C584" s="52">
        <v>10</v>
      </c>
      <c r="D584" s="52" t="s">
        <v>66</v>
      </c>
      <c r="E584" s="52" t="s">
        <v>341</v>
      </c>
      <c r="F584" s="52" t="s">
        <v>146</v>
      </c>
      <c r="G584" s="52"/>
      <c r="H584" s="57">
        <f>H585+H587</f>
        <v>12270.9</v>
      </c>
    </row>
    <row r="585" spans="2:8" ht="30">
      <c r="B585" s="78" t="s">
        <v>149</v>
      </c>
      <c r="C585" s="52">
        <v>10</v>
      </c>
      <c r="D585" s="52" t="s">
        <v>66</v>
      </c>
      <c r="E585" s="52" t="s">
        <v>341</v>
      </c>
      <c r="F585" s="52" t="s">
        <v>148</v>
      </c>
      <c r="G585" s="52"/>
      <c r="H585" s="57">
        <f>H586</f>
        <v>9615.9</v>
      </c>
    </row>
    <row r="586" spans="2:8" ht="15">
      <c r="B586" s="80" t="s">
        <v>115</v>
      </c>
      <c r="C586" s="53">
        <v>10</v>
      </c>
      <c r="D586" s="53" t="s">
        <v>66</v>
      </c>
      <c r="E586" s="53" t="s">
        <v>341</v>
      </c>
      <c r="F586" s="53" t="s">
        <v>148</v>
      </c>
      <c r="G586" s="53" t="s">
        <v>99</v>
      </c>
      <c r="H586" s="59">
        <f>'вед.прил13'!I449</f>
        <v>9615.9</v>
      </c>
    </row>
    <row r="587" spans="2:8" ht="30">
      <c r="B587" s="78" t="s">
        <v>229</v>
      </c>
      <c r="C587" s="52">
        <v>10</v>
      </c>
      <c r="D587" s="52" t="s">
        <v>66</v>
      </c>
      <c r="E587" s="52" t="s">
        <v>341</v>
      </c>
      <c r="F587" s="52" t="s">
        <v>150</v>
      </c>
      <c r="G587" s="53"/>
      <c r="H587" s="59">
        <f>H588</f>
        <v>2655</v>
      </c>
    </row>
    <row r="588" spans="2:8" ht="15">
      <c r="B588" s="80" t="s">
        <v>115</v>
      </c>
      <c r="C588" s="53">
        <v>10</v>
      </c>
      <c r="D588" s="53" t="s">
        <v>66</v>
      </c>
      <c r="E588" s="53" t="s">
        <v>341</v>
      </c>
      <c r="F588" s="53" t="s">
        <v>150</v>
      </c>
      <c r="G588" s="53" t="s">
        <v>99</v>
      </c>
      <c r="H588" s="59">
        <f>'вед.прил13'!I451</f>
        <v>2655</v>
      </c>
    </row>
    <row r="589" spans="2:8" ht="251.25" customHeight="1">
      <c r="B589" s="79" t="s">
        <v>475</v>
      </c>
      <c r="C589" s="53" t="s">
        <v>77</v>
      </c>
      <c r="D589" s="53" t="s">
        <v>66</v>
      </c>
      <c r="E589" s="52" t="s">
        <v>340</v>
      </c>
      <c r="F589" s="52"/>
      <c r="G589" s="52"/>
      <c r="H589" s="57">
        <f>H590</f>
        <v>200</v>
      </c>
    </row>
    <row r="590" spans="2:8" ht="30">
      <c r="B590" s="78" t="s">
        <v>147</v>
      </c>
      <c r="C590" s="52">
        <v>10</v>
      </c>
      <c r="D590" s="52" t="s">
        <v>66</v>
      </c>
      <c r="E590" s="52" t="s">
        <v>340</v>
      </c>
      <c r="F590" s="52" t="s">
        <v>146</v>
      </c>
      <c r="G590" s="52"/>
      <c r="H590" s="111">
        <f>H591</f>
        <v>200</v>
      </c>
    </row>
    <row r="591" spans="2:8" ht="29.25" customHeight="1">
      <c r="B591" s="78" t="s">
        <v>229</v>
      </c>
      <c r="C591" s="52">
        <v>10</v>
      </c>
      <c r="D591" s="52" t="s">
        <v>66</v>
      </c>
      <c r="E591" s="52" t="s">
        <v>340</v>
      </c>
      <c r="F591" s="52" t="s">
        <v>150</v>
      </c>
      <c r="G591" s="52"/>
      <c r="H591" s="57">
        <f>H592</f>
        <v>200</v>
      </c>
    </row>
    <row r="592" spans="2:8" ht="15">
      <c r="B592" s="80" t="s">
        <v>115</v>
      </c>
      <c r="C592" s="53">
        <v>10</v>
      </c>
      <c r="D592" s="53" t="s">
        <v>66</v>
      </c>
      <c r="E592" s="53" t="s">
        <v>340</v>
      </c>
      <c r="F592" s="53" t="s">
        <v>150</v>
      </c>
      <c r="G592" s="53" t="s">
        <v>99</v>
      </c>
      <c r="H592" s="59">
        <f>'вед.прил13'!I455</f>
        <v>200</v>
      </c>
    </row>
    <row r="593" spans="2:8" ht="92.25" customHeight="1">
      <c r="B593" s="121" t="s">
        <v>338</v>
      </c>
      <c r="C593" s="52" t="s">
        <v>77</v>
      </c>
      <c r="D593" s="52" t="s">
        <v>66</v>
      </c>
      <c r="E593" s="52" t="s">
        <v>339</v>
      </c>
      <c r="F593" s="52"/>
      <c r="G593" s="52"/>
      <c r="H593" s="57">
        <f>H594</f>
        <v>250</v>
      </c>
    </row>
    <row r="594" spans="2:8" ht="30">
      <c r="B594" s="78" t="s">
        <v>147</v>
      </c>
      <c r="C594" s="52">
        <v>10</v>
      </c>
      <c r="D594" s="52" t="s">
        <v>66</v>
      </c>
      <c r="E594" s="52" t="s">
        <v>339</v>
      </c>
      <c r="F594" s="52" t="s">
        <v>146</v>
      </c>
      <c r="G594" s="52"/>
      <c r="H594" s="57">
        <f>H595</f>
        <v>250</v>
      </c>
    </row>
    <row r="595" spans="2:8" ht="30">
      <c r="B595" s="78" t="s">
        <v>149</v>
      </c>
      <c r="C595" s="52">
        <v>10</v>
      </c>
      <c r="D595" s="52" t="s">
        <v>66</v>
      </c>
      <c r="E595" s="52" t="s">
        <v>339</v>
      </c>
      <c r="F595" s="52" t="s">
        <v>148</v>
      </c>
      <c r="G595" s="52"/>
      <c r="H595" s="57">
        <f>H596</f>
        <v>250</v>
      </c>
    </row>
    <row r="596" spans="2:8" ht="15">
      <c r="B596" s="80" t="s">
        <v>115</v>
      </c>
      <c r="C596" s="53">
        <v>10</v>
      </c>
      <c r="D596" s="53" t="s">
        <v>66</v>
      </c>
      <c r="E596" s="53" t="s">
        <v>339</v>
      </c>
      <c r="F596" s="53" t="s">
        <v>148</v>
      </c>
      <c r="G596" s="53" t="s">
        <v>99</v>
      </c>
      <c r="H596" s="59">
        <f>'вед.прил13'!I459</f>
        <v>250</v>
      </c>
    </row>
    <row r="597" spans="2:8" ht="75">
      <c r="B597" s="79" t="s">
        <v>13</v>
      </c>
      <c r="C597" s="52" t="s">
        <v>77</v>
      </c>
      <c r="D597" s="52" t="s">
        <v>66</v>
      </c>
      <c r="E597" s="52" t="s">
        <v>14</v>
      </c>
      <c r="F597" s="54"/>
      <c r="G597" s="54"/>
      <c r="H597" s="57">
        <f>H598</f>
        <v>24.3</v>
      </c>
    </row>
    <row r="598" spans="2:8" ht="30">
      <c r="B598" s="78" t="s">
        <v>147</v>
      </c>
      <c r="C598" s="52" t="s">
        <v>77</v>
      </c>
      <c r="D598" s="52" t="s">
        <v>66</v>
      </c>
      <c r="E598" s="52" t="s">
        <v>14</v>
      </c>
      <c r="F598" s="52" t="s">
        <v>146</v>
      </c>
      <c r="G598" s="54"/>
      <c r="H598" s="57">
        <f>H599</f>
        <v>24.3</v>
      </c>
    </row>
    <row r="599" spans="2:8" ht="30">
      <c r="B599" s="78" t="s">
        <v>149</v>
      </c>
      <c r="C599" s="52" t="s">
        <v>77</v>
      </c>
      <c r="D599" s="52" t="s">
        <v>66</v>
      </c>
      <c r="E599" s="52" t="s">
        <v>14</v>
      </c>
      <c r="F599" s="52" t="s">
        <v>148</v>
      </c>
      <c r="G599" s="54"/>
      <c r="H599" s="57">
        <f>H600</f>
        <v>24.3</v>
      </c>
    </row>
    <row r="600" spans="2:8" ht="16.5" customHeight="1">
      <c r="B600" s="80" t="s">
        <v>114</v>
      </c>
      <c r="C600" s="53" t="s">
        <v>77</v>
      </c>
      <c r="D600" s="53" t="s">
        <v>66</v>
      </c>
      <c r="E600" s="53" t="s">
        <v>14</v>
      </c>
      <c r="F600" s="53" t="s">
        <v>148</v>
      </c>
      <c r="G600" s="53" t="s">
        <v>98</v>
      </c>
      <c r="H600" s="59">
        <f>'вед.прил13'!I166</f>
        <v>24.3</v>
      </c>
    </row>
    <row r="601" spans="2:8" ht="111" customHeight="1">
      <c r="B601" s="121" t="s">
        <v>440</v>
      </c>
      <c r="C601" s="52" t="s">
        <v>77</v>
      </c>
      <c r="D601" s="52" t="s">
        <v>66</v>
      </c>
      <c r="E601" s="52" t="s">
        <v>11</v>
      </c>
      <c r="F601" s="52"/>
      <c r="G601" s="52"/>
      <c r="H601" s="57">
        <f>H602</f>
        <v>12263</v>
      </c>
    </row>
    <row r="602" spans="2:8" ht="45">
      <c r="B602" s="78" t="s">
        <v>137</v>
      </c>
      <c r="C602" s="52" t="s">
        <v>77</v>
      </c>
      <c r="D602" s="52" t="s">
        <v>66</v>
      </c>
      <c r="E602" s="52" t="s">
        <v>11</v>
      </c>
      <c r="F602" s="52" t="s">
        <v>136</v>
      </c>
      <c r="G602" s="52"/>
      <c r="H602" s="57">
        <f>H603</f>
        <v>12263</v>
      </c>
    </row>
    <row r="603" spans="2:8" ht="15">
      <c r="B603" s="78" t="s">
        <v>139</v>
      </c>
      <c r="C603" s="52" t="s">
        <v>77</v>
      </c>
      <c r="D603" s="52" t="s">
        <v>66</v>
      </c>
      <c r="E603" s="52" t="s">
        <v>11</v>
      </c>
      <c r="F603" s="52" t="s">
        <v>138</v>
      </c>
      <c r="G603" s="52"/>
      <c r="H603" s="57">
        <f>H604</f>
        <v>12263</v>
      </c>
    </row>
    <row r="604" spans="2:8" ht="15">
      <c r="B604" s="80" t="s">
        <v>115</v>
      </c>
      <c r="C604" s="53" t="s">
        <v>77</v>
      </c>
      <c r="D604" s="53" t="s">
        <v>66</v>
      </c>
      <c r="E604" s="53" t="s">
        <v>11</v>
      </c>
      <c r="F604" s="64" t="s">
        <v>138</v>
      </c>
      <c r="G604" s="64" t="s">
        <v>99</v>
      </c>
      <c r="H604" s="65">
        <f>'вед.прил13'!I158</f>
        <v>12263</v>
      </c>
    </row>
    <row r="605" spans="2:8" ht="28.5">
      <c r="B605" s="81" t="s">
        <v>62</v>
      </c>
      <c r="C605" s="54" t="s">
        <v>77</v>
      </c>
      <c r="D605" s="54" t="s">
        <v>71</v>
      </c>
      <c r="E605" s="54"/>
      <c r="F605" s="54" t="s">
        <v>84</v>
      </c>
      <c r="G605" s="54"/>
      <c r="H605" s="56">
        <f>H606</f>
        <v>2425</v>
      </c>
    </row>
    <row r="606" spans="2:8" ht="15">
      <c r="B606" s="78" t="s">
        <v>32</v>
      </c>
      <c r="C606" s="52" t="s">
        <v>77</v>
      </c>
      <c r="D606" s="52" t="s">
        <v>71</v>
      </c>
      <c r="E606" s="52" t="s">
        <v>280</v>
      </c>
      <c r="F606" s="52"/>
      <c r="G606" s="52"/>
      <c r="H606" s="57">
        <f>H607</f>
        <v>2425</v>
      </c>
    </row>
    <row r="607" spans="2:8" ht="48.75" customHeight="1">
      <c r="B607" s="78" t="s">
        <v>35</v>
      </c>
      <c r="C607" s="52">
        <v>10</v>
      </c>
      <c r="D607" s="52" t="s">
        <v>71</v>
      </c>
      <c r="E607" s="52" t="s">
        <v>337</v>
      </c>
      <c r="F607" s="52"/>
      <c r="G607" s="52"/>
      <c r="H607" s="57">
        <f>H608+H611</f>
        <v>2425</v>
      </c>
    </row>
    <row r="608" spans="2:8" ht="75.75" customHeight="1">
      <c r="B608" s="78" t="s">
        <v>264</v>
      </c>
      <c r="C608" s="52" t="s">
        <v>77</v>
      </c>
      <c r="D608" s="52" t="s">
        <v>71</v>
      </c>
      <c r="E608" s="52" t="s">
        <v>337</v>
      </c>
      <c r="F608" s="52" t="s">
        <v>128</v>
      </c>
      <c r="G608" s="52"/>
      <c r="H608" s="57">
        <f>H609</f>
        <v>2102</v>
      </c>
    </row>
    <row r="609" spans="2:8" ht="33.75" customHeight="1">
      <c r="B609" s="78" t="s">
        <v>132</v>
      </c>
      <c r="C609" s="52">
        <v>10</v>
      </c>
      <c r="D609" s="52" t="s">
        <v>71</v>
      </c>
      <c r="E609" s="52" t="s">
        <v>337</v>
      </c>
      <c r="F609" s="52" t="s">
        <v>129</v>
      </c>
      <c r="G609" s="52"/>
      <c r="H609" s="58">
        <f>H610</f>
        <v>2102</v>
      </c>
    </row>
    <row r="610" spans="2:8" ht="15">
      <c r="B610" s="80" t="s">
        <v>115</v>
      </c>
      <c r="C610" s="53">
        <v>10</v>
      </c>
      <c r="D610" s="53" t="s">
        <v>71</v>
      </c>
      <c r="E610" s="53" t="s">
        <v>337</v>
      </c>
      <c r="F610" s="53" t="s">
        <v>129</v>
      </c>
      <c r="G610" s="53" t="s">
        <v>99</v>
      </c>
      <c r="H610" s="58">
        <f>'вед.прил13'!I465</f>
        <v>2102</v>
      </c>
    </row>
    <row r="611" spans="2:8" ht="30">
      <c r="B611" s="78" t="s">
        <v>130</v>
      </c>
      <c r="C611" s="52">
        <v>10</v>
      </c>
      <c r="D611" s="52" t="s">
        <v>71</v>
      </c>
      <c r="E611" s="52" t="s">
        <v>337</v>
      </c>
      <c r="F611" s="52" t="s">
        <v>131</v>
      </c>
      <c r="G611" s="52"/>
      <c r="H611" s="59">
        <f>H612</f>
        <v>323</v>
      </c>
    </row>
    <row r="612" spans="2:8" ht="30" customHeight="1">
      <c r="B612" s="79" t="s">
        <v>134</v>
      </c>
      <c r="C612" s="52">
        <v>10</v>
      </c>
      <c r="D612" s="52" t="s">
        <v>71</v>
      </c>
      <c r="E612" s="52" t="s">
        <v>337</v>
      </c>
      <c r="F612" s="52" t="s">
        <v>133</v>
      </c>
      <c r="G612" s="52"/>
      <c r="H612" s="58">
        <f>H613</f>
        <v>323</v>
      </c>
    </row>
    <row r="613" spans="2:8" ht="15">
      <c r="B613" s="80" t="s">
        <v>115</v>
      </c>
      <c r="C613" s="53">
        <v>10</v>
      </c>
      <c r="D613" s="53" t="s">
        <v>71</v>
      </c>
      <c r="E613" s="53" t="s">
        <v>337</v>
      </c>
      <c r="F613" s="53" t="s">
        <v>133</v>
      </c>
      <c r="G613" s="53" t="s">
        <v>99</v>
      </c>
      <c r="H613" s="58">
        <f>'вед.прил13'!I468</f>
        <v>323</v>
      </c>
    </row>
    <row r="614" spans="2:8" ht="14.25">
      <c r="B614" s="116" t="s">
        <v>83</v>
      </c>
      <c r="C614" s="103" t="s">
        <v>81</v>
      </c>
      <c r="D614" s="103"/>
      <c r="E614" s="103"/>
      <c r="F614" s="103"/>
      <c r="G614" s="103"/>
      <c r="H614" s="61">
        <f>H617</f>
        <v>6800</v>
      </c>
    </row>
    <row r="615" spans="2:8" ht="14.25">
      <c r="B615" s="102" t="s">
        <v>114</v>
      </c>
      <c r="C615" s="103" t="s">
        <v>81</v>
      </c>
      <c r="D615" s="103"/>
      <c r="E615" s="103"/>
      <c r="F615" s="103"/>
      <c r="G615" s="103" t="s">
        <v>98</v>
      </c>
      <c r="H615" s="61">
        <f>H624+H632+H627</f>
        <v>6800</v>
      </c>
    </row>
    <row r="616" spans="2:8" ht="14.25">
      <c r="B616" s="102" t="s">
        <v>115</v>
      </c>
      <c r="C616" s="103" t="s">
        <v>81</v>
      </c>
      <c r="D616" s="103"/>
      <c r="E616" s="103"/>
      <c r="F616" s="103"/>
      <c r="G616" s="103" t="s">
        <v>99</v>
      </c>
      <c r="H616" s="61">
        <v>0</v>
      </c>
    </row>
    <row r="617" spans="2:8" ht="14.25">
      <c r="B617" s="81" t="s">
        <v>107</v>
      </c>
      <c r="C617" s="54" t="s">
        <v>81</v>
      </c>
      <c r="D617" s="54" t="s">
        <v>69</v>
      </c>
      <c r="E617" s="54"/>
      <c r="F617" s="54"/>
      <c r="G617" s="54"/>
      <c r="H617" s="56">
        <f>H618</f>
        <v>6800</v>
      </c>
    </row>
    <row r="618" spans="2:8" ht="47.25" customHeight="1">
      <c r="B618" s="78" t="s">
        <v>200</v>
      </c>
      <c r="C618" s="52" t="s">
        <v>81</v>
      </c>
      <c r="D618" s="52" t="s">
        <v>69</v>
      </c>
      <c r="E618" s="52" t="s">
        <v>413</v>
      </c>
      <c r="F618" s="52"/>
      <c r="G618" s="52"/>
      <c r="H618" s="57">
        <f>H619</f>
        <v>6800</v>
      </c>
    </row>
    <row r="619" spans="2:8" ht="60">
      <c r="B619" s="78" t="s">
        <v>188</v>
      </c>
      <c r="C619" s="52" t="s">
        <v>81</v>
      </c>
      <c r="D619" s="52" t="s">
        <v>69</v>
      </c>
      <c r="E619" s="52" t="s">
        <v>418</v>
      </c>
      <c r="F619" s="52"/>
      <c r="G619" s="52"/>
      <c r="H619" s="57">
        <f>H620+H628</f>
        <v>6800</v>
      </c>
    </row>
    <row r="620" spans="2:8" ht="62.25" customHeight="1">
      <c r="B620" s="78" t="s">
        <v>415</v>
      </c>
      <c r="C620" s="52" t="s">
        <v>81</v>
      </c>
      <c r="D620" s="52" t="s">
        <v>69</v>
      </c>
      <c r="E620" s="52" t="s">
        <v>419</v>
      </c>
      <c r="F620" s="52"/>
      <c r="G620" s="52"/>
      <c r="H620" s="57">
        <f>H621</f>
        <v>800</v>
      </c>
    </row>
    <row r="621" spans="2:8" ht="15">
      <c r="B621" s="79" t="s">
        <v>310</v>
      </c>
      <c r="C621" s="52" t="s">
        <v>81</v>
      </c>
      <c r="D621" s="52" t="s">
        <v>69</v>
      </c>
      <c r="E621" s="52" t="s">
        <v>420</v>
      </c>
      <c r="F621" s="52"/>
      <c r="G621" s="52"/>
      <c r="H621" s="57">
        <f>H622+H625</f>
        <v>800</v>
      </c>
    </row>
    <row r="622" spans="2:8" ht="30">
      <c r="B622" s="78" t="s">
        <v>130</v>
      </c>
      <c r="C622" s="52" t="s">
        <v>81</v>
      </c>
      <c r="D622" s="52" t="s">
        <v>69</v>
      </c>
      <c r="E622" s="52" t="s">
        <v>420</v>
      </c>
      <c r="F622" s="52" t="s">
        <v>131</v>
      </c>
      <c r="G622" s="52"/>
      <c r="H622" s="57">
        <f>H623</f>
        <v>650</v>
      </c>
    </row>
    <row r="623" spans="2:8" ht="30">
      <c r="B623" s="79" t="s">
        <v>134</v>
      </c>
      <c r="C623" s="52" t="s">
        <v>81</v>
      </c>
      <c r="D623" s="52" t="s">
        <v>69</v>
      </c>
      <c r="E623" s="52" t="s">
        <v>420</v>
      </c>
      <c r="F623" s="52" t="s">
        <v>133</v>
      </c>
      <c r="G623" s="52"/>
      <c r="H623" s="57">
        <f>H624</f>
        <v>650</v>
      </c>
    </row>
    <row r="624" spans="2:8" ht="15">
      <c r="B624" s="80" t="s">
        <v>114</v>
      </c>
      <c r="C624" s="53" t="s">
        <v>81</v>
      </c>
      <c r="D624" s="53" t="s">
        <v>69</v>
      </c>
      <c r="E624" s="53" t="s">
        <v>420</v>
      </c>
      <c r="F624" s="53" t="s">
        <v>133</v>
      </c>
      <c r="G624" s="53" t="s">
        <v>98</v>
      </c>
      <c r="H624" s="59">
        <f>'вед.прил13'!I632</f>
        <v>650</v>
      </c>
    </row>
    <row r="625" spans="2:8" ht="30">
      <c r="B625" s="78" t="s">
        <v>147</v>
      </c>
      <c r="C625" s="52" t="s">
        <v>81</v>
      </c>
      <c r="D625" s="52" t="s">
        <v>69</v>
      </c>
      <c r="E625" s="52" t="s">
        <v>420</v>
      </c>
      <c r="F625" s="52" t="s">
        <v>146</v>
      </c>
      <c r="G625" s="52"/>
      <c r="H625" s="57">
        <f>H626</f>
        <v>150</v>
      </c>
    </row>
    <row r="626" spans="2:8" ht="15">
      <c r="B626" s="78" t="s">
        <v>231</v>
      </c>
      <c r="C626" s="52" t="s">
        <v>81</v>
      </c>
      <c r="D626" s="52" t="s">
        <v>69</v>
      </c>
      <c r="E626" s="52" t="s">
        <v>420</v>
      </c>
      <c r="F626" s="52" t="s">
        <v>230</v>
      </c>
      <c r="G626" s="52"/>
      <c r="H626" s="57">
        <f>H627</f>
        <v>150</v>
      </c>
    </row>
    <row r="627" spans="2:8" ht="15">
      <c r="B627" s="82" t="s">
        <v>114</v>
      </c>
      <c r="C627" s="53" t="s">
        <v>81</v>
      </c>
      <c r="D627" s="53" t="s">
        <v>69</v>
      </c>
      <c r="E627" s="53" t="s">
        <v>420</v>
      </c>
      <c r="F627" s="53" t="s">
        <v>230</v>
      </c>
      <c r="G627" s="53" t="s">
        <v>98</v>
      </c>
      <c r="H627" s="59">
        <f>'вед.прил13'!I635</f>
        <v>150</v>
      </c>
    </row>
    <row r="628" spans="2:8" ht="90">
      <c r="B628" s="78" t="s">
        <v>414</v>
      </c>
      <c r="C628" s="52" t="s">
        <v>81</v>
      </c>
      <c r="D628" s="52" t="s">
        <v>69</v>
      </c>
      <c r="E628" s="52" t="s">
        <v>417</v>
      </c>
      <c r="F628" s="52"/>
      <c r="G628" s="52"/>
      <c r="H628" s="57">
        <f>H629</f>
        <v>6000</v>
      </c>
    </row>
    <row r="629" spans="2:8" ht="18.75" customHeight="1">
      <c r="B629" s="79" t="s">
        <v>310</v>
      </c>
      <c r="C629" s="52" t="s">
        <v>81</v>
      </c>
      <c r="D629" s="52" t="s">
        <v>69</v>
      </c>
      <c r="E629" s="113" t="s">
        <v>416</v>
      </c>
      <c r="F629" s="52"/>
      <c r="G629" s="52"/>
      <c r="H629" s="57">
        <f>H630</f>
        <v>6000</v>
      </c>
    </row>
    <row r="630" spans="2:8" ht="45">
      <c r="B630" s="78" t="s">
        <v>137</v>
      </c>
      <c r="C630" s="52" t="s">
        <v>81</v>
      </c>
      <c r="D630" s="52" t="s">
        <v>69</v>
      </c>
      <c r="E630" s="52" t="s">
        <v>416</v>
      </c>
      <c r="F630" s="52" t="s">
        <v>136</v>
      </c>
      <c r="G630" s="52"/>
      <c r="H630" s="57">
        <f>H631</f>
        <v>6000</v>
      </c>
    </row>
    <row r="631" spans="2:8" ht="15">
      <c r="B631" s="78" t="s">
        <v>233</v>
      </c>
      <c r="C631" s="52" t="s">
        <v>81</v>
      </c>
      <c r="D631" s="52" t="s">
        <v>69</v>
      </c>
      <c r="E631" s="52" t="s">
        <v>416</v>
      </c>
      <c r="F631" s="52" t="s">
        <v>232</v>
      </c>
      <c r="G631" s="52"/>
      <c r="H631" s="57">
        <f>H632</f>
        <v>6000</v>
      </c>
    </row>
    <row r="632" spans="2:8" ht="15">
      <c r="B632" s="80" t="s">
        <v>114</v>
      </c>
      <c r="C632" s="53" t="s">
        <v>81</v>
      </c>
      <c r="D632" s="53" t="s">
        <v>69</v>
      </c>
      <c r="E632" s="53" t="s">
        <v>416</v>
      </c>
      <c r="F632" s="53" t="s">
        <v>232</v>
      </c>
      <c r="G632" s="53" t="s">
        <v>98</v>
      </c>
      <c r="H632" s="59">
        <f>'вед.прил13'!I640</f>
        <v>6000</v>
      </c>
    </row>
    <row r="633" spans="2:8" ht="28.5">
      <c r="B633" s="84" t="s">
        <v>251</v>
      </c>
      <c r="C633" s="54" t="s">
        <v>106</v>
      </c>
      <c r="D633" s="54"/>
      <c r="E633" s="54"/>
      <c r="F633" s="54"/>
      <c r="G633" s="54"/>
      <c r="H633" s="56">
        <f>H636</f>
        <v>7225</v>
      </c>
    </row>
    <row r="634" spans="2:8" ht="14.25">
      <c r="B634" s="102" t="s">
        <v>114</v>
      </c>
      <c r="C634" s="54" t="s">
        <v>106</v>
      </c>
      <c r="D634" s="54"/>
      <c r="E634" s="54"/>
      <c r="F634" s="54"/>
      <c r="G634" s="54" t="s">
        <v>98</v>
      </c>
      <c r="H634" s="56">
        <f>H642</f>
        <v>7225</v>
      </c>
    </row>
    <row r="635" spans="2:8" ht="14.25">
      <c r="B635" s="102" t="s">
        <v>115</v>
      </c>
      <c r="C635" s="54" t="s">
        <v>106</v>
      </c>
      <c r="D635" s="54"/>
      <c r="E635" s="54"/>
      <c r="F635" s="54"/>
      <c r="G635" s="54" t="s">
        <v>99</v>
      </c>
      <c r="H635" s="56">
        <v>0</v>
      </c>
    </row>
    <row r="636" spans="2:8" ht="24.75" customHeight="1">
      <c r="B636" s="84" t="s">
        <v>252</v>
      </c>
      <c r="C636" s="54" t="s">
        <v>106</v>
      </c>
      <c r="D636" s="54" t="s">
        <v>63</v>
      </c>
      <c r="E636" s="54"/>
      <c r="F636" s="54"/>
      <c r="G636" s="54"/>
      <c r="H636" s="56">
        <f aca="true" t="shared" si="5" ref="H636:H641">H637</f>
        <v>7225</v>
      </c>
    </row>
    <row r="637" spans="2:8" ht="16.5" customHeight="1">
      <c r="B637" s="79" t="s">
        <v>32</v>
      </c>
      <c r="C637" s="52" t="s">
        <v>106</v>
      </c>
      <c r="D637" s="52" t="s">
        <v>63</v>
      </c>
      <c r="E637" s="52" t="s">
        <v>280</v>
      </c>
      <c r="F637" s="54"/>
      <c r="G637" s="54"/>
      <c r="H637" s="57">
        <f t="shared" si="5"/>
        <v>7225</v>
      </c>
    </row>
    <row r="638" spans="2:8" ht="32.25" customHeight="1">
      <c r="B638" s="79" t="s">
        <v>294</v>
      </c>
      <c r="C638" s="52" t="s">
        <v>106</v>
      </c>
      <c r="D638" s="52" t="s">
        <v>63</v>
      </c>
      <c r="E638" s="52" t="s">
        <v>280</v>
      </c>
      <c r="F638" s="52"/>
      <c r="G638" s="52"/>
      <c r="H638" s="57">
        <f t="shared" si="5"/>
        <v>7225</v>
      </c>
    </row>
    <row r="639" spans="2:8" ht="62.25" customHeight="1">
      <c r="B639" s="79" t="s">
        <v>27</v>
      </c>
      <c r="C639" s="52" t="s">
        <v>106</v>
      </c>
      <c r="D639" s="52" t="s">
        <v>63</v>
      </c>
      <c r="E639" s="52" t="s">
        <v>296</v>
      </c>
      <c r="F639" s="52"/>
      <c r="G639" s="52"/>
      <c r="H639" s="57">
        <f t="shared" si="5"/>
        <v>7225</v>
      </c>
    </row>
    <row r="640" spans="2:8" ht="30" customHeight="1">
      <c r="B640" s="79" t="s">
        <v>295</v>
      </c>
      <c r="C640" s="52" t="s">
        <v>106</v>
      </c>
      <c r="D640" s="52" t="s">
        <v>63</v>
      </c>
      <c r="E640" s="52" t="s">
        <v>296</v>
      </c>
      <c r="F640" s="52" t="s">
        <v>247</v>
      </c>
      <c r="G640" s="52"/>
      <c r="H640" s="57">
        <f t="shared" si="5"/>
        <v>7225</v>
      </c>
    </row>
    <row r="641" spans="2:8" ht="15">
      <c r="B641" s="79" t="s">
        <v>249</v>
      </c>
      <c r="C641" s="52" t="s">
        <v>106</v>
      </c>
      <c r="D641" s="52" t="s">
        <v>63</v>
      </c>
      <c r="E641" s="52" t="s">
        <v>296</v>
      </c>
      <c r="F641" s="52" t="s">
        <v>248</v>
      </c>
      <c r="G641" s="52"/>
      <c r="H641" s="57">
        <f t="shared" si="5"/>
        <v>7225</v>
      </c>
    </row>
    <row r="642" spans="2:8" ht="15">
      <c r="B642" s="80" t="s">
        <v>114</v>
      </c>
      <c r="C642" s="53" t="s">
        <v>106</v>
      </c>
      <c r="D642" s="53" t="s">
        <v>63</v>
      </c>
      <c r="E642" s="53" t="s">
        <v>296</v>
      </c>
      <c r="F642" s="53" t="s">
        <v>248</v>
      </c>
      <c r="G642" s="53" t="s">
        <v>98</v>
      </c>
      <c r="H642" s="59">
        <f>'вед.прил13'!I699</f>
        <v>7225</v>
      </c>
    </row>
    <row r="643" spans="2:8" ht="15">
      <c r="B643" s="116" t="s">
        <v>240</v>
      </c>
      <c r="C643" s="118"/>
      <c r="D643" s="118"/>
      <c r="E643" s="118"/>
      <c r="F643" s="118"/>
      <c r="G643" s="118"/>
      <c r="H643" s="61">
        <f>H6+H149+H215+H274+H459+H535+H614+H633</f>
        <v>838320.6</v>
      </c>
    </row>
    <row r="644" spans="2:8" ht="15">
      <c r="B644" s="102" t="s">
        <v>114</v>
      </c>
      <c r="C644" s="118"/>
      <c r="D644" s="118"/>
      <c r="E644" s="118"/>
      <c r="F644" s="118"/>
      <c r="G644" s="118" t="s">
        <v>98</v>
      </c>
      <c r="H644" s="110">
        <f>H7+H150+H216+H275+H460+H536+H615+H634</f>
        <v>343958.9999999999</v>
      </c>
    </row>
    <row r="645" spans="2:8" ht="15">
      <c r="B645" s="102" t="s">
        <v>115</v>
      </c>
      <c r="C645" s="118"/>
      <c r="D645" s="118"/>
      <c r="E645" s="118"/>
      <c r="F645" s="118"/>
      <c r="G645" s="118" t="s">
        <v>99</v>
      </c>
      <c r="H645" s="110">
        <f>H8+H151+H217+H276+H461+H537+H616+H635</f>
        <v>494361.6</v>
      </c>
    </row>
    <row r="646" spans="2:8" ht="21" customHeight="1">
      <c r="B646" s="215"/>
      <c r="C646" s="215"/>
      <c r="D646" s="215"/>
      <c r="E646" s="215"/>
      <c r="F646" s="215"/>
      <c r="G646" s="215"/>
      <c r="H646" s="215"/>
    </row>
    <row r="647" spans="2:8" ht="19.5" customHeight="1">
      <c r="B647" s="216"/>
      <c r="C647" s="216"/>
      <c r="D647" s="216"/>
      <c r="E647" s="216"/>
      <c r="F647" s="216"/>
      <c r="G647" s="216"/>
      <c r="H647" s="216"/>
    </row>
    <row r="648" spans="2:8" ht="12.75">
      <c r="B648" s="217"/>
      <c r="C648" s="217"/>
      <c r="D648" s="217"/>
      <c r="E648" s="217"/>
      <c r="F648" s="217"/>
      <c r="G648" s="217"/>
      <c r="H648" s="217"/>
    </row>
    <row r="649" spans="2:8" ht="12.75">
      <c r="B649" s="217"/>
      <c r="C649" s="217"/>
      <c r="D649" s="217"/>
      <c r="E649" s="217"/>
      <c r="F649" s="217"/>
      <c r="G649" s="217"/>
      <c r="H649" s="217"/>
    </row>
    <row r="650" spans="2:8" ht="12.75">
      <c r="B650" s="217"/>
      <c r="C650" s="217"/>
      <c r="D650" s="217"/>
      <c r="E650" s="217"/>
      <c r="F650" s="217"/>
      <c r="G650" s="217"/>
      <c r="H650" s="217"/>
    </row>
    <row r="651" spans="2:8" ht="12.75">
      <c r="B651" s="217"/>
      <c r="C651" s="217"/>
      <c r="D651" s="217"/>
      <c r="E651" s="217"/>
      <c r="F651" s="217"/>
      <c r="G651" s="217"/>
      <c r="H651" s="217"/>
    </row>
    <row r="652" spans="2:8" ht="12.75">
      <c r="B652" s="217"/>
      <c r="C652" s="217"/>
      <c r="D652" s="217"/>
      <c r="E652" s="217"/>
      <c r="F652" s="217"/>
      <c r="G652" s="217"/>
      <c r="H652" s="217"/>
    </row>
    <row r="653" spans="2:8" ht="12.75">
      <c r="B653" s="217"/>
      <c r="C653" s="217"/>
      <c r="D653" s="217"/>
      <c r="E653" s="217"/>
      <c r="F653" s="217"/>
      <c r="G653" s="217"/>
      <c r="H653" s="217"/>
    </row>
    <row r="654" spans="2:8" ht="12.75">
      <c r="B654" s="217"/>
      <c r="C654" s="217"/>
      <c r="D654" s="217"/>
      <c r="E654" s="217"/>
      <c r="F654" s="217"/>
      <c r="G654" s="217"/>
      <c r="H654" s="217"/>
    </row>
    <row r="655" spans="2:8" ht="12.75">
      <c r="B655" s="217"/>
      <c r="C655" s="217"/>
      <c r="D655" s="217"/>
      <c r="E655" s="217"/>
      <c r="F655" s="217"/>
      <c r="G655" s="217"/>
      <c r="H655" s="217"/>
    </row>
    <row r="656" spans="2:8" ht="12.75">
      <c r="B656" s="217"/>
      <c r="C656" s="217"/>
      <c r="D656" s="217"/>
      <c r="E656" s="217"/>
      <c r="F656" s="217"/>
      <c r="G656" s="217"/>
      <c r="H656" s="217"/>
    </row>
    <row r="657" spans="2:8" ht="12.75">
      <c r="B657" s="217"/>
      <c r="C657" s="217"/>
      <c r="D657" s="217"/>
      <c r="E657" s="217"/>
      <c r="F657" s="217"/>
      <c r="G657" s="217"/>
      <c r="H657" s="217"/>
    </row>
    <row r="658" spans="2:8" ht="12.75">
      <c r="B658" s="217"/>
      <c r="C658" s="217"/>
      <c r="D658" s="217"/>
      <c r="E658" s="217"/>
      <c r="F658" s="217"/>
      <c r="G658" s="217"/>
      <c r="H658" s="217"/>
    </row>
    <row r="659" spans="2:8" ht="12.75">
      <c r="B659" s="217"/>
      <c r="C659" s="217"/>
      <c r="D659" s="217"/>
      <c r="E659" s="217"/>
      <c r="F659" s="217"/>
      <c r="G659" s="217"/>
      <c r="H659" s="217"/>
    </row>
    <row r="660" spans="2:8" ht="12.75">
      <c r="B660" s="217"/>
      <c r="C660" s="217"/>
      <c r="D660" s="217"/>
      <c r="E660" s="217"/>
      <c r="F660" s="217"/>
      <c r="G660" s="217"/>
      <c r="H660" s="217"/>
    </row>
    <row r="661" spans="2:8" ht="12.75">
      <c r="B661" s="217"/>
      <c r="C661" s="217"/>
      <c r="D661" s="217"/>
      <c r="E661" s="217"/>
      <c r="F661" s="217"/>
      <c r="G661" s="217"/>
      <c r="H661" s="217"/>
    </row>
    <row r="662" spans="2:8" ht="12.75">
      <c r="B662" s="217"/>
      <c r="C662" s="217"/>
      <c r="D662" s="217"/>
      <c r="E662" s="217"/>
      <c r="F662" s="217"/>
      <c r="G662" s="217"/>
      <c r="H662" s="217"/>
    </row>
    <row r="663" spans="2:8" ht="12.75">
      <c r="B663" s="217"/>
      <c r="C663" s="217"/>
      <c r="D663" s="217"/>
      <c r="E663" s="217"/>
      <c r="F663" s="217"/>
      <c r="G663" s="217"/>
      <c r="H663" s="217"/>
    </row>
    <row r="664" spans="2:8" ht="12.75">
      <c r="B664" s="217"/>
      <c r="C664" s="217"/>
      <c r="D664" s="217"/>
      <c r="E664" s="217"/>
      <c r="F664" s="217"/>
      <c r="G664" s="217"/>
      <c r="H664" s="217"/>
    </row>
    <row r="665" spans="2:8" ht="12.75">
      <c r="B665" s="217"/>
      <c r="C665" s="217"/>
      <c r="D665" s="217"/>
      <c r="E665" s="217"/>
      <c r="F665" s="217"/>
      <c r="G665" s="217"/>
      <c r="H665" s="217"/>
    </row>
    <row r="666" spans="2:8" ht="12.75">
      <c r="B666" s="217"/>
      <c r="C666" s="217"/>
      <c r="D666" s="217"/>
      <c r="E666" s="217"/>
      <c r="F666" s="217"/>
      <c r="G666" s="217"/>
      <c r="H666" s="217"/>
    </row>
    <row r="667" spans="2:8" ht="12.75">
      <c r="B667" s="217"/>
      <c r="C667" s="217"/>
      <c r="D667" s="217"/>
      <c r="E667" s="217"/>
      <c r="F667" s="217"/>
      <c r="G667" s="217"/>
      <c r="H667" s="217"/>
    </row>
    <row r="668" spans="2:8" ht="12.75">
      <c r="B668" s="217"/>
      <c r="C668" s="217"/>
      <c r="D668" s="217"/>
      <c r="E668" s="217"/>
      <c r="F668" s="217"/>
      <c r="G668" s="217"/>
      <c r="H668" s="217"/>
    </row>
    <row r="669" spans="2:8" ht="12.75">
      <c r="B669" s="217"/>
      <c r="C669" s="217"/>
      <c r="D669" s="217"/>
      <c r="E669" s="217"/>
      <c r="F669" s="217"/>
      <c r="G669" s="217"/>
      <c r="H669" s="217"/>
    </row>
    <row r="670" spans="2:8" ht="12.75">
      <c r="B670" s="217"/>
      <c r="C670" s="217"/>
      <c r="D670" s="217"/>
      <c r="E670" s="217"/>
      <c r="F670" s="217"/>
      <c r="G670" s="217"/>
      <c r="H670" s="217"/>
    </row>
    <row r="671" spans="3:8" ht="12.75">
      <c r="C671" s="19"/>
      <c r="D671" s="19"/>
      <c r="E671" s="19"/>
      <c r="F671" s="19"/>
      <c r="G671" s="19"/>
      <c r="H671" s="18"/>
    </row>
    <row r="672" spans="3:8" ht="12.75">
      <c r="C672" s="19"/>
      <c r="D672" s="19"/>
      <c r="E672" s="19"/>
      <c r="F672" s="19"/>
      <c r="G672" s="19"/>
      <c r="H672" s="18"/>
    </row>
    <row r="673" spans="3:8" ht="12.75">
      <c r="C673" s="19"/>
      <c r="D673" s="19"/>
      <c r="E673" s="19"/>
      <c r="F673" s="19"/>
      <c r="G673" s="19"/>
      <c r="H673" s="18"/>
    </row>
    <row r="674" spans="3:8" ht="12.75">
      <c r="C674" s="19"/>
      <c r="D674" s="19"/>
      <c r="E674" s="19"/>
      <c r="F674" s="19"/>
      <c r="G674" s="19"/>
      <c r="H674" s="18"/>
    </row>
    <row r="675" spans="3:8" ht="12.75">
      <c r="C675" s="19"/>
      <c r="D675" s="19"/>
      <c r="E675" s="19"/>
      <c r="F675" s="19"/>
      <c r="G675" s="19"/>
      <c r="H675" s="18"/>
    </row>
    <row r="676" spans="3:8" ht="12.75">
      <c r="C676" s="19"/>
      <c r="D676" s="19"/>
      <c r="E676" s="19"/>
      <c r="F676" s="19"/>
      <c r="G676" s="19"/>
      <c r="H676" s="18"/>
    </row>
    <row r="677" spans="3:8" ht="12.75">
      <c r="C677" s="19"/>
      <c r="D677" s="19"/>
      <c r="E677" s="19"/>
      <c r="F677" s="19"/>
      <c r="G677" s="19"/>
      <c r="H677" s="18"/>
    </row>
    <row r="678" spans="3:8" ht="12.75">
      <c r="C678" s="19"/>
      <c r="D678" s="19"/>
      <c r="E678" s="19"/>
      <c r="F678" s="19"/>
      <c r="G678" s="19"/>
      <c r="H678" s="18"/>
    </row>
    <row r="679" spans="3:8" ht="12.75">
      <c r="C679" s="19"/>
      <c r="D679" s="19"/>
      <c r="E679" s="19"/>
      <c r="F679" s="19"/>
      <c r="G679" s="19"/>
      <c r="H679" s="18"/>
    </row>
    <row r="680" spans="3:8" ht="12.75">
      <c r="C680" s="19"/>
      <c r="D680" s="19"/>
      <c r="E680" s="19"/>
      <c r="F680" s="19"/>
      <c r="G680" s="19"/>
      <c r="H680" s="18"/>
    </row>
    <row r="681" spans="3:8" ht="12.75">
      <c r="C681" s="19"/>
      <c r="D681" s="19"/>
      <c r="E681" s="19"/>
      <c r="F681" s="19"/>
      <c r="G681" s="19"/>
      <c r="H681" s="18"/>
    </row>
    <row r="682" spans="3:8" ht="12.75">
      <c r="C682" s="19"/>
      <c r="D682" s="19"/>
      <c r="E682" s="19"/>
      <c r="F682" s="19"/>
      <c r="G682" s="19"/>
      <c r="H682" s="18"/>
    </row>
    <row r="683" spans="3:8" ht="12.75">
      <c r="C683" s="19"/>
      <c r="D683" s="19"/>
      <c r="E683" s="19"/>
      <c r="F683" s="19"/>
      <c r="G683" s="19"/>
      <c r="H683" s="18"/>
    </row>
    <row r="684" spans="3:8" ht="12.75">
      <c r="C684" s="19"/>
      <c r="D684" s="19"/>
      <c r="E684" s="19"/>
      <c r="F684" s="19"/>
      <c r="G684" s="19"/>
      <c r="H684" s="18"/>
    </row>
    <row r="685" spans="3:8" ht="12.75">
      <c r="C685" s="19"/>
      <c r="D685" s="19"/>
      <c r="E685" s="19"/>
      <c r="F685" s="19"/>
      <c r="G685" s="19"/>
      <c r="H685" s="18"/>
    </row>
    <row r="686" spans="3:8" ht="12.75">
      <c r="C686" s="19"/>
      <c r="D686" s="19"/>
      <c r="E686" s="19"/>
      <c r="F686" s="19"/>
      <c r="G686" s="19"/>
      <c r="H686" s="18"/>
    </row>
    <row r="687" spans="3:8" ht="12.75">
      <c r="C687" s="19"/>
      <c r="D687" s="19"/>
      <c r="E687" s="19"/>
      <c r="F687" s="19"/>
      <c r="G687" s="19"/>
      <c r="H687" s="18"/>
    </row>
    <row r="688" spans="3:8" ht="12.75">
      <c r="C688" s="19"/>
      <c r="D688" s="19"/>
      <c r="E688" s="19"/>
      <c r="F688" s="19"/>
      <c r="G688" s="19"/>
      <c r="H688" s="18"/>
    </row>
    <row r="689" spans="3:8" ht="12.75">
      <c r="C689" s="19"/>
      <c r="D689" s="19"/>
      <c r="E689" s="19"/>
      <c r="F689" s="19"/>
      <c r="G689" s="19"/>
      <c r="H689" s="18"/>
    </row>
    <row r="690" spans="3:8" ht="12.75">
      <c r="C690" s="19"/>
      <c r="D690" s="19"/>
      <c r="E690" s="19"/>
      <c r="F690" s="19"/>
      <c r="G690" s="19"/>
      <c r="H690" s="18"/>
    </row>
    <row r="691" spans="3:8" ht="12.75">
      <c r="C691" s="19"/>
      <c r="D691" s="19"/>
      <c r="E691" s="19"/>
      <c r="F691" s="19"/>
      <c r="G691" s="19"/>
      <c r="H691" s="18"/>
    </row>
    <row r="692" spans="3:8" ht="12.75">
      <c r="C692" s="19"/>
      <c r="D692" s="19"/>
      <c r="E692" s="19"/>
      <c r="F692" s="19"/>
      <c r="G692" s="19"/>
      <c r="H692" s="18"/>
    </row>
    <row r="693" spans="3:8" ht="12.75">
      <c r="C693" s="19"/>
      <c r="D693" s="19"/>
      <c r="E693" s="19"/>
      <c r="F693" s="19"/>
      <c r="G693" s="19"/>
      <c r="H693" s="18"/>
    </row>
    <row r="694" spans="3:8" ht="12.75">
      <c r="C694" s="19"/>
      <c r="D694" s="19"/>
      <c r="E694" s="19"/>
      <c r="F694" s="19"/>
      <c r="G694" s="19"/>
      <c r="H694" s="18"/>
    </row>
    <row r="695" spans="3:8" ht="12.75">
      <c r="C695" s="19"/>
      <c r="D695" s="19"/>
      <c r="E695" s="19"/>
      <c r="F695" s="19"/>
      <c r="G695" s="19"/>
      <c r="H695" s="18"/>
    </row>
    <row r="696" spans="3:8" ht="12.75">
      <c r="C696" s="19"/>
      <c r="D696" s="19"/>
      <c r="E696" s="19"/>
      <c r="F696" s="19"/>
      <c r="G696" s="19"/>
      <c r="H696" s="18"/>
    </row>
    <row r="697" spans="3:8" ht="12.75">
      <c r="C697" s="19"/>
      <c r="D697" s="19"/>
      <c r="E697" s="19"/>
      <c r="F697" s="19"/>
      <c r="G697" s="19"/>
      <c r="H697" s="18"/>
    </row>
    <row r="698" spans="3:8" ht="12.75">
      <c r="C698" s="19"/>
      <c r="D698" s="19"/>
      <c r="E698" s="19"/>
      <c r="F698" s="19"/>
      <c r="G698" s="19"/>
      <c r="H698" s="18"/>
    </row>
    <row r="699" spans="3:8" ht="12.75">
      <c r="C699" s="19"/>
      <c r="D699" s="19"/>
      <c r="E699" s="19"/>
      <c r="F699" s="19"/>
      <c r="G699" s="19"/>
      <c r="H699" s="18"/>
    </row>
    <row r="700" spans="3:8" ht="12.75">
      <c r="C700" s="19"/>
      <c r="D700" s="19"/>
      <c r="E700" s="19"/>
      <c r="F700" s="19"/>
      <c r="G700" s="19"/>
      <c r="H700" s="18"/>
    </row>
    <row r="701" spans="3:8" ht="12.75">
      <c r="C701" s="19"/>
      <c r="D701" s="19"/>
      <c r="E701" s="19"/>
      <c r="F701" s="19"/>
      <c r="G701" s="19"/>
      <c r="H701" s="18"/>
    </row>
    <row r="702" spans="3:8" ht="12.75">
      <c r="C702" s="19"/>
      <c r="D702" s="19"/>
      <c r="E702" s="19"/>
      <c r="F702" s="19"/>
      <c r="G702" s="19"/>
      <c r="H702" s="18"/>
    </row>
    <row r="703" spans="3:8" ht="12.75">
      <c r="C703" s="19"/>
      <c r="D703" s="19"/>
      <c r="E703" s="19"/>
      <c r="F703" s="19"/>
      <c r="G703" s="19"/>
      <c r="H703" s="18"/>
    </row>
    <row r="704" spans="3:8" ht="12.75">
      <c r="C704" s="19"/>
      <c r="D704" s="19"/>
      <c r="E704" s="19"/>
      <c r="F704" s="19"/>
      <c r="G704" s="19"/>
      <c r="H704" s="18"/>
    </row>
    <row r="705" spans="3:8" ht="12.75">
      <c r="C705" s="19"/>
      <c r="D705" s="19"/>
      <c r="E705" s="19"/>
      <c r="F705" s="19"/>
      <c r="G705" s="19"/>
      <c r="H705" s="18"/>
    </row>
    <row r="706" spans="3:8" ht="12.75">
      <c r="C706" s="19"/>
      <c r="D706" s="19"/>
      <c r="E706" s="19"/>
      <c r="F706" s="19"/>
      <c r="G706" s="19"/>
      <c r="H706" s="18"/>
    </row>
    <row r="707" spans="3:8" ht="12.75">
      <c r="C707" s="19"/>
      <c r="D707" s="19"/>
      <c r="E707" s="19"/>
      <c r="F707" s="19"/>
      <c r="G707" s="19"/>
      <c r="H707" s="18"/>
    </row>
    <row r="708" spans="3:8" ht="12.75">
      <c r="C708" s="19"/>
      <c r="D708" s="19"/>
      <c r="E708" s="19"/>
      <c r="F708" s="19"/>
      <c r="G708" s="19"/>
      <c r="H708" s="18"/>
    </row>
    <row r="709" spans="3:8" ht="12.75">
      <c r="C709" s="19"/>
      <c r="D709" s="19"/>
      <c r="E709" s="19"/>
      <c r="F709" s="19"/>
      <c r="G709" s="19"/>
      <c r="H709" s="18"/>
    </row>
    <row r="710" spans="3:8" ht="12.75">
      <c r="C710" s="19"/>
      <c r="D710" s="19"/>
      <c r="E710" s="19"/>
      <c r="F710" s="19"/>
      <c r="G710" s="19"/>
      <c r="H710" s="18"/>
    </row>
    <row r="711" spans="3:8" ht="12.75">
      <c r="C711" s="19"/>
      <c r="D711" s="19"/>
      <c r="E711" s="19"/>
      <c r="F711" s="19"/>
      <c r="G711" s="19"/>
      <c r="H711" s="18"/>
    </row>
    <row r="712" spans="3:8" ht="12.75">
      <c r="C712" s="19"/>
      <c r="D712" s="19"/>
      <c r="E712" s="19"/>
      <c r="F712" s="19"/>
      <c r="G712" s="19"/>
      <c r="H712" s="18"/>
    </row>
    <row r="713" spans="3:8" ht="12.75">
      <c r="C713" s="19"/>
      <c r="D713" s="19"/>
      <c r="E713" s="19"/>
      <c r="F713" s="19"/>
      <c r="G713" s="19"/>
      <c r="H713" s="18"/>
    </row>
    <row r="714" spans="3:8" ht="12.75">
      <c r="C714" s="19"/>
      <c r="D714" s="19"/>
      <c r="E714" s="19"/>
      <c r="F714" s="19"/>
      <c r="G714" s="19"/>
      <c r="H714" s="18"/>
    </row>
    <row r="715" spans="3:8" ht="12.75">
      <c r="C715" s="19"/>
      <c r="D715" s="19"/>
      <c r="E715" s="19"/>
      <c r="F715" s="19"/>
      <c r="G715" s="19"/>
      <c r="H715" s="18"/>
    </row>
    <row r="716" spans="3:8" ht="12.75">
      <c r="C716" s="19"/>
      <c r="D716" s="19"/>
      <c r="E716" s="19"/>
      <c r="F716" s="19"/>
      <c r="G716" s="19"/>
      <c r="H716" s="18"/>
    </row>
    <row r="717" spans="3:8" ht="12.75">
      <c r="C717" s="19"/>
      <c r="D717" s="19"/>
      <c r="E717" s="19"/>
      <c r="F717" s="19"/>
      <c r="G717" s="19"/>
      <c r="H717" s="18"/>
    </row>
    <row r="718" spans="3:8" ht="12.75">
      <c r="C718" s="19"/>
      <c r="D718" s="19"/>
      <c r="E718" s="19"/>
      <c r="F718" s="19"/>
      <c r="G718" s="19"/>
      <c r="H718" s="18"/>
    </row>
    <row r="719" spans="3:8" ht="12.75">
      <c r="C719" s="19"/>
      <c r="D719" s="19"/>
      <c r="E719" s="19"/>
      <c r="F719" s="19"/>
      <c r="G719" s="19"/>
      <c r="H719" s="18"/>
    </row>
    <row r="720" spans="3:8" ht="12.75">
      <c r="C720" s="19"/>
      <c r="D720" s="19"/>
      <c r="E720" s="19"/>
      <c r="F720" s="19"/>
      <c r="G720" s="19"/>
      <c r="H720" s="18"/>
    </row>
    <row r="721" spans="3:8" ht="12.75">
      <c r="C721" s="19"/>
      <c r="D721" s="19"/>
      <c r="E721" s="19"/>
      <c r="F721" s="19"/>
      <c r="G721" s="19"/>
      <c r="H721" s="18"/>
    </row>
    <row r="722" spans="3:8" ht="12.75">
      <c r="C722" s="19"/>
      <c r="D722" s="19"/>
      <c r="E722" s="19"/>
      <c r="F722" s="19"/>
      <c r="G722" s="19"/>
      <c r="H722" s="18"/>
    </row>
    <row r="723" spans="3:8" ht="12.75">
      <c r="C723" s="19"/>
      <c r="D723" s="19"/>
      <c r="E723" s="19"/>
      <c r="F723" s="19"/>
      <c r="G723" s="19"/>
      <c r="H723" s="18"/>
    </row>
    <row r="724" spans="3:8" ht="12.75">
      <c r="C724" s="19"/>
      <c r="D724" s="19"/>
      <c r="E724" s="19"/>
      <c r="F724" s="19"/>
      <c r="G724" s="19"/>
      <c r="H724" s="18"/>
    </row>
    <row r="725" spans="3:8" ht="12.75">
      <c r="C725" s="19"/>
      <c r="D725" s="19"/>
      <c r="E725" s="19"/>
      <c r="F725" s="19"/>
      <c r="G725" s="19"/>
      <c r="H725" s="18"/>
    </row>
    <row r="726" spans="3:8" ht="12.75">
      <c r="C726" s="19"/>
      <c r="D726" s="19"/>
      <c r="E726" s="19"/>
      <c r="F726" s="19"/>
      <c r="G726" s="19"/>
      <c r="H726" s="18"/>
    </row>
    <row r="727" spans="3:8" ht="12.75">
      <c r="C727" s="19"/>
      <c r="D727" s="19"/>
      <c r="E727" s="19"/>
      <c r="F727" s="19"/>
      <c r="G727" s="19"/>
      <c r="H727" s="18"/>
    </row>
    <row r="728" spans="3:8" ht="12.75">
      <c r="C728" s="19"/>
      <c r="D728" s="19"/>
      <c r="E728" s="19"/>
      <c r="F728" s="19"/>
      <c r="G728" s="19"/>
      <c r="H728" s="18"/>
    </row>
    <row r="729" spans="3:8" ht="12.75">
      <c r="C729" s="19"/>
      <c r="D729" s="19"/>
      <c r="E729" s="19"/>
      <c r="F729" s="19"/>
      <c r="G729" s="19"/>
      <c r="H729" s="18"/>
    </row>
    <row r="730" spans="3:8" ht="12.75">
      <c r="C730" s="19"/>
      <c r="D730" s="19"/>
      <c r="E730" s="19"/>
      <c r="F730" s="19"/>
      <c r="G730" s="19"/>
      <c r="H730" s="18"/>
    </row>
  </sheetData>
  <sheetProtection/>
  <mergeCells count="12">
    <mergeCell ref="B646:H647"/>
    <mergeCell ref="B648:H670"/>
    <mergeCell ref="B1:D1"/>
    <mergeCell ref="E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69"/>
  <sheetViews>
    <sheetView view="pageBreakPreview" zoomScaleSheetLayoutView="100" zoomScalePageLayoutView="0" workbookViewId="0" topLeftCell="A684">
      <selection activeCell="E1" sqref="E1:M1"/>
    </sheetView>
  </sheetViews>
  <sheetFormatPr defaultColWidth="9.00390625" defaultRowHeight="12.75"/>
  <cols>
    <col min="1" max="1" width="44.375" style="48" customWidth="1"/>
    <col min="2" max="2" width="5.875" style="27" customWidth="1"/>
    <col min="3" max="3" width="5.125" style="27" customWidth="1"/>
    <col min="4" max="4" width="4.625" style="27" customWidth="1"/>
    <col min="5" max="5" width="16.375" style="27" customWidth="1"/>
    <col min="6" max="6" width="4.875" style="27" customWidth="1"/>
    <col min="7" max="7" width="3.875" style="27" customWidth="1"/>
    <col min="8" max="8" width="5.625" style="27" hidden="1" customWidth="1"/>
    <col min="9" max="9" width="9.75390625" style="49" customWidth="1"/>
    <col min="10" max="13" width="9.125" style="28" hidden="1" customWidth="1"/>
    <col min="14" max="14" width="9.125" style="28" customWidth="1"/>
    <col min="15" max="15" width="4.25390625" style="28" customWidth="1"/>
    <col min="16" max="21" width="9.125" style="28" hidden="1" customWidth="1"/>
    <col min="22" max="23" width="9.125" style="28" customWidth="1"/>
    <col min="24" max="24" width="0.12890625" style="28" customWidth="1"/>
    <col min="25" max="27" width="9.125" style="28" hidden="1" customWidth="1"/>
    <col min="28" max="16384" width="9.125" style="28" customWidth="1"/>
  </cols>
  <sheetData>
    <row r="1" spans="1:13" ht="77.25" customHeight="1">
      <c r="A1" s="25" t="s">
        <v>86</v>
      </c>
      <c r="B1" s="26"/>
      <c r="C1" s="26"/>
      <c r="E1" s="219" t="s">
        <v>489</v>
      </c>
      <c r="F1" s="219"/>
      <c r="G1" s="219"/>
      <c r="H1" s="219"/>
      <c r="I1" s="219"/>
      <c r="J1" s="219"/>
      <c r="K1" s="219"/>
      <c r="L1" s="219"/>
      <c r="M1" s="219"/>
    </row>
    <row r="2" spans="1:13" ht="18.75">
      <c r="A2" s="25"/>
      <c r="B2" s="26"/>
      <c r="C2" s="26"/>
      <c r="F2" s="26"/>
      <c r="G2" s="26"/>
      <c r="H2" s="26"/>
      <c r="I2" s="71"/>
      <c r="J2" s="29"/>
      <c r="K2" s="29"/>
      <c r="L2" s="29"/>
      <c r="M2" s="29"/>
    </row>
    <row r="3" spans="1:13" ht="18.75">
      <c r="A3" s="220" t="s">
        <v>436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s="32" customFormat="1" ht="15.75">
      <c r="A4" s="30"/>
      <c r="B4" s="31"/>
      <c r="C4" s="31"/>
      <c r="D4" s="31"/>
      <c r="E4" s="31"/>
      <c r="F4" s="31"/>
      <c r="G4" s="31"/>
      <c r="H4" s="31"/>
      <c r="I4" s="221" t="s">
        <v>76</v>
      </c>
      <c r="J4" s="221"/>
      <c r="K4" s="221"/>
      <c r="L4" s="221"/>
      <c r="M4" s="221"/>
    </row>
    <row r="5" spans="1:13" s="33" customFormat="1" ht="25.5">
      <c r="A5" s="145" t="s">
        <v>45</v>
      </c>
      <c r="B5" s="51" t="s">
        <v>87</v>
      </c>
      <c r="C5" s="51" t="s">
        <v>255</v>
      </c>
      <c r="D5" s="51" t="s">
        <v>73</v>
      </c>
      <c r="E5" s="51" t="s">
        <v>256</v>
      </c>
      <c r="F5" s="51" t="s">
        <v>74</v>
      </c>
      <c r="G5" s="51" t="s">
        <v>96</v>
      </c>
      <c r="H5" s="51" t="s">
        <v>97</v>
      </c>
      <c r="I5" s="146" t="s">
        <v>253</v>
      </c>
      <c r="J5" s="37"/>
      <c r="K5" s="37"/>
      <c r="L5" s="37"/>
      <c r="M5" s="37"/>
    </row>
    <row r="6" spans="1:13" s="33" customFormat="1" ht="28.5">
      <c r="A6" s="81" t="s">
        <v>88</v>
      </c>
      <c r="B6" s="54" t="s">
        <v>89</v>
      </c>
      <c r="C6" s="54"/>
      <c r="D6" s="54"/>
      <c r="E6" s="54"/>
      <c r="F6" s="54"/>
      <c r="G6" s="54"/>
      <c r="H6" s="54"/>
      <c r="I6" s="56">
        <f>I9</f>
        <v>6006.7</v>
      </c>
      <c r="J6" s="222" t="s">
        <v>105</v>
      </c>
      <c r="K6" s="223" t="s">
        <v>104</v>
      </c>
      <c r="L6" s="222" t="s">
        <v>105</v>
      </c>
      <c r="M6" s="223" t="s">
        <v>104</v>
      </c>
    </row>
    <row r="7" spans="1:13" s="33" customFormat="1" ht="15.75">
      <c r="A7" s="81" t="s">
        <v>114</v>
      </c>
      <c r="B7" s="54" t="s">
        <v>89</v>
      </c>
      <c r="C7" s="54"/>
      <c r="D7" s="54"/>
      <c r="E7" s="54"/>
      <c r="F7" s="54"/>
      <c r="G7" s="54" t="s">
        <v>98</v>
      </c>
      <c r="H7" s="54"/>
      <c r="I7" s="56">
        <f>I15+I18+I21+I25+I31+I35</f>
        <v>6006.7</v>
      </c>
      <c r="J7" s="222"/>
      <c r="K7" s="223"/>
      <c r="L7" s="222"/>
      <c r="M7" s="223"/>
    </row>
    <row r="8" spans="1:13" s="33" customFormat="1" ht="15.75">
      <c r="A8" s="81" t="s">
        <v>115</v>
      </c>
      <c r="B8" s="54" t="s">
        <v>89</v>
      </c>
      <c r="C8" s="54"/>
      <c r="D8" s="54"/>
      <c r="E8" s="54"/>
      <c r="F8" s="54"/>
      <c r="G8" s="54" t="s">
        <v>99</v>
      </c>
      <c r="H8" s="54"/>
      <c r="I8" s="56">
        <v>0</v>
      </c>
      <c r="J8" s="222"/>
      <c r="K8" s="223"/>
      <c r="L8" s="222"/>
      <c r="M8" s="223"/>
    </row>
    <row r="9" spans="1:13" s="33" customFormat="1" ht="15.75">
      <c r="A9" s="81" t="s">
        <v>120</v>
      </c>
      <c r="B9" s="54" t="s">
        <v>89</v>
      </c>
      <c r="C9" s="54" t="s">
        <v>63</v>
      </c>
      <c r="D9" s="54"/>
      <c r="E9" s="54"/>
      <c r="F9" s="54"/>
      <c r="G9" s="54"/>
      <c r="H9" s="54"/>
      <c r="I9" s="55">
        <f>I10+I26</f>
        <v>6006.7</v>
      </c>
      <c r="J9" s="222"/>
      <c r="K9" s="223"/>
      <c r="L9" s="222"/>
      <c r="M9" s="223"/>
    </row>
    <row r="10" spans="1:13" s="33" customFormat="1" ht="28.5">
      <c r="A10" s="81" t="s">
        <v>122</v>
      </c>
      <c r="B10" s="54" t="s">
        <v>89</v>
      </c>
      <c r="C10" s="54" t="s">
        <v>63</v>
      </c>
      <c r="D10" s="54" t="s">
        <v>64</v>
      </c>
      <c r="E10" s="54"/>
      <c r="F10" s="54"/>
      <c r="G10" s="54"/>
      <c r="H10" s="54"/>
      <c r="I10" s="56">
        <f>I11</f>
        <v>2791.7</v>
      </c>
      <c r="J10" s="77" t="e">
        <f>J12+J22</f>
        <v>#REF!</v>
      </c>
      <c r="K10" s="77" t="e">
        <f>K12+K22</f>
        <v>#REF!</v>
      </c>
      <c r="L10" s="77" t="e">
        <f>L12+L22</f>
        <v>#REF!</v>
      </c>
      <c r="M10" s="77" t="e">
        <f>M12+M22</f>
        <v>#REF!</v>
      </c>
    </row>
    <row r="11" spans="1:13" s="33" customFormat="1" ht="18" customHeight="1">
      <c r="A11" s="78" t="s">
        <v>32</v>
      </c>
      <c r="B11" s="52" t="s">
        <v>89</v>
      </c>
      <c r="C11" s="52" t="s">
        <v>63</v>
      </c>
      <c r="D11" s="52" t="s">
        <v>64</v>
      </c>
      <c r="E11" s="52" t="s">
        <v>280</v>
      </c>
      <c r="F11" s="52"/>
      <c r="G11" s="52"/>
      <c r="H11" s="52"/>
      <c r="I11" s="57">
        <f>I12+I22</f>
        <v>2791.7</v>
      </c>
      <c r="J11" s="57" t="e">
        <f>J10</f>
        <v>#REF!</v>
      </c>
      <c r="K11" s="57" t="e">
        <f>K10</f>
        <v>#REF!</v>
      </c>
      <c r="L11" s="57" t="e">
        <f>L10</f>
        <v>#REF!</v>
      </c>
      <c r="M11" s="57" t="e">
        <f>M10</f>
        <v>#REF!</v>
      </c>
    </row>
    <row r="12" spans="1:13" s="33" customFormat="1" ht="30">
      <c r="A12" s="83" t="s">
        <v>127</v>
      </c>
      <c r="B12" s="52" t="s">
        <v>89</v>
      </c>
      <c r="C12" s="52" t="s">
        <v>63</v>
      </c>
      <c r="D12" s="52" t="s">
        <v>64</v>
      </c>
      <c r="E12" s="52" t="s">
        <v>281</v>
      </c>
      <c r="F12" s="52"/>
      <c r="G12" s="52"/>
      <c r="H12" s="52"/>
      <c r="I12" s="58">
        <f>I13+I16+I19</f>
        <v>1403.7</v>
      </c>
      <c r="J12" s="58" t="e">
        <f>J13+J16+J19</f>
        <v>#REF!</v>
      </c>
      <c r="K12" s="58" t="e">
        <f>K13+K16+K19</f>
        <v>#REF!</v>
      </c>
      <c r="L12" s="58" t="e">
        <f>L13+L16+L19</f>
        <v>#REF!</v>
      </c>
      <c r="M12" s="58" t="e">
        <f>M13+M16+M19</f>
        <v>#REF!</v>
      </c>
    </row>
    <row r="13" spans="1:13" s="35" customFormat="1" ht="77.25" customHeight="1">
      <c r="A13" s="78" t="s">
        <v>264</v>
      </c>
      <c r="B13" s="52" t="s">
        <v>89</v>
      </c>
      <c r="C13" s="52" t="s">
        <v>63</v>
      </c>
      <c r="D13" s="52" t="s">
        <v>64</v>
      </c>
      <c r="E13" s="52" t="s">
        <v>281</v>
      </c>
      <c r="F13" s="52" t="s">
        <v>128</v>
      </c>
      <c r="G13" s="52"/>
      <c r="H13" s="52"/>
      <c r="I13" s="58">
        <f>I14</f>
        <v>1252</v>
      </c>
      <c r="J13" s="58" t="e">
        <f>J14</f>
        <v>#REF!</v>
      </c>
      <c r="K13" s="58" t="e">
        <f>K14</f>
        <v>#REF!</v>
      </c>
      <c r="L13" s="58" t="e">
        <f>L14</f>
        <v>#REF!</v>
      </c>
      <c r="M13" s="58" t="e">
        <f>M14</f>
        <v>#REF!</v>
      </c>
    </row>
    <row r="14" spans="1:13" s="35" customFormat="1" ht="31.5" customHeight="1">
      <c r="A14" s="78" t="s">
        <v>132</v>
      </c>
      <c r="B14" s="52" t="s">
        <v>89</v>
      </c>
      <c r="C14" s="52" t="s">
        <v>63</v>
      </c>
      <c r="D14" s="52" t="s">
        <v>64</v>
      </c>
      <c r="E14" s="52" t="s">
        <v>281</v>
      </c>
      <c r="F14" s="52" t="s">
        <v>129</v>
      </c>
      <c r="G14" s="52"/>
      <c r="H14" s="52"/>
      <c r="I14" s="58">
        <f>I15</f>
        <v>1252</v>
      </c>
      <c r="J14" s="58" t="e">
        <f>#REF!+#REF!</f>
        <v>#REF!</v>
      </c>
      <c r="K14" s="58" t="e">
        <f>#REF!+#REF!</f>
        <v>#REF!</v>
      </c>
      <c r="L14" s="58" t="e">
        <f>#REF!+#REF!</f>
        <v>#REF!</v>
      </c>
      <c r="M14" s="58" t="e">
        <f>#REF!+#REF!</f>
        <v>#REF!</v>
      </c>
    </row>
    <row r="15" spans="1:13" s="35" customFormat="1" ht="15" customHeight="1">
      <c r="A15" s="80" t="s">
        <v>114</v>
      </c>
      <c r="B15" s="53" t="s">
        <v>89</v>
      </c>
      <c r="C15" s="53" t="s">
        <v>63</v>
      </c>
      <c r="D15" s="53" t="s">
        <v>64</v>
      </c>
      <c r="E15" s="53" t="s">
        <v>281</v>
      </c>
      <c r="F15" s="53" t="s">
        <v>129</v>
      </c>
      <c r="G15" s="53" t="s">
        <v>98</v>
      </c>
      <c r="H15" s="53"/>
      <c r="I15" s="59">
        <v>1252</v>
      </c>
      <c r="J15" s="59">
        <v>915</v>
      </c>
      <c r="K15" s="59">
        <v>915</v>
      </c>
      <c r="L15" s="59">
        <v>915</v>
      </c>
      <c r="M15" s="59">
        <v>915</v>
      </c>
    </row>
    <row r="16" spans="1:13" s="35" customFormat="1" ht="27" customHeight="1">
      <c r="A16" s="79" t="s">
        <v>130</v>
      </c>
      <c r="B16" s="52" t="s">
        <v>89</v>
      </c>
      <c r="C16" s="52" t="s">
        <v>63</v>
      </c>
      <c r="D16" s="52" t="s">
        <v>64</v>
      </c>
      <c r="E16" s="52" t="s">
        <v>281</v>
      </c>
      <c r="F16" s="52" t="s">
        <v>131</v>
      </c>
      <c r="G16" s="52"/>
      <c r="H16" s="52"/>
      <c r="I16" s="57">
        <f>I17</f>
        <v>146.7</v>
      </c>
      <c r="J16" s="57" t="e">
        <f>J17</f>
        <v>#REF!</v>
      </c>
      <c r="K16" s="57" t="e">
        <f>K17</f>
        <v>#REF!</v>
      </c>
      <c r="L16" s="57" t="e">
        <f>L17</f>
        <v>#REF!</v>
      </c>
      <c r="M16" s="57" t="e">
        <f>M17</f>
        <v>#REF!</v>
      </c>
    </row>
    <row r="17" spans="1:13" s="35" customFormat="1" ht="30">
      <c r="A17" s="79" t="s">
        <v>134</v>
      </c>
      <c r="B17" s="52" t="s">
        <v>89</v>
      </c>
      <c r="C17" s="52" t="s">
        <v>63</v>
      </c>
      <c r="D17" s="52" t="s">
        <v>64</v>
      </c>
      <c r="E17" s="52" t="s">
        <v>281</v>
      </c>
      <c r="F17" s="52" t="s">
        <v>133</v>
      </c>
      <c r="G17" s="52"/>
      <c r="H17" s="52"/>
      <c r="I17" s="57">
        <f>I18</f>
        <v>146.7</v>
      </c>
      <c r="J17" s="57" t="e">
        <f>#REF!+#REF!</f>
        <v>#REF!</v>
      </c>
      <c r="K17" s="57" t="e">
        <f>#REF!+#REF!</f>
        <v>#REF!</v>
      </c>
      <c r="L17" s="57" t="e">
        <f>#REF!+#REF!</f>
        <v>#REF!</v>
      </c>
      <c r="M17" s="57" t="e">
        <f>#REF!+#REF!</f>
        <v>#REF!</v>
      </c>
    </row>
    <row r="18" spans="1:13" s="35" customFormat="1" ht="18.75" customHeight="1">
      <c r="A18" s="80" t="s">
        <v>114</v>
      </c>
      <c r="B18" s="53" t="s">
        <v>89</v>
      </c>
      <c r="C18" s="53" t="s">
        <v>63</v>
      </c>
      <c r="D18" s="53" t="s">
        <v>64</v>
      </c>
      <c r="E18" s="53" t="s">
        <v>281</v>
      </c>
      <c r="F18" s="53" t="s">
        <v>133</v>
      </c>
      <c r="G18" s="53" t="s">
        <v>98</v>
      </c>
      <c r="H18" s="53"/>
      <c r="I18" s="59">
        <v>146.7</v>
      </c>
      <c r="J18" s="147"/>
      <c r="K18" s="147"/>
      <c r="L18" s="147"/>
      <c r="M18" s="147"/>
    </row>
    <row r="19" spans="1:13" s="35" customFormat="1" ht="15.75">
      <c r="A19" s="79" t="s">
        <v>143</v>
      </c>
      <c r="B19" s="52" t="s">
        <v>89</v>
      </c>
      <c r="C19" s="52" t="s">
        <v>63</v>
      </c>
      <c r="D19" s="52" t="s">
        <v>64</v>
      </c>
      <c r="E19" s="52" t="s">
        <v>281</v>
      </c>
      <c r="F19" s="52" t="s">
        <v>142</v>
      </c>
      <c r="G19" s="52"/>
      <c r="H19" s="52"/>
      <c r="I19" s="57">
        <f>I20</f>
        <v>5</v>
      </c>
      <c r="J19" s="147"/>
      <c r="K19" s="147"/>
      <c r="L19" s="147"/>
      <c r="M19" s="147"/>
    </row>
    <row r="20" spans="1:13" s="35" customFormat="1" ht="15.75">
      <c r="A20" s="79" t="s">
        <v>145</v>
      </c>
      <c r="B20" s="52" t="s">
        <v>89</v>
      </c>
      <c r="C20" s="52" t="s">
        <v>63</v>
      </c>
      <c r="D20" s="52" t="s">
        <v>64</v>
      </c>
      <c r="E20" s="52" t="s">
        <v>281</v>
      </c>
      <c r="F20" s="52" t="s">
        <v>144</v>
      </c>
      <c r="G20" s="52"/>
      <c r="H20" s="52"/>
      <c r="I20" s="57">
        <f>I21</f>
        <v>5</v>
      </c>
      <c r="J20" s="147"/>
      <c r="K20" s="147"/>
      <c r="L20" s="147"/>
      <c r="M20" s="147"/>
    </row>
    <row r="21" spans="1:13" s="35" customFormat="1" ht="15" customHeight="1">
      <c r="A21" s="80" t="s">
        <v>114</v>
      </c>
      <c r="B21" s="53" t="s">
        <v>89</v>
      </c>
      <c r="C21" s="53" t="s">
        <v>63</v>
      </c>
      <c r="D21" s="53" t="s">
        <v>64</v>
      </c>
      <c r="E21" s="53" t="s">
        <v>281</v>
      </c>
      <c r="F21" s="53" t="s">
        <v>144</v>
      </c>
      <c r="G21" s="53" t="s">
        <v>98</v>
      </c>
      <c r="H21" s="53"/>
      <c r="I21" s="59">
        <v>5</v>
      </c>
      <c r="J21" s="147"/>
      <c r="K21" s="147"/>
      <c r="L21" s="147"/>
      <c r="M21" s="147"/>
    </row>
    <row r="22" spans="1:13" s="33" customFormat="1" ht="47.25" customHeight="1">
      <c r="A22" s="78" t="s">
        <v>44</v>
      </c>
      <c r="B22" s="52" t="s">
        <v>89</v>
      </c>
      <c r="C22" s="52" t="s">
        <v>63</v>
      </c>
      <c r="D22" s="52" t="s">
        <v>64</v>
      </c>
      <c r="E22" s="52" t="s">
        <v>282</v>
      </c>
      <c r="F22" s="52"/>
      <c r="G22" s="52"/>
      <c r="H22" s="52"/>
      <c r="I22" s="58">
        <f aca="true" t="shared" si="0" ref="I22:M23">I23</f>
        <v>1388</v>
      </c>
      <c r="J22" s="58" t="e">
        <f t="shared" si="0"/>
        <v>#REF!</v>
      </c>
      <c r="K22" s="58" t="e">
        <f t="shared" si="0"/>
        <v>#REF!</v>
      </c>
      <c r="L22" s="58" t="e">
        <f t="shared" si="0"/>
        <v>#REF!</v>
      </c>
      <c r="M22" s="58" t="e">
        <f t="shared" si="0"/>
        <v>#REF!</v>
      </c>
    </row>
    <row r="23" spans="1:13" s="33" customFormat="1" ht="76.5" customHeight="1">
      <c r="A23" s="78" t="s">
        <v>264</v>
      </c>
      <c r="B23" s="52" t="s">
        <v>89</v>
      </c>
      <c r="C23" s="52" t="s">
        <v>63</v>
      </c>
      <c r="D23" s="52" t="s">
        <v>64</v>
      </c>
      <c r="E23" s="52" t="s">
        <v>282</v>
      </c>
      <c r="F23" s="52" t="s">
        <v>128</v>
      </c>
      <c r="G23" s="52"/>
      <c r="H23" s="52"/>
      <c r="I23" s="58">
        <f t="shared" si="0"/>
        <v>1388</v>
      </c>
      <c r="J23" s="58" t="e">
        <f t="shared" si="0"/>
        <v>#REF!</v>
      </c>
      <c r="K23" s="58" t="e">
        <f t="shared" si="0"/>
        <v>#REF!</v>
      </c>
      <c r="L23" s="58" t="e">
        <f t="shared" si="0"/>
        <v>#REF!</v>
      </c>
      <c r="M23" s="58" t="e">
        <f t="shared" si="0"/>
        <v>#REF!</v>
      </c>
    </row>
    <row r="24" spans="1:13" s="33" customFormat="1" ht="27.75" customHeight="1">
      <c r="A24" s="78" t="s">
        <v>132</v>
      </c>
      <c r="B24" s="52" t="s">
        <v>89</v>
      </c>
      <c r="C24" s="52" t="s">
        <v>63</v>
      </c>
      <c r="D24" s="52" t="s">
        <v>64</v>
      </c>
      <c r="E24" s="52" t="s">
        <v>282</v>
      </c>
      <c r="F24" s="52" t="s">
        <v>129</v>
      </c>
      <c r="G24" s="52"/>
      <c r="H24" s="52"/>
      <c r="I24" s="58">
        <f>I25</f>
        <v>1388</v>
      </c>
      <c r="J24" s="58" t="e">
        <f>#REF!</f>
        <v>#REF!</v>
      </c>
      <c r="K24" s="58" t="e">
        <f>#REF!</f>
        <v>#REF!</v>
      </c>
      <c r="L24" s="58" t="e">
        <f>#REF!</f>
        <v>#REF!</v>
      </c>
      <c r="M24" s="58" t="e">
        <f>#REF!</f>
        <v>#REF!</v>
      </c>
    </row>
    <row r="25" spans="1:32" s="37" customFormat="1" ht="15" customHeight="1">
      <c r="A25" s="80" t="s">
        <v>114</v>
      </c>
      <c r="B25" s="53" t="s">
        <v>89</v>
      </c>
      <c r="C25" s="53" t="s">
        <v>63</v>
      </c>
      <c r="D25" s="53" t="s">
        <v>64</v>
      </c>
      <c r="E25" s="53" t="s">
        <v>283</v>
      </c>
      <c r="F25" s="53" t="s">
        <v>129</v>
      </c>
      <c r="G25" s="53" t="s">
        <v>98</v>
      </c>
      <c r="H25" s="53"/>
      <c r="I25" s="59">
        <v>1388</v>
      </c>
      <c r="J25" s="148"/>
      <c r="K25" s="148"/>
      <c r="L25" s="148"/>
      <c r="M25" s="148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6"/>
    </row>
    <row r="26" spans="1:13" s="34" customFormat="1" ht="15.75">
      <c r="A26" s="84" t="s">
        <v>49</v>
      </c>
      <c r="B26" s="54" t="s">
        <v>89</v>
      </c>
      <c r="C26" s="54" t="s">
        <v>63</v>
      </c>
      <c r="D26" s="54" t="s">
        <v>106</v>
      </c>
      <c r="E26" s="54"/>
      <c r="F26" s="54"/>
      <c r="G26" s="54"/>
      <c r="H26" s="54"/>
      <c r="I26" s="56">
        <f>I27</f>
        <v>3215</v>
      </c>
      <c r="J26" s="56" t="e">
        <f>J27</f>
        <v>#REF!</v>
      </c>
      <c r="K26" s="56" t="e">
        <f>K27</f>
        <v>#REF!</v>
      </c>
      <c r="L26" s="56" t="e">
        <f>L27</f>
        <v>#REF!</v>
      </c>
      <c r="M26" s="56" t="e">
        <f>M27</f>
        <v>#REF!</v>
      </c>
    </row>
    <row r="27" spans="1:13" s="34" customFormat="1" ht="15.75">
      <c r="A27" s="78" t="s">
        <v>32</v>
      </c>
      <c r="B27" s="52" t="s">
        <v>89</v>
      </c>
      <c r="C27" s="52" t="s">
        <v>63</v>
      </c>
      <c r="D27" s="52" t="s">
        <v>106</v>
      </c>
      <c r="E27" s="52" t="s">
        <v>280</v>
      </c>
      <c r="F27" s="52"/>
      <c r="G27" s="52"/>
      <c r="H27" s="52"/>
      <c r="I27" s="57">
        <f>I32+I28</f>
        <v>3215</v>
      </c>
      <c r="J27" s="57" t="e">
        <f>J32</f>
        <v>#REF!</v>
      </c>
      <c r="K27" s="57" t="e">
        <f>K32</f>
        <v>#REF!</v>
      </c>
      <c r="L27" s="57" t="e">
        <f>L32</f>
        <v>#REF!</v>
      </c>
      <c r="M27" s="57" t="e">
        <f>M32</f>
        <v>#REF!</v>
      </c>
    </row>
    <row r="28" spans="1:13" s="34" customFormat="1" ht="59.25" customHeight="1">
      <c r="A28" s="78" t="s">
        <v>277</v>
      </c>
      <c r="B28" s="52" t="s">
        <v>89</v>
      </c>
      <c r="C28" s="52" t="s">
        <v>63</v>
      </c>
      <c r="D28" s="52" t="s">
        <v>106</v>
      </c>
      <c r="E28" s="52" t="s">
        <v>284</v>
      </c>
      <c r="F28" s="52"/>
      <c r="G28" s="52"/>
      <c r="H28" s="52"/>
      <c r="I28" s="57">
        <f>I29</f>
        <v>3200</v>
      </c>
      <c r="J28" s="57"/>
      <c r="K28" s="57"/>
      <c r="L28" s="57"/>
      <c r="M28" s="57"/>
    </row>
    <row r="29" spans="1:13" s="34" customFormat="1" ht="30" customHeight="1">
      <c r="A29" s="78" t="s">
        <v>130</v>
      </c>
      <c r="B29" s="52" t="s">
        <v>89</v>
      </c>
      <c r="C29" s="52" t="s">
        <v>63</v>
      </c>
      <c r="D29" s="52" t="s">
        <v>106</v>
      </c>
      <c r="E29" s="52" t="s">
        <v>284</v>
      </c>
      <c r="F29" s="52" t="s">
        <v>131</v>
      </c>
      <c r="G29" s="52"/>
      <c r="H29" s="52"/>
      <c r="I29" s="57">
        <f>I30</f>
        <v>3200</v>
      </c>
      <c r="J29" s="57"/>
      <c r="K29" s="57"/>
      <c r="L29" s="57"/>
      <c r="M29" s="57"/>
    </row>
    <row r="30" spans="1:13" s="34" customFormat="1" ht="30">
      <c r="A30" s="78" t="s">
        <v>134</v>
      </c>
      <c r="B30" s="52" t="s">
        <v>89</v>
      </c>
      <c r="C30" s="52" t="s">
        <v>63</v>
      </c>
      <c r="D30" s="52" t="s">
        <v>106</v>
      </c>
      <c r="E30" s="52" t="s">
        <v>284</v>
      </c>
      <c r="F30" s="52" t="s">
        <v>133</v>
      </c>
      <c r="G30" s="52"/>
      <c r="H30" s="52"/>
      <c r="I30" s="57">
        <f>I31</f>
        <v>3200</v>
      </c>
      <c r="J30" s="57"/>
      <c r="K30" s="57"/>
      <c r="L30" s="57"/>
      <c r="M30" s="57"/>
    </row>
    <row r="31" spans="1:13" s="34" customFormat="1" ht="14.25" customHeight="1">
      <c r="A31" s="82" t="s">
        <v>114</v>
      </c>
      <c r="B31" s="53" t="s">
        <v>89</v>
      </c>
      <c r="C31" s="53" t="s">
        <v>63</v>
      </c>
      <c r="D31" s="53" t="s">
        <v>106</v>
      </c>
      <c r="E31" s="53" t="s">
        <v>284</v>
      </c>
      <c r="F31" s="53" t="s">
        <v>133</v>
      </c>
      <c r="G31" s="53" t="s">
        <v>98</v>
      </c>
      <c r="H31" s="53"/>
      <c r="I31" s="59">
        <v>3200</v>
      </c>
      <c r="J31" s="57"/>
      <c r="K31" s="57"/>
      <c r="L31" s="57"/>
      <c r="M31" s="57"/>
    </row>
    <row r="32" spans="1:13" s="34" customFormat="1" ht="45">
      <c r="A32" s="79" t="s">
        <v>238</v>
      </c>
      <c r="B32" s="52" t="s">
        <v>89</v>
      </c>
      <c r="C32" s="52" t="s">
        <v>63</v>
      </c>
      <c r="D32" s="52" t="s">
        <v>106</v>
      </c>
      <c r="E32" s="52" t="s">
        <v>285</v>
      </c>
      <c r="F32" s="52"/>
      <c r="G32" s="52"/>
      <c r="H32" s="52"/>
      <c r="I32" s="57">
        <f>I33</f>
        <v>15</v>
      </c>
      <c r="J32" s="57" t="e">
        <f>J33+#REF!</f>
        <v>#REF!</v>
      </c>
      <c r="K32" s="57" t="e">
        <f>K33+#REF!</f>
        <v>#REF!</v>
      </c>
      <c r="L32" s="57" t="e">
        <f>L33+#REF!</f>
        <v>#REF!</v>
      </c>
      <c r="M32" s="57" t="e">
        <f>M33+#REF!</f>
        <v>#REF!</v>
      </c>
    </row>
    <row r="33" spans="1:13" s="34" customFormat="1" ht="28.5" customHeight="1">
      <c r="A33" s="79" t="s">
        <v>130</v>
      </c>
      <c r="B33" s="52" t="s">
        <v>89</v>
      </c>
      <c r="C33" s="52" t="s">
        <v>63</v>
      </c>
      <c r="D33" s="52" t="s">
        <v>106</v>
      </c>
      <c r="E33" s="52" t="s">
        <v>285</v>
      </c>
      <c r="F33" s="52" t="s">
        <v>131</v>
      </c>
      <c r="G33" s="52"/>
      <c r="H33" s="52"/>
      <c r="I33" s="57">
        <f>I34</f>
        <v>15</v>
      </c>
      <c r="J33" s="57">
        <f>J34</f>
        <v>0</v>
      </c>
      <c r="K33" s="57">
        <f>K34</f>
        <v>0</v>
      </c>
      <c r="L33" s="57">
        <f>L34</f>
        <v>0</v>
      </c>
      <c r="M33" s="57">
        <f>M34</f>
        <v>0</v>
      </c>
    </row>
    <row r="34" spans="1:13" s="34" customFormat="1" ht="30">
      <c r="A34" s="79" t="s">
        <v>134</v>
      </c>
      <c r="B34" s="52" t="s">
        <v>89</v>
      </c>
      <c r="C34" s="52" t="s">
        <v>63</v>
      </c>
      <c r="D34" s="52" t="s">
        <v>106</v>
      </c>
      <c r="E34" s="52" t="s">
        <v>285</v>
      </c>
      <c r="F34" s="52" t="s">
        <v>133</v>
      </c>
      <c r="G34" s="52"/>
      <c r="H34" s="52"/>
      <c r="I34" s="57">
        <f>I35</f>
        <v>15</v>
      </c>
      <c r="J34" s="148"/>
      <c r="K34" s="148"/>
      <c r="L34" s="148"/>
      <c r="M34" s="148"/>
    </row>
    <row r="35" spans="1:13" s="34" customFormat="1" ht="18" customHeight="1">
      <c r="A35" s="80" t="s">
        <v>114</v>
      </c>
      <c r="B35" s="53" t="s">
        <v>89</v>
      </c>
      <c r="C35" s="53" t="s">
        <v>63</v>
      </c>
      <c r="D35" s="53" t="s">
        <v>106</v>
      </c>
      <c r="E35" s="53" t="s">
        <v>285</v>
      </c>
      <c r="F35" s="53" t="s">
        <v>133</v>
      </c>
      <c r="G35" s="53" t="s">
        <v>98</v>
      </c>
      <c r="H35" s="53"/>
      <c r="I35" s="59">
        <v>15</v>
      </c>
      <c r="J35" s="148"/>
      <c r="K35" s="148"/>
      <c r="L35" s="148"/>
      <c r="M35" s="148"/>
    </row>
    <row r="36" spans="1:13" s="33" customFormat="1" ht="46.5" customHeight="1">
      <c r="A36" s="81" t="s">
        <v>121</v>
      </c>
      <c r="B36" s="54" t="s">
        <v>90</v>
      </c>
      <c r="C36" s="54"/>
      <c r="D36" s="54"/>
      <c r="E36" s="54"/>
      <c r="F36" s="54"/>
      <c r="G36" s="54"/>
      <c r="H36" s="54"/>
      <c r="I36" s="56">
        <f>I39</f>
        <v>1291.4</v>
      </c>
      <c r="J36" s="56" t="e">
        <f>J39</f>
        <v>#REF!</v>
      </c>
      <c r="K36" s="56" t="e">
        <f>K39</f>
        <v>#REF!</v>
      </c>
      <c r="L36" s="56" t="e">
        <f>L39</f>
        <v>#REF!</v>
      </c>
      <c r="M36" s="56" t="e">
        <f>M39</f>
        <v>#REF!</v>
      </c>
    </row>
    <row r="37" spans="1:13" s="33" customFormat="1" ht="15.75">
      <c r="A37" s="81" t="s">
        <v>114</v>
      </c>
      <c r="B37" s="54" t="s">
        <v>90</v>
      </c>
      <c r="C37" s="54"/>
      <c r="D37" s="54"/>
      <c r="E37" s="54"/>
      <c r="F37" s="54"/>
      <c r="G37" s="54" t="s">
        <v>98</v>
      </c>
      <c r="H37" s="54"/>
      <c r="I37" s="56">
        <f>I45+I48+I51</f>
        <v>1291.4</v>
      </c>
      <c r="J37" s="56"/>
      <c r="K37" s="56"/>
      <c r="L37" s="56"/>
      <c r="M37" s="56"/>
    </row>
    <row r="38" spans="1:13" s="33" customFormat="1" ht="15.75">
      <c r="A38" s="81" t="s">
        <v>115</v>
      </c>
      <c r="B38" s="54" t="s">
        <v>90</v>
      </c>
      <c r="C38" s="54"/>
      <c r="D38" s="54"/>
      <c r="E38" s="54"/>
      <c r="F38" s="54"/>
      <c r="G38" s="54" t="s">
        <v>99</v>
      </c>
      <c r="H38" s="54"/>
      <c r="I38" s="56">
        <v>0</v>
      </c>
      <c r="J38" s="56"/>
      <c r="K38" s="56"/>
      <c r="L38" s="56"/>
      <c r="M38" s="56"/>
    </row>
    <row r="39" spans="1:13" s="33" customFormat="1" ht="15.75">
      <c r="A39" s="81" t="s">
        <v>120</v>
      </c>
      <c r="B39" s="54" t="s">
        <v>90</v>
      </c>
      <c r="C39" s="54" t="s">
        <v>63</v>
      </c>
      <c r="D39" s="54"/>
      <c r="E39" s="54"/>
      <c r="F39" s="54"/>
      <c r="G39" s="54"/>
      <c r="H39" s="54"/>
      <c r="I39" s="55">
        <f>I40</f>
        <v>1291.4</v>
      </c>
      <c r="J39" s="55" t="e">
        <f>J40</f>
        <v>#REF!</v>
      </c>
      <c r="K39" s="55" t="e">
        <f>K40</f>
        <v>#REF!</v>
      </c>
      <c r="L39" s="55" t="e">
        <f>L40</f>
        <v>#REF!</v>
      </c>
      <c r="M39" s="55" t="e">
        <f>M40</f>
        <v>#REF!</v>
      </c>
    </row>
    <row r="40" spans="1:13" s="33" customFormat="1" ht="42.75">
      <c r="A40" s="81" t="s">
        <v>91</v>
      </c>
      <c r="B40" s="54" t="s">
        <v>90</v>
      </c>
      <c r="C40" s="54" t="s">
        <v>63</v>
      </c>
      <c r="D40" s="54" t="s">
        <v>71</v>
      </c>
      <c r="E40" s="54"/>
      <c r="F40" s="54"/>
      <c r="G40" s="54"/>
      <c r="H40" s="54"/>
      <c r="I40" s="55">
        <f>I41</f>
        <v>1291.4</v>
      </c>
      <c r="J40" s="55" t="e">
        <f>J42</f>
        <v>#REF!</v>
      </c>
      <c r="K40" s="55" t="e">
        <f>K42</f>
        <v>#REF!</v>
      </c>
      <c r="L40" s="55" t="e">
        <f>L42</f>
        <v>#REF!</v>
      </c>
      <c r="M40" s="55" t="e">
        <f>M42</f>
        <v>#REF!</v>
      </c>
    </row>
    <row r="41" spans="1:13" s="33" customFormat="1" ht="15.75">
      <c r="A41" s="78" t="s">
        <v>32</v>
      </c>
      <c r="B41" s="52" t="s">
        <v>90</v>
      </c>
      <c r="C41" s="52" t="s">
        <v>63</v>
      </c>
      <c r="D41" s="52" t="s">
        <v>71</v>
      </c>
      <c r="E41" s="52" t="s">
        <v>280</v>
      </c>
      <c r="F41" s="52"/>
      <c r="G41" s="52"/>
      <c r="H41" s="52"/>
      <c r="I41" s="58">
        <f>I42</f>
        <v>1291.4</v>
      </c>
      <c r="J41" s="58" t="e">
        <f>J40</f>
        <v>#REF!</v>
      </c>
      <c r="K41" s="58" t="e">
        <f>K40</f>
        <v>#REF!</v>
      </c>
      <c r="L41" s="58" t="e">
        <f>L40</f>
        <v>#REF!</v>
      </c>
      <c r="M41" s="58" t="e">
        <f>M40</f>
        <v>#REF!</v>
      </c>
    </row>
    <row r="42" spans="1:13" s="38" customFormat="1" ht="30">
      <c r="A42" s="83" t="s">
        <v>127</v>
      </c>
      <c r="B42" s="52" t="s">
        <v>90</v>
      </c>
      <c r="C42" s="52" t="s">
        <v>63</v>
      </c>
      <c r="D42" s="52" t="s">
        <v>71</v>
      </c>
      <c r="E42" s="52" t="s">
        <v>281</v>
      </c>
      <c r="F42" s="52"/>
      <c r="G42" s="52"/>
      <c r="H42" s="52"/>
      <c r="I42" s="58">
        <f>I43+I46+I49</f>
        <v>1291.4</v>
      </c>
      <c r="J42" s="58" t="e">
        <f>J43+J46</f>
        <v>#REF!</v>
      </c>
      <c r="K42" s="58" t="e">
        <f>K43+K46</f>
        <v>#REF!</v>
      </c>
      <c r="L42" s="58" t="e">
        <f>L43+L46</f>
        <v>#REF!</v>
      </c>
      <c r="M42" s="58" t="e">
        <f>M43+M46</f>
        <v>#REF!</v>
      </c>
    </row>
    <row r="43" spans="1:13" s="38" customFormat="1" ht="75.75" customHeight="1">
      <c r="A43" s="78" t="s">
        <v>264</v>
      </c>
      <c r="B43" s="52" t="s">
        <v>90</v>
      </c>
      <c r="C43" s="52" t="s">
        <v>63</v>
      </c>
      <c r="D43" s="52" t="s">
        <v>71</v>
      </c>
      <c r="E43" s="52" t="s">
        <v>281</v>
      </c>
      <c r="F43" s="52" t="s">
        <v>128</v>
      </c>
      <c r="G43" s="52"/>
      <c r="H43" s="52"/>
      <c r="I43" s="58">
        <f>I44</f>
        <v>1280.4</v>
      </c>
      <c r="J43" s="58" t="e">
        <f>J44</f>
        <v>#REF!</v>
      </c>
      <c r="K43" s="58" t="e">
        <f>K44</f>
        <v>#REF!</v>
      </c>
      <c r="L43" s="58" t="e">
        <f>L44</f>
        <v>#REF!</v>
      </c>
      <c r="M43" s="58" t="e">
        <f>M44</f>
        <v>#REF!</v>
      </c>
    </row>
    <row r="44" spans="1:13" s="38" customFormat="1" ht="27.75" customHeight="1">
      <c r="A44" s="78" t="s">
        <v>132</v>
      </c>
      <c r="B44" s="52" t="s">
        <v>90</v>
      </c>
      <c r="C44" s="52" t="s">
        <v>63</v>
      </c>
      <c r="D44" s="52" t="s">
        <v>71</v>
      </c>
      <c r="E44" s="52" t="s">
        <v>281</v>
      </c>
      <c r="F44" s="52" t="s">
        <v>129</v>
      </c>
      <c r="G44" s="52"/>
      <c r="H44" s="52"/>
      <c r="I44" s="58">
        <f>I45</f>
        <v>1280.4</v>
      </c>
      <c r="J44" s="58" t="e">
        <f>#REF!+#REF!</f>
        <v>#REF!</v>
      </c>
      <c r="K44" s="58" t="e">
        <f>#REF!+#REF!</f>
        <v>#REF!</v>
      </c>
      <c r="L44" s="58" t="e">
        <f>#REF!+#REF!</f>
        <v>#REF!</v>
      </c>
      <c r="M44" s="58" t="e">
        <f>#REF!+#REF!</f>
        <v>#REF!</v>
      </c>
    </row>
    <row r="45" spans="1:13" s="38" customFormat="1" ht="13.5" customHeight="1">
      <c r="A45" s="80" t="s">
        <v>114</v>
      </c>
      <c r="B45" s="53" t="s">
        <v>90</v>
      </c>
      <c r="C45" s="53" t="s">
        <v>63</v>
      </c>
      <c r="D45" s="53" t="s">
        <v>71</v>
      </c>
      <c r="E45" s="53" t="s">
        <v>281</v>
      </c>
      <c r="F45" s="53" t="s">
        <v>129</v>
      </c>
      <c r="G45" s="53" t="s">
        <v>98</v>
      </c>
      <c r="H45" s="53"/>
      <c r="I45" s="59">
        <v>1280.4</v>
      </c>
      <c r="J45" s="149"/>
      <c r="K45" s="149"/>
      <c r="L45" s="149"/>
      <c r="M45" s="149"/>
    </row>
    <row r="46" spans="1:13" s="38" customFormat="1" ht="29.25" customHeight="1">
      <c r="A46" s="79" t="s">
        <v>130</v>
      </c>
      <c r="B46" s="52" t="s">
        <v>90</v>
      </c>
      <c r="C46" s="52" t="s">
        <v>63</v>
      </c>
      <c r="D46" s="52" t="s">
        <v>71</v>
      </c>
      <c r="E46" s="52" t="s">
        <v>281</v>
      </c>
      <c r="F46" s="52" t="s">
        <v>131</v>
      </c>
      <c r="G46" s="52"/>
      <c r="H46" s="52"/>
      <c r="I46" s="57">
        <f>I47</f>
        <v>8.5</v>
      </c>
      <c r="J46" s="39"/>
      <c r="K46" s="39"/>
      <c r="L46" s="39"/>
      <c r="M46" s="39"/>
    </row>
    <row r="47" spans="1:13" s="38" customFormat="1" ht="30">
      <c r="A47" s="79" t="s">
        <v>134</v>
      </c>
      <c r="B47" s="52" t="s">
        <v>90</v>
      </c>
      <c r="C47" s="52" t="s">
        <v>63</v>
      </c>
      <c r="D47" s="52" t="s">
        <v>71</v>
      </c>
      <c r="E47" s="52" t="s">
        <v>281</v>
      </c>
      <c r="F47" s="52" t="s">
        <v>133</v>
      </c>
      <c r="G47" s="52"/>
      <c r="H47" s="52"/>
      <c r="I47" s="57">
        <f>I48</f>
        <v>8.5</v>
      </c>
      <c r="J47" s="39"/>
      <c r="K47" s="39"/>
      <c r="L47" s="39"/>
      <c r="M47" s="39"/>
    </row>
    <row r="48" spans="1:13" s="32" customFormat="1" ht="15.75" customHeight="1">
      <c r="A48" s="80" t="s">
        <v>114</v>
      </c>
      <c r="B48" s="53" t="s">
        <v>90</v>
      </c>
      <c r="C48" s="53" t="s">
        <v>63</v>
      </c>
      <c r="D48" s="53" t="s">
        <v>71</v>
      </c>
      <c r="E48" s="53" t="s">
        <v>281</v>
      </c>
      <c r="F48" s="53" t="s">
        <v>133</v>
      </c>
      <c r="G48" s="53" t="s">
        <v>98</v>
      </c>
      <c r="H48" s="53"/>
      <c r="I48" s="59">
        <v>8.5</v>
      </c>
      <c r="J48" s="150"/>
      <c r="K48" s="150"/>
      <c r="L48" s="150"/>
      <c r="M48" s="150"/>
    </row>
    <row r="49" spans="1:13" s="32" customFormat="1" ht="15.75" customHeight="1">
      <c r="A49" s="79" t="s">
        <v>143</v>
      </c>
      <c r="B49" s="52" t="s">
        <v>90</v>
      </c>
      <c r="C49" s="52" t="s">
        <v>63</v>
      </c>
      <c r="D49" s="52" t="s">
        <v>71</v>
      </c>
      <c r="E49" s="52" t="s">
        <v>281</v>
      </c>
      <c r="F49" s="52" t="s">
        <v>142</v>
      </c>
      <c r="G49" s="52"/>
      <c r="H49" s="53"/>
      <c r="I49" s="59">
        <f>I50</f>
        <v>2.5</v>
      </c>
      <c r="J49" s="150"/>
      <c r="K49" s="150"/>
      <c r="L49" s="150"/>
      <c r="M49" s="150"/>
    </row>
    <row r="50" spans="1:13" s="32" customFormat="1" ht="15.75" customHeight="1">
      <c r="A50" s="79" t="s">
        <v>145</v>
      </c>
      <c r="B50" s="52" t="s">
        <v>90</v>
      </c>
      <c r="C50" s="52" t="s">
        <v>63</v>
      </c>
      <c r="D50" s="52" t="s">
        <v>71</v>
      </c>
      <c r="E50" s="52" t="s">
        <v>281</v>
      </c>
      <c r="F50" s="52" t="s">
        <v>144</v>
      </c>
      <c r="G50" s="52"/>
      <c r="H50" s="53"/>
      <c r="I50" s="59">
        <f>I51</f>
        <v>2.5</v>
      </c>
      <c r="J50" s="150"/>
      <c r="K50" s="150"/>
      <c r="L50" s="150"/>
      <c r="M50" s="150"/>
    </row>
    <row r="51" spans="1:13" s="32" customFormat="1" ht="15.75" customHeight="1">
      <c r="A51" s="80" t="s">
        <v>114</v>
      </c>
      <c r="B51" s="53" t="s">
        <v>90</v>
      </c>
      <c r="C51" s="53" t="s">
        <v>63</v>
      </c>
      <c r="D51" s="53" t="s">
        <v>71</v>
      </c>
      <c r="E51" s="53" t="s">
        <v>281</v>
      </c>
      <c r="F51" s="53" t="s">
        <v>144</v>
      </c>
      <c r="G51" s="53" t="s">
        <v>98</v>
      </c>
      <c r="H51" s="53"/>
      <c r="I51" s="59">
        <v>2.5</v>
      </c>
      <c r="J51" s="150"/>
      <c r="K51" s="150"/>
      <c r="L51" s="150"/>
      <c r="M51" s="150"/>
    </row>
    <row r="52" spans="1:13" s="32" customFormat="1" ht="44.25" customHeight="1">
      <c r="A52" s="81" t="s">
        <v>100</v>
      </c>
      <c r="B52" s="54" t="s">
        <v>92</v>
      </c>
      <c r="C52" s="54"/>
      <c r="D52" s="54"/>
      <c r="E52" s="54"/>
      <c r="F52" s="52"/>
      <c r="G52" s="52"/>
      <c r="H52" s="52"/>
      <c r="I52" s="55">
        <f>I55+I152</f>
        <v>471386.39999999997</v>
      </c>
      <c r="J52" s="55" t="e">
        <f>J55+J137+#REF!</f>
        <v>#REF!</v>
      </c>
      <c r="K52" s="55" t="e">
        <f>K55+K137+#REF!</f>
        <v>#REF!</v>
      </c>
      <c r="L52" s="55" t="e">
        <f>L55+L137+#REF!</f>
        <v>#REF!</v>
      </c>
      <c r="M52" s="55" t="e">
        <f>M55+M137+#REF!</f>
        <v>#REF!</v>
      </c>
    </row>
    <row r="53" spans="1:13" s="32" customFormat="1" ht="15">
      <c r="A53" s="81" t="s">
        <v>114</v>
      </c>
      <c r="B53" s="54" t="s">
        <v>92</v>
      </c>
      <c r="C53" s="54"/>
      <c r="D53" s="54"/>
      <c r="E53" s="54"/>
      <c r="F53" s="52"/>
      <c r="G53" s="52" t="s">
        <v>98</v>
      </c>
      <c r="H53" s="52"/>
      <c r="I53" s="55">
        <f>I67+I73+I96+I102+I110+I116+I119+I122+I126+I129+I132+I139+I142+I145+I151+I166+I90</f>
        <v>152544.40000000002</v>
      </c>
      <c r="J53" s="55"/>
      <c r="K53" s="55"/>
      <c r="L53" s="55"/>
      <c r="M53" s="55"/>
    </row>
    <row r="54" spans="1:13" s="32" customFormat="1" ht="15">
      <c r="A54" s="81" t="s">
        <v>115</v>
      </c>
      <c r="B54" s="54" t="s">
        <v>92</v>
      </c>
      <c r="C54" s="54"/>
      <c r="D54" s="54"/>
      <c r="E54" s="54"/>
      <c r="F54" s="52"/>
      <c r="G54" s="52" t="s">
        <v>99</v>
      </c>
      <c r="H54" s="52"/>
      <c r="I54" s="55">
        <f>I63+I79+I86+I158+I162</f>
        <v>318842</v>
      </c>
      <c r="J54" s="55"/>
      <c r="K54" s="55"/>
      <c r="L54" s="55"/>
      <c r="M54" s="55"/>
    </row>
    <row r="55" spans="1:13" s="32" customFormat="1" ht="15">
      <c r="A55" s="81" t="s">
        <v>54</v>
      </c>
      <c r="B55" s="54" t="s">
        <v>92</v>
      </c>
      <c r="C55" s="54" t="s">
        <v>70</v>
      </c>
      <c r="D55" s="52"/>
      <c r="E55" s="52"/>
      <c r="F55" s="52"/>
      <c r="G55" s="52"/>
      <c r="H55" s="52"/>
      <c r="I55" s="55">
        <f>I56+I74+I103+I111</f>
        <v>458912.19999999995</v>
      </c>
      <c r="J55" s="55" t="e">
        <f>J56+#REF!+#REF!+#REF!</f>
        <v>#REF!</v>
      </c>
      <c r="K55" s="55" t="e">
        <f>K56+#REF!+#REF!+#REF!</f>
        <v>#REF!</v>
      </c>
      <c r="L55" s="55" t="e">
        <f>L56+#REF!+#REF!+#REF!</f>
        <v>#REF!</v>
      </c>
      <c r="M55" s="55" t="e">
        <f>M56+#REF!+#REF!+#REF!</f>
        <v>#REF!</v>
      </c>
    </row>
    <row r="56" spans="1:13" s="32" customFormat="1" ht="15">
      <c r="A56" s="126" t="s">
        <v>55</v>
      </c>
      <c r="B56" s="54" t="s">
        <v>92</v>
      </c>
      <c r="C56" s="54" t="s">
        <v>70</v>
      </c>
      <c r="D56" s="54" t="s">
        <v>63</v>
      </c>
      <c r="E56" s="54"/>
      <c r="F56" s="54"/>
      <c r="G56" s="54"/>
      <c r="H56" s="54"/>
      <c r="I56" s="55">
        <f>I57+I68</f>
        <v>197915.6</v>
      </c>
      <c r="J56" s="55" t="e">
        <f>J57+#REF!</f>
        <v>#REF!</v>
      </c>
      <c r="K56" s="55" t="e">
        <f>K57+#REF!</f>
        <v>#REF!</v>
      </c>
      <c r="L56" s="55" t="e">
        <f>L57+#REF!</f>
        <v>#REF!</v>
      </c>
      <c r="M56" s="55" t="e">
        <f>M57+#REF!</f>
        <v>#REF!</v>
      </c>
    </row>
    <row r="57" spans="1:13" s="32" customFormat="1" ht="47.25" customHeight="1">
      <c r="A57" s="124" t="s">
        <v>182</v>
      </c>
      <c r="B57" s="52" t="s">
        <v>92</v>
      </c>
      <c r="C57" s="52" t="s">
        <v>70</v>
      </c>
      <c r="D57" s="52" t="s">
        <v>63</v>
      </c>
      <c r="E57" s="52" t="s">
        <v>286</v>
      </c>
      <c r="F57" s="52"/>
      <c r="G57" s="52"/>
      <c r="H57" s="52"/>
      <c r="I57" s="58">
        <f>I58</f>
        <v>197815.6</v>
      </c>
      <c r="J57" s="151"/>
      <c r="K57" s="151"/>
      <c r="L57" s="151"/>
      <c r="M57" s="151"/>
    </row>
    <row r="58" spans="1:13" s="32" customFormat="1" ht="45">
      <c r="A58" s="124" t="s">
        <v>162</v>
      </c>
      <c r="B58" s="52" t="s">
        <v>92</v>
      </c>
      <c r="C58" s="52" t="s">
        <v>70</v>
      </c>
      <c r="D58" s="52" t="s">
        <v>63</v>
      </c>
      <c r="E58" s="52" t="s">
        <v>287</v>
      </c>
      <c r="F58" s="52"/>
      <c r="G58" s="52"/>
      <c r="H58" s="52"/>
      <c r="I58" s="58">
        <f>I59</f>
        <v>197815.6</v>
      </c>
      <c r="J58" s="58" t="e">
        <f>J59+#REF!</f>
        <v>#REF!</v>
      </c>
      <c r="K58" s="58" t="e">
        <f>K59+#REF!</f>
        <v>#REF!</v>
      </c>
      <c r="L58" s="58" t="e">
        <f>L59+#REF!</f>
        <v>#REF!</v>
      </c>
      <c r="M58" s="58" t="e">
        <f>M59+#REF!</f>
        <v>#REF!</v>
      </c>
    </row>
    <row r="59" spans="1:13" s="32" customFormat="1" ht="62.25" customHeight="1">
      <c r="A59" s="124" t="s">
        <v>163</v>
      </c>
      <c r="B59" s="52" t="s">
        <v>92</v>
      </c>
      <c r="C59" s="52" t="s">
        <v>70</v>
      </c>
      <c r="D59" s="52" t="s">
        <v>63</v>
      </c>
      <c r="E59" s="52" t="s">
        <v>288</v>
      </c>
      <c r="F59" s="52"/>
      <c r="G59" s="52"/>
      <c r="H59" s="52"/>
      <c r="I59" s="58">
        <f>I60+I64</f>
        <v>197815.6</v>
      </c>
      <c r="J59" s="58" t="e">
        <f>#REF!+#REF!+#REF!+#REF!</f>
        <v>#REF!</v>
      </c>
      <c r="K59" s="58" t="e">
        <f>#REF!+#REF!+#REF!+#REF!</f>
        <v>#REF!</v>
      </c>
      <c r="L59" s="58" t="e">
        <f>#REF!+#REF!+#REF!+#REF!</f>
        <v>#REF!</v>
      </c>
      <c r="M59" s="58" t="e">
        <f>#REF!+#REF!+#REF!+#REF!</f>
        <v>#REF!</v>
      </c>
    </row>
    <row r="60" spans="1:13" s="32" customFormat="1" ht="180" customHeight="1">
      <c r="A60" s="131" t="s">
        <v>471</v>
      </c>
      <c r="B60" s="52" t="s">
        <v>92</v>
      </c>
      <c r="C60" s="52" t="s">
        <v>70</v>
      </c>
      <c r="D60" s="52" t="s">
        <v>63</v>
      </c>
      <c r="E60" s="52" t="s">
        <v>289</v>
      </c>
      <c r="F60" s="52"/>
      <c r="G60" s="52"/>
      <c r="H60" s="52"/>
      <c r="I60" s="58">
        <f>I61</f>
        <v>133755</v>
      </c>
      <c r="J60" s="58"/>
      <c r="K60" s="58"/>
      <c r="L60" s="58"/>
      <c r="M60" s="58"/>
    </row>
    <row r="61" spans="1:13" s="32" customFormat="1" ht="46.5" customHeight="1">
      <c r="A61" s="124" t="s">
        <v>137</v>
      </c>
      <c r="B61" s="52" t="s">
        <v>92</v>
      </c>
      <c r="C61" s="52" t="s">
        <v>70</v>
      </c>
      <c r="D61" s="52" t="s">
        <v>63</v>
      </c>
      <c r="E61" s="52" t="s">
        <v>289</v>
      </c>
      <c r="F61" s="52" t="s">
        <v>136</v>
      </c>
      <c r="G61" s="52"/>
      <c r="H61" s="52"/>
      <c r="I61" s="58">
        <f>I62</f>
        <v>133755</v>
      </c>
      <c r="J61" s="58"/>
      <c r="K61" s="58"/>
      <c r="L61" s="58"/>
      <c r="M61" s="58"/>
    </row>
    <row r="62" spans="1:13" s="32" customFormat="1" ht="15.75" customHeight="1">
      <c r="A62" s="124" t="s">
        <v>139</v>
      </c>
      <c r="B62" s="52" t="s">
        <v>92</v>
      </c>
      <c r="C62" s="52" t="s">
        <v>70</v>
      </c>
      <c r="D62" s="52" t="s">
        <v>63</v>
      </c>
      <c r="E62" s="52" t="s">
        <v>289</v>
      </c>
      <c r="F62" s="52" t="s">
        <v>138</v>
      </c>
      <c r="G62" s="52"/>
      <c r="H62" s="52"/>
      <c r="I62" s="58">
        <f>I63</f>
        <v>133755</v>
      </c>
      <c r="J62" s="58"/>
      <c r="K62" s="58"/>
      <c r="L62" s="58"/>
      <c r="M62" s="58"/>
    </row>
    <row r="63" spans="1:13" s="32" customFormat="1" ht="15" customHeight="1">
      <c r="A63" s="127" t="s">
        <v>115</v>
      </c>
      <c r="B63" s="53" t="s">
        <v>92</v>
      </c>
      <c r="C63" s="53" t="s">
        <v>70</v>
      </c>
      <c r="D63" s="53" t="s">
        <v>63</v>
      </c>
      <c r="E63" s="53" t="s">
        <v>289</v>
      </c>
      <c r="F63" s="53" t="s">
        <v>138</v>
      </c>
      <c r="G63" s="53" t="s">
        <v>99</v>
      </c>
      <c r="H63" s="53"/>
      <c r="I63" s="60">
        <v>133755</v>
      </c>
      <c r="J63" s="58"/>
      <c r="K63" s="58"/>
      <c r="L63" s="58"/>
      <c r="M63" s="58"/>
    </row>
    <row r="64" spans="1:13" s="32" customFormat="1" ht="18" customHeight="1">
      <c r="A64" s="124" t="s">
        <v>304</v>
      </c>
      <c r="B64" s="52" t="s">
        <v>92</v>
      </c>
      <c r="C64" s="52" t="s">
        <v>70</v>
      </c>
      <c r="D64" s="52" t="s">
        <v>63</v>
      </c>
      <c r="E64" s="52" t="s">
        <v>290</v>
      </c>
      <c r="F64" s="52"/>
      <c r="G64" s="52"/>
      <c r="H64" s="52"/>
      <c r="I64" s="58">
        <f>I65</f>
        <v>64060.6</v>
      </c>
      <c r="J64" s="58"/>
      <c r="K64" s="58"/>
      <c r="L64" s="58"/>
      <c r="M64" s="58"/>
    </row>
    <row r="65" spans="1:13" s="38" customFormat="1" ht="46.5" customHeight="1">
      <c r="A65" s="124" t="s">
        <v>137</v>
      </c>
      <c r="B65" s="52" t="s">
        <v>92</v>
      </c>
      <c r="C65" s="52" t="s">
        <v>70</v>
      </c>
      <c r="D65" s="52" t="s">
        <v>63</v>
      </c>
      <c r="E65" s="52" t="s">
        <v>290</v>
      </c>
      <c r="F65" s="52" t="s">
        <v>136</v>
      </c>
      <c r="G65" s="52"/>
      <c r="H65" s="52"/>
      <c r="I65" s="58">
        <f>I66</f>
        <v>64060.6</v>
      </c>
      <c r="J65" s="58" t="e">
        <f>J66+#REF!+#REF!+J81</f>
        <v>#REF!</v>
      </c>
      <c r="K65" s="58" t="e">
        <f>K66+#REF!+#REF!+K81</f>
        <v>#REF!</v>
      </c>
      <c r="L65" s="58" t="e">
        <f>L66+#REF!+#REF!+L81</f>
        <v>#REF!</v>
      </c>
      <c r="M65" s="58" t="e">
        <f>M66+#REF!+#REF!+M81</f>
        <v>#REF!</v>
      </c>
    </row>
    <row r="66" spans="1:13" s="38" customFormat="1" ht="15.75">
      <c r="A66" s="124" t="s">
        <v>139</v>
      </c>
      <c r="B66" s="52" t="s">
        <v>92</v>
      </c>
      <c r="C66" s="52" t="s">
        <v>70</v>
      </c>
      <c r="D66" s="52" t="s">
        <v>63</v>
      </c>
      <c r="E66" s="52" t="s">
        <v>290</v>
      </c>
      <c r="F66" s="52" t="s">
        <v>138</v>
      </c>
      <c r="G66" s="52"/>
      <c r="H66" s="52"/>
      <c r="I66" s="58">
        <f>I67</f>
        <v>64060.6</v>
      </c>
      <c r="J66" s="58" t="e">
        <f>#REF!</f>
        <v>#REF!</v>
      </c>
      <c r="K66" s="58" t="e">
        <f>#REF!</f>
        <v>#REF!</v>
      </c>
      <c r="L66" s="58" t="e">
        <f>#REF!</f>
        <v>#REF!</v>
      </c>
      <c r="M66" s="58" t="e">
        <f>#REF!</f>
        <v>#REF!</v>
      </c>
    </row>
    <row r="67" spans="1:13" s="38" customFormat="1" ht="17.25" customHeight="1">
      <c r="A67" s="125" t="s">
        <v>114</v>
      </c>
      <c r="B67" s="53" t="s">
        <v>92</v>
      </c>
      <c r="C67" s="53" t="s">
        <v>70</v>
      </c>
      <c r="D67" s="53" t="s">
        <v>63</v>
      </c>
      <c r="E67" s="53" t="s">
        <v>290</v>
      </c>
      <c r="F67" s="53" t="s">
        <v>138</v>
      </c>
      <c r="G67" s="53" t="s">
        <v>98</v>
      </c>
      <c r="H67" s="53"/>
      <c r="I67" s="59">
        <v>64060.6</v>
      </c>
      <c r="J67" s="58" t="e">
        <f>#REF!</f>
        <v>#REF!</v>
      </c>
      <c r="K67" s="58" t="e">
        <f>#REF!</f>
        <v>#REF!</v>
      </c>
      <c r="L67" s="58" t="e">
        <f>#REF!</f>
        <v>#REF!</v>
      </c>
      <c r="M67" s="58" t="e">
        <f>#REF!</f>
        <v>#REF!</v>
      </c>
    </row>
    <row r="68" spans="1:13" s="38" customFormat="1" ht="46.5" customHeight="1">
      <c r="A68" s="79" t="s">
        <v>181</v>
      </c>
      <c r="B68" s="52" t="s">
        <v>92</v>
      </c>
      <c r="C68" s="52" t="s">
        <v>70</v>
      </c>
      <c r="D68" s="52" t="s">
        <v>63</v>
      </c>
      <c r="E68" s="52" t="s">
        <v>23</v>
      </c>
      <c r="F68" s="52"/>
      <c r="G68" s="52"/>
      <c r="H68" s="52"/>
      <c r="I68" s="57">
        <f>I69</f>
        <v>100</v>
      </c>
      <c r="J68" s="160"/>
      <c r="K68" s="160"/>
      <c r="L68" s="160"/>
      <c r="M68" s="160"/>
    </row>
    <row r="69" spans="1:13" s="38" customFormat="1" ht="59.25" customHeight="1">
      <c r="A69" s="90" t="s">
        <v>24</v>
      </c>
      <c r="B69" s="52" t="s">
        <v>92</v>
      </c>
      <c r="C69" s="52" t="s">
        <v>70</v>
      </c>
      <c r="D69" s="52" t="s">
        <v>63</v>
      </c>
      <c r="E69" s="52" t="s">
        <v>25</v>
      </c>
      <c r="F69" s="52"/>
      <c r="G69" s="52"/>
      <c r="H69" s="52"/>
      <c r="I69" s="57">
        <f>I70</f>
        <v>100</v>
      </c>
      <c r="J69" s="160"/>
      <c r="K69" s="160"/>
      <c r="L69" s="160"/>
      <c r="M69" s="160"/>
    </row>
    <row r="70" spans="1:13" s="38" customFormat="1" ht="15.75" customHeight="1">
      <c r="A70" s="79" t="s">
        <v>310</v>
      </c>
      <c r="B70" s="52" t="s">
        <v>92</v>
      </c>
      <c r="C70" s="52" t="s">
        <v>70</v>
      </c>
      <c r="D70" s="52" t="s">
        <v>63</v>
      </c>
      <c r="E70" s="52" t="s">
        <v>26</v>
      </c>
      <c r="F70" s="52"/>
      <c r="G70" s="52"/>
      <c r="H70" s="52"/>
      <c r="I70" s="57">
        <f>I71</f>
        <v>100</v>
      </c>
      <c r="J70" s="160"/>
      <c r="K70" s="160"/>
      <c r="L70" s="160"/>
      <c r="M70" s="160"/>
    </row>
    <row r="71" spans="1:13" s="38" customFormat="1" ht="44.25" customHeight="1">
      <c r="A71" s="78" t="s">
        <v>137</v>
      </c>
      <c r="B71" s="52" t="s">
        <v>92</v>
      </c>
      <c r="C71" s="52" t="s">
        <v>70</v>
      </c>
      <c r="D71" s="52" t="s">
        <v>63</v>
      </c>
      <c r="E71" s="52" t="s">
        <v>26</v>
      </c>
      <c r="F71" s="52" t="s">
        <v>136</v>
      </c>
      <c r="G71" s="52"/>
      <c r="H71" s="52"/>
      <c r="I71" s="57">
        <f>I72</f>
        <v>100</v>
      </c>
      <c r="J71" s="160"/>
      <c r="K71" s="160"/>
      <c r="L71" s="160"/>
      <c r="M71" s="160"/>
    </row>
    <row r="72" spans="1:13" s="38" customFormat="1" ht="17.25" customHeight="1">
      <c r="A72" s="78" t="s">
        <v>139</v>
      </c>
      <c r="B72" s="52" t="s">
        <v>92</v>
      </c>
      <c r="C72" s="52" t="s">
        <v>70</v>
      </c>
      <c r="D72" s="52" t="s">
        <v>63</v>
      </c>
      <c r="E72" s="52" t="s">
        <v>26</v>
      </c>
      <c r="F72" s="52" t="s">
        <v>138</v>
      </c>
      <c r="G72" s="52"/>
      <c r="H72" s="52"/>
      <c r="I72" s="57">
        <f>I73</f>
        <v>100</v>
      </c>
      <c r="J72" s="160"/>
      <c r="K72" s="160"/>
      <c r="L72" s="160"/>
      <c r="M72" s="160"/>
    </row>
    <row r="73" spans="1:13" s="38" customFormat="1" ht="17.25" customHeight="1">
      <c r="A73" s="80" t="s">
        <v>114</v>
      </c>
      <c r="B73" s="53" t="s">
        <v>92</v>
      </c>
      <c r="C73" s="53" t="s">
        <v>70</v>
      </c>
      <c r="D73" s="53" t="s">
        <v>63</v>
      </c>
      <c r="E73" s="53" t="s">
        <v>26</v>
      </c>
      <c r="F73" s="53" t="s">
        <v>138</v>
      </c>
      <c r="G73" s="53" t="s">
        <v>98</v>
      </c>
      <c r="H73" s="53"/>
      <c r="I73" s="59">
        <v>100</v>
      </c>
      <c r="J73" s="160"/>
      <c r="K73" s="160"/>
      <c r="L73" s="160"/>
      <c r="M73" s="160"/>
    </row>
    <row r="74" spans="1:13" s="32" customFormat="1" ht="15">
      <c r="A74" s="126" t="s">
        <v>56</v>
      </c>
      <c r="B74" s="54" t="s">
        <v>92</v>
      </c>
      <c r="C74" s="54" t="s">
        <v>70</v>
      </c>
      <c r="D74" s="54" t="s">
        <v>69</v>
      </c>
      <c r="E74" s="53"/>
      <c r="F74" s="54"/>
      <c r="G74" s="54"/>
      <c r="H74" s="54"/>
      <c r="I74" s="55">
        <f>I75+I80</f>
        <v>238767.5</v>
      </c>
      <c r="J74" s="151"/>
      <c r="K74" s="151"/>
      <c r="L74" s="151"/>
      <c r="M74" s="151"/>
    </row>
    <row r="75" spans="1:13" s="32" customFormat="1" ht="15">
      <c r="A75" s="124" t="s">
        <v>32</v>
      </c>
      <c r="B75" s="52" t="s">
        <v>92</v>
      </c>
      <c r="C75" s="52" t="s">
        <v>70</v>
      </c>
      <c r="D75" s="52" t="s">
        <v>69</v>
      </c>
      <c r="E75" s="52" t="s">
        <v>280</v>
      </c>
      <c r="F75" s="54"/>
      <c r="G75" s="54"/>
      <c r="H75" s="54"/>
      <c r="I75" s="58">
        <f>I76</f>
        <v>6937.1</v>
      </c>
      <c r="J75" s="151"/>
      <c r="K75" s="151"/>
      <c r="L75" s="151"/>
      <c r="M75" s="151"/>
    </row>
    <row r="76" spans="1:13" s="32" customFormat="1" ht="45">
      <c r="A76" s="131" t="s">
        <v>305</v>
      </c>
      <c r="B76" s="52" t="s">
        <v>92</v>
      </c>
      <c r="C76" s="52" t="s">
        <v>70</v>
      </c>
      <c r="D76" s="52" t="s">
        <v>69</v>
      </c>
      <c r="E76" s="128" t="s">
        <v>306</v>
      </c>
      <c r="F76" s="54"/>
      <c r="G76" s="54"/>
      <c r="H76" s="54"/>
      <c r="I76" s="58">
        <f>I77</f>
        <v>6937.1</v>
      </c>
      <c r="J76" s="151"/>
      <c r="K76" s="151"/>
      <c r="L76" s="151"/>
      <c r="M76" s="151"/>
    </row>
    <row r="77" spans="1:13" s="32" customFormat="1" ht="46.5" customHeight="1">
      <c r="A77" s="124" t="s">
        <v>137</v>
      </c>
      <c r="B77" s="52" t="s">
        <v>92</v>
      </c>
      <c r="C77" s="52" t="s">
        <v>70</v>
      </c>
      <c r="D77" s="52" t="s">
        <v>69</v>
      </c>
      <c r="E77" s="128" t="s">
        <v>306</v>
      </c>
      <c r="F77" s="52" t="s">
        <v>136</v>
      </c>
      <c r="G77" s="54"/>
      <c r="H77" s="54"/>
      <c r="I77" s="58">
        <f>I78</f>
        <v>6937.1</v>
      </c>
      <c r="J77" s="151"/>
      <c r="K77" s="151"/>
      <c r="L77" s="151"/>
      <c r="M77" s="151"/>
    </row>
    <row r="78" spans="1:13" s="32" customFormat="1" ht="15">
      <c r="A78" s="124" t="s">
        <v>139</v>
      </c>
      <c r="B78" s="52" t="s">
        <v>92</v>
      </c>
      <c r="C78" s="52" t="s">
        <v>70</v>
      </c>
      <c r="D78" s="52" t="s">
        <v>69</v>
      </c>
      <c r="E78" s="128" t="s">
        <v>306</v>
      </c>
      <c r="F78" s="52" t="s">
        <v>138</v>
      </c>
      <c r="G78" s="54"/>
      <c r="H78" s="54"/>
      <c r="I78" s="58">
        <f>I79</f>
        <v>6937.1</v>
      </c>
      <c r="J78" s="151"/>
      <c r="K78" s="151"/>
      <c r="L78" s="151"/>
      <c r="M78" s="151"/>
    </row>
    <row r="79" spans="1:13" s="32" customFormat="1" ht="15">
      <c r="A79" s="127" t="s">
        <v>115</v>
      </c>
      <c r="B79" s="53" t="s">
        <v>92</v>
      </c>
      <c r="C79" s="53" t="s">
        <v>70</v>
      </c>
      <c r="D79" s="53" t="s">
        <v>69</v>
      </c>
      <c r="E79" s="129" t="s">
        <v>306</v>
      </c>
      <c r="F79" s="53" t="s">
        <v>138</v>
      </c>
      <c r="G79" s="53" t="s">
        <v>99</v>
      </c>
      <c r="H79" s="63"/>
      <c r="I79" s="60">
        <v>6937.1</v>
      </c>
      <c r="J79" s="151"/>
      <c r="K79" s="151"/>
      <c r="L79" s="151"/>
      <c r="M79" s="151"/>
    </row>
    <row r="80" spans="1:13" s="32" customFormat="1" ht="45.75" customHeight="1">
      <c r="A80" s="78" t="s">
        <v>182</v>
      </c>
      <c r="B80" s="52" t="s">
        <v>92</v>
      </c>
      <c r="C80" s="52" t="s">
        <v>70</v>
      </c>
      <c r="D80" s="52" t="s">
        <v>69</v>
      </c>
      <c r="E80" s="52" t="s">
        <v>286</v>
      </c>
      <c r="F80" s="52"/>
      <c r="G80" s="52"/>
      <c r="H80" s="52"/>
      <c r="I80" s="58">
        <f>I81+I97+I91</f>
        <v>231830.4</v>
      </c>
      <c r="J80" s="39"/>
      <c r="K80" s="39"/>
      <c r="L80" s="39"/>
      <c r="M80" s="39"/>
    </row>
    <row r="81" spans="1:13" s="32" customFormat="1" ht="30">
      <c r="A81" s="78" t="s">
        <v>164</v>
      </c>
      <c r="B81" s="52" t="s">
        <v>92</v>
      </c>
      <c r="C81" s="52" t="s">
        <v>70</v>
      </c>
      <c r="D81" s="52" t="s">
        <v>69</v>
      </c>
      <c r="E81" s="52" t="s">
        <v>291</v>
      </c>
      <c r="F81" s="52"/>
      <c r="G81" s="52"/>
      <c r="H81" s="52"/>
      <c r="I81" s="58">
        <f>I82</f>
        <v>211547.3</v>
      </c>
      <c r="J81" s="57" t="e">
        <f>J82</f>
        <v>#REF!</v>
      </c>
      <c r="K81" s="57" t="e">
        <f>K82</f>
        <v>#REF!</v>
      </c>
      <c r="L81" s="57" t="e">
        <f>L82</f>
        <v>#REF!</v>
      </c>
      <c r="M81" s="57" t="e">
        <f>M82</f>
        <v>#REF!</v>
      </c>
    </row>
    <row r="82" spans="1:13" s="32" customFormat="1" ht="72.75" customHeight="1">
      <c r="A82" s="131" t="s">
        <v>165</v>
      </c>
      <c r="B82" s="52" t="s">
        <v>92</v>
      </c>
      <c r="C82" s="52" t="s">
        <v>70</v>
      </c>
      <c r="D82" s="52" t="s">
        <v>69</v>
      </c>
      <c r="E82" s="52" t="s">
        <v>292</v>
      </c>
      <c r="F82" s="52"/>
      <c r="G82" s="52"/>
      <c r="H82" s="52"/>
      <c r="I82" s="58">
        <f>I83+I87</f>
        <v>211547.3</v>
      </c>
      <c r="J82" s="57" t="e">
        <f>#REF!</f>
        <v>#REF!</v>
      </c>
      <c r="K82" s="57" t="e">
        <f>#REF!</f>
        <v>#REF!</v>
      </c>
      <c r="L82" s="57" t="e">
        <f>#REF!</f>
        <v>#REF!</v>
      </c>
      <c r="M82" s="57" t="e">
        <f>#REF!</f>
        <v>#REF!</v>
      </c>
    </row>
    <row r="83" spans="1:13" s="32" customFormat="1" ht="177" customHeight="1">
      <c r="A83" s="131" t="s">
        <v>471</v>
      </c>
      <c r="B83" s="52" t="s">
        <v>92</v>
      </c>
      <c r="C83" s="52" t="s">
        <v>70</v>
      </c>
      <c r="D83" s="52" t="s">
        <v>69</v>
      </c>
      <c r="E83" s="52" t="s">
        <v>308</v>
      </c>
      <c r="F83" s="52"/>
      <c r="G83" s="52"/>
      <c r="H83" s="52"/>
      <c r="I83" s="58">
        <f>I84</f>
        <v>165700</v>
      </c>
      <c r="J83" s="152"/>
      <c r="K83" s="152"/>
      <c r="L83" s="152"/>
      <c r="M83" s="152"/>
    </row>
    <row r="84" spans="1:13" s="32" customFormat="1" ht="45" customHeight="1">
      <c r="A84" s="124" t="s">
        <v>137</v>
      </c>
      <c r="B84" s="52" t="s">
        <v>92</v>
      </c>
      <c r="C84" s="52" t="s">
        <v>70</v>
      </c>
      <c r="D84" s="52" t="s">
        <v>69</v>
      </c>
      <c r="E84" s="52" t="s">
        <v>308</v>
      </c>
      <c r="F84" s="52" t="s">
        <v>136</v>
      </c>
      <c r="G84" s="52"/>
      <c r="H84" s="52"/>
      <c r="I84" s="58">
        <f>I85</f>
        <v>165700</v>
      </c>
      <c r="J84" s="152"/>
      <c r="K84" s="152"/>
      <c r="L84" s="152"/>
      <c r="M84" s="152"/>
    </row>
    <row r="85" spans="1:13" s="32" customFormat="1" ht="15">
      <c r="A85" s="124" t="s">
        <v>139</v>
      </c>
      <c r="B85" s="52" t="s">
        <v>92</v>
      </c>
      <c r="C85" s="52" t="s">
        <v>70</v>
      </c>
      <c r="D85" s="52" t="s">
        <v>69</v>
      </c>
      <c r="E85" s="52" t="s">
        <v>308</v>
      </c>
      <c r="F85" s="52" t="s">
        <v>138</v>
      </c>
      <c r="G85" s="52"/>
      <c r="H85" s="52"/>
      <c r="I85" s="58">
        <f>I86</f>
        <v>165700</v>
      </c>
      <c r="J85" s="152"/>
      <c r="K85" s="152"/>
      <c r="L85" s="152"/>
      <c r="M85" s="152"/>
    </row>
    <row r="86" spans="1:13" s="32" customFormat="1" ht="15">
      <c r="A86" s="127" t="s">
        <v>115</v>
      </c>
      <c r="B86" s="53" t="s">
        <v>92</v>
      </c>
      <c r="C86" s="53" t="s">
        <v>70</v>
      </c>
      <c r="D86" s="53" t="s">
        <v>69</v>
      </c>
      <c r="E86" s="53" t="s">
        <v>308</v>
      </c>
      <c r="F86" s="53" t="s">
        <v>138</v>
      </c>
      <c r="G86" s="53" t="s">
        <v>99</v>
      </c>
      <c r="H86" s="53"/>
      <c r="I86" s="60">
        <v>165700</v>
      </c>
      <c r="J86" s="152"/>
      <c r="K86" s="152"/>
      <c r="L86" s="152"/>
      <c r="M86" s="152"/>
    </row>
    <row r="87" spans="1:13" s="32" customFormat="1" ht="15">
      <c r="A87" s="124" t="s">
        <v>310</v>
      </c>
      <c r="B87" s="52" t="s">
        <v>92</v>
      </c>
      <c r="C87" s="52" t="s">
        <v>70</v>
      </c>
      <c r="D87" s="52" t="s">
        <v>69</v>
      </c>
      <c r="E87" s="52" t="s">
        <v>293</v>
      </c>
      <c r="F87" s="52"/>
      <c r="G87" s="52"/>
      <c r="H87" s="52"/>
      <c r="I87" s="58">
        <f>I88</f>
        <v>45847.3</v>
      </c>
      <c r="J87" s="152"/>
      <c r="K87" s="152"/>
      <c r="L87" s="152"/>
      <c r="M87" s="152"/>
    </row>
    <row r="88" spans="1:13" s="32" customFormat="1" ht="44.25" customHeight="1">
      <c r="A88" s="124" t="s">
        <v>137</v>
      </c>
      <c r="B88" s="52" t="s">
        <v>92</v>
      </c>
      <c r="C88" s="52" t="s">
        <v>70</v>
      </c>
      <c r="D88" s="52" t="s">
        <v>69</v>
      </c>
      <c r="E88" s="52" t="s">
        <v>293</v>
      </c>
      <c r="F88" s="52" t="s">
        <v>136</v>
      </c>
      <c r="G88" s="52"/>
      <c r="H88" s="52"/>
      <c r="I88" s="58">
        <f>I89</f>
        <v>45847.3</v>
      </c>
      <c r="J88" s="151"/>
      <c r="K88" s="151"/>
      <c r="L88" s="151"/>
      <c r="M88" s="151"/>
    </row>
    <row r="89" spans="1:13" s="32" customFormat="1" ht="15">
      <c r="A89" s="124" t="s">
        <v>139</v>
      </c>
      <c r="B89" s="52" t="s">
        <v>92</v>
      </c>
      <c r="C89" s="52" t="s">
        <v>70</v>
      </c>
      <c r="D89" s="52" t="s">
        <v>69</v>
      </c>
      <c r="E89" s="52" t="s">
        <v>293</v>
      </c>
      <c r="F89" s="52" t="s">
        <v>138</v>
      </c>
      <c r="G89" s="52"/>
      <c r="H89" s="52"/>
      <c r="I89" s="58">
        <f>I90</f>
        <v>45847.3</v>
      </c>
      <c r="J89" s="151"/>
      <c r="K89" s="151"/>
      <c r="L89" s="151"/>
      <c r="M89" s="151"/>
    </row>
    <row r="90" spans="1:13" s="38" customFormat="1" ht="18.75" customHeight="1">
      <c r="A90" s="125" t="s">
        <v>114</v>
      </c>
      <c r="B90" s="53" t="s">
        <v>92</v>
      </c>
      <c r="C90" s="53" t="s">
        <v>70</v>
      </c>
      <c r="D90" s="53" t="s">
        <v>69</v>
      </c>
      <c r="E90" s="53" t="s">
        <v>293</v>
      </c>
      <c r="F90" s="53" t="s">
        <v>138</v>
      </c>
      <c r="G90" s="53" t="s">
        <v>98</v>
      </c>
      <c r="H90" s="53"/>
      <c r="I90" s="59">
        <v>45847.3</v>
      </c>
      <c r="J90" s="39"/>
      <c r="K90" s="39"/>
      <c r="L90" s="39"/>
      <c r="M90" s="39"/>
    </row>
    <row r="91" spans="1:13" s="38" customFormat="1" ht="45">
      <c r="A91" s="79" t="s">
        <v>168</v>
      </c>
      <c r="B91" s="52" t="s">
        <v>92</v>
      </c>
      <c r="C91" s="52" t="s">
        <v>70</v>
      </c>
      <c r="D91" s="52" t="s">
        <v>69</v>
      </c>
      <c r="E91" s="52" t="s">
        <v>22</v>
      </c>
      <c r="F91" s="52"/>
      <c r="G91" s="52"/>
      <c r="H91" s="52"/>
      <c r="I91" s="57">
        <f>I92</f>
        <v>2117.5</v>
      </c>
      <c r="J91" s="57" t="e">
        <f>J92</f>
        <v>#REF!</v>
      </c>
      <c r="K91" s="57" t="e">
        <f>K92</f>
        <v>#REF!</v>
      </c>
      <c r="L91" s="57" t="e">
        <f>L92</f>
        <v>#REF!</v>
      </c>
      <c r="M91" s="57" t="e">
        <f>M92</f>
        <v>#REF!</v>
      </c>
    </row>
    <row r="92" spans="1:13" s="38" customFormat="1" ht="29.25" customHeight="1">
      <c r="A92" s="86" t="s">
        <v>451</v>
      </c>
      <c r="B92" s="52" t="s">
        <v>92</v>
      </c>
      <c r="C92" s="52" t="s">
        <v>70</v>
      </c>
      <c r="D92" s="52" t="s">
        <v>69</v>
      </c>
      <c r="E92" s="52" t="s">
        <v>170</v>
      </c>
      <c r="F92" s="52"/>
      <c r="G92" s="52"/>
      <c r="H92" s="54"/>
      <c r="I92" s="57">
        <f>I93</f>
        <v>2117.5</v>
      </c>
      <c r="J92" s="57" t="e">
        <f>#REF!</f>
        <v>#REF!</v>
      </c>
      <c r="K92" s="57" t="e">
        <f>#REF!</f>
        <v>#REF!</v>
      </c>
      <c r="L92" s="57" t="e">
        <f>#REF!</f>
        <v>#REF!</v>
      </c>
      <c r="M92" s="57" t="e">
        <f>#REF!</f>
        <v>#REF!</v>
      </c>
    </row>
    <row r="93" spans="1:13" s="38" customFormat="1" ht="15.75">
      <c r="A93" s="83" t="s">
        <v>310</v>
      </c>
      <c r="B93" s="52" t="s">
        <v>92</v>
      </c>
      <c r="C93" s="52" t="s">
        <v>70</v>
      </c>
      <c r="D93" s="52" t="s">
        <v>69</v>
      </c>
      <c r="E93" s="52" t="s">
        <v>171</v>
      </c>
      <c r="F93" s="52"/>
      <c r="G93" s="52"/>
      <c r="H93" s="54"/>
      <c r="I93" s="57">
        <f>I94</f>
        <v>2117.5</v>
      </c>
      <c r="J93" s="152"/>
      <c r="K93" s="152"/>
      <c r="L93" s="152"/>
      <c r="M93" s="152"/>
    </row>
    <row r="94" spans="1:13" s="38" customFormat="1" ht="44.25" customHeight="1">
      <c r="A94" s="78" t="s">
        <v>137</v>
      </c>
      <c r="B94" s="53" t="s">
        <v>92</v>
      </c>
      <c r="C94" s="52" t="s">
        <v>70</v>
      </c>
      <c r="D94" s="52" t="s">
        <v>69</v>
      </c>
      <c r="E94" s="52" t="s">
        <v>171</v>
      </c>
      <c r="F94" s="52" t="s">
        <v>136</v>
      </c>
      <c r="G94" s="52"/>
      <c r="H94" s="52"/>
      <c r="I94" s="57">
        <f>I95</f>
        <v>2117.5</v>
      </c>
      <c r="J94" s="151"/>
      <c r="K94" s="151"/>
      <c r="L94" s="151"/>
      <c r="M94" s="151"/>
    </row>
    <row r="95" spans="1:13" s="38" customFormat="1" ht="15.75">
      <c r="A95" s="78" t="s">
        <v>139</v>
      </c>
      <c r="B95" s="53" t="s">
        <v>92</v>
      </c>
      <c r="C95" s="52" t="s">
        <v>70</v>
      </c>
      <c r="D95" s="52" t="s">
        <v>69</v>
      </c>
      <c r="E95" s="52" t="s">
        <v>171</v>
      </c>
      <c r="F95" s="52" t="s">
        <v>138</v>
      </c>
      <c r="G95" s="52"/>
      <c r="H95" s="52"/>
      <c r="I95" s="57">
        <f>I96</f>
        <v>2117.5</v>
      </c>
      <c r="J95" s="151"/>
      <c r="K95" s="151"/>
      <c r="L95" s="151"/>
      <c r="M95" s="151"/>
    </row>
    <row r="96" spans="1:13" s="38" customFormat="1" ht="15.75">
      <c r="A96" s="80" t="s">
        <v>114</v>
      </c>
      <c r="B96" s="53" t="s">
        <v>92</v>
      </c>
      <c r="C96" s="53" t="s">
        <v>70</v>
      </c>
      <c r="D96" s="52" t="s">
        <v>69</v>
      </c>
      <c r="E96" s="53" t="s">
        <v>171</v>
      </c>
      <c r="F96" s="53" t="s">
        <v>138</v>
      </c>
      <c r="G96" s="53" t="s">
        <v>98</v>
      </c>
      <c r="H96" s="53"/>
      <c r="I96" s="59">
        <v>2117.5</v>
      </c>
      <c r="J96" s="151"/>
      <c r="K96" s="151"/>
      <c r="L96" s="151"/>
      <c r="M96" s="151"/>
    </row>
    <row r="97" spans="1:13" s="32" customFormat="1" ht="45">
      <c r="A97" s="79" t="s">
        <v>172</v>
      </c>
      <c r="B97" s="52" t="s">
        <v>92</v>
      </c>
      <c r="C97" s="52" t="s">
        <v>70</v>
      </c>
      <c r="D97" s="52" t="s">
        <v>69</v>
      </c>
      <c r="E97" s="52" t="s">
        <v>270</v>
      </c>
      <c r="F97" s="52"/>
      <c r="G97" s="52"/>
      <c r="H97" s="52"/>
      <c r="I97" s="57">
        <f>I98</f>
        <v>18165.6</v>
      </c>
      <c r="J97" s="57" t="e">
        <f>#REF!</f>
        <v>#REF!</v>
      </c>
      <c r="K97" s="57" t="e">
        <f>#REF!</f>
        <v>#REF!</v>
      </c>
      <c r="L97" s="57" t="e">
        <f>#REF!</f>
        <v>#REF!</v>
      </c>
      <c r="M97" s="57" t="e">
        <f>#REF!</f>
        <v>#REF!</v>
      </c>
    </row>
    <row r="98" spans="1:13" s="32" customFormat="1" ht="45">
      <c r="A98" s="79" t="s">
        <v>173</v>
      </c>
      <c r="B98" s="52" t="s">
        <v>92</v>
      </c>
      <c r="C98" s="52" t="s">
        <v>70</v>
      </c>
      <c r="D98" s="52" t="s">
        <v>69</v>
      </c>
      <c r="E98" s="52" t="s">
        <v>272</v>
      </c>
      <c r="F98" s="52"/>
      <c r="G98" s="52"/>
      <c r="H98" s="52"/>
      <c r="I98" s="57">
        <f>I99</f>
        <v>18165.6</v>
      </c>
      <c r="J98" s="57"/>
      <c r="K98" s="57"/>
      <c r="L98" s="57"/>
      <c r="M98" s="57"/>
    </row>
    <row r="99" spans="1:13" s="32" customFormat="1" ht="15.75">
      <c r="A99" s="153" t="s">
        <v>310</v>
      </c>
      <c r="B99" s="52" t="s">
        <v>92</v>
      </c>
      <c r="C99" s="52" t="s">
        <v>70</v>
      </c>
      <c r="D99" s="52" t="s">
        <v>69</v>
      </c>
      <c r="E99" s="52" t="s">
        <v>438</v>
      </c>
      <c r="F99" s="52"/>
      <c r="G99" s="52"/>
      <c r="H99" s="52"/>
      <c r="I99" s="57">
        <f>I100</f>
        <v>18165.6</v>
      </c>
      <c r="J99" s="57" t="e">
        <f>#REF!+J103+#REF!</f>
        <v>#REF!</v>
      </c>
      <c r="K99" s="57" t="e">
        <f>#REF!+K103+#REF!</f>
        <v>#REF!</v>
      </c>
      <c r="L99" s="57" t="e">
        <f>#REF!+L103+#REF!</f>
        <v>#REF!</v>
      </c>
      <c r="M99" s="57" t="e">
        <f>#REF!+M103+#REF!</f>
        <v>#REF!</v>
      </c>
    </row>
    <row r="100" spans="1:13" s="32" customFormat="1" ht="45">
      <c r="A100" s="78" t="s">
        <v>137</v>
      </c>
      <c r="B100" s="52" t="s">
        <v>92</v>
      </c>
      <c r="C100" s="52" t="s">
        <v>70</v>
      </c>
      <c r="D100" s="52" t="s">
        <v>69</v>
      </c>
      <c r="E100" s="52" t="s">
        <v>438</v>
      </c>
      <c r="F100" s="52" t="s">
        <v>136</v>
      </c>
      <c r="G100" s="52"/>
      <c r="H100" s="52"/>
      <c r="I100" s="57">
        <f>I101</f>
        <v>18165.6</v>
      </c>
      <c r="J100" s="154"/>
      <c r="K100" s="154"/>
      <c r="L100" s="154"/>
      <c r="M100" s="155"/>
    </row>
    <row r="101" spans="1:13" s="32" customFormat="1" ht="15">
      <c r="A101" s="78" t="s">
        <v>139</v>
      </c>
      <c r="B101" s="52" t="s">
        <v>92</v>
      </c>
      <c r="C101" s="52" t="s">
        <v>70</v>
      </c>
      <c r="D101" s="52" t="s">
        <v>69</v>
      </c>
      <c r="E101" s="52" t="s">
        <v>438</v>
      </c>
      <c r="F101" s="52" t="s">
        <v>138</v>
      </c>
      <c r="G101" s="52"/>
      <c r="H101" s="52"/>
      <c r="I101" s="57">
        <f>I102</f>
        <v>18165.6</v>
      </c>
      <c r="J101" s="156"/>
      <c r="K101" s="156"/>
      <c r="L101" s="156"/>
      <c r="M101" s="157"/>
    </row>
    <row r="102" spans="1:13" s="32" customFormat="1" ht="15.75">
      <c r="A102" s="80" t="s">
        <v>114</v>
      </c>
      <c r="B102" s="53" t="s">
        <v>92</v>
      </c>
      <c r="C102" s="53" t="s">
        <v>70</v>
      </c>
      <c r="D102" s="53" t="s">
        <v>69</v>
      </c>
      <c r="E102" s="53" t="s">
        <v>438</v>
      </c>
      <c r="F102" s="53" t="s">
        <v>138</v>
      </c>
      <c r="G102" s="53" t="s">
        <v>98</v>
      </c>
      <c r="H102" s="53"/>
      <c r="I102" s="59">
        <v>18165.6</v>
      </c>
      <c r="J102" s="158"/>
      <c r="K102" s="158"/>
      <c r="L102" s="158"/>
      <c r="M102" s="158"/>
    </row>
    <row r="103" spans="1:13" s="32" customFormat="1" ht="27.75" customHeight="1">
      <c r="A103" s="81" t="s">
        <v>57</v>
      </c>
      <c r="B103" s="54" t="s">
        <v>92</v>
      </c>
      <c r="C103" s="54" t="s">
        <v>70</v>
      </c>
      <c r="D103" s="54" t="s">
        <v>70</v>
      </c>
      <c r="E103" s="54"/>
      <c r="F103" s="54"/>
      <c r="G103" s="54"/>
      <c r="H103" s="54"/>
      <c r="I103" s="56">
        <f>I104</f>
        <v>2000</v>
      </c>
      <c r="J103" s="58" t="e">
        <f>J104</f>
        <v>#REF!</v>
      </c>
      <c r="K103" s="58" t="e">
        <f>K104</f>
        <v>#REF!</v>
      </c>
      <c r="L103" s="58" t="e">
        <f>L104</f>
        <v>#REF!</v>
      </c>
      <c r="M103" s="58" t="e">
        <f>M104</f>
        <v>#REF!</v>
      </c>
    </row>
    <row r="104" spans="1:13" s="32" customFormat="1" ht="45" customHeight="1">
      <c r="A104" s="78" t="s">
        <v>182</v>
      </c>
      <c r="B104" s="52" t="s">
        <v>92</v>
      </c>
      <c r="C104" s="52" t="s">
        <v>70</v>
      </c>
      <c r="D104" s="52" t="s">
        <v>70</v>
      </c>
      <c r="E104" s="52" t="s">
        <v>286</v>
      </c>
      <c r="F104" s="52"/>
      <c r="G104" s="52"/>
      <c r="H104" s="52"/>
      <c r="I104" s="57">
        <f aca="true" t="shared" si="1" ref="I104:I109">I105</f>
        <v>2000</v>
      </c>
      <c r="J104" s="58" t="e">
        <f>J105+#REF!</f>
        <v>#REF!</v>
      </c>
      <c r="K104" s="58" t="e">
        <f>K105+#REF!</f>
        <v>#REF!</v>
      </c>
      <c r="L104" s="58" t="e">
        <f>L105+#REF!</f>
        <v>#REF!</v>
      </c>
      <c r="M104" s="58" t="e">
        <f>M105+#REF!</f>
        <v>#REF!</v>
      </c>
    </row>
    <row r="105" spans="1:13" s="32" customFormat="1" ht="45">
      <c r="A105" s="79" t="s">
        <v>168</v>
      </c>
      <c r="B105" s="52" t="s">
        <v>92</v>
      </c>
      <c r="C105" s="52" t="s">
        <v>70</v>
      </c>
      <c r="D105" s="52" t="s">
        <v>70</v>
      </c>
      <c r="E105" s="52" t="s">
        <v>22</v>
      </c>
      <c r="F105" s="52"/>
      <c r="G105" s="52"/>
      <c r="H105" s="52"/>
      <c r="I105" s="58">
        <f t="shared" si="1"/>
        <v>2000</v>
      </c>
      <c r="J105" s="158"/>
      <c r="K105" s="158"/>
      <c r="L105" s="158"/>
      <c r="M105" s="158"/>
    </row>
    <row r="106" spans="1:13" s="32" customFormat="1" ht="30">
      <c r="A106" s="86" t="s">
        <v>451</v>
      </c>
      <c r="B106" s="52" t="s">
        <v>92</v>
      </c>
      <c r="C106" s="52" t="s">
        <v>70</v>
      </c>
      <c r="D106" s="52" t="s">
        <v>70</v>
      </c>
      <c r="E106" s="52" t="s">
        <v>174</v>
      </c>
      <c r="F106" s="52"/>
      <c r="G106" s="52"/>
      <c r="H106" s="52"/>
      <c r="I106" s="57">
        <f t="shared" si="1"/>
        <v>2000</v>
      </c>
      <c r="J106" s="158"/>
      <c r="K106" s="158"/>
      <c r="L106" s="158"/>
      <c r="M106" s="158"/>
    </row>
    <row r="107" spans="1:13" s="32" customFormat="1" ht="15.75">
      <c r="A107" s="79" t="s">
        <v>310</v>
      </c>
      <c r="B107" s="52" t="s">
        <v>92</v>
      </c>
      <c r="C107" s="52" t="s">
        <v>70</v>
      </c>
      <c r="D107" s="52" t="s">
        <v>70</v>
      </c>
      <c r="E107" s="52" t="s">
        <v>439</v>
      </c>
      <c r="F107" s="52"/>
      <c r="G107" s="52"/>
      <c r="H107" s="54"/>
      <c r="I107" s="57">
        <f t="shared" si="1"/>
        <v>2000</v>
      </c>
      <c r="J107" s="151"/>
      <c r="K107" s="151"/>
      <c r="L107" s="151"/>
      <c r="M107" s="151"/>
    </row>
    <row r="108" spans="1:13" s="32" customFormat="1" ht="30">
      <c r="A108" s="78" t="s">
        <v>147</v>
      </c>
      <c r="B108" s="52" t="s">
        <v>92</v>
      </c>
      <c r="C108" s="52" t="s">
        <v>70</v>
      </c>
      <c r="D108" s="52" t="s">
        <v>70</v>
      </c>
      <c r="E108" s="52" t="s">
        <v>439</v>
      </c>
      <c r="F108" s="52" t="s">
        <v>146</v>
      </c>
      <c r="G108" s="52"/>
      <c r="H108" s="52"/>
      <c r="I108" s="57">
        <f t="shared" si="1"/>
        <v>2000</v>
      </c>
      <c r="J108" s="151"/>
      <c r="K108" s="151"/>
      <c r="L108" s="151"/>
      <c r="M108" s="151"/>
    </row>
    <row r="109" spans="1:13" s="32" customFormat="1" ht="30">
      <c r="A109" s="78" t="s">
        <v>229</v>
      </c>
      <c r="B109" s="52" t="s">
        <v>92</v>
      </c>
      <c r="C109" s="52" t="s">
        <v>70</v>
      </c>
      <c r="D109" s="52" t="s">
        <v>70</v>
      </c>
      <c r="E109" s="52" t="s">
        <v>439</v>
      </c>
      <c r="F109" s="52" t="s">
        <v>150</v>
      </c>
      <c r="G109" s="52"/>
      <c r="H109" s="52"/>
      <c r="I109" s="57">
        <f t="shared" si="1"/>
        <v>2000</v>
      </c>
      <c r="J109" s="151"/>
      <c r="K109" s="151"/>
      <c r="L109" s="151"/>
      <c r="M109" s="151"/>
    </row>
    <row r="110" spans="1:13" s="32" customFormat="1" ht="15.75">
      <c r="A110" s="80" t="s">
        <v>114</v>
      </c>
      <c r="B110" s="53" t="s">
        <v>92</v>
      </c>
      <c r="C110" s="53" t="s">
        <v>70</v>
      </c>
      <c r="D110" s="53" t="s">
        <v>70</v>
      </c>
      <c r="E110" s="53" t="s">
        <v>439</v>
      </c>
      <c r="F110" s="53" t="s">
        <v>150</v>
      </c>
      <c r="G110" s="53" t="s">
        <v>98</v>
      </c>
      <c r="H110" s="53"/>
      <c r="I110" s="59">
        <v>2000</v>
      </c>
      <c r="J110" s="151"/>
      <c r="K110" s="151"/>
      <c r="L110" s="151"/>
      <c r="M110" s="151"/>
    </row>
    <row r="111" spans="1:13" s="32" customFormat="1" ht="15">
      <c r="A111" s="81" t="s">
        <v>58</v>
      </c>
      <c r="B111" s="54" t="s">
        <v>92</v>
      </c>
      <c r="C111" s="54" t="s">
        <v>70</v>
      </c>
      <c r="D111" s="54" t="s">
        <v>65</v>
      </c>
      <c r="E111" s="54"/>
      <c r="F111" s="54"/>
      <c r="G111" s="54"/>
      <c r="H111" s="54"/>
      <c r="I111" s="56">
        <f>I112+I133</f>
        <v>20229.1</v>
      </c>
      <c r="J111" s="151"/>
      <c r="K111" s="151"/>
      <c r="L111" s="151"/>
      <c r="M111" s="151"/>
    </row>
    <row r="112" spans="1:13" s="32" customFormat="1" ht="15">
      <c r="A112" s="78" t="s">
        <v>32</v>
      </c>
      <c r="B112" s="52" t="s">
        <v>92</v>
      </c>
      <c r="C112" s="52" t="s">
        <v>70</v>
      </c>
      <c r="D112" s="52" t="s">
        <v>65</v>
      </c>
      <c r="E112" s="52" t="s">
        <v>280</v>
      </c>
      <c r="F112" s="52"/>
      <c r="G112" s="52"/>
      <c r="H112" s="52"/>
      <c r="I112" s="57">
        <f>I113+I123</f>
        <v>14110</v>
      </c>
      <c r="J112" s="151"/>
      <c r="K112" s="151"/>
      <c r="L112" s="151"/>
      <c r="M112" s="151"/>
    </row>
    <row r="113" spans="1:13" s="32" customFormat="1" ht="30">
      <c r="A113" s="78" t="s">
        <v>127</v>
      </c>
      <c r="B113" s="52" t="s">
        <v>92</v>
      </c>
      <c r="C113" s="52" t="s">
        <v>70</v>
      </c>
      <c r="D113" s="52" t="s">
        <v>65</v>
      </c>
      <c r="E113" s="52" t="s">
        <v>281</v>
      </c>
      <c r="F113" s="52"/>
      <c r="G113" s="52"/>
      <c r="H113" s="52"/>
      <c r="I113" s="57">
        <f>I114+I117+I120</f>
        <v>6642.2</v>
      </c>
      <c r="J113" s="151"/>
      <c r="K113" s="151"/>
      <c r="L113" s="151"/>
      <c r="M113" s="151"/>
    </row>
    <row r="114" spans="1:13" s="32" customFormat="1" ht="75">
      <c r="A114" s="78" t="s">
        <v>264</v>
      </c>
      <c r="B114" s="52" t="s">
        <v>92</v>
      </c>
      <c r="C114" s="52" t="s">
        <v>70</v>
      </c>
      <c r="D114" s="52" t="s">
        <v>65</v>
      </c>
      <c r="E114" s="52" t="s">
        <v>281</v>
      </c>
      <c r="F114" s="52" t="s">
        <v>128</v>
      </c>
      <c r="G114" s="52"/>
      <c r="H114" s="52"/>
      <c r="I114" s="58">
        <f>I115</f>
        <v>6238</v>
      </c>
      <c r="J114" s="39"/>
      <c r="K114" s="39"/>
      <c r="L114" s="39"/>
      <c r="M114" s="39"/>
    </row>
    <row r="115" spans="1:13" s="32" customFormat="1" ht="30">
      <c r="A115" s="78" t="s">
        <v>132</v>
      </c>
      <c r="B115" s="52" t="s">
        <v>92</v>
      </c>
      <c r="C115" s="52" t="s">
        <v>70</v>
      </c>
      <c r="D115" s="52" t="s">
        <v>65</v>
      </c>
      <c r="E115" s="52" t="s">
        <v>281</v>
      </c>
      <c r="F115" s="52" t="s">
        <v>129</v>
      </c>
      <c r="G115" s="52"/>
      <c r="H115" s="52"/>
      <c r="I115" s="58">
        <f>I116</f>
        <v>6238</v>
      </c>
      <c r="J115" s="39"/>
      <c r="K115" s="39"/>
      <c r="L115" s="39"/>
      <c r="M115" s="39"/>
    </row>
    <row r="116" spans="1:13" s="32" customFormat="1" ht="15.75">
      <c r="A116" s="80" t="s">
        <v>114</v>
      </c>
      <c r="B116" s="53" t="s">
        <v>92</v>
      </c>
      <c r="C116" s="53" t="s">
        <v>70</v>
      </c>
      <c r="D116" s="53" t="s">
        <v>65</v>
      </c>
      <c r="E116" s="53" t="s">
        <v>281</v>
      </c>
      <c r="F116" s="53" t="s">
        <v>129</v>
      </c>
      <c r="G116" s="53" t="s">
        <v>98</v>
      </c>
      <c r="H116" s="53"/>
      <c r="I116" s="59">
        <v>6238</v>
      </c>
      <c r="J116" s="39"/>
      <c r="K116" s="39"/>
      <c r="L116" s="39"/>
      <c r="M116" s="39"/>
    </row>
    <row r="117" spans="1:13" s="32" customFormat="1" ht="30">
      <c r="A117" s="78" t="s">
        <v>130</v>
      </c>
      <c r="B117" s="52" t="s">
        <v>92</v>
      </c>
      <c r="C117" s="52" t="s">
        <v>70</v>
      </c>
      <c r="D117" s="52" t="s">
        <v>65</v>
      </c>
      <c r="E117" s="52" t="s">
        <v>281</v>
      </c>
      <c r="F117" s="52" t="s">
        <v>131</v>
      </c>
      <c r="G117" s="52"/>
      <c r="H117" s="52"/>
      <c r="I117" s="58">
        <f>I118</f>
        <v>389.2</v>
      </c>
      <c r="J117" s="39"/>
      <c r="K117" s="39"/>
      <c r="L117" s="39"/>
      <c r="M117" s="39"/>
    </row>
    <row r="118" spans="1:13" s="32" customFormat="1" ht="30">
      <c r="A118" s="79" t="s">
        <v>134</v>
      </c>
      <c r="B118" s="52" t="s">
        <v>92</v>
      </c>
      <c r="C118" s="52" t="s">
        <v>70</v>
      </c>
      <c r="D118" s="52" t="s">
        <v>65</v>
      </c>
      <c r="E118" s="52" t="s">
        <v>281</v>
      </c>
      <c r="F118" s="52" t="s">
        <v>133</v>
      </c>
      <c r="G118" s="52"/>
      <c r="H118" s="52"/>
      <c r="I118" s="58">
        <f>I119</f>
        <v>389.2</v>
      </c>
      <c r="J118" s="39"/>
      <c r="K118" s="39"/>
      <c r="L118" s="39"/>
      <c r="M118" s="39"/>
    </row>
    <row r="119" spans="1:13" s="38" customFormat="1" ht="15.75">
      <c r="A119" s="80" t="s">
        <v>114</v>
      </c>
      <c r="B119" s="53" t="s">
        <v>92</v>
      </c>
      <c r="C119" s="53" t="s">
        <v>70</v>
      </c>
      <c r="D119" s="53" t="s">
        <v>65</v>
      </c>
      <c r="E119" s="53" t="s">
        <v>281</v>
      </c>
      <c r="F119" s="53" t="s">
        <v>133</v>
      </c>
      <c r="G119" s="53" t="s">
        <v>98</v>
      </c>
      <c r="H119" s="53"/>
      <c r="I119" s="60">
        <v>389.2</v>
      </c>
      <c r="J119" s="57" t="e">
        <f>#REF!+J131</f>
        <v>#REF!</v>
      </c>
      <c r="K119" s="57" t="e">
        <f>#REF!+K131</f>
        <v>#REF!</v>
      </c>
      <c r="L119" s="57" t="e">
        <f>#REF!+L131</f>
        <v>#REF!</v>
      </c>
      <c r="M119" s="57" t="e">
        <f>#REF!+M131</f>
        <v>#REF!</v>
      </c>
    </row>
    <row r="120" spans="1:13" s="32" customFormat="1" ht="15.75">
      <c r="A120" s="79" t="s">
        <v>143</v>
      </c>
      <c r="B120" s="52" t="s">
        <v>92</v>
      </c>
      <c r="C120" s="52" t="s">
        <v>70</v>
      </c>
      <c r="D120" s="52" t="s">
        <v>65</v>
      </c>
      <c r="E120" s="52" t="s">
        <v>281</v>
      </c>
      <c r="F120" s="52" t="s">
        <v>142</v>
      </c>
      <c r="G120" s="52"/>
      <c r="H120" s="52"/>
      <c r="I120" s="57">
        <f>I121</f>
        <v>15</v>
      </c>
      <c r="J120" s="58" t="e">
        <f>J121</f>
        <v>#REF!</v>
      </c>
      <c r="K120" s="58" t="e">
        <f>K121</f>
        <v>#REF!</v>
      </c>
      <c r="L120" s="58" t="e">
        <f>L121</f>
        <v>#REF!</v>
      </c>
      <c r="M120" s="58" t="e">
        <f>M121</f>
        <v>#REF!</v>
      </c>
    </row>
    <row r="121" spans="1:13" s="32" customFormat="1" ht="15.75">
      <c r="A121" s="79" t="s">
        <v>145</v>
      </c>
      <c r="B121" s="52" t="s">
        <v>92</v>
      </c>
      <c r="C121" s="52" t="s">
        <v>70</v>
      </c>
      <c r="D121" s="52" t="s">
        <v>65</v>
      </c>
      <c r="E121" s="52" t="s">
        <v>281</v>
      </c>
      <c r="F121" s="52" t="s">
        <v>144</v>
      </c>
      <c r="G121" s="52"/>
      <c r="H121" s="52"/>
      <c r="I121" s="57">
        <f>I122</f>
        <v>15</v>
      </c>
      <c r="J121" s="58" t="e">
        <f>#REF!+J123</f>
        <v>#REF!</v>
      </c>
      <c r="K121" s="58" t="e">
        <f>#REF!+K123</f>
        <v>#REF!</v>
      </c>
      <c r="L121" s="58" t="e">
        <f>#REF!+L123</f>
        <v>#REF!</v>
      </c>
      <c r="M121" s="58" t="e">
        <f>#REF!+M123</f>
        <v>#REF!</v>
      </c>
    </row>
    <row r="122" spans="1:13" s="32" customFormat="1" ht="15.75">
      <c r="A122" s="80" t="s">
        <v>114</v>
      </c>
      <c r="B122" s="53" t="s">
        <v>92</v>
      </c>
      <c r="C122" s="53" t="s">
        <v>70</v>
      </c>
      <c r="D122" s="53" t="s">
        <v>65</v>
      </c>
      <c r="E122" s="53" t="s">
        <v>281</v>
      </c>
      <c r="F122" s="53" t="s">
        <v>144</v>
      </c>
      <c r="G122" s="53" t="s">
        <v>98</v>
      </c>
      <c r="H122" s="53"/>
      <c r="I122" s="59">
        <v>15</v>
      </c>
      <c r="J122" s="151"/>
      <c r="K122" s="151"/>
      <c r="L122" s="151"/>
      <c r="M122" s="151"/>
    </row>
    <row r="123" spans="1:13" s="32" customFormat="1" ht="45">
      <c r="A123" s="124" t="s">
        <v>175</v>
      </c>
      <c r="B123" s="113" t="s">
        <v>92</v>
      </c>
      <c r="C123" s="113" t="s">
        <v>70</v>
      </c>
      <c r="D123" s="113" t="s">
        <v>65</v>
      </c>
      <c r="E123" s="113" t="s">
        <v>155</v>
      </c>
      <c r="F123" s="113"/>
      <c r="G123" s="113"/>
      <c r="H123" s="113"/>
      <c r="I123" s="57">
        <f>I124+I127+I130</f>
        <v>7467.8</v>
      </c>
      <c r="J123" s="151"/>
      <c r="K123" s="151"/>
      <c r="L123" s="151"/>
      <c r="M123" s="151"/>
    </row>
    <row r="124" spans="1:13" s="32" customFormat="1" ht="75">
      <c r="A124" s="124" t="s">
        <v>264</v>
      </c>
      <c r="B124" s="113" t="s">
        <v>92</v>
      </c>
      <c r="C124" s="113" t="s">
        <v>70</v>
      </c>
      <c r="D124" s="113" t="s">
        <v>65</v>
      </c>
      <c r="E124" s="113" t="s">
        <v>155</v>
      </c>
      <c r="F124" s="113" t="s">
        <v>128</v>
      </c>
      <c r="G124" s="113"/>
      <c r="H124" s="113"/>
      <c r="I124" s="57">
        <f>I125</f>
        <v>7118</v>
      </c>
      <c r="J124" s="151"/>
      <c r="K124" s="151"/>
      <c r="L124" s="151"/>
      <c r="M124" s="151"/>
    </row>
    <row r="125" spans="1:13" s="32" customFormat="1" ht="30" customHeight="1">
      <c r="A125" s="124" t="s">
        <v>141</v>
      </c>
      <c r="B125" s="113" t="s">
        <v>92</v>
      </c>
      <c r="C125" s="113" t="s">
        <v>70</v>
      </c>
      <c r="D125" s="113" t="s">
        <v>65</v>
      </c>
      <c r="E125" s="113" t="s">
        <v>155</v>
      </c>
      <c r="F125" s="113" t="s">
        <v>140</v>
      </c>
      <c r="G125" s="113"/>
      <c r="H125" s="113"/>
      <c r="I125" s="57">
        <f>I126</f>
        <v>7118</v>
      </c>
      <c r="J125" s="58" t="e">
        <f>#REF!</f>
        <v>#REF!</v>
      </c>
      <c r="K125" s="58" t="e">
        <f>#REF!</f>
        <v>#REF!</v>
      </c>
      <c r="L125" s="58" t="e">
        <f>#REF!</f>
        <v>#REF!</v>
      </c>
      <c r="M125" s="58" t="e">
        <f>#REF!</f>
        <v>#REF!</v>
      </c>
    </row>
    <row r="126" spans="1:13" s="38" customFormat="1" ht="15.75">
      <c r="A126" s="127" t="s">
        <v>114</v>
      </c>
      <c r="B126" s="138" t="s">
        <v>92</v>
      </c>
      <c r="C126" s="138" t="s">
        <v>70</v>
      </c>
      <c r="D126" s="138" t="s">
        <v>65</v>
      </c>
      <c r="E126" s="138" t="s">
        <v>155</v>
      </c>
      <c r="F126" s="138" t="s">
        <v>140</v>
      </c>
      <c r="G126" s="138" t="s">
        <v>98</v>
      </c>
      <c r="H126" s="138"/>
      <c r="I126" s="59">
        <v>7118</v>
      </c>
      <c r="J126" s="151"/>
      <c r="K126" s="151"/>
      <c r="L126" s="151"/>
      <c r="M126" s="151"/>
    </row>
    <row r="127" spans="1:13" s="38" customFormat="1" ht="30">
      <c r="A127" s="124" t="s">
        <v>130</v>
      </c>
      <c r="B127" s="113" t="s">
        <v>92</v>
      </c>
      <c r="C127" s="113" t="s">
        <v>70</v>
      </c>
      <c r="D127" s="113" t="s">
        <v>65</v>
      </c>
      <c r="E127" s="113" t="s">
        <v>155</v>
      </c>
      <c r="F127" s="113" t="s">
        <v>131</v>
      </c>
      <c r="G127" s="113"/>
      <c r="H127" s="113"/>
      <c r="I127" s="57">
        <f>I128</f>
        <v>319.8</v>
      </c>
      <c r="J127" s="151"/>
      <c r="K127" s="151"/>
      <c r="L127" s="151"/>
      <c r="M127" s="151"/>
    </row>
    <row r="128" spans="1:13" s="38" customFormat="1" ht="30">
      <c r="A128" s="90" t="s">
        <v>134</v>
      </c>
      <c r="B128" s="113" t="s">
        <v>92</v>
      </c>
      <c r="C128" s="113" t="s">
        <v>70</v>
      </c>
      <c r="D128" s="113" t="s">
        <v>65</v>
      </c>
      <c r="E128" s="113" t="s">
        <v>155</v>
      </c>
      <c r="F128" s="113" t="s">
        <v>133</v>
      </c>
      <c r="G128" s="113"/>
      <c r="H128" s="113"/>
      <c r="I128" s="57">
        <f>I129</f>
        <v>319.8</v>
      </c>
      <c r="J128" s="58" t="e">
        <f>#REF!</f>
        <v>#REF!</v>
      </c>
      <c r="K128" s="58" t="e">
        <f>#REF!</f>
        <v>#REF!</v>
      </c>
      <c r="L128" s="58" t="e">
        <f>#REF!</f>
        <v>#REF!</v>
      </c>
      <c r="M128" s="58" t="e">
        <f>#REF!</f>
        <v>#REF!</v>
      </c>
    </row>
    <row r="129" spans="1:13" s="38" customFormat="1" ht="15.75">
      <c r="A129" s="125" t="s">
        <v>114</v>
      </c>
      <c r="B129" s="138" t="s">
        <v>92</v>
      </c>
      <c r="C129" s="138" t="s">
        <v>70</v>
      </c>
      <c r="D129" s="138" t="s">
        <v>65</v>
      </c>
      <c r="E129" s="138" t="s">
        <v>155</v>
      </c>
      <c r="F129" s="138" t="s">
        <v>133</v>
      </c>
      <c r="G129" s="138" t="s">
        <v>98</v>
      </c>
      <c r="H129" s="138"/>
      <c r="I129" s="59">
        <v>319.8</v>
      </c>
      <c r="J129" s="58" t="e">
        <f>#REF!</f>
        <v>#REF!</v>
      </c>
      <c r="K129" s="58" t="e">
        <f>#REF!</f>
        <v>#REF!</v>
      </c>
      <c r="L129" s="58" t="e">
        <f>#REF!</f>
        <v>#REF!</v>
      </c>
      <c r="M129" s="58" t="e">
        <f>#REF!</f>
        <v>#REF!</v>
      </c>
    </row>
    <row r="130" spans="1:13" s="38" customFormat="1" ht="15.75">
      <c r="A130" s="90" t="s">
        <v>143</v>
      </c>
      <c r="B130" s="113" t="s">
        <v>92</v>
      </c>
      <c r="C130" s="113" t="s">
        <v>70</v>
      </c>
      <c r="D130" s="113" t="s">
        <v>65</v>
      </c>
      <c r="E130" s="113" t="s">
        <v>155</v>
      </c>
      <c r="F130" s="113" t="s">
        <v>142</v>
      </c>
      <c r="G130" s="113"/>
      <c r="H130" s="113"/>
      <c r="I130" s="57">
        <f>I131</f>
        <v>30</v>
      </c>
      <c r="J130" s="60">
        <v>2</v>
      </c>
      <c r="K130" s="60">
        <v>2</v>
      </c>
      <c r="L130" s="60">
        <v>2</v>
      </c>
      <c r="M130" s="60">
        <v>2</v>
      </c>
    </row>
    <row r="131" spans="1:13" s="38" customFormat="1" ht="15.75">
      <c r="A131" s="90" t="s">
        <v>145</v>
      </c>
      <c r="B131" s="113" t="s">
        <v>92</v>
      </c>
      <c r="C131" s="113" t="s">
        <v>70</v>
      </c>
      <c r="D131" s="113" t="s">
        <v>65</v>
      </c>
      <c r="E131" s="113" t="s">
        <v>155</v>
      </c>
      <c r="F131" s="113" t="s">
        <v>144</v>
      </c>
      <c r="G131" s="113"/>
      <c r="H131" s="113"/>
      <c r="I131" s="57">
        <f>I132</f>
        <v>30</v>
      </c>
      <c r="J131" s="58" t="e">
        <f>#REF!</f>
        <v>#REF!</v>
      </c>
      <c r="K131" s="58" t="e">
        <f>#REF!</f>
        <v>#REF!</v>
      </c>
      <c r="L131" s="58" t="e">
        <f>#REF!</f>
        <v>#REF!</v>
      </c>
      <c r="M131" s="58" t="e">
        <f>#REF!</f>
        <v>#REF!</v>
      </c>
    </row>
    <row r="132" spans="1:13" s="38" customFormat="1" ht="15.75">
      <c r="A132" s="125" t="s">
        <v>114</v>
      </c>
      <c r="B132" s="138" t="s">
        <v>92</v>
      </c>
      <c r="C132" s="138" t="s">
        <v>70</v>
      </c>
      <c r="D132" s="138" t="s">
        <v>65</v>
      </c>
      <c r="E132" s="138" t="s">
        <v>155</v>
      </c>
      <c r="F132" s="138" t="s">
        <v>144</v>
      </c>
      <c r="G132" s="138" t="s">
        <v>98</v>
      </c>
      <c r="H132" s="138"/>
      <c r="I132" s="59">
        <v>30</v>
      </c>
      <c r="J132" s="58">
        <f aca="true" t="shared" si="2" ref="J132:M134">J133</f>
        <v>2650</v>
      </c>
      <c r="K132" s="58">
        <f t="shared" si="2"/>
        <v>2650</v>
      </c>
      <c r="L132" s="58">
        <f t="shared" si="2"/>
        <v>2650</v>
      </c>
      <c r="M132" s="58">
        <f t="shared" si="2"/>
        <v>2650</v>
      </c>
    </row>
    <row r="133" spans="1:13" s="38" customFormat="1" ht="49.5" customHeight="1">
      <c r="A133" s="124" t="s">
        <v>182</v>
      </c>
      <c r="B133" s="52" t="s">
        <v>92</v>
      </c>
      <c r="C133" s="52" t="s">
        <v>70</v>
      </c>
      <c r="D133" s="52" t="s">
        <v>65</v>
      </c>
      <c r="E133" s="52" t="s">
        <v>286</v>
      </c>
      <c r="F133" s="52"/>
      <c r="G133" s="52"/>
      <c r="H133" s="52"/>
      <c r="I133" s="57">
        <f>I134+I146</f>
        <v>6119.1</v>
      </c>
      <c r="J133" s="58">
        <f t="shared" si="2"/>
        <v>2650</v>
      </c>
      <c r="K133" s="58">
        <f t="shared" si="2"/>
        <v>2650</v>
      </c>
      <c r="L133" s="58">
        <f t="shared" si="2"/>
        <v>2650</v>
      </c>
      <c r="M133" s="58">
        <f t="shared" si="2"/>
        <v>2650</v>
      </c>
    </row>
    <row r="134" spans="1:13" s="40" customFormat="1" ht="45.75" customHeight="1">
      <c r="A134" s="79" t="s">
        <v>177</v>
      </c>
      <c r="B134" s="52" t="s">
        <v>92</v>
      </c>
      <c r="C134" s="52" t="s">
        <v>70</v>
      </c>
      <c r="D134" s="52" t="s">
        <v>65</v>
      </c>
      <c r="E134" s="52" t="s">
        <v>19</v>
      </c>
      <c r="F134" s="52"/>
      <c r="G134" s="52"/>
      <c r="H134" s="52"/>
      <c r="I134" s="57">
        <f>I135</f>
        <v>3619.1000000000004</v>
      </c>
      <c r="J134" s="58">
        <f t="shared" si="2"/>
        <v>2650</v>
      </c>
      <c r="K134" s="58">
        <f t="shared" si="2"/>
        <v>2650</v>
      </c>
      <c r="L134" s="58">
        <f t="shared" si="2"/>
        <v>2650</v>
      </c>
      <c r="M134" s="58">
        <f t="shared" si="2"/>
        <v>2650</v>
      </c>
    </row>
    <row r="135" spans="1:13" s="40" customFormat="1" ht="60" customHeight="1">
      <c r="A135" s="78" t="s">
        <v>472</v>
      </c>
      <c r="B135" s="52" t="s">
        <v>92</v>
      </c>
      <c r="C135" s="52" t="s">
        <v>70</v>
      </c>
      <c r="D135" s="52" t="s">
        <v>65</v>
      </c>
      <c r="E135" s="52" t="s">
        <v>20</v>
      </c>
      <c r="F135" s="52"/>
      <c r="G135" s="52"/>
      <c r="H135" s="52"/>
      <c r="I135" s="58">
        <f>I136</f>
        <v>3619.1000000000004</v>
      </c>
      <c r="J135" s="60">
        <v>2650</v>
      </c>
      <c r="K135" s="60">
        <v>2650</v>
      </c>
      <c r="L135" s="60">
        <v>2650</v>
      </c>
      <c r="M135" s="60">
        <v>2650</v>
      </c>
    </row>
    <row r="136" spans="1:13" s="40" customFormat="1" ht="15.75" customHeight="1">
      <c r="A136" s="79" t="s">
        <v>310</v>
      </c>
      <c r="B136" s="52" t="s">
        <v>92</v>
      </c>
      <c r="C136" s="52" t="s">
        <v>70</v>
      </c>
      <c r="D136" s="52" t="s">
        <v>65</v>
      </c>
      <c r="E136" s="52" t="s">
        <v>21</v>
      </c>
      <c r="F136" s="52"/>
      <c r="G136" s="52"/>
      <c r="H136" s="52"/>
      <c r="I136" s="58">
        <f>I137+I140+I143</f>
        <v>3619.1000000000004</v>
      </c>
      <c r="J136" s="60"/>
      <c r="K136" s="60"/>
      <c r="L136" s="60"/>
      <c r="M136" s="60"/>
    </row>
    <row r="137" spans="1:13" s="40" customFormat="1" ht="74.25" customHeight="1">
      <c r="A137" s="78" t="s">
        <v>264</v>
      </c>
      <c r="B137" s="52" t="s">
        <v>92</v>
      </c>
      <c r="C137" s="52" t="s">
        <v>70</v>
      </c>
      <c r="D137" s="52" t="s">
        <v>65</v>
      </c>
      <c r="E137" s="52" t="s">
        <v>21</v>
      </c>
      <c r="F137" s="52" t="s">
        <v>128</v>
      </c>
      <c r="G137" s="52"/>
      <c r="H137" s="52"/>
      <c r="I137" s="58">
        <f>I138</f>
        <v>3341.3</v>
      </c>
      <c r="J137" s="56" t="e">
        <f>J138</f>
        <v>#REF!</v>
      </c>
      <c r="K137" s="56" t="e">
        <f>K138</f>
        <v>#REF!</v>
      </c>
      <c r="L137" s="56" t="e">
        <f>L138</f>
        <v>#REF!</v>
      </c>
      <c r="M137" s="56" t="e">
        <f>M138</f>
        <v>#REF!</v>
      </c>
    </row>
    <row r="138" spans="1:13" s="40" customFormat="1" ht="32.25" customHeight="1">
      <c r="A138" s="78" t="s">
        <v>141</v>
      </c>
      <c r="B138" s="52" t="s">
        <v>92</v>
      </c>
      <c r="C138" s="52" t="s">
        <v>70</v>
      </c>
      <c r="D138" s="52" t="s">
        <v>65</v>
      </c>
      <c r="E138" s="52" t="s">
        <v>21</v>
      </c>
      <c r="F138" s="52" t="s">
        <v>140</v>
      </c>
      <c r="G138" s="52"/>
      <c r="H138" s="52"/>
      <c r="I138" s="58">
        <f>I139</f>
        <v>3341.3</v>
      </c>
      <c r="J138" s="56" t="e">
        <f>J139+#REF!+J144</f>
        <v>#REF!</v>
      </c>
      <c r="K138" s="56" t="e">
        <f>K139+#REF!+K144</f>
        <v>#REF!</v>
      </c>
      <c r="L138" s="56" t="e">
        <f>L139+#REF!+L144</f>
        <v>#REF!</v>
      </c>
      <c r="M138" s="56" t="e">
        <f>M139+#REF!+M144</f>
        <v>#REF!</v>
      </c>
    </row>
    <row r="139" spans="1:13" s="40" customFormat="1" ht="15.75">
      <c r="A139" s="80" t="s">
        <v>114</v>
      </c>
      <c r="B139" s="53" t="s">
        <v>92</v>
      </c>
      <c r="C139" s="53" t="s">
        <v>70</v>
      </c>
      <c r="D139" s="53" t="s">
        <v>65</v>
      </c>
      <c r="E139" s="53" t="s">
        <v>21</v>
      </c>
      <c r="F139" s="53" t="s">
        <v>140</v>
      </c>
      <c r="G139" s="53" t="s">
        <v>98</v>
      </c>
      <c r="H139" s="53"/>
      <c r="I139" s="60">
        <v>3341.3</v>
      </c>
      <c r="J139" s="151"/>
      <c r="K139" s="151"/>
      <c r="L139" s="151"/>
      <c r="M139" s="151"/>
    </row>
    <row r="140" spans="1:13" s="32" customFormat="1" ht="30">
      <c r="A140" s="78" t="s">
        <v>130</v>
      </c>
      <c r="B140" s="52" t="s">
        <v>92</v>
      </c>
      <c r="C140" s="52" t="s">
        <v>70</v>
      </c>
      <c r="D140" s="52" t="s">
        <v>65</v>
      </c>
      <c r="E140" s="52" t="s">
        <v>21</v>
      </c>
      <c r="F140" s="52" t="s">
        <v>131</v>
      </c>
      <c r="G140" s="52"/>
      <c r="H140" s="52"/>
      <c r="I140" s="58">
        <f>I141</f>
        <v>257.8</v>
      </c>
      <c r="J140" s="151"/>
      <c r="K140" s="151"/>
      <c r="L140" s="151"/>
      <c r="M140" s="151"/>
    </row>
    <row r="141" spans="1:13" s="32" customFormat="1" ht="30">
      <c r="A141" s="79" t="s">
        <v>134</v>
      </c>
      <c r="B141" s="52" t="s">
        <v>92</v>
      </c>
      <c r="C141" s="52" t="s">
        <v>70</v>
      </c>
      <c r="D141" s="52" t="s">
        <v>65</v>
      </c>
      <c r="E141" s="52" t="s">
        <v>21</v>
      </c>
      <c r="F141" s="52" t="s">
        <v>133</v>
      </c>
      <c r="G141" s="52"/>
      <c r="H141" s="52"/>
      <c r="I141" s="58">
        <f>I142</f>
        <v>257.8</v>
      </c>
      <c r="J141" s="151"/>
      <c r="K141" s="151"/>
      <c r="L141" s="151"/>
      <c r="M141" s="151"/>
    </row>
    <row r="142" spans="1:13" s="39" customFormat="1" ht="15">
      <c r="A142" s="80" t="s">
        <v>114</v>
      </c>
      <c r="B142" s="53" t="s">
        <v>92</v>
      </c>
      <c r="C142" s="53" t="s">
        <v>70</v>
      </c>
      <c r="D142" s="53" t="s">
        <v>65</v>
      </c>
      <c r="E142" s="53" t="s">
        <v>21</v>
      </c>
      <c r="F142" s="53" t="s">
        <v>133</v>
      </c>
      <c r="G142" s="53" t="s">
        <v>98</v>
      </c>
      <c r="H142" s="53"/>
      <c r="I142" s="60">
        <v>257.8</v>
      </c>
      <c r="J142" s="151"/>
      <c r="K142" s="151"/>
      <c r="L142" s="151"/>
      <c r="M142" s="151"/>
    </row>
    <row r="143" spans="1:13" s="32" customFormat="1" ht="15.75">
      <c r="A143" s="79" t="s">
        <v>143</v>
      </c>
      <c r="B143" s="52" t="s">
        <v>92</v>
      </c>
      <c r="C143" s="52" t="s">
        <v>70</v>
      </c>
      <c r="D143" s="52" t="s">
        <v>65</v>
      </c>
      <c r="E143" s="52" t="s">
        <v>21</v>
      </c>
      <c r="F143" s="52" t="s">
        <v>142</v>
      </c>
      <c r="G143" s="52"/>
      <c r="H143" s="52"/>
      <c r="I143" s="58">
        <f>I144</f>
        <v>20</v>
      </c>
      <c r="J143" s="151"/>
      <c r="K143" s="151"/>
      <c r="L143" s="151"/>
      <c r="M143" s="151"/>
    </row>
    <row r="144" spans="1:13" s="32" customFormat="1" ht="15.75">
      <c r="A144" s="79" t="s">
        <v>145</v>
      </c>
      <c r="B144" s="52" t="s">
        <v>92</v>
      </c>
      <c r="C144" s="52" t="s">
        <v>70</v>
      </c>
      <c r="D144" s="52" t="s">
        <v>65</v>
      </c>
      <c r="E144" s="52" t="s">
        <v>21</v>
      </c>
      <c r="F144" s="52" t="s">
        <v>144</v>
      </c>
      <c r="G144" s="52"/>
      <c r="H144" s="52"/>
      <c r="I144" s="58">
        <f>I145</f>
        <v>20</v>
      </c>
      <c r="J144" s="151"/>
      <c r="K144" s="151"/>
      <c r="L144" s="151"/>
      <c r="M144" s="151"/>
    </row>
    <row r="145" spans="1:13" s="32" customFormat="1" ht="15.75">
      <c r="A145" s="80" t="s">
        <v>114</v>
      </c>
      <c r="B145" s="53" t="s">
        <v>92</v>
      </c>
      <c r="C145" s="53" t="s">
        <v>70</v>
      </c>
      <c r="D145" s="53" t="s">
        <v>65</v>
      </c>
      <c r="E145" s="53" t="s">
        <v>21</v>
      </c>
      <c r="F145" s="53" t="s">
        <v>144</v>
      </c>
      <c r="G145" s="53" t="s">
        <v>98</v>
      </c>
      <c r="H145" s="53"/>
      <c r="I145" s="60">
        <v>20</v>
      </c>
      <c r="J145" s="151"/>
      <c r="K145" s="151"/>
      <c r="L145" s="151"/>
      <c r="M145" s="151"/>
    </row>
    <row r="146" spans="1:13" s="32" customFormat="1" ht="45.75" customHeight="1">
      <c r="A146" s="79" t="s">
        <v>178</v>
      </c>
      <c r="B146" s="52" t="s">
        <v>92</v>
      </c>
      <c r="C146" s="52" t="s">
        <v>70</v>
      </c>
      <c r="D146" s="52" t="s">
        <v>65</v>
      </c>
      <c r="E146" s="52" t="s">
        <v>16</v>
      </c>
      <c r="F146" s="52"/>
      <c r="G146" s="52"/>
      <c r="H146" s="52"/>
      <c r="I146" s="58">
        <f>I147</f>
        <v>2500</v>
      </c>
      <c r="J146" s="151"/>
      <c r="K146" s="151"/>
      <c r="L146" s="151"/>
      <c r="M146" s="151"/>
    </row>
    <row r="147" spans="1:13" s="32" customFormat="1" ht="45" customHeight="1">
      <c r="A147" s="79" t="s">
        <v>179</v>
      </c>
      <c r="B147" s="52" t="s">
        <v>92</v>
      </c>
      <c r="C147" s="52" t="s">
        <v>70</v>
      </c>
      <c r="D147" s="52" t="s">
        <v>65</v>
      </c>
      <c r="E147" s="52" t="s">
        <v>17</v>
      </c>
      <c r="F147" s="53"/>
      <c r="G147" s="53"/>
      <c r="H147" s="53"/>
      <c r="I147" s="58">
        <f>I148</f>
        <v>2500</v>
      </c>
      <c r="J147" s="151"/>
      <c r="K147" s="151"/>
      <c r="L147" s="151"/>
      <c r="M147" s="151"/>
    </row>
    <row r="148" spans="1:13" s="32" customFormat="1" ht="15.75">
      <c r="A148" s="79" t="s">
        <v>310</v>
      </c>
      <c r="B148" s="52" t="s">
        <v>92</v>
      </c>
      <c r="C148" s="52" t="s">
        <v>70</v>
      </c>
      <c r="D148" s="52" t="s">
        <v>65</v>
      </c>
      <c r="E148" s="52" t="s">
        <v>18</v>
      </c>
      <c r="F148" s="53"/>
      <c r="G148" s="53"/>
      <c r="H148" s="53"/>
      <c r="I148" s="58">
        <f>I149</f>
        <v>2500</v>
      </c>
      <c r="J148" s="151"/>
      <c r="K148" s="151"/>
      <c r="L148" s="151"/>
      <c r="M148" s="151"/>
    </row>
    <row r="149" spans="1:13" s="32" customFormat="1" ht="30">
      <c r="A149" s="78" t="s">
        <v>130</v>
      </c>
      <c r="B149" s="52" t="s">
        <v>92</v>
      </c>
      <c r="C149" s="52" t="s">
        <v>70</v>
      </c>
      <c r="D149" s="52" t="s">
        <v>65</v>
      </c>
      <c r="E149" s="52" t="s">
        <v>18</v>
      </c>
      <c r="F149" s="52" t="s">
        <v>131</v>
      </c>
      <c r="G149" s="53"/>
      <c r="H149" s="53"/>
      <c r="I149" s="58">
        <f>I150</f>
        <v>2500</v>
      </c>
      <c r="J149" s="151"/>
      <c r="K149" s="151"/>
      <c r="L149" s="151"/>
      <c r="M149" s="151"/>
    </row>
    <row r="150" spans="1:13" s="32" customFormat="1" ht="30">
      <c r="A150" s="79" t="s">
        <v>134</v>
      </c>
      <c r="B150" s="52" t="s">
        <v>92</v>
      </c>
      <c r="C150" s="52" t="s">
        <v>70</v>
      </c>
      <c r="D150" s="52" t="s">
        <v>65</v>
      </c>
      <c r="E150" s="52" t="s">
        <v>18</v>
      </c>
      <c r="F150" s="52" t="s">
        <v>133</v>
      </c>
      <c r="G150" s="53"/>
      <c r="H150" s="53"/>
      <c r="I150" s="58">
        <f>I151</f>
        <v>2500</v>
      </c>
      <c r="J150" s="151"/>
      <c r="K150" s="151"/>
      <c r="L150" s="151"/>
      <c r="M150" s="151"/>
    </row>
    <row r="151" spans="1:13" s="32" customFormat="1" ht="15.75">
      <c r="A151" s="80" t="s">
        <v>114</v>
      </c>
      <c r="B151" s="53" t="s">
        <v>92</v>
      </c>
      <c r="C151" s="53" t="s">
        <v>70</v>
      </c>
      <c r="D151" s="53" t="s">
        <v>65</v>
      </c>
      <c r="E151" s="53" t="s">
        <v>18</v>
      </c>
      <c r="F151" s="53" t="s">
        <v>133</v>
      </c>
      <c r="G151" s="53" t="s">
        <v>98</v>
      </c>
      <c r="H151" s="53"/>
      <c r="I151" s="60">
        <v>2500</v>
      </c>
      <c r="J151" s="151"/>
      <c r="K151" s="151"/>
      <c r="L151" s="151"/>
      <c r="M151" s="151"/>
    </row>
    <row r="152" spans="1:13" s="41" customFormat="1" ht="15">
      <c r="A152" s="81" t="s">
        <v>60</v>
      </c>
      <c r="B152" s="54" t="s">
        <v>92</v>
      </c>
      <c r="C152" s="54" t="s">
        <v>77</v>
      </c>
      <c r="D152" s="52"/>
      <c r="E152" s="52"/>
      <c r="F152" s="52"/>
      <c r="G152" s="52"/>
      <c r="H152" s="52"/>
      <c r="I152" s="56">
        <f>I153</f>
        <v>12474.199999999999</v>
      </c>
      <c r="J152" s="57" t="e">
        <f>J153+J158+J163</f>
        <v>#REF!</v>
      </c>
      <c r="K152" s="57" t="e">
        <f>K153+K158+K163</f>
        <v>#REF!</v>
      </c>
      <c r="L152" s="57" t="e">
        <f>L153+L158+L163</f>
        <v>#REF!</v>
      </c>
      <c r="M152" s="57" t="e">
        <f>M153+M158+M163</f>
        <v>#REF!</v>
      </c>
    </row>
    <row r="153" spans="1:13" s="32" customFormat="1" ht="15">
      <c r="A153" s="81" t="s">
        <v>119</v>
      </c>
      <c r="B153" s="54" t="s">
        <v>92</v>
      </c>
      <c r="C153" s="54" t="s">
        <v>77</v>
      </c>
      <c r="D153" s="54" t="s">
        <v>66</v>
      </c>
      <c r="E153" s="54"/>
      <c r="F153" s="54"/>
      <c r="G153" s="54"/>
      <c r="H153" s="54"/>
      <c r="I153" s="56">
        <f>I154</f>
        <v>12474.199999999999</v>
      </c>
      <c r="J153" s="58">
        <f>J154+J156</f>
        <v>0</v>
      </c>
      <c r="K153" s="58">
        <f>K154+K156</f>
        <v>0</v>
      </c>
      <c r="L153" s="58">
        <f>L154+L156</f>
        <v>0</v>
      </c>
      <c r="M153" s="58">
        <f>M154+M156</f>
        <v>0</v>
      </c>
    </row>
    <row r="154" spans="1:13" s="32" customFormat="1" ht="15">
      <c r="A154" s="78" t="s">
        <v>32</v>
      </c>
      <c r="B154" s="52" t="s">
        <v>92</v>
      </c>
      <c r="C154" s="52" t="s">
        <v>77</v>
      </c>
      <c r="D154" s="52" t="s">
        <v>66</v>
      </c>
      <c r="E154" s="52" t="s">
        <v>15</v>
      </c>
      <c r="F154" s="52"/>
      <c r="G154" s="52"/>
      <c r="H154" s="52"/>
      <c r="I154" s="57">
        <f>I155+I159+I163</f>
        <v>12474.199999999999</v>
      </c>
      <c r="J154" s="151"/>
      <c r="K154" s="151"/>
      <c r="L154" s="151"/>
      <c r="M154" s="151"/>
    </row>
    <row r="155" spans="1:13" s="32" customFormat="1" ht="105" customHeight="1">
      <c r="A155" s="121" t="s">
        <v>440</v>
      </c>
      <c r="B155" s="52" t="s">
        <v>92</v>
      </c>
      <c r="C155" s="52" t="s">
        <v>77</v>
      </c>
      <c r="D155" s="52" t="s">
        <v>66</v>
      </c>
      <c r="E155" s="52" t="s">
        <v>11</v>
      </c>
      <c r="F155" s="52"/>
      <c r="G155" s="52"/>
      <c r="H155" s="52"/>
      <c r="I155" s="57">
        <f>I156</f>
        <v>12263</v>
      </c>
      <c r="J155" s="149"/>
      <c r="K155" s="149"/>
      <c r="L155" s="149"/>
      <c r="M155" s="149"/>
    </row>
    <row r="156" spans="1:13" s="32" customFormat="1" ht="47.25" customHeight="1">
      <c r="A156" s="78" t="s">
        <v>137</v>
      </c>
      <c r="B156" s="52" t="s">
        <v>92</v>
      </c>
      <c r="C156" s="52" t="s">
        <v>77</v>
      </c>
      <c r="D156" s="52" t="s">
        <v>66</v>
      </c>
      <c r="E156" s="52" t="s">
        <v>11</v>
      </c>
      <c r="F156" s="52" t="s">
        <v>136</v>
      </c>
      <c r="G156" s="52"/>
      <c r="H156" s="52"/>
      <c r="I156" s="57">
        <f>I157</f>
        <v>12263</v>
      </c>
      <c r="J156" s="151"/>
      <c r="K156" s="151"/>
      <c r="L156" s="151"/>
      <c r="M156" s="151"/>
    </row>
    <row r="157" spans="1:13" s="32" customFormat="1" ht="15">
      <c r="A157" s="78" t="s">
        <v>139</v>
      </c>
      <c r="B157" s="52" t="s">
        <v>92</v>
      </c>
      <c r="C157" s="52" t="s">
        <v>77</v>
      </c>
      <c r="D157" s="52" t="s">
        <v>66</v>
      </c>
      <c r="E157" s="52" t="s">
        <v>11</v>
      </c>
      <c r="F157" s="52" t="s">
        <v>138</v>
      </c>
      <c r="G157" s="52"/>
      <c r="H157" s="52"/>
      <c r="I157" s="57">
        <f>I158</f>
        <v>12263</v>
      </c>
      <c r="J157" s="151"/>
      <c r="K157" s="151"/>
      <c r="L157" s="151"/>
      <c r="M157" s="151"/>
    </row>
    <row r="158" spans="1:13" s="32" customFormat="1" ht="15.75">
      <c r="A158" s="80" t="s">
        <v>115</v>
      </c>
      <c r="B158" s="53" t="s">
        <v>92</v>
      </c>
      <c r="C158" s="53" t="s">
        <v>77</v>
      </c>
      <c r="D158" s="53" t="s">
        <v>66</v>
      </c>
      <c r="E158" s="53" t="s">
        <v>11</v>
      </c>
      <c r="F158" s="64" t="s">
        <v>138</v>
      </c>
      <c r="G158" s="64" t="s">
        <v>99</v>
      </c>
      <c r="H158" s="64"/>
      <c r="I158" s="65">
        <v>12263</v>
      </c>
      <c r="J158" s="58" t="e">
        <f>J159</f>
        <v>#REF!</v>
      </c>
      <c r="K158" s="58" t="e">
        <f>K159</f>
        <v>#REF!</v>
      </c>
      <c r="L158" s="58" t="e">
        <f>L159</f>
        <v>#REF!</v>
      </c>
      <c r="M158" s="58" t="e">
        <f>M159</f>
        <v>#REF!</v>
      </c>
    </row>
    <row r="159" spans="1:13" s="32" customFormat="1" ht="103.5" customHeight="1">
      <c r="A159" s="79" t="s">
        <v>31</v>
      </c>
      <c r="B159" s="52" t="s">
        <v>92</v>
      </c>
      <c r="C159" s="52" t="s">
        <v>77</v>
      </c>
      <c r="D159" s="52" t="s">
        <v>66</v>
      </c>
      <c r="E159" s="52" t="s">
        <v>12</v>
      </c>
      <c r="F159" s="52"/>
      <c r="G159" s="52"/>
      <c r="H159" s="52"/>
      <c r="I159" s="57">
        <f>I160</f>
        <v>186.9</v>
      </c>
      <c r="J159" s="58" t="e">
        <f>J160+#REF!</f>
        <v>#REF!</v>
      </c>
      <c r="K159" s="58" t="e">
        <f>K160+#REF!</f>
        <v>#REF!</v>
      </c>
      <c r="L159" s="58" t="e">
        <f>L160+#REF!</f>
        <v>#REF!</v>
      </c>
      <c r="M159" s="58" t="e">
        <f>M160+#REF!</f>
        <v>#REF!</v>
      </c>
    </row>
    <row r="160" spans="1:13" s="32" customFormat="1" ht="30.75" customHeight="1">
      <c r="A160" s="78" t="s">
        <v>147</v>
      </c>
      <c r="B160" s="52" t="s">
        <v>92</v>
      </c>
      <c r="C160" s="52" t="s">
        <v>77</v>
      </c>
      <c r="D160" s="52" t="s">
        <v>66</v>
      </c>
      <c r="E160" s="52" t="s">
        <v>12</v>
      </c>
      <c r="F160" s="52" t="s">
        <v>146</v>
      </c>
      <c r="G160" s="52"/>
      <c r="H160" s="52"/>
      <c r="I160" s="57">
        <f>I161</f>
        <v>186.9</v>
      </c>
      <c r="J160" s="39"/>
      <c r="K160" s="39"/>
      <c r="L160" s="39"/>
      <c r="M160" s="39"/>
    </row>
    <row r="161" spans="1:13" s="32" customFormat="1" ht="30">
      <c r="A161" s="78" t="s">
        <v>149</v>
      </c>
      <c r="B161" s="52" t="s">
        <v>92</v>
      </c>
      <c r="C161" s="52" t="s">
        <v>77</v>
      </c>
      <c r="D161" s="52" t="s">
        <v>66</v>
      </c>
      <c r="E161" s="52" t="s">
        <v>12</v>
      </c>
      <c r="F161" s="52" t="s">
        <v>148</v>
      </c>
      <c r="G161" s="52"/>
      <c r="H161" s="52"/>
      <c r="I161" s="57">
        <f>I162</f>
        <v>186.9</v>
      </c>
      <c r="J161" s="149"/>
      <c r="K161" s="149"/>
      <c r="L161" s="149"/>
      <c r="M161" s="149"/>
    </row>
    <row r="162" spans="1:13" s="32" customFormat="1" ht="15.75">
      <c r="A162" s="80" t="s">
        <v>115</v>
      </c>
      <c r="B162" s="53" t="s">
        <v>92</v>
      </c>
      <c r="C162" s="53" t="s">
        <v>77</v>
      </c>
      <c r="D162" s="53" t="s">
        <v>66</v>
      </c>
      <c r="E162" s="53" t="s">
        <v>12</v>
      </c>
      <c r="F162" s="53" t="s">
        <v>148</v>
      </c>
      <c r="G162" s="53" t="s">
        <v>99</v>
      </c>
      <c r="H162" s="53"/>
      <c r="I162" s="59">
        <v>186.9</v>
      </c>
      <c r="J162" s="149"/>
      <c r="K162" s="149"/>
      <c r="L162" s="149"/>
      <c r="M162" s="149"/>
    </row>
    <row r="163" spans="1:13" s="32" customFormat="1" ht="76.5" customHeight="1">
      <c r="A163" s="79" t="s">
        <v>13</v>
      </c>
      <c r="B163" s="52" t="s">
        <v>92</v>
      </c>
      <c r="C163" s="52" t="s">
        <v>77</v>
      </c>
      <c r="D163" s="52" t="s">
        <v>66</v>
      </c>
      <c r="E163" s="52" t="s">
        <v>14</v>
      </c>
      <c r="F163" s="54"/>
      <c r="G163" s="54"/>
      <c r="H163" s="54"/>
      <c r="I163" s="57">
        <f>I164</f>
        <v>24.3</v>
      </c>
      <c r="J163" s="57" t="e">
        <f>#REF!</f>
        <v>#REF!</v>
      </c>
      <c r="K163" s="57" t="e">
        <f>#REF!</f>
        <v>#REF!</v>
      </c>
      <c r="L163" s="57" t="e">
        <f>#REF!</f>
        <v>#REF!</v>
      </c>
      <c r="M163" s="57" t="e">
        <f>#REF!</f>
        <v>#REF!</v>
      </c>
    </row>
    <row r="164" spans="1:13" s="32" customFormat="1" ht="30" customHeight="1">
      <c r="A164" s="78" t="s">
        <v>147</v>
      </c>
      <c r="B164" s="52" t="s">
        <v>92</v>
      </c>
      <c r="C164" s="52" t="s">
        <v>77</v>
      </c>
      <c r="D164" s="52" t="s">
        <v>66</v>
      </c>
      <c r="E164" s="52" t="s">
        <v>14</v>
      </c>
      <c r="F164" s="52" t="s">
        <v>146</v>
      </c>
      <c r="G164" s="54"/>
      <c r="H164" s="54"/>
      <c r="I164" s="57">
        <f>I165</f>
        <v>24.3</v>
      </c>
      <c r="J164" s="59">
        <v>1.6</v>
      </c>
      <c r="K164" s="59">
        <v>1.6</v>
      </c>
      <c r="L164" s="59">
        <v>1.6</v>
      </c>
      <c r="M164" s="59">
        <v>1.6</v>
      </c>
    </row>
    <row r="165" spans="1:13" s="32" customFormat="1" ht="30">
      <c r="A165" s="78" t="s">
        <v>149</v>
      </c>
      <c r="B165" s="52" t="s">
        <v>92</v>
      </c>
      <c r="C165" s="52" t="s">
        <v>77</v>
      </c>
      <c r="D165" s="52" t="s">
        <v>66</v>
      </c>
      <c r="E165" s="52" t="s">
        <v>14</v>
      </c>
      <c r="F165" s="52" t="s">
        <v>148</v>
      </c>
      <c r="G165" s="54"/>
      <c r="H165" s="54"/>
      <c r="I165" s="57">
        <f>I166</f>
        <v>24.3</v>
      </c>
      <c r="J165" s="59"/>
      <c r="K165" s="59"/>
      <c r="L165" s="59"/>
      <c r="M165" s="59"/>
    </row>
    <row r="166" spans="1:13" s="32" customFormat="1" ht="15.75">
      <c r="A166" s="80" t="s">
        <v>114</v>
      </c>
      <c r="B166" s="53" t="s">
        <v>92</v>
      </c>
      <c r="C166" s="53" t="s">
        <v>77</v>
      </c>
      <c r="D166" s="53" t="s">
        <v>66</v>
      </c>
      <c r="E166" s="53" t="s">
        <v>14</v>
      </c>
      <c r="F166" s="53" t="s">
        <v>148</v>
      </c>
      <c r="G166" s="53" t="s">
        <v>98</v>
      </c>
      <c r="H166" s="63"/>
      <c r="I166" s="59">
        <v>24.3</v>
      </c>
      <c r="J166" s="57">
        <f>J167</f>
        <v>0</v>
      </c>
      <c r="K166" s="57">
        <f>K167</f>
        <v>0</v>
      </c>
      <c r="L166" s="57">
        <f>L167</f>
        <v>0</v>
      </c>
      <c r="M166" s="57">
        <f>M167</f>
        <v>0</v>
      </c>
    </row>
    <row r="167" spans="1:13" s="32" customFormat="1" ht="45.75" customHeight="1">
      <c r="A167" s="81" t="s">
        <v>101</v>
      </c>
      <c r="B167" s="54" t="s">
        <v>93</v>
      </c>
      <c r="C167" s="54"/>
      <c r="D167" s="54"/>
      <c r="E167" s="54"/>
      <c r="F167" s="54"/>
      <c r="G167" s="54"/>
      <c r="H167" s="54"/>
      <c r="I167" s="56">
        <f>I170+I190+I224+I197+I211</f>
        <v>95671.3</v>
      </c>
      <c r="J167" s="85"/>
      <c r="K167" s="85"/>
      <c r="L167" s="85"/>
      <c r="M167" s="85"/>
    </row>
    <row r="168" spans="1:13" s="32" customFormat="1" ht="16.5" customHeight="1">
      <c r="A168" s="81" t="s">
        <v>114</v>
      </c>
      <c r="B168" s="54" t="s">
        <v>93</v>
      </c>
      <c r="C168" s="54"/>
      <c r="D168" s="54"/>
      <c r="E168" s="54"/>
      <c r="F168" s="54"/>
      <c r="G168" s="54" t="s">
        <v>98</v>
      </c>
      <c r="H168" s="54"/>
      <c r="I168" s="56">
        <f>I176+I179+I182+I186+I189+I196+I203+I210+I223</f>
        <v>13877.5</v>
      </c>
      <c r="J168" s="85"/>
      <c r="K168" s="85"/>
      <c r="L168" s="85"/>
      <c r="M168" s="85"/>
    </row>
    <row r="169" spans="1:13" s="32" customFormat="1" ht="18" customHeight="1">
      <c r="A169" s="81" t="s">
        <v>115</v>
      </c>
      <c r="B169" s="54" t="s">
        <v>93</v>
      </c>
      <c r="C169" s="54"/>
      <c r="D169" s="54"/>
      <c r="E169" s="54"/>
      <c r="F169" s="54"/>
      <c r="G169" s="54" t="s">
        <v>99</v>
      </c>
      <c r="H169" s="54"/>
      <c r="I169" s="56">
        <f>I230+I219</f>
        <v>81793.8</v>
      </c>
      <c r="J169" s="85"/>
      <c r="K169" s="85"/>
      <c r="L169" s="85"/>
      <c r="M169" s="85"/>
    </row>
    <row r="170" spans="1:13" s="32" customFormat="1" ht="15.75">
      <c r="A170" s="81" t="s">
        <v>120</v>
      </c>
      <c r="B170" s="54">
        <v>163</v>
      </c>
      <c r="C170" s="54" t="s">
        <v>63</v>
      </c>
      <c r="D170" s="54"/>
      <c r="E170" s="54"/>
      <c r="F170" s="52"/>
      <c r="G170" s="52"/>
      <c r="H170" s="52"/>
      <c r="I170" s="56">
        <f>I171</f>
        <v>7106.200000000001</v>
      </c>
      <c r="J170" s="85"/>
      <c r="K170" s="85"/>
      <c r="L170" s="85"/>
      <c r="M170" s="85"/>
    </row>
    <row r="171" spans="1:13" s="32" customFormat="1" ht="15.75">
      <c r="A171" s="81" t="s">
        <v>49</v>
      </c>
      <c r="B171" s="54">
        <v>163</v>
      </c>
      <c r="C171" s="54" t="s">
        <v>63</v>
      </c>
      <c r="D171" s="54" t="s">
        <v>106</v>
      </c>
      <c r="E171" s="54"/>
      <c r="F171" s="54"/>
      <c r="G171" s="54"/>
      <c r="H171" s="54"/>
      <c r="I171" s="56">
        <f>I172</f>
        <v>7106.200000000001</v>
      </c>
      <c r="J171" s="159"/>
      <c r="K171" s="159"/>
      <c r="L171" s="159"/>
      <c r="M171" s="159"/>
    </row>
    <row r="172" spans="1:13" s="32" customFormat="1" ht="15">
      <c r="A172" s="78" t="s">
        <v>32</v>
      </c>
      <c r="B172" s="52" t="s">
        <v>93</v>
      </c>
      <c r="C172" s="52" t="s">
        <v>63</v>
      </c>
      <c r="D172" s="52" t="s">
        <v>106</v>
      </c>
      <c r="E172" s="52" t="s">
        <v>280</v>
      </c>
      <c r="F172" s="52"/>
      <c r="G172" s="52"/>
      <c r="H172" s="52"/>
      <c r="I172" s="57">
        <f>I173+I183</f>
        <v>7106.200000000001</v>
      </c>
      <c r="J172" s="151"/>
      <c r="K172" s="151"/>
      <c r="L172" s="151"/>
      <c r="M172" s="151"/>
    </row>
    <row r="173" spans="1:13" s="32" customFormat="1" ht="30">
      <c r="A173" s="83" t="s">
        <v>127</v>
      </c>
      <c r="B173" s="52" t="s">
        <v>93</v>
      </c>
      <c r="C173" s="52" t="s">
        <v>63</v>
      </c>
      <c r="D173" s="52" t="s">
        <v>106</v>
      </c>
      <c r="E173" s="52" t="s">
        <v>281</v>
      </c>
      <c r="F173" s="52"/>
      <c r="G173" s="52"/>
      <c r="H173" s="52"/>
      <c r="I173" s="57">
        <f>I175+I177+I180</f>
        <v>6380.1</v>
      </c>
      <c r="J173" s="151"/>
      <c r="K173" s="151"/>
      <c r="L173" s="151"/>
      <c r="M173" s="151"/>
    </row>
    <row r="174" spans="1:13" s="32" customFormat="1" ht="77.25" customHeight="1">
      <c r="A174" s="78" t="s">
        <v>264</v>
      </c>
      <c r="B174" s="52" t="s">
        <v>93</v>
      </c>
      <c r="C174" s="52" t="s">
        <v>63</v>
      </c>
      <c r="D174" s="52" t="s">
        <v>106</v>
      </c>
      <c r="E174" s="52" t="s">
        <v>281</v>
      </c>
      <c r="F174" s="52" t="s">
        <v>128</v>
      </c>
      <c r="G174" s="52"/>
      <c r="H174" s="52"/>
      <c r="I174" s="58">
        <f>I175</f>
        <v>5853</v>
      </c>
      <c r="J174" s="151"/>
      <c r="K174" s="151"/>
      <c r="L174" s="151"/>
      <c r="M174" s="151"/>
    </row>
    <row r="175" spans="1:13" s="32" customFormat="1" ht="30">
      <c r="A175" s="78" t="s">
        <v>132</v>
      </c>
      <c r="B175" s="52">
        <v>163</v>
      </c>
      <c r="C175" s="52" t="s">
        <v>63</v>
      </c>
      <c r="D175" s="52" t="s">
        <v>106</v>
      </c>
      <c r="E175" s="52" t="s">
        <v>281</v>
      </c>
      <c r="F175" s="52" t="s">
        <v>129</v>
      </c>
      <c r="G175" s="52"/>
      <c r="H175" s="52"/>
      <c r="I175" s="58">
        <f>I176</f>
        <v>5853</v>
      </c>
      <c r="J175" s="151"/>
      <c r="K175" s="151"/>
      <c r="L175" s="151"/>
      <c r="M175" s="151"/>
    </row>
    <row r="176" spans="1:13" s="32" customFormat="1" ht="15.75">
      <c r="A176" s="80" t="s">
        <v>114</v>
      </c>
      <c r="B176" s="53">
        <v>163</v>
      </c>
      <c r="C176" s="53" t="s">
        <v>63</v>
      </c>
      <c r="D176" s="53" t="s">
        <v>106</v>
      </c>
      <c r="E176" s="53" t="s">
        <v>281</v>
      </c>
      <c r="F176" s="53" t="s">
        <v>129</v>
      </c>
      <c r="G176" s="53" t="s">
        <v>98</v>
      </c>
      <c r="H176" s="53"/>
      <c r="I176" s="59">
        <v>5853</v>
      </c>
      <c r="J176" s="85"/>
      <c r="K176" s="85"/>
      <c r="L176" s="85"/>
      <c r="M176" s="85"/>
    </row>
    <row r="177" spans="1:13" s="32" customFormat="1" ht="30">
      <c r="A177" s="78" t="s">
        <v>130</v>
      </c>
      <c r="B177" s="52">
        <v>163</v>
      </c>
      <c r="C177" s="52" t="s">
        <v>63</v>
      </c>
      <c r="D177" s="52" t="s">
        <v>106</v>
      </c>
      <c r="E177" s="52" t="s">
        <v>281</v>
      </c>
      <c r="F177" s="52" t="s">
        <v>131</v>
      </c>
      <c r="G177" s="52"/>
      <c r="H177" s="52"/>
      <c r="I177" s="58">
        <f>I178</f>
        <v>523.1</v>
      </c>
      <c r="J177" s="150"/>
      <c r="K177" s="150"/>
      <c r="L177" s="150"/>
      <c r="M177" s="150"/>
    </row>
    <row r="178" spans="1:13" s="32" customFormat="1" ht="30">
      <c r="A178" s="79" t="s">
        <v>134</v>
      </c>
      <c r="B178" s="52">
        <v>163</v>
      </c>
      <c r="C178" s="52" t="s">
        <v>63</v>
      </c>
      <c r="D178" s="52" t="s">
        <v>106</v>
      </c>
      <c r="E178" s="52" t="s">
        <v>281</v>
      </c>
      <c r="F178" s="52" t="s">
        <v>133</v>
      </c>
      <c r="G178" s="52"/>
      <c r="H178" s="52"/>
      <c r="I178" s="58">
        <f>I179</f>
        <v>523.1</v>
      </c>
      <c r="J178" s="58" t="e">
        <f>#REF!</f>
        <v>#REF!</v>
      </c>
      <c r="K178" s="58" t="e">
        <f>#REF!</f>
        <v>#REF!</v>
      </c>
      <c r="L178" s="58" t="e">
        <f>#REF!</f>
        <v>#REF!</v>
      </c>
      <c r="M178" s="58" t="e">
        <f>#REF!</f>
        <v>#REF!</v>
      </c>
    </row>
    <row r="179" spans="1:13" s="32" customFormat="1" ht="15.75">
      <c r="A179" s="80" t="s">
        <v>114</v>
      </c>
      <c r="B179" s="53">
        <v>163</v>
      </c>
      <c r="C179" s="53" t="s">
        <v>63</v>
      </c>
      <c r="D179" s="53" t="s">
        <v>106</v>
      </c>
      <c r="E179" s="53" t="s">
        <v>281</v>
      </c>
      <c r="F179" s="53" t="s">
        <v>133</v>
      </c>
      <c r="G179" s="53" t="s">
        <v>98</v>
      </c>
      <c r="H179" s="53"/>
      <c r="I179" s="60">
        <v>523.1</v>
      </c>
      <c r="J179" s="58" t="e">
        <f>#REF!</f>
        <v>#REF!</v>
      </c>
      <c r="K179" s="58" t="e">
        <f>#REF!</f>
        <v>#REF!</v>
      </c>
      <c r="L179" s="58" t="e">
        <f>#REF!</f>
        <v>#REF!</v>
      </c>
      <c r="M179" s="58" t="e">
        <f>#REF!</f>
        <v>#REF!</v>
      </c>
    </row>
    <row r="180" spans="1:13" s="32" customFormat="1" ht="15.75">
      <c r="A180" s="79" t="s">
        <v>143</v>
      </c>
      <c r="B180" s="52">
        <v>163</v>
      </c>
      <c r="C180" s="52" t="s">
        <v>63</v>
      </c>
      <c r="D180" s="52" t="s">
        <v>106</v>
      </c>
      <c r="E180" s="52" t="s">
        <v>281</v>
      </c>
      <c r="F180" s="52" t="s">
        <v>142</v>
      </c>
      <c r="G180" s="52"/>
      <c r="H180" s="52"/>
      <c r="I180" s="57">
        <f>I181</f>
        <v>4</v>
      </c>
      <c r="J180" s="58">
        <f>J182</f>
        <v>0</v>
      </c>
      <c r="K180" s="58">
        <f>K182</f>
        <v>0</v>
      </c>
      <c r="L180" s="58">
        <f>L182</f>
        <v>0</v>
      </c>
      <c r="M180" s="58">
        <f>M182</f>
        <v>0</v>
      </c>
    </row>
    <row r="181" spans="1:13" s="32" customFormat="1" ht="15.75">
      <c r="A181" s="79" t="s">
        <v>145</v>
      </c>
      <c r="B181" s="52">
        <v>163</v>
      </c>
      <c r="C181" s="52" t="s">
        <v>63</v>
      </c>
      <c r="D181" s="52" t="s">
        <v>106</v>
      </c>
      <c r="E181" s="52" t="s">
        <v>281</v>
      </c>
      <c r="F181" s="52" t="s">
        <v>144</v>
      </c>
      <c r="G181" s="52"/>
      <c r="H181" s="52"/>
      <c r="I181" s="57">
        <f>I182</f>
        <v>4</v>
      </c>
      <c r="J181" s="58" t="e">
        <f>#REF!</f>
        <v>#REF!</v>
      </c>
      <c r="K181" s="58" t="e">
        <f>#REF!</f>
        <v>#REF!</v>
      </c>
      <c r="L181" s="58" t="e">
        <f>#REF!</f>
        <v>#REF!</v>
      </c>
      <c r="M181" s="58" t="e">
        <f>#REF!</f>
        <v>#REF!</v>
      </c>
    </row>
    <row r="182" spans="1:13" s="32" customFormat="1" ht="15.75">
      <c r="A182" s="80" t="s">
        <v>114</v>
      </c>
      <c r="B182" s="53">
        <v>163</v>
      </c>
      <c r="C182" s="53" t="s">
        <v>63</v>
      </c>
      <c r="D182" s="53" t="s">
        <v>106</v>
      </c>
      <c r="E182" s="53" t="s">
        <v>281</v>
      </c>
      <c r="F182" s="53" t="s">
        <v>144</v>
      </c>
      <c r="G182" s="53" t="s">
        <v>98</v>
      </c>
      <c r="H182" s="53"/>
      <c r="I182" s="59">
        <v>4</v>
      </c>
      <c r="J182" s="58">
        <f>J183</f>
        <v>0</v>
      </c>
      <c r="K182" s="58">
        <f>K183</f>
        <v>0</v>
      </c>
      <c r="L182" s="58">
        <f>L183</f>
        <v>0</v>
      </c>
      <c r="M182" s="58">
        <f>M183</f>
        <v>0</v>
      </c>
    </row>
    <row r="183" spans="1:13" s="32" customFormat="1" ht="57" customHeight="1">
      <c r="A183" s="79" t="s">
        <v>9</v>
      </c>
      <c r="B183" s="52">
        <v>163</v>
      </c>
      <c r="C183" s="52" t="s">
        <v>63</v>
      </c>
      <c r="D183" s="52" t="s">
        <v>106</v>
      </c>
      <c r="E183" s="52" t="s">
        <v>10</v>
      </c>
      <c r="F183" s="52"/>
      <c r="G183" s="52"/>
      <c r="H183" s="52"/>
      <c r="I183" s="57">
        <f>I184+I187</f>
        <v>726.1</v>
      </c>
      <c r="J183" s="151"/>
      <c r="K183" s="151"/>
      <c r="L183" s="151"/>
      <c r="M183" s="151"/>
    </row>
    <row r="184" spans="1:13" s="32" customFormat="1" ht="30">
      <c r="A184" s="78" t="s">
        <v>130</v>
      </c>
      <c r="B184" s="52" t="s">
        <v>93</v>
      </c>
      <c r="C184" s="52" t="s">
        <v>63</v>
      </c>
      <c r="D184" s="52" t="s">
        <v>106</v>
      </c>
      <c r="E184" s="52" t="s">
        <v>10</v>
      </c>
      <c r="F184" s="52" t="s">
        <v>131</v>
      </c>
      <c r="G184" s="52"/>
      <c r="H184" s="52"/>
      <c r="I184" s="57">
        <f>I185</f>
        <v>718.2</v>
      </c>
      <c r="J184" s="55" t="e">
        <f>#REF!+J185</f>
        <v>#REF!</v>
      </c>
      <c r="K184" s="55" t="e">
        <f>#REF!+K185</f>
        <v>#REF!</v>
      </c>
      <c r="L184" s="55" t="e">
        <f>#REF!+L185</f>
        <v>#REF!</v>
      </c>
      <c r="M184" s="55" t="e">
        <f>#REF!+M185</f>
        <v>#REF!</v>
      </c>
    </row>
    <row r="185" spans="1:13" s="32" customFormat="1" ht="30">
      <c r="A185" s="79" t="s">
        <v>134</v>
      </c>
      <c r="B185" s="52" t="s">
        <v>93</v>
      </c>
      <c r="C185" s="52" t="s">
        <v>63</v>
      </c>
      <c r="D185" s="52" t="s">
        <v>106</v>
      </c>
      <c r="E185" s="52" t="s">
        <v>10</v>
      </c>
      <c r="F185" s="52" t="s">
        <v>133</v>
      </c>
      <c r="G185" s="52"/>
      <c r="H185" s="52"/>
      <c r="I185" s="57">
        <f>I186</f>
        <v>718.2</v>
      </c>
      <c r="J185" s="55" t="e">
        <f>#REF!+#REF!+#REF!</f>
        <v>#REF!</v>
      </c>
      <c r="K185" s="55" t="e">
        <f>#REF!+#REF!+#REF!</f>
        <v>#REF!</v>
      </c>
      <c r="L185" s="55" t="e">
        <f>#REF!+#REF!+#REF!</f>
        <v>#REF!</v>
      </c>
      <c r="M185" s="55" t="e">
        <f>#REF!+#REF!+#REF!</f>
        <v>#REF!</v>
      </c>
    </row>
    <row r="186" spans="1:13" s="41" customFormat="1" ht="15">
      <c r="A186" s="82" t="s">
        <v>114</v>
      </c>
      <c r="B186" s="53" t="s">
        <v>93</v>
      </c>
      <c r="C186" s="53" t="s">
        <v>63</v>
      </c>
      <c r="D186" s="53" t="s">
        <v>106</v>
      </c>
      <c r="E186" s="53" t="s">
        <v>10</v>
      </c>
      <c r="F186" s="53" t="s">
        <v>133</v>
      </c>
      <c r="G186" s="53" t="s">
        <v>98</v>
      </c>
      <c r="H186" s="53"/>
      <c r="I186" s="59">
        <v>718.2</v>
      </c>
      <c r="J186" s="151"/>
      <c r="K186" s="151"/>
      <c r="L186" s="151"/>
      <c r="M186" s="151"/>
    </row>
    <row r="187" spans="1:13" s="41" customFormat="1" ht="15.75">
      <c r="A187" s="79" t="s">
        <v>143</v>
      </c>
      <c r="B187" s="52">
        <v>163</v>
      </c>
      <c r="C187" s="52" t="s">
        <v>63</v>
      </c>
      <c r="D187" s="52" t="s">
        <v>106</v>
      </c>
      <c r="E187" s="52" t="s">
        <v>10</v>
      </c>
      <c r="F187" s="52" t="s">
        <v>142</v>
      </c>
      <c r="G187" s="52"/>
      <c r="H187" s="52"/>
      <c r="I187" s="57">
        <f>I188</f>
        <v>7.9</v>
      </c>
      <c r="J187" s="58" t="e">
        <f>#REF!+J188</f>
        <v>#REF!</v>
      </c>
      <c r="K187" s="58" t="e">
        <f>#REF!+K188</f>
        <v>#REF!</v>
      </c>
      <c r="L187" s="58" t="e">
        <f>#REF!+L188</f>
        <v>#REF!</v>
      </c>
      <c r="M187" s="58" t="e">
        <f>#REF!+M188</f>
        <v>#REF!</v>
      </c>
    </row>
    <row r="188" spans="1:13" s="41" customFormat="1" ht="15.75">
      <c r="A188" s="79" t="s">
        <v>145</v>
      </c>
      <c r="B188" s="52">
        <v>163</v>
      </c>
      <c r="C188" s="52" t="s">
        <v>63</v>
      </c>
      <c r="D188" s="52" t="s">
        <v>106</v>
      </c>
      <c r="E188" s="52" t="s">
        <v>10</v>
      </c>
      <c r="F188" s="52" t="s">
        <v>144</v>
      </c>
      <c r="G188" s="52"/>
      <c r="H188" s="52"/>
      <c r="I188" s="57">
        <f>I189</f>
        <v>7.9</v>
      </c>
      <c r="J188" s="151"/>
      <c r="K188" s="151"/>
      <c r="L188" s="151"/>
      <c r="M188" s="151"/>
    </row>
    <row r="189" spans="1:13" s="41" customFormat="1" ht="15.75">
      <c r="A189" s="80" t="s">
        <v>114</v>
      </c>
      <c r="B189" s="53">
        <v>163</v>
      </c>
      <c r="C189" s="53" t="s">
        <v>63</v>
      </c>
      <c r="D189" s="53" t="s">
        <v>106</v>
      </c>
      <c r="E189" s="53" t="s">
        <v>10</v>
      </c>
      <c r="F189" s="53" t="s">
        <v>144</v>
      </c>
      <c r="G189" s="53" t="s">
        <v>98</v>
      </c>
      <c r="H189" s="53"/>
      <c r="I189" s="59">
        <v>7.9</v>
      </c>
      <c r="J189" s="151"/>
      <c r="K189" s="151"/>
      <c r="L189" s="151"/>
      <c r="M189" s="151"/>
    </row>
    <row r="190" spans="1:13" s="41" customFormat="1" ht="15">
      <c r="A190" s="81" t="s">
        <v>50</v>
      </c>
      <c r="B190" s="54" t="s">
        <v>93</v>
      </c>
      <c r="C190" s="54" t="s">
        <v>66</v>
      </c>
      <c r="D190" s="54"/>
      <c r="E190" s="52"/>
      <c r="F190" s="52"/>
      <c r="G190" s="52"/>
      <c r="H190" s="52"/>
      <c r="I190" s="55">
        <f aca="true" t="shared" si="3" ref="I190:I195">I191</f>
        <v>200</v>
      </c>
      <c r="J190" s="151"/>
      <c r="K190" s="151"/>
      <c r="L190" s="151"/>
      <c r="M190" s="151"/>
    </row>
    <row r="191" spans="1:42" s="29" customFormat="1" ht="28.5">
      <c r="A191" s="81" t="s">
        <v>82</v>
      </c>
      <c r="B191" s="54" t="s">
        <v>93</v>
      </c>
      <c r="C191" s="54" t="s">
        <v>66</v>
      </c>
      <c r="D191" s="54" t="s">
        <v>78</v>
      </c>
      <c r="E191" s="52"/>
      <c r="F191" s="52"/>
      <c r="G191" s="52"/>
      <c r="H191" s="52"/>
      <c r="I191" s="56">
        <f t="shared" si="3"/>
        <v>200</v>
      </c>
      <c r="J191" s="158"/>
      <c r="K191" s="158"/>
      <c r="L191" s="158"/>
      <c r="M191" s="15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s="29" customFormat="1" ht="18">
      <c r="A192" s="78" t="s">
        <v>32</v>
      </c>
      <c r="B192" s="52" t="s">
        <v>93</v>
      </c>
      <c r="C192" s="52" t="s">
        <v>66</v>
      </c>
      <c r="D192" s="52" t="s">
        <v>78</v>
      </c>
      <c r="E192" s="52" t="s">
        <v>280</v>
      </c>
      <c r="F192" s="52"/>
      <c r="G192" s="52"/>
      <c r="H192" s="52"/>
      <c r="I192" s="57">
        <f t="shared" si="3"/>
        <v>200</v>
      </c>
      <c r="J192" s="158"/>
      <c r="K192" s="158"/>
      <c r="L192" s="158"/>
      <c r="M192" s="15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s="29" customFormat="1" ht="44.25" customHeight="1">
      <c r="A193" s="78" t="s">
        <v>241</v>
      </c>
      <c r="B193" s="52" t="s">
        <v>93</v>
      </c>
      <c r="C193" s="52" t="s">
        <v>66</v>
      </c>
      <c r="D193" s="52" t="s">
        <v>78</v>
      </c>
      <c r="E193" s="52" t="s">
        <v>426</v>
      </c>
      <c r="F193" s="52"/>
      <c r="G193" s="52"/>
      <c r="H193" s="52"/>
      <c r="I193" s="57">
        <f t="shared" si="3"/>
        <v>200</v>
      </c>
      <c r="J193" s="158"/>
      <c r="K193" s="158"/>
      <c r="L193" s="158"/>
      <c r="M193" s="15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s="29" customFormat="1" ht="30">
      <c r="A194" s="78" t="s">
        <v>130</v>
      </c>
      <c r="B194" s="52" t="s">
        <v>93</v>
      </c>
      <c r="C194" s="52" t="s">
        <v>66</v>
      </c>
      <c r="D194" s="52" t="s">
        <v>78</v>
      </c>
      <c r="E194" s="52" t="s">
        <v>426</v>
      </c>
      <c r="F194" s="52" t="s">
        <v>131</v>
      </c>
      <c r="G194" s="52"/>
      <c r="H194" s="52"/>
      <c r="I194" s="57">
        <f t="shared" si="3"/>
        <v>200</v>
      </c>
      <c r="J194" s="158"/>
      <c r="K194" s="158"/>
      <c r="L194" s="158"/>
      <c r="M194" s="15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s="29" customFormat="1" ht="30">
      <c r="A195" s="79" t="s">
        <v>134</v>
      </c>
      <c r="B195" s="52" t="s">
        <v>93</v>
      </c>
      <c r="C195" s="52" t="s">
        <v>66</v>
      </c>
      <c r="D195" s="52" t="s">
        <v>78</v>
      </c>
      <c r="E195" s="52" t="s">
        <v>426</v>
      </c>
      <c r="F195" s="52" t="s">
        <v>133</v>
      </c>
      <c r="G195" s="52"/>
      <c r="H195" s="52"/>
      <c r="I195" s="57">
        <f t="shared" si="3"/>
        <v>200</v>
      </c>
      <c r="J195" s="151"/>
      <c r="K195" s="151"/>
      <c r="L195" s="151"/>
      <c r="M195" s="151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s="29" customFormat="1" ht="18">
      <c r="A196" s="80" t="s">
        <v>114</v>
      </c>
      <c r="B196" s="53" t="s">
        <v>93</v>
      </c>
      <c r="C196" s="53" t="s">
        <v>66</v>
      </c>
      <c r="D196" s="53" t="s">
        <v>78</v>
      </c>
      <c r="E196" s="53" t="s">
        <v>426</v>
      </c>
      <c r="F196" s="53" t="s">
        <v>133</v>
      </c>
      <c r="G196" s="53" t="s">
        <v>98</v>
      </c>
      <c r="H196" s="53"/>
      <c r="I196" s="59">
        <v>200</v>
      </c>
      <c r="J196" s="151"/>
      <c r="K196" s="151"/>
      <c r="L196" s="151"/>
      <c r="M196" s="151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s="29" customFormat="1" ht="18">
      <c r="A197" s="81" t="s">
        <v>51</v>
      </c>
      <c r="B197" s="54" t="s">
        <v>93</v>
      </c>
      <c r="C197" s="54" t="s">
        <v>68</v>
      </c>
      <c r="D197" s="52"/>
      <c r="E197" s="52"/>
      <c r="F197" s="52"/>
      <c r="G197" s="52"/>
      <c r="H197" s="52"/>
      <c r="I197" s="56">
        <f>I198+I204</f>
        <v>2466</v>
      </c>
      <c r="J197" s="151"/>
      <c r="K197" s="151"/>
      <c r="L197" s="151"/>
      <c r="M197" s="151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s="29" customFormat="1" ht="18">
      <c r="A198" s="81" t="s">
        <v>52</v>
      </c>
      <c r="B198" s="54" t="s">
        <v>93</v>
      </c>
      <c r="C198" s="54" t="s">
        <v>68</v>
      </c>
      <c r="D198" s="54" t="s">
        <v>63</v>
      </c>
      <c r="E198" s="52"/>
      <c r="F198" s="52"/>
      <c r="G198" s="52"/>
      <c r="H198" s="52"/>
      <c r="I198" s="56">
        <f>I199</f>
        <v>2066</v>
      </c>
      <c r="J198" s="151"/>
      <c r="K198" s="151"/>
      <c r="L198" s="151"/>
      <c r="M198" s="151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s="29" customFormat="1" ht="18">
      <c r="A199" s="78" t="s">
        <v>32</v>
      </c>
      <c r="B199" s="52" t="s">
        <v>93</v>
      </c>
      <c r="C199" s="52" t="s">
        <v>68</v>
      </c>
      <c r="D199" s="52" t="s">
        <v>63</v>
      </c>
      <c r="E199" s="52" t="s">
        <v>280</v>
      </c>
      <c r="F199" s="52"/>
      <c r="G199" s="52"/>
      <c r="H199" s="52"/>
      <c r="I199" s="57">
        <f>I200</f>
        <v>2066</v>
      </c>
      <c r="J199" s="151"/>
      <c r="K199" s="151"/>
      <c r="L199" s="151"/>
      <c r="M199" s="151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s="29" customFormat="1" ht="47.25" customHeight="1">
      <c r="A200" s="78" t="s">
        <v>473</v>
      </c>
      <c r="B200" s="52" t="s">
        <v>93</v>
      </c>
      <c r="C200" s="52" t="s">
        <v>68</v>
      </c>
      <c r="D200" s="52" t="s">
        <v>63</v>
      </c>
      <c r="E200" s="52" t="s">
        <v>425</v>
      </c>
      <c r="F200" s="52"/>
      <c r="G200" s="52"/>
      <c r="H200" s="52"/>
      <c r="I200" s="57">
        <f>I201</f>
        <v>2066</v>
      </c>
      <c r="J200" s="151"/>
      <c r="K200" s="151"/>
      <c r="L200" s="151"/>
      <c r="M200" s="151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s="29" customFormat="1" ht="30">
      <c r="A201" s="78" t="s">
        <v>130</v>
      </c>
      <c r="B201" s="52" t="s">
        <v>93</v>
      </c>
      <c r="C201" s="52" t="s">
        <v>68</v>
      </c>
      <c r="D201" s="52" t="s">
        <v>63</v>
      </c>
      <c r="E201" s="52" t="s">
        <v>425</v>
      </c>
      <c r="F201" s="52" t="s">
        <v>131</v>
      </c>
      <c r="G201" s="52"/>
      <c r="H201" s="52"/>
      <c r="I201" s="57">
        <f>I202</f>
        <v>2066</v>
      </c>
      <c r="J201" s="151"/>
      <c r="K201" s="151"/>
      <c r="L201" s="151"/>
      <c r="M201" s="151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s="29" customFormat="1" ht="30">
      <c r="A202" s="79" t="s">
        <v>134</v>
      </c>
      <c r="B202" s="52" t="s">
        <v>93</v>
      </c>
      <c r="C202" s="52" t="s">
        <v>68</v>
      </c>
      <c r="D202" s="52" t="s">
        <v>63</v>
      </c>
      <c r="E202" s="52" t="s">
        <v>425</v>
      </c>
      <c r="F202" s="52" t="s">
        <v>133</v>
      </c>
      <c r="G202" s="52"/>
      <c r="H202" s="52"/>
      <c r="I202" s="57">
        <f>I203</f>
        <v>2066</v>
      </c>
      <c r="J202" s="151"/>
      <c r="K202" s="151"/>
      <c r="L202" s="151"/>
      <c r="M202" s="151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s="29" customFormat="1" ht="18">
      <c r="A203" s="80" t="s">
        <v>114</v>
      </c>
      <c r="B203" s="53" t="s">
        <v>93</v>
      </c>
      <c r="C203" s="53" t="s">
        <v>68</v>
      </c>
      <c r="D203" s="53" t="s">
        <v>63</v>
      </c>
      <c r="E203" s="53" t="s">
        <v>425</v>
      </c>
      <c r="F203" s="53" t="s">
        <v>133</v>
      </c>
      <c r="G203" s="53" t="s">
        <v>98</v>
      </c>
      <c r="H203" s="53"/>
      <c r="I203" s="59">
        <v>2066</v>
      </c>
      <c r="J203" s="151"/>
      <c r="K203" s="151"/>
      <c r="L203" s="151"/>
      <c r="M203" s="151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s="29" customFormat="1" ht="17.25" customHeight="1">
      <c r="A204" s="79" t="s">
        <v>246</v>
      </c>
      <c r="B204" s="54" t="s">
        <v>93</v>
      </c>
      <c r="C204" s="54" t="s">
        <v>68</v>
      </c>
      <c r="D204" s="54" t="s">
        <v>64</v>
      </c>
      <c r="E204" s="53"/>
      <c r="F204" s="53"/>
      <c r="G204" s="53"/>
      <c r="H204" s="53"/>
      <c r="I204" s="56">
        <f aca="true" t="shared" si="4" ref="I204:I209">I205</f>
        <v>400</v>
      </c>
      <c r="J204" s="151"/>
      <c r="K204" s="151"/>
      <c r="L204" s="151"/>
      <c r="M204" s="151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s="29" customFormat="1" ht="57" customHeight="1">
      <c r="A205" s="79" t="s">
        <v>189</v>
      </c>
      <c r="B205" s="52" t="s">
        <v>93</v>
      </c>
      <c r="C205" s="52" t="s">
        <v>68</v>
      </c>
      <c r="D205" s="52" t="s">
        <v>64</v>
      </c>
      <c r="E205" s="52" t="s">
        <v>382</v>
      </c>
      <c r="F205" s="53"/>
      <c r="G205" s="53"/>
      <c r="H205" s="53"/>
      <c r="I205" s="57">
        <f t="shared" si="4"/>
        <v>400</v>
      </c>
      <c r="J205" s="151"/>
      <c r="K205" s="151"/>
      <c r="L205" s="151"/>
      <c r="M205" s="151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s="29" customFormat="1" ht="42.75" customHeight="1">
      <c r="A206" s="79" t="s">
        <v>383</v>
      </c>
      <c r="B206" s="52" t="s">
        <v>93</v>
      </c>
      <c r="C206" s="52" t="s">
        <v>68</v>
      </c>
      <c r="D206" s="52" t="s">
        <v>64</v>
      </c>
      <c r="E206" s="52" t="s">
        <v>384</v>
      </c>
      <c r="F206" s="53"/>
      <c r="G206" s="53"/>
      <c r="H206" s="53"/>
      <c r="I206" s="57">
        <f t="shared" si="4"/>
        <v>400</v>
      </c>
      <c r="J206" s="151"/>
      <c r="K206" s="151"/>
      <c r="L206" s="151"/>
      <c r="M206" s="151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s="29" customFormat="1" ht="17.25" customHeight="1">
      <c r="A207" s="79" t="s">
        <v>310</v>
      </c>
      <c r="B207" s="52" t="s">
        <v>93</v>
      </c>
      <c r="C207" s="52" t="s">
        <v>68</v>
      </c>
      <c r="D207" s="52" t="s">
        <v>64</v>
      </c>
      <c r="E207" s="52" t="s">
        <v>385</v>
      </c>
      <c r="F207" s="53"/>
      <c r="G207" s="53"/>
      <c r="H207" s="53"/>
      <c r="I207" s="57">
        <f t="shared" si="4"/>
        <v>400</v>
      </c>
      <c r="J207" s="151"/>
      <c r="K207" s="151"/>
      <c r="L207" s="151"/>
      <c r="M207" s="151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s="29" customFormat="1" ht="28.5" customHeight="1">
      <c r="A208" s="78" t="s">
        <v>130</v>
      </c>
      <c r="B208" s="52" t="s">
        <v>93</v>
      </c>
      <c r="C208" s="52" t="s">
        <v>68</v>
      </c>
      <c r="D208" s="52" t="s">
        <v>64</v>
      </c>
      <c r="E208" s="52" t="s">
        <v>385</v>
      </c>
      <c r="F208" s="52" t="s">
        <v>131</v>
      </c>
      <c r="G208" s="52"/>
      <c r="H208" s="53"/>
      <c r="I208" s="57">
        <f t="shared" si="4"/>
        <v>400</v>
      </c>
      <c r="J208" s="151"/>
      <c r="K208" s="151"/>
      <c r="L208" s="151"/>
      <c r="M208" s="151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s="29" customFormat="1" ht="28.5" customHeight="1">
      <c r="A209" s="79" t="s">
        <v>134</v>
      </c>
      <c r="B209" s="52" t="s">
        <v>93</v>
      </c>
      <c r="C209" s="52" t="s">
        <v>68</v>
      </c>
      <c r="D209" s="52" t="s">
        <v>64</v>
      </c>
      <c r="E209" s="52" t="s">
        <v>385</v>
      </c>
      <c r="F209" s="52" t="s">
        <v>133</v>
      </c>
      <c r="G209" s="52"/>
      <c r="H209" s="53"/>
      <c r="I209" s="57">
        <f t="shared" si="4"/>
        <v>400</v>
      </c>
      <c r="J209" s="151"/>
      <c r="K209" s="151"/>
      <c r="L209" s="151"/>
      <c r="M209" s="151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s="29" customFormat="1" ht="15" customHeight="1">
      <c r="A210" s="82" t="s">
        <v>114</v>
      </c>
      <c r="B210" s="53" t="s">
        <v>93</v>
      </c>
      <c r="C210" s="53" t="s">
        <v>68</v>
      </c>
      <c r="D210" s="53" t="s">
        <v>64</v>
      </c>
      <c r="E210" s="53" t="s">
        <v>385</v>
      </c>
      <c r="F210" s="53" t="s">
        <v>133</v>
      </c>
      <c r="G210" s="53" t="s">
        <v>98</v>
      </c>
      <c r="H210" s="53"/>
      <c r="I210" s="59">
        <v>400</v>
      </c>
      <c r="J210" s="151"/>
      <c r="K210" s="151"/>
      <c r="L210" s="151"/>
      <c r="M210" s="151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s="29" customFormat="1" ht="15" customHeight="1">
      <c r="A211" s="81" t="s">
        <v>54</v>
      </c>
      <c r="B211" s="54" t="s">
        <v>93</v>
      </c>
      <c r="C211" s="54" t="s">
        <v>70</v>
      </c>
      <c r="D211" s="54"/>
      <c r="E211" s="54"/>
      <c r="F211" s="54"/>
      <c r="G211" s="54"/>
      <c r="H211" s="53"/>
      <c r="I211" s="57">
        <f>I212</f>
        <v>82105.3</v>
      </c>
      <c r="J211" s="151"/>
      <c r="K211" s="151"/>
      <c r="L211" s="151"/>
      <c r="M211" s="151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s="29" customFormat="1" ht="15" customHeight="1">
      <c r="A212" s="126" t="s">
        <v>56</v>
      </c>
      <c r="B212" s="54" t="s">
        <v>93</v>
      </c>
      <c r="C212" s="54" t="s">
        <v>70</v>
      </c>
      <c r="D212" s="54" t="s">
        <v>69</v>
      </c>
      <c r="E212" s="54"/>
      <c r="F212" s="54"/>
      <c r="G212" s="54"/>
      <c r="H212" s="53"/>
      <c r="I212" s="57">
        <f>I213</f>
        <v>82105.3</v>
      </c>
      <c r="J212" s="151"/>
      <c r="K212" s="151"/>
      <c r="L212" s="151"/>
      <c r="M212" s="151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s="29" customFormat="1" ht="48" customHeight="1">
      <c r="A213" s="78" t="s">
        <v>182</v>
      </c>
      <c r="B213" s="52" t="s">
        <v>93</v>
      </c>
      <c r="C213" s="52" t="s">
        <v>70</v>
      </c>
      <c r="D213" s="52" t="s">
        <v>69</v>
      </c>
      <c r="E213" s="52" t="s">
        <v>286</v>
      </c>
      <c r="F213" s="54"/>
      <c r="G213" s="54"/>
      <c r="H213" s="53"/>
      <c r="I213" s="57">
        <f>I214</f>
        <v>82105.3</v>
      </c>
      <c r="J213" s="151"/>
      <c r="K213" s="151"/>
      <c r="L213" s="151"/>
      <c r="M213" s="151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spans="1:42" s="29" customFormat="1" ht="42.75" customHeight="1">
      <c r="A214" s="79" t="s">
        <v>178</v>
      </c>
      <c r="B214" s="52" t="s">
        <v>93</v>
      </c>
      <c r="C214" s="52" t="s">
        <v>70</v>
      </c>
      <c r="D214" s="52" t="s">
        <v>69</v>
      </c>
      <c r="E214" s="52" t="s">
        <v>16</v>
      </c>
      <c r="F214" s="53"/>
      <c r="G214" s="53"/>
      <c r="H214" s="53"/>
      <c r="I214" s="57">
        <f>I215</f>
        <v>82105.3</v>
      </c>
      <c r="J214" s="151"/>
      <c r="K214" s="151"/>
      <c r="L214" s="151"/>
      <c r="M214" s="151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</row>
    <row r="215" spans="1:42" s="29" customFormat="1" ht="74.25" customHeight="1">
      <c r="A215" s="79" t="s">
        <v>441</v>
      </c>
      <c r="B215" s="52" t="s">
        <v>93</v>
      </c>
      <c r="C215" s="52" t="s">
        <v>70</v>
      </c>
      <c r="D215" s="52" t="s">
        <v>69</v>
      </c>
      <c r="E215" s="52" t="s">
        <v>442</v>
      </c>
      <c r="F215" s="53"/>
      <c r="G215" s="53"/>
      <c r="H215" s="53"/>
      <c r="I215" s="57">
        <f>I216+I220</f>
        <v>82105.3</v>
      </c>
      <c r="J215" s="151"/>
      <c r="K215" s="151"/>
      <c r="L215" s="151"/>
      <c r="M215" s="151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</row>
    <row r="216" spans="1:42" s="29" customFormat="1" ht="15" customHeight="1">
      <c r="A216" s="79" t="s">
        <v>310</v>
      </c>
      <c r="B216" s="52" t="s">
        <v>93</v>
      </c>
      <c r="C216" s="52" t="s">
        <v>70</v>
      </c>
      <c r="D216" s="52" t="s">
        <v>69</v>
      </c>
      <c r="E216" s="52" t="s">
        <v>443</v>
      </c>
      <c r="F216" s="53"/>
      <c r="G216" s="53"/>
      <c r="H216" s="53"/>
      <c r="I216" s="57">
        <f>I217</f>
        <v>78000</v>
      </c>
      <c r="J216" s="151"/>
      <c r="K216" s="151"/>
      <c r="L216" s="151"/>
      <c r="M216" s="151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</row>
    <row r="217" spans="1:42" s="29" customFormat="1" ht="30.75" customHeight="1">
      <c r="A217" s="78" t="s">
        <v>428</v>
      </c>
      <c r="B217" s="52" t="s">
        <v>93</v>
      </c>
      <c r="C217" s="52" t="s">
        <v>70</v>
      </c>
      <c r="D217" s="52" t="s">
        <v>69</v>
      </c>
      <c r="E217" s="52" t="s">
        <v>443</v>
      </c>
      <c r="F217" s="52" t="s">
        <v>234</v>
      </c>
      <c r="G217" s="53"/>
      <c r="H217" s="53"/>
      <c r="I217" s="57">
        <f>I218</f>
        <v>78000</v>
      </c>
      <c r="J217" s="151"/>
      <c r="K217" s="151"/>
      <c r="L217" s="151"/>
      <c r="M217" s="151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</row>
    <row r="218" spans="1:42" s="29" customFormat="1" ht="15" customHeight="1">
      <c r="A218" s="78" t="s">
        <v>265</v>
      </c>
      <c r="B218" s="52" t="s">
        <v>93</v>
      </c>
      <c r="C218" s="52" t="s">
        <v>70</v>
      </c>
      <c r="D218" s="52" t="s">
        <v>69</v>
      </c>
      <c r="E218" s="52" t="s">
        <v>443</v>
      </c>
      <c r="F218" s="52" t="s">
        <v>28</v>
      </c>
      <c r="G218" s="53"/>
      <c r="H218" s="53"/>
      <c r="I218" s="57">
        <f>I219</f>
        <v>78000</v>
      </c>
      <c r="J218" s="151"/>
      <c r="K218" s="151"/>
      <c r="L218" s="151"/>
      <c r="M218" s="151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</row>
    <row r="219" spans="1:42" s="29" customFormat="1" ht="15" customHeight="1">
      <c r="A219" s="80" t="s">
        <v>115</v>
      </c>
      <c r="B219" s="53" t="s">
        <v>93</v>
      </c>
      <c r="C219" s="53" t="s">
        <v>70</v>
      </c>
      <c r="D219" s="53" t="s">
        <v>69</v>
      </c>
      <c r="E219" s="53" t="s">
        <v>443</v>
      </c>
      <c r="F219" s="53" t="s">
        <v>28</v>
      </c>
      <c r="G219" s="53" t="s">
        <v>99</v>
      </c>
      <c r="H219" s="53"/>
      <c r="I219" s="59">
        <v>78000</v>
      </c>
      <c r="J219" s="151"/>
      <c r="K219" s="151"/>
      <c r="L219" s="151"/>
      <c r="M219" s="151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</row>
    <row r="220" spans="1:42" s="29" customFormat="1" ht="15" customHeight="1">
      <c r="A220" s="79" t="s">
        <v>310</v>
      </c>
      <c r="B220" s="52" t="s">
        <v>93</v>
      </c>
      <c r="C220" s="52" t="s">
        <v>70</v>
      </c>
      <c r="D220" s="52" t="s">
        <v>69</v>
      </c>
      <c r="E220" s="52" t="s">
        <v>444</v>
      </c>
      <c r="F220" s="53"/>
      <c r="G220" s="53"/>
      <c r="H220" s="53"/>
      <c r="I220" s="57">
        <f>I221</f>
        <v>4105.3</v>
      </c>
      <c r="J220" s="151"/>
      <c r="K220" s="151"/>
      <c r="L220" s="151"/>
      <c r="M220" s="151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</row>
    <row r="221" spans="1:42" s="29" customFormat="1" ht="31.5" customHeight="1">
      <c r="A221" s="78" t="s">
        <v>428</v>
      </c>
      <c r="B221" s="52" t="s">
        <v>93</v>
      </c>
      <c r="C221" s="52" t="s">
        <v>70</v>
      </c>
      <c r="D221" s="52" t="s">
        <v>69</v>
      </c>
      <c r="E221" s="52" t="s">
        <v>444</v>
      </c>
      <c r="F221" s="52" t="s">
        <v>234</v>
      </c>
      <c r="G221" s="53"/>
      <c r="H221" s="53"/>
      <c r="I221" s="57">
        <f>I222</f>
        <v>4105.3</v>
      </c>
      <c r="J221" s="151"/>
      <c r="K221" s="151"/>
      <c r="L221" s="151"/>
      <c r="M221" s="151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</row>
    <row r="222" spans="1:42" s="29" customFormat="1" ht="15" customHeight="1">
      <c r="A222" s="78" t="s">
        <v>265</v>
      </c>
      <c r="B222" s="52" t="s">
        <v>93</v>
      </c>
      <c r="C222" s="52" t="s">
        <v>70</v>
      </c>
      <c r="D222" s="52" t="s">
        <v>69</v>
      </c>
      <c r="E222" s="52" t="s">
        <v>444</v>
      </c>
      <c r="F222" s="52" t="s">
        <v>28</v>
      </c>
      <c r="G222" s="53"/>
      <c r="H222" s="53"/>
      <c r="I222" s="57">
        <f>I223</f>
        <v>4105.3</v>
      </c>
      <c r="J222" s="151"/>
      <c r="K222" s="151"/>
      <c r="L222" s="151"/>
      <c r="M222" s="151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</row>
    <row r="223" spans="1:42" s="29" customFormat="1" ht="15" customHeight="1">
      <c r="A223" s="80" t="s">
        <v>114</v>
      </c>
      <c r="B223" s="53" t="s">
        <v>93</v>
      </c>
      <c r="C223" s="53" t="s">
        <v>70</v>
      </c>
      <c r="D223" s="53" t="s">
        <v>69</v>
      </c>
      <c r="E223" s="53" t="s">
        <v>444</v>
      </c>
      <c r="F223" s="53" t="s">
        <v>28</v>
      </c>
      <c r="G223" s="53" t="s">
        <v>98</v>
      </c>
      <c r="H223" s="53"/>
      <c r="I223" s="59">
        <v>4105.3</v>
      </c>
      <c r="J223" s="151"/>
      <c r="K223" s="151"/>
      <c r="L223" s="151"/>
      <c r="M223" s="151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</row>
    <row r="224" spans="1:42" s="29" customFormat="1" ht="18">
      <c r="A224" s="84" t="s">
        <v>60</v>
      </c>
      <c r="B224" s="54" t="s">
        <v>93</v>
      </c>
      <c r="C224" s="54" t="s">
        <v>77</v>
      </c>
      <c r="D224" s="54"/>
      <c r="E224" s="54"/>
      <c r="F224" s="54"/>
      <c r="G224" s="54"/>
      <c r="H224" s="54"/>
      <c r="I224" s="56">
        <f aca="true" t="shared" si="5" ref="I224:I229">I225</f>
        <v>3793.8</v>
      </c>
      <c r="J224" s="57" t="e">
        <f>J225+#REF!</f>
        <v>#REF!</v>
      </c>
      <c r="K224" s="57" t="e">
        <f>K225+#REF!</f>
        <v>#REF!</v>
      </c>
      <c r="L224" s="57" t="e">
        <f>L225+#REF!</f>
        <v>#REF!</v>
      </c>
      <c r="M224" s="57" t="e">
        <f>M225+#REF!</f>
        <v>#REF!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</row>
    <row r="225" spans="1:42" s="29" customFormat="1" ht="18">
      <c r="A225" s="84" t="s">
        <v>119</v>
      </c>
      <c r="B225" s="54" t="s">
        <v>93</v>
      </c>
      <c r="C225" s="54" t="s">
        <v>77</v>
      </c>
      <c r="D225" s="54" t="s">
        <v>66</v>
      </c>
      <c r="E225" s="54"/>
      <c r="F225" s="54"/>
      <c r="G225" s="54"/>
      <c r="H225" s="54"/>
      <c r="I225" s="56">
        <f t="shared" si="5"/>
        <v>3793.8</v>
      </c>
      <c r="J225" s="57" t="e">
        <f>J226</f>
        <v>#REF!</v>
      </c>
      <c r="K225" s="57" t="e">
        <f>K226</f>
        <v>#REF!</v>
      </c>
      <c r="L225" s="57" t="e">
        <f>L226</f>
        <v>#REF!</v>
      </c>
      <c r="M225" s="57" t="e">
        <f>M226</f>
        <v>#REF!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</row>
    <row r="226" spans="1:42" s="29" customFormat="1" ht="18">
      <c r="A226" s="79" t="s">
        <v>32</v>
      </c>
      <c r="B226" s="52" t="s">
        <v>93</v>
      </c>
      <c r="C226" s="52" t="s">
        <v>77</v>
      </c>
      <c r="D226" s="52" t="s">
        <v>66</v>
      </c>
      <c r="E226" s="52" t="s">
        <v>280</v>
      </c>
      <c r="F226" s="52"/>
      <c r="G226" s="52"/>
      <c r="H226" s="52"/>
      <c r="I226" s="57">
        <f>I227</f>
        <v>3793.8</v>
      </c>
      <c r="J226" s="57" t="e">
        <f>#REF!</f>
        <v>#REF!</v>
      </c>
      <c r="K226" s="57" t="e">
        <f>#REF!</f>
        <v>#REF!</v>
      </c>
      <c r="L226" s="57" t="e">
        <f>#REF!</f>
        <v>#REF!</v>
      </c>
      <c r="M226" s="57" t="e">
        <f>#REF!</f>
        <v>#REF!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</row>
    <row r="227" spans="1:42" s="29" customFormat="1" ht="76.5" customHeight="1">
      <c r="A227" s="184" t="s">
        <v>459</v>
      </c>
      <c r="B227" s="52" t="s">
        <v>93</v>
      </c>
      <c r="C227" s="52" t="s">
        <v>77</v>
      </c>
      <c r="D227" s="52" t="s">
        <v>66</v>
      </c>
      <c r="E227" s="113" t="s">
        <v>458</v>
      </c>
      <c r="F227" s="53"/>
      <c r="G227" s="53"/>
      <c r="H227" s="63"/>
      <c r="I227" s="57">
        <f t="shared" si="5"/>
        <v>3793.8</v>
      </c>
      <c r="J227" s="57"/>
      <c r="K227" s="57"/>
      <c r="L227" s="57"/>
      <c r="M227" s="57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</row>
    <row r="228" spans="1:42" s="29" customFormat="1" ht="30">
      <c r="A228" s="78" t="s">
        <v>428</v>
      </c>
      <c r="B228" s="52" t="s">
        <v>93</v>
      </c>
      <c r="C228" s="52" t="s">
        <v>77</v>
      </c>
      <c r="D228" s="52" t="s">
        <v>66</v>
      </c>
      <c r="E228" s="113" t="s">
        <v>458</v>
      </c>
      <c r="F228" s="53" t="s">
        <v>234</v>
      </c>
      <c r="G228" s="53"/>
      <c r="H228" s="63"/>
      <c r="I228" s="57">
        <f t="shared" si="5"/>
        <v>3793.8</v>
      </c>
      <c r="J228" s="57"/>
      <c r="K228" s="57"/>
      <c r="L228" s="57"/>
      <c r="M228" s="57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</row>
    <row r="229" spans="1:42" s="29" customFormat="1" ht="18">
      <c r="A229" s="78" t="s">
        <v>29</v>
      </c>
      <c r="B229" s="52" t="s">
        <v>93</v>
      </c>
      <c r="C229" s="52" t="s">
        <v>77</v>
      </c>
      <c r="D229" s="52" t="s">
        <v>66</v>
      </c>
      <c r="E229" s="113" t="s">
        <v>458</v>
      </c>
      <c r="F229" s="53" t="s">
        <v>28</v>
      </c>
      <c r="G229" s="53"/>
      <c r="H229" s="63"/>
      <c r="I229" s="57">
        <f t="shared" si="5"/>
        <v>3793.8</v>
      </c>
      <c r="J229" s="57"/>
      <c r="K229" s="57"/>
      <c r="L229" s="57"/>
      <c r="M229" s="57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</row>
    <row r="230" spans="1:42" s="29" customFormat="1" ht="18">
      <c r="A230" s="80" t="s">
        <v>115</v>
      </c>
      <c r="B230" s="53" t="s">
        <v>93</v>
      </c>
      <c r="C230" s="53" t="s">
        <v>77</v>
      </c>
      <c r="D230" s="53" t="s">
        <v>66</v>
      </c>
      <c r="E230" s="138" t="s">
        <v>458</v>
      </c>
      <c r="F230" s="53" t="s">
        <v>28</v>
      </c>
      <c r="G230" s="53" t="s">
        <v>99</v>
      </c>
      <c r="H230" s="63"/>
      <c r="I230" s="59">
        <v>3793.8</v>
      </c>
      <c r="J230" s="57"/>
      <c r="K230" s="57"/>
      <c r="L230" s="57"/>
      <c r="M230" s="57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</row>
    <row r="231" spans="1:42" s="29" customFormat="1" ht="28.5">
      <c r="A231" s="81" t="s">
        <v>102</v>
      </c>
      <c r="B231" s="54" t="s">
        <v>95</v>
      </c>
      <c r="C231" s="54"/>
      <c r="D231" s="54"/>
      <c r="E231" s="54"/>
      <c r="F231" s="54"/>
      <c r="G231" s="54"/>
      <c r="H231" s="54"/>
      <c r="I231" s="56">
        <f>I234+I373+I419+I322</f>
        <v>160501.3</v>
      </c>
      <c r="J231" s="151"/>
      <c r="K231" s="151"/>
      <c r="L231" s="151"/>
      <c r="M231" s="151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</row>
    <row r="232" spans="1:42" s="29" customFormat="1" ht="18">
      <c r="A232" s="81" t="s">
        <v>114</v>
      </c>
      <c r="B232" s="54" t="s">
        <v>95</v>
      </c>
      <c r="C232" s="54"/>
      <c r="D232" s="54"/>
      <c r="E232" s="54"/>
      <c r="F232" s="54"/>
      <c r="G232" s="54" t="s">
        <v>98</v>
      </c>
      <c r="H232" s="54"/>
      <c r="I232" s="56">
        <f>I240+I246+I249+I252+I258+I261+I273+I280+I292+I297+I300+I339+I348+I390+I395+I400+I406+I418+I425+I431+I435+I286+I328+I367+I372+I378+I412+I354+I360+I384</f>
        <v>67810.20000000001</v>
      </c>
      <c r="J232" s="151"/>
      <c r="K232" s="151"/>
      <c r="L232" s="151"/>
      <c r="M232" s="151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</row>
    <row r="233" spans="1:42" s="29" customFormat="1" ht="18">
      <c r="A233" s="81" t="s">
        <v>115</v>
      </c>
      <c r="B233" s="54" t="s">
        <v>95</v>
      </c>
      <c r="C233" s="54"/>
      <c r="D233" s="54"/>
      <c r="E233" s="54"/>
      <c r="F233" s="54"/>
      <c r="G233" s="54" t="s">
        <v>99</v>
      </c>
      <c r="H233" s="54"/>
      <c r="I233" s="56">
        <f>I304+I307+I311+I314+I318+I441+I445+I449+I451+I455+I459+I465+I468+I321+I335+I267+I344</f>
        <v>92691.1</v>
      </c>
      <c r="J233" s="151"/>
      <c r="K233" s="151"/>
      <c r="L233" s="151"/>
      <c r="M233" s="151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</row>
    <row r="234" spans="1:42" s="29" customFormat="1" ht="18">
      <c r="A234" s="81" t="s">
        <v>120</v>
      </c>
      <c r="B234" s="54" t="s">
        <v>95</v>
      </c>
      <c r="C234" s="54" t="s">
        <v>63</v>
      </c>
      <c r="D234" s="54"/>
      <c r="E234" s="54"/>
      <c r="F234" s="54"/>
      <c r="G234" s="54"/>
      <c r="H234" s="54"/>
      <c r="I234" s="56">
        <f>I235+I241+I268+I274+I262</f>
        <v>35377.5</v>
      </c>
      <c r="J234" s="151"/>
      <c r="K234" s="151"/>
      <c r="L234" s="151"/>
      <c r="M234" s="151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</row>
    <row r="235" spans="1:42" s="29" customFormat="1" ht="30.75" customHeight="1">
      <c r="A235" s="81" t="s">
        <v>79</v>
      </c>
      <c r="B235" s="54" t="s">
        <v>95</v>
      </c>
      <c r="C235" s="54" t="s">
        <v>63</v>
      </c>
      <c r="D235" s="54" t="s">
        <v>69</v>
      </c>
      <c r="E235" s="54"/>
      <c r="F235" s="54"/>
      <c r="G235" s="54"/>
      <c r="H235" s="54"/>
      <c r="I235" s="56">
        <f>I237</f>
        <v>1507</v>
      </c>
      <c r="J235" s="151"/>
      <c r="K235" s="151"/>
      <c r="L235" s="151"/>
      <c r="M235" s="151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</row>
    <row r="236" spans="1:42" s="29" customFormat="1" ht="18">
      <c r="A236" s="78" t="s">
        <v>32</v>
      </c>
      <c r="B236" s="52" t="s">
        <v>95</v>
      </c>
      <c r="C236" s="52" t="s">
        <v>63</v>
      </c>
      <c r="D236" s="52" t="s">
        <v>69</v>
      </c>
      <c r="E236" s="52" t="s">
        <v>280</v>
      </c>
      <c r="F236" s="52"/>
      <c r="G236" s="52"/>
      <c r="H236" s="52"/>
      <c r="I236" s="57">
        <f>I237</f>
        <v>1507</v>
      </c>
      <c r="J236" s="151"/>
      <c r="K236" s="151"/>
      <c r="L236" s="151"/>
      <c r="M236" s="151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</row>
    <row r="237" spans="1:42" s="29" customFormat="1" ht="30">
      <c r="A237" s="78" t="s">
        <v>258</v>
      </c>
      <c r="B237" s="52" t="s">
        <v>95</v>
      </c>
      <c r="C237" s="52" t="s">
        <v>63</v>
      </c>
      <c r="D237" s="52" t="s">
        <v>69</v>
      </c>
      <c r="E237" s="52" t="s">
        <v>412</v>
      </c>
      <c r="F237" s="52"/>
      <c r="G237" s="52"/>
      <c r="H237" s="52"/>
      <c r="I237" s="57">
        <f>I238</f>
        <v>1507</v>
      </c>
      <c r="J237" s="151"/>
      <c r="K237" s="151"/>
      <c r="L237" s="151"/>
      <c r="M237" s="151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</row>
    <row r="238" spans="1:42" s="29" customFormat="1" ht="75">
      <c r="A238" s="78" t="s">
        <v>264</v>
      </c>
      <c r="B238" s="52" t="s">
        <v>95</v>
      </c>
      <c r="C238" s="52" t="s">
        <v>63</v>
      </c>
      <c r="D238" s="52" t="s">
        <v>69</v>
      </c>
      <c r="E238" s="52" t="s">
        <v>412</v>
      </c>
      <c r="F238" s="52" t="s">
        <v>128</v>
      </c>
      <c r="G238" s="52"/>
      <c r="H238" s="52"/>
      <c r="I238" s="58">
        <f>I239</f>
        <v>1507</v>
      </c>
      <c r="J238" s="151"/>
      <c r="K238" s="151"/>
      <c r="L238" s="151"/>
      <c r="M238" s="151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</row>
    <row r="239" spans="1:42" s="29" customFormat="1" ht="30">
      <c r="A239" s="78" t="s">
        <v>132</v>
      </c>
      <c r="B239" s="52" t="s">
        <v>95</v>
      </c>
      <c r="C239" s="52" t="s">
        <v>63</v>
      </c>
      <c r="D239" s="52" t="s">
        <v>69</v>
      </c>
      <c r="E239" s="52" t="s">
        <v>412</v>
      </c>
      <c r="F239" s="52" t="s">
        <v>129</v>
      </c>
      <c r="G239" s="52"/>
      <c r="H239" s="52"/>
      <c r="I239" s="58">
        <f>I240</f>
        <v>1507</v>
      </c>
      <c r="J239" s="151"/>
      <c r="K239" s="151"/>
      <c r="L239" s="151"/>
      <c r="M239" s="151"/>
      <c r="N239" s="28" t="s">
        <v>161</v>
      </c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</row>
    <row r="240" spans="1:42" s="29" customFormat="1" ht="18">
      <c r="A240" s="80" t="s">
        <v>114</v>
      </c>
      <c r="B240" s="53" t="s">
        <v>95</v>
      </c>
      <c r="C240" s="53" t="s">
        <v>63</v>
      </c>
      <c r="D240" s="53" t="s">
        <v>69</v>
      </c>
      <c r="E240" s="52" t="s">
        <v>412</v>
      </c>
      <c r="F240" s="53" t="s">
        <v>129</v>
      </c>
      <c r="G240" s="53" t="s">
        <v>98</v>
      </c>
      <c r="H240" s="53"/>
      <c r="I240" s="59">
        <v>1507</v>
      </c>
      <c r="J240" s="151"/>
      <c r="K240" s="151"/>
      <c r="L240" s="151"/>
      <c r="M240" s="151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</row>
    <row r="241" spans="1:42" s="29" customFormat="1" ht="28.5">
      <c r="A241" s="81" t="s">
        <v>46</v>
      </c>
      <c r="B241" s="54" t="s">
        <v>95</v>
      </c>
      <c r="C241" s="54" t="s">
        <v>63</v>
      </c>
      <c r="D241" s="54" t="s">
        <v>66</v>
      </c>
      <c r="E241" s="54"/>
      <c r="F241" s="54"/>
      <c r="G241" s="54"/>
      <c r="H241" s="54"/>
      <c r="I241" s="56">
        <f>I242+I253</f>
        <v>31169.1</v>
      </c>
      <c r="J241" s="151"/>
      <c r="K241" s="151"/>
      <c r="L241" s="151"/>
      <c r="M241" s="151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</row>
    <row r="242" spans="1:42" s="29" customFormat="1" ht="18">
      <c r="A242" s="78" t="s">
        <v>32</v>
      </c>
      <c r="B242" s="52" t="s">
        <v>95</v>
      </c>
      <c r="C242" s="52" t="s">
        <v>63</v>
      </c>
      <c r="D242" s="52" t="s">
        <v>66</v>
      </c>
      <c r="E242" s="52" t="s">
        <v>280</v>
      </c>
      <c r="F242" s="52"/>
      <c r="G242" s="52"/>
      <c r="H242" s="52"/>
      <c r="I242" s="57">
        <f>I243</f>
        <v>31139.1</v>
      </c>
      <c r="J242" s="151"/>
      <c r="K242" s="151"/>
      <c r="L242" s="151"/>
      <c r="M242" s="151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</row>
    <row r="243" spans="1:42" s="29" customFormat="1" ht="30">
      <c r="A243" s="83" t="s">
        <v>127</v>
      </c>
      <c r="B243" s="52" t="s">
        <v>95</v>
      </c>
      <c r="C243" s="52" t="s">
        <v>63</v>
      </c>
      <c r="D243" s="52" t="s">
        <v>66</v>
      </c>
      <c r="E243" s="52" t="s">
        <v>281</v>
      </c>
      <c r="F243" s="52"/>
      <c r="G243" s="52"/>
      <c r="H243" s="52"/>
      <c r="I243" s="57">
        <f>I244+I247+I250</f>
        <v>31139.1</v>
      </c>
      <c r="J243" s="151"/>
      <c r="K243" s="151"/>
      <c r="L243" s="151"/>
      <c r="M243" s="151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</row>
    <row r="244" spans="1:42" s="29" customFormat="1" ht="78.75" customHeight="1">
      <c r="A244" s="78" t="s">
        <v>264</v>
      </c>
      <c r="B244" s="52" t="s">
        <v>95</v>
      </c>
      <c r="C244" s="52" t="s">
        <v>63</v>
      </c>
      <c r="D244" s="52" t="s">
        <v>66</v>
      </c>
      <c r="E244" s="52" t="s">
        <v>281</v>
      </c>
      <c r="F244" s="52" t="s">
        <v>128</v>
      </c>
      <c r="G244" s="52"/>
      <c r="H244" s="52"/>
      <c r="I244" s="58">
        <f>I245</f>
        <v>26869.2</v>
      </c>
      <c r="J244" s="151"/>
      <c r="K244" s="151"/>
      <c r="L244" s="151"/>
      <c r="M244" s="151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</row>
    <row r="245" spans="1:42" s="29" customFormat="1" ht="30">
      <c r="A245" s="78" t="s">
        <v>132</v>
      </c>
      <c r="B245" s="52" t="s">
        <v>95</v>
      </c>
      <c r="C245" s="52" t="s">
        <v>63</v>
      </c>
      <c r="D245" s="52" t="s">
        <v>66</v>
      </c>
      <c r="E245" s="52" t="s">
        <v>281</v>
      </c>
      <c r="F245" s="52" t="s">
        <v>129</v>
      </c>
      <c r="G245" s="52"/>
      <c r="H245" s="52"/>
      <c r="I245" s="58">
        <f>I246</f>
        <v>26869.2</v>
      </c>
      <c r="J245" s="151"/>
      <c r="K245" s="151"/>
      <c r="L245" s="151"/>
      <c r="M245" s="151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</row>
    <row r="246" spans="1:42" s="29" customFormat="1" ht="18">
      <c r="A246" s="80" t="s">
        <v>114</v>
      </c>
      <c r="B246" s="53" t="s">
        <v>95</v>
      </c>
      <c r="C246" s="53" t="s">
        <v>63</v>
      </c>
      <c r="D246" s="53" t="s">
        <v>66</v>
      </c>
      <c r="E246" s="53" t="s">
        <v>281</v>
      </c>
      <c r="F246" s="53" t="s">
        <v>129</v>
      </c>
      <c r="G246" s="53" t="s">
        <v>98</v>
      </c>
      <c r="H246" s="53"/>
      <c r="I246" s="59">
        <v>26869.2</v>
      </c>
      <c r="J246" s="151"/>
      <c r="K246" s="151"/>
      <c r="L246" s="151"/>
      <c r="M246" s="151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</row>
    <row r="247" spans="1:42" s="29" customFormat="1" ht="30">
      <c r="A247" s="78" t="s">
        <v>130</v>
      </c>
      <c r="B247" s="52" t="s">
        <v>95</v>
      </c>
      <c r="C247" s="52" t="s">
        <v>63</v>
      </c>
      <c r="D247" s="52" t="s">
        <v>66</v>
      </c>
      <c r="E247" s="52" t="s">
        <v>281</v>
      </c>
      <c r="F247" s="52" t="s">
        <v>131</v>
      </c>
      <c r="G247" s="52"/>
      <c r="H247" s="52"/>
      <c r="I247" s="58">
        <f>I248</f>
        <v>4229.9</v>
      </c>
      <c r="J247" s="151"/>
      <c r="K247" s="151"/>
      <c r="L247" s="151"/>
      <c r="M247" s="151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</row>
    <row r="248" spans="1:42" s="29" customFormat="1" ht="30">
      <c r="A248" s="79" t="s">
        <v>134</v>
      </c>
      <c r="B248" s="52" t="s">
        <v>95</v>
      </c>
      <c r="C248" s="52" t="s">
        <v>63</v>
      </c>
      <c r="D248" s="52" t="s">
        <v>66</v>
      </c>
      <c r="E248" s="52" t="s">
        <v>281</v>
      </c>
      <c r="F248" s="52" t="s">
        <v>133</v>
      </c>
      <c r="G248" s="52"/>
      <c r="H248" s="52"/>
      <c r="I248" s="58">
        <f>I249</f>
        <v>4229.9</v>
      </c>
      <c r="J248" s="151"/>
      <c r="K248" s="151"/>
      <c r="L248" s="151"/>
      <c r="M248" s="151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</row>
    <row r="249" spans="1:42" s="29" customFormat="1" ht="18">
      <c r="A249" s="80" t="s">
        <v>114</v>
      </c>
      <c r="B249" s="53" t="s">
        <v>95</v>
      </c>
      <c r="C249" s="53" t="s">
        <v>63</v>
      </c>
      <c r="D249" s="53" t="s">
        <v>66</v>
      </c>
      <c r="E249" s="53" t="s">
        <v>281</v>
      </c>
      <c r="F249" s="53" t="s">
        <v>133</v>
      </c>
      <c r="G249" s="53" t="s">
        <v>98</v>
      </c>
      <c r="H249" s="53"/>
      <c r="I249" s="60">
        <v>4229.9</v>
      </c>
      <c r="J249" s="151"/>
      <c r="K249" s="151"/>
      <c r="L249" s="151"/>
      <c r="M249" s="151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</row>
    <row r="250" spans="1:42" s="29" customFormat="1" ht="18">
      <c r="A250" s="79" t="s">
        <v>143</v>
      </c>
      <c r="B250" s="52" t="s">
        <v>95</v>
      </c>
      <c r="C250" s="52" t="s">
        <v>63</v>
      </c>
      <c r="D250" s="52" t="s">
        <v>66</v>
      </c>
      <c r="E250" s="52" t="s">
        <v>281</v>
      </c>
      <c r="F250" s="52" t="s">
        <v>142</v>
      </c>
      <c r="G250" s="52"/>
      <c r="H250" s="52"/>
      <c r="I250" s="57">
        <f>I251</f>
        <v>40</v>
      </c>
      <c r="J250" s="151"/>
      <c r="K250" s="151"/>
      <c r="L250" s="151"/>
      <c r="M250" s="151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</row>
    <row r="251" spans="1:42" s="29" customFormat="1" ht="18">
      <c r="A251" s="79" t="s">
        <v>145</v>
      </c>
      <c r="B251" s="52" t="s">
        <v>95</v>
      </c>
      <c r="C251" s="52" t="s">
        <v>63</v>
      </c>
      <c r="D251" s="52" t="s">
        <v>66</v>
      </c>
      <c r="E251" s="52" t="s">
        <v>281</v>
      </c>
      <c r="F251" s="52" t="s">
        <v>144</v>
      </c>
      <c r="G251" s="52"/>
      <c r="H251" s="52"/>
      <c r="I251" s="57">
        <f>I252</f>
        <v>40</v>
      </c>
      <c r="J251" s="151"/>
      <c r="K251" s="151"/>
      <c r="L251" s="151"/>
      <c r="M251" s="151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</row>
    <row r="252" spans="1:42" s="29" customFormat="1" ht="18">
      <c r="A252" s="80" t="s">
        <v>114</v>
      </c>
      <c r="B252" s="53" t="s">
        <v>95</v>
      </c>
      <c r="C252" s="53" t="s">
        <v>63</v>
      </c>
      <c r="D252" s="53" t="s">
        <v>66</v>
      </c>
      <c r="E252" s="53" t="s">
        <v>281</v>
      </c>
      <c r="F252" s="53" t="s">
        <v>144</v>
      </c>
      <c r="G252" s="53" t="s">
        <v>98</v>
      </c>
      <c r="H252" s="53"/>
      <c r="I252" s="59">
        <v>40</v>
      </c>
      <c r="J252" s="151"/>
      <c r="K252" s="151"/>
      <c r="L252" s="151"/>
      <c r="M252" s="151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</row>
    <row r="253" spans="1:42" s="29" customFormat="1" ht="45">
      <c r="A253" s="79" t="s">
        <v>190</v>
      </c>
      <c r="B253" s="52" t="s">
        <v>95</v>
      </c>
      <c r="C253" s="52" t="s">
        <v>63</v>
      </c>
      <c r="D253" s="52" t="s">
        <v>66</v>
      </c>
      <c r="E253" s="52" t="s">
        <v>408</v>
      </c>
      <c r="F253" s="52"/>
      <c r="G253" s="52"/>
      <c r="H253" s="52"/>
      <c r="I253" s="57">
        <f>I254</f>
        <v>30</v>
      </c>
      <c r="J253" s="151"/>
      <c r="K253" s="151"/>
      <c r="L253" s="151"/>
      <c r="M253" s="151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</row>
    <row r="254" spans="1:42" s="29" customFormat="1" ht="44.25" customHeight="1">
      <c r="A254" s="79" t="s">
        <v>409</v>
      </c>
      <c r="B254" s="52" t="s">
        <v>95</v>
      </c>
      <c r="C254" s="52" t="s">
        <v>63</v>
      </c>
      <c r="D254" s="52" t="s">
        <v>66</v>
      </c>
      <c r="E254" s="52" t="s">
        <v>410</v>
      </c>
      <c r="F254" s="52"/>
      <c r="G254" s="52"/>
      <c r="H254" s="52"/>
      <c r="I254" s="57">
        <f>I255</f>
        <v>30</v>
      </c>
      <c r="J254" s="151"/>
      <c r="K254" s="151"/>
      <c r="L254" s="151"/>
      <c r="M254" s="151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</row>
    <row r="255" spans="1:42" s="29" customFormat="1" ht="18">
      <c r="A255" s="79" t="s">
        <v>310</v>
      </c>
      <c r="B255" s="52" t="s">
        <v>95</v>
      </c>
      <c r="C255" s="52" t="s">
        <v>63</v>
      </c>
      <c r="D255" s="52" t="s">
        <v>66</v>
      </c>
      <c r="E255" s="52" t="s">
        <v>411</v>
      </c>
      <c r="F255" s="52"/>
      <c r="G255" s="52"/>
      <c r="H255" s="52"/>
      <c r="I255" s="57">
        <f>I256+I259</f>
        <v>30</v>
      </c>
      <c r="J255" s="151"/>
      <c r="K255" s="151"/>
      <c r="L255" s="151"/>
      <c r="M255" s="151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</row>
    <row r="256" spans="1:42" s="29" customFormat="1" ht="77.25" customHeight="1">
      <c r="A256" s="78" t="s">
        <v>264</v>
      </c>
      <c r="B256" s="52" t="s">
        <v>95</v>
      </c>
      <c r="C256" s="52" t="s">
        <v>63</v>
      </c>
      <c r="D256" s="52" t="s">
        <v>66</v>
      </c>
      <c r="E256" s="52" t="s">
        <v>411</v>
      </c>
      <c r="F256" s="52" t="s">
        <v>128</v>
      </c>
      <c r="G256" s="52"/>
      <c r="H256" s="52"/>
      <c r="I256" s="58">
        <f>I257</f>
        <v>10</v>
      </c>
      <c r="J256" s="151"/>
      <c r="K256" s="151"/>
      <c r="L256" s="151"/>
      <c r="M256" s="151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</row>
    <row r="257" spans="1:42" s="29" customFormat="1" ht="30">
      <c r="A257" s="78" t="s">
        <v>132</v>
      </c>
      <c r="B257" s="52" t="s">
        <v>95</v>
      </c>
      <c r="C257" s="52" t="s">
        <v>63</v>
      </c>
      <c r="D257" s="52" t="s">
        <v>66</v>
      </c>
      <c r="E257" s="52" t="s">
        <v>411</v>
      </c>
      <c r="F257" s="52" t="s">
        <v>129</v>
      </c>
      <c r="G257" s="52"/>
      <c r="H257" s="52"/>
      <c r="I257" s="57">
        <f>I258</f>
        <v>10</v>
      </c>
      <c r="J257" s="151"/>
      <c r="K257" s="151"/>
      <c r="L257" s="151"/>
      <c r="M257" s="151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</row>
    <row r="258" spans="1:42" s="29" customFormat="1" ht="18">
      <c r="A258" s="80" t="s">
        <v>114</v>
      </c>
      <c r="B258" s="53" t="s">
        <v>95</v>
      </c>
      <c r="C258" s="53" t="s">
        <v>63</v>
      </c>
      <c r="D258" s="53" t="s">
        <v>66</v>
      </c>
      <c r="E258" s="53" t="s">
        <v>411</v>
      </c>
      <c r="F258" s="53" t="s">
        <v>129</v>
      </c>
      <c r="G258" s="53" t="s">
        <v>98</v>
      </c>
      <c r="H258" s="53"/>
      <c r="I258" s="59">
        <v>10</v>
      </c>
      <c r="J258" s="151"/>
      <c r="K258" s="151"/>
      <c r="L258" s="151"/>
      <c r="M258" s="151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</row>
    <row r="259" spans="1:42" s="29" customFormat="1" ht="30">
      <c r="A259" s="78" t="s">
        <v>130</v>
      </c>
      <c r="B259" s="52" t="s">
        <v>95</v>
      </c>
      <c r="C259" s="52" t="s">
        <v>63</v>
      </c>
      <c r="D259" s="52" t="s">
        <v>66</v>
      </c>
      <c r="E259" s="52" t="s">
        <v>411</v>
      </c>
      <c r="F259" s="52" t="s">
        <v>131</v>
      </c>
      <c r="G259" s="52"/>
      <c r="H259" s="52"/>
      <c r="I259" s="58">
        <f>I260</f>
        <v>20</v>
      </c>
      <c r="J259" s="151"/>
      <c r="K259" s="151"/>
      <c r="L259" s="151"/>
      <c r="M259" s="151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</row>
    <row r="260" spans="1:42" s="29" customFormat="1" ht="30">
      <c r="A260" s="79" t="s">
        <v>134</v>
      </c>
      <c r="B260" s="52" t="s">
        <v>95</v>
      </c>
      <c r="C260" s="52" t="s">
        <v>63</v>
      </c>
      <c r="D260" s="52" t="s">
        <v>66</v>
      </c>
      <c r="E260" s="52" t="s">
        <v>411</v>
      </c>
      <c r="F260" s="52" t="s">
        <v>133</v>
      </c>
      <c r="G260" s="52"/>
      <c r="H260" s="52"/>
      <c r="I260" s="58">
        <f>I261</f>
        <v>20</v>
      </c>
      <c r="J260" s="151"/>
      <c r="K260" s="151"/>
      <c r="L260" s="151"/>
      <c r="M260" s="151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</row>
    <row r="261" spans="1:42" s="29" customFormat="1" ht="18">
      <c r="A261" s="82" t="s">
        <v>114</v>
      </c>
      <c r="B261" s="53" t="s">
        <v>95</v>
      </c>
      <c r="C261" s="53" t="s">
        <v>63</v>
      </c>
      <c r="D261" s="53" t="s">
        <v>66</v>
      </c>
      <c r="E261" s="53" t="s">
        <v>411</v>
      </c>
      <c r="F261" s="53" t="s">
        <v>133</v>
      </c>
      <c r="G261" s="53" t="s">
        <v>98</v>
      </c>
      <c r="H261" s="53"/>
      <c r="I261" s="60">
        <v>20</v>
      </c>
      <c r="J261" s="151"/>
      <c r="K261" s="151"/>
      <c r="L261" s="151"/>
      <c r="M261" s="151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</row>
    <row r="262" spans="1:42" s="29" customFormat="1" ht="18">
      <c r="A262" s="81" t="s">
        <v>455</v>
      </c>
      <c r="B262" s="54" t="s">
        <v>95</v>
      </c>
      <c r="C262" s="54" t="s">
        <v>63</v>
      </c>
      <c r="D262" s="54" t="s">
        <v>68</v>
      </c>
      <c r="E262" s="54"/>
      <c r="F262" s="54"/>
      <c r="G262" s="54"/>
      <c r="H262" s="53"/>
      <c r="I262" s="58">
        <f>I263</f>
        <v>401.8</v>
      </c>
      <c r="J262" s="151"/>
      <c r="K262" s="151"/>
      <c r="L262" s="151"/>
      <c r="M262" s="151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</row>
    <row r="263" spans="1:42" s="29" customFormat="1" ht="18">
      <c r="A263" s="79" t="s">
        <v>32</v>
      </c>
      <c r="B263" s="52" t="s">
        <v>95</v>
      </c>
      <c r="C263" s="52" t="s">
        <v>63</v>
      </c>
      <c r="D263" s="52" t="s">
        <v>68</v>
      </c>
      <c r="E263" s="52" t="s">
        <v>280</v>
      </c>
      <c r="F263" s="52"/>
      <c r="G263" s="52"/>
      <c r="H263" s="53"/>
      <c r="I263" s="58">
        <f>I264</f>
        <v>401.8</v>
      </c>
      <c r="J263" s="151"/>
      <c r="K263" s="151"/>
      <c r="L263" s="151"/>
      <c r="M263" s="151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</row>
    <row r="264" spans="1:42" s="29" customFormat="1" ht="75">
      <c r="A264" s="78" t="s">
        <v>0</v>
      </c>
      <c r="B264" s="52" t="s">
        <v>95</v>
      </c>
      <c r="C264" s="52" t="s">
        <v>63</v>
      </c>
      <c r="D264" s="52" t="s">
        <v>68</v>
      </c>
      <c r="E264" s="52" t="s">
        <v>1</v>
      </c>
      <c r="F264" s="52"/>
      <c r="G264" s="52"/>
      <c r="H264" s="53"/>
      <c r="I264" s="58">
        <f>I265</f>
        <v>401.8</v>
      </c>
      <c r="J264" s="151"/>
      <c r="K264" s="151"/>
      <c r="L264" s="151"/>
      <c r="M264" s="151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</row>
    <row r="265" spans="1:42" s="29" customFormat="1" ht="30">
      <c r="A265" s="78" t="s">
        <v>130</v>
      </c>
      <c r="B265" s="52" t="s">
        <v>95</v>
      </c>
      <c r="C265" s="52" t="s">
        <v>63</v>
      </c>
      <c r="D265" s="52" t="s">
        <v>68</v>
      </c>
      <c r="E265" s="52" t="s">
        <v>1</v>
      </c>
      <c r="F265" s="52" t="s">
        <v>131</v>
      </c>
      <c r="G265" s="52"/>
      <c r="H265" s="53"/>
      <c r="I265" s="58">
        <f>I266</f>
        <v>401.8</v>
      </c>
      <c r="J265" s="151"/>
      <c r="K265" s="151"/>
      <c r="L265" s="151"/>
      <c r="M265" s="151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</row>
    <row r="266" spans="1:42" s="29" customFormat="1" ht="30">
      <c r="A266" s="79" t="s">
        <v>134</v>
      </c>
      <c r="B266" s="52" t="s">
        <v>95</v>
      </c>
      <c r="C266" s="52" t="s">
        <v>63</v>
      </c>
      <c r="D266" s="52" t="s">
        <v>68</v>
      </c>
      <c r="E266" s="52" t="s">
        <v>1</v>
      </c>
      <c r="F266" s="52" t="s">
        <v>133</v>
      </c>
      <c r="G266" s="52"/>
      <c r="H266" s="53"/>
      <c r="I266" s="58">
        <f>I267</f>
        <v>401.8</v>
      </c>
      <c r="J266" s="151"/>
      <c r="K266" s="151"/>
      <c r="L266" s="151"/>
      <c r="M266" s="151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</row>
    <row r="267" spans="1:42" s="29" customFormat="1" ht="18">
      <c r="A267" s="82" t="s">
        <v>115</v>
      </c>
      <c r="B267" s="53" t="s">
        <v>95</v>
      </c>
      <c r="C267" s="53" t="s">
        <v>63</v>
      </c>
      <c r="D267" s="53" t="s">
        <v>68</v>
      </c>
      <c r="E267" s="53" t="s">
        <v>1</v>
      </c>
      <c r="F267" s="53" t="s">
        <v>133</v>
      </c>
      <c r="G267" s="53" t="s">
        <v>99</v>
      </c>
      <c r="H267" s="53"/>
      <c r="I267" s="60">
        <v>401.8</v>
      </c>
      <c r="J267" s="151"/>
      <c r="K267" s="151"/>
      <c r="L267" s="151"/>
      <c r="M267" s="151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</row>
    <row r="268" spans="1:42" s="29" customFormat="1" ht="18">
      <c r="A268" s="84" t="s">
        <v>48</v>
      </c>
      <c r="B268" s="54" t="s">
        <v>95</v>
      </c>
      <c r="C268" s="54" t="s">
        <v>63</v>
      </c>
      <c r="D268" s="54" t="s">
        <v>81</v>
      </c>
      <c r="E268" s="54"/>
      <c r="F268" s="54"/>
      <c r="G268" s="54"/>
      <c r="H268" s="54"/>
      <c r="I268" s="56">
        <f>I269</f>
        <v>100</v>
      </c>
      <c r="J268" s="151"/>
      <c r="K268" s="151"/>
      <c r="L268" s="151"/>
      <c r="M268" s="151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</row>
    <row r="269" spans="1:42" s="29" customFormat="1" ht="18">
      <c r="A269" s="79" t="s">
        <v>32</v>
      </c>
      <c r="B269" s="52" t="s">
        <v>95</v>
      </c>
      <c r="C269" s="52" t="s">
        <v>63</v>
      </c>
      <c r="D269" s="52" t="s">
        <v>81</v>
      </c>
      <c r="E269" s="52" t="s">
        <v>280</v>
      </c>
      <c r="F269" s="52"/>
      <c r="G269" s="52"/>
      <c r="H269" s="52"/>
      <c r="I269" s="57">
        <f>I270</f>
        <v>100</v>
      </c>
      <c r="J269" s="151"/>
      <c r="K269" s="151"/>
      <c r="L269" s="151"/>
      <c r="M269" s="151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</row>
    <row r="270" spans="1:13" ht="30">
      <c r="A270" s="79" t="s">
        <v>259</v>
      </c>
      <c r="B270" s="52" t="s">
        <v>95</v>
      </c>
      <c r="C270" s="52" t="s">
        <v>63</v>
      </c>
      <c r="D270" s="52" t="s">
        <v>81</v>
      </c>
      <c r="E270" s="52" t="s">
        <v>407</v>
      </c>
      <c r="F270" s="52"/>
      <c r="G270" s="52"/>
      <c r="H270" s="52"/>
      <c r="I270" s="57">
        <f>I271</f>
        <v>100</v>
      </c>
      <c r="J270" s="151"/>
      <c r="K270" s="151"/>
      <c r="L270" s="151"/>
      <c r="M270" s="151"/>
    </row>
    <row r="271" spans="1:13" ht="18">
      <c r="A271" s="78" t="s">
        <v>143</v>
      </c>
      <c r="B271" s="52" t="s">
        <v>95</v>
      </c>
      <c r="C271" s="52" t="s">
        <v>63</v>
      </c>
      <c r="D271" s="52" t="s">
        <v>81</v>
      </c>
      <c r="E271" s="52" t="s">
        <v>407</v>
      </c>
      <c r="F271" s="52" t="s">
        <v>142</v>
      </c>
      <c r="G271" s="52"/>
      <c r="H271" s="52"/>
      <c r="I271" s="58">
        <f>I272</f>
        <v>100</v>
      </c>
      <c r="J271" s="151"/>
      <c r="K271" s="151"/>
      <c r="L271" s="151"/>
      <c r="M271" s="151"/>
    </row>
    <row r="272" spans="1:13" ht="18">
      <c r="A272" s="79" t="s">
        <v>430</v>
      </c>
      <c r="B272" s="52" t="s">
        <v>95</v>
      </c>
      <c r="C272" s="52" t="s">
        <v>63</v>
      </c>
      <c r="D272" s="52" t="s">
        <v>81</v>
      </c>
      <c r="E272" s="52" t="s">
        <v>407</v>
      </c>
      <c r="F272" s="52" t="s">
        <v>429</v>
      </c>
      <c r="G272" s="52"/>
      <c r="H272" s="52"/>
      <c r="I272" s="58">
        <f>I273</f>
        <v>100</v>
      </c>
      <c r="J272" s="151"/>
      <c r="K272" s="151"/>
      <c r="L272" s="151"/>
      <c r="M272" s="151"/>
    </row>
    <row r="273" spans="1:13" ht="18">
      <c r="A273" s="82" t="s">
        <v>114</v>
      </c>
      <c r="B273" s="53" t="s">
        <v>95</v>
      </c>
      <c r="C273" s="53" t="s">
        <v>63</v>
      </c>
      <c r="D273" s="53" t="s">
        <v>81</v>
      </c>
      <c r="E273" s="53" t="s">
        <v>407</v>
      </c>
      <c r="F273" s="53" t="s">
        <v>429</v>
      </c>
      <c r="G273" s="53" t="s">
        <v>98</v>
      </c>
      <c r="H273" s="53"/>
      <c r="I273" s="60">
        <v>100</v>
      </c>
      <c r="J273" s="151"/>
      <c r="K273" s="151"/>
      <c r="L273" s="151"/>
      <c r="M273" s="151"/>
    </row>
    <row r="274" spans="1:13" ht="18">
      <c r="A274" s="81" t="s">
        <v>49</v>
      </c>
      <c r="B274" s="54" t="s">
        <v>95</v>
      </c>
      <c r="C274" s="54" t="s">
        <v>63</v>
      </c>
      <c r="D274" s="54" t="s">
        <v>106</v>
      </c>
      <c r="E274" s="54"/>
      <c r="F274" s="54"/>
      <c r="G274" s="54"/>
      <c r="H274" s="54"/>
      <c r="I274" s="55">
        <f>I275+I293+I287+I281</f>
        <v>2199.6</v>
      </c>
      <c r="J274" s="151"/>
      <c r="K274" s="151"/>
      <c r="L274" s="151"/>
      <c r="M274" s="151"/>
    </row>
    <row r="275" spans="1:13" ht="46.5" customHeight="1">
      <c r="A275" s="78" t="s">
        <v>445</v>
      </c>
      <c r="B275" s="52" t="s">
        <v>95</v>
      </c>
      <c r="C275" s="52" t="s">
        <v>63</v>
      </c>
      <c r="D275" s="52" t="s">
        <v>106</v>
      </c>
      <c r="E275" s="52" t="s">
        <v>404</v>
      </c>
      <c r="F275" s="52"/>
      <c r="G275" s="52"/>
      <c r="H275" s="52"/>
      <c r="I275" s="58">
        <f>I276</f>
        <v>50</v>
      </c>
      <c r="J275" s="151"/>
      <c r="K275" s="151"/>
      <c r="L275" s="151"/>
      <c r="M275" s="151"/>
    </row>
    <row r="276" spans="1:13" ht="105.75" customHeight="1">
      <c r="A276" s="78" t="s">
        <v>447</v>
      </c>
      <c r="B276" s="52" t="s">
        <v>95</v>
      </c>
      <c r="C276" s="52" t="s">
        <v>63</v>
      </c>
      <c r="D276" s="52" t="s">
        <v>106</v>
      </c>
      <c r="E276" s="52" t="s">
        <v>405</v>
      </c>
      <c r="F276" s="52"/>
      <c r="G276" s="52"/>
      <c r="H276" s="52"/>
      <c r="I276" s="58">
        <f>I277</f>
        <v>50</v>
      </c>
      <c r="J276" s="151"/>
      <c r="K276" s="151"/>
      <c r="L276" s="151"/>
      <c r="M276" s="151"/>
    </row>
    <row r="277" spans="1:13" ht="16.5" customHeight="1">
      <c r="A277" s="79" t="s">
        <v>310</v>
      </c>
      <c r="B277" s="52" t="s">
        <v>95</v>
      </c>
      <c r="C277" s="52" t="s">
        <v>63</v>
      </c>
      <c r="D277" s="52" t="s">
        <v>106</v>
      </c>
      <c r="E277" s="52" t="s">
        <v>406</v>
      </c>
      <c r="F277" s="52"/>
      <c r="G277" s="52"/>
      <c r="H277" s="52"/>
      <c r="I277" s="58">
        <f>I278</f>
        <v>50</v>
      </c>
      <c r="J277" s="151"/>
      <c r="K277" s="151"/>
      <c r="L277" s="151"/>
      <c r="M277" s="151"/>
    </row>
    <row r="278" spans="1:13" ht="30">
      <c r="A278" s="78" t="s">
        <v>130</v>
      </c>
      <c r="B278" s="52" t="s">
        <v>95</v>
      </c>
      <c r="C278" s="52" t="s">
        <v>63</v>
      </c>
      <c r="D278" s="52" t="s">
        <v>106</v>
      </c>
      <c r="E278" s="52" t="s">
        <v>406</v>
      </c>
      <c r="F278" s="52" t="s">
        <v>131</v>
      </c>
      <c r="G278" s="52"/>
      <c r="H278" s="52"/>
      <c r="I278" s="58">
        <f>I279</f>
        <v>50</v>
      </c>
      <c r="J278" s="151"/>
      <c r="K278" s="151"/>
      <c r="L278" s="151"/>
      <c r="M278" s="151"/>
    </row>
    <row r="279" spans="1:13" ht="30">
      <c r="A279" s="79" t="s">
        <v>134</v>
      </c>
      <c r="B279" s="52" t="s">
        <v>95</v>
      </c>
      <c r="C279" s="52" t="s">
        <v>63</v>
      </c>
      <c r="D279" s="52" t="s">
        <v>106</v>
      </c>
      <c r="E279" s="52" t="s">
        <v>406</v>
      </c>
      <c r="F279" s="52" t="s">
        <v>133</v>
      </c>
      <c r="G279" s="52"/>
      <c r="H279" s="52"/>
      <c r="I279" s="58">
        <f>I280</f>
        <v>50</v>
      </c>
      <c r="J279" s="151"/>
      <c r="K279" s="151"/>
      <c r="L279" s="151"/>
      <c r="M279" s="151"/>
    </row>
    <row r="280" spans="1:13" ht="18">
      <c r="A280" s="82" t="s">
        <v>114</v>
      </c>
      <c r="B280" s="53" t="s">
        <v>95</v>
      </c>
      <c r="C280" s="53" t="s">
        <v>63</v>
      </c>
      <c r="D280" s="53" t="s">
        <v>106</v>
      </c>
      <c r="E280" s="53" t="s">
        <v>406</v>
      </c>
      <c r="F280" s="53" t="s">
        <v>133</v>
      </c>
      <c r="G280" s="53" t="s">
        <v>98</v>
      </c>
      <c r="H280" s="53"/>
      <c r="I280" s="60">
        <v>50</v>
      </c>
      <c r="J280" s="151"/>
      <c r="K280" s="151"/>
      <c r="L280" s="151"/>
      <c r="M280" s="151"/>
    </row>
    <row r="281" spans="1:13" ht="45">
      <c r="A281" s="78" t="s">
        <v>203</v>
      </c>
      <c r="B281" s="52" t="s">
        <v>95</v>
      </c>
      <c r="C281" s="52" t="s">
        <v>63</v>
      </c>
      <c r="D281" s="52" t="s">
        <v>106</v>
      </c>
      <c r="E281" s="52" t="s">
        <v>205</v>
      </c>
      <c r="F281" s="52"/>
      <c r="G281" s="52"/>
      <c r="H281" s="52"/>
      <c r="I281" s="58">
        <f>I282</f>
        <v>125</v>
      </c>
      <c r="J281" s="151"/>
      <c r="K281" s="151"/>
      <c r="L281" s="151"/>
      <c r="M281" s="151"/>
    </row>
    <row r="282" spans="1:13" ht="30">
      <c r="A282" s="78" t="s">
        <v>204</v>
      </c>
      <c r="B282" s="52" t="s">
        <v>95</v>
      </c>
      <c r="C282" s="52" t="s">
        <v>63</v>
      </c>
      <c r="D282" s="52" t="s">
        <v>106</v>
      </c>
      <c r="E282" s="52" t="s">
        <v>206</v>
      </c>
      <c r="F282" s="52"/>
      <c r="G282" s="52"/>
      <c r="H282" s="52"/>
      <c r="I282" s="58">
        <f>I283</f>
        <v>125</v>
      </c>
      <c r="J282" s="151"/>
      <c r="K282" s="151"/>
      <c r="L282" s="151"/>
      <c r="M282" s="151"/>
    </row>
    <row r="283" spans="1:13" ht="18">
      <c r="A283" s="79" t="s">
        <v>310</v>
      </c>
      <c r="B283" s="52" t="s">
        <v>95</v>
      </c>
      <c r="C283" s="52" t="s">
        <v>63</v>
      </c>
      <c r="D283" s="52" t="s">
        <v>106</v>
      </c>
      <c r="E283" s="52" t="s">
        <v>207</v>
      </c>
      <c r="F283" s="52"/>
      <c r="G283" s="52"/>
      <c r="H283" s="52"/>
      <c r="I283" s="58">
        <f>I284</f>
        <v>125</v>
      </c>
      <c r="J283" s="151"/>
      <c r="K283" s="151"/>
      <c r="L283" s="151"/>
      <c r="M283" s="151"/>
    </row>
    <row r="284" spans="1:13" ht="30">
      <c r="A284" s="78" t="s">
        <v>130</v>
      </c>
      <c r="B284" s="52" t="s">
        <v>95</v>
      </c>
      <c r="C284" s="52" t="s">
        <v>63</v>
      </c>
      <c r="D284" s="52" t="s">
        <v>106</v>
      </c>
      <c r="E284" s="52" t="s">
        <v>207</v>
      </c>
      <c r="F284" s="52" t="s">
        <v>131</v>
      </c>
      <c r="G284" s="52"/>
      <c r="H284" s="52"/>
      <c r="I284" s="58">
        <f>I285</f>
        <v>125</v>
      </c>
      <c r="J284" s="151"/>
      <c r="K284" s="151"/>
      <c r="L284" s="151"/>
      <c r="M284" s="151"/>
    </row>
    <row r="285" spans="1:13" ht="30">
      <c r="A285" s="79" t="s">
        <v>134</v>
      </c>
      <c r="B285" s="52" t="s">
        <v>95</v>
      </c>
      <c r="C285" s="52" t="s">
        <v>63</v>
      </c>
      <c r="D285" s="52" t="s">
        <v>106</v>
      </c>
      <c r="E285" s="52" t="s">
        <v>207</v>
      </c>
      <c r="F285" s="52" t="s">
        <v>133</v>
      </c>
      <c r="G285" s="52"/>
      <c r="H285" s="52"/>
      <c r="I285" s="58">
        <f>I286</f>
        <v>125</v>
      </c>
      <c r="J285" s="151"/>
      <c r="K285" s="151"/>
      <c r="L285" s="151"/>
      <c r="M285" s="151"/>
    </row>
    <row r="286" spans="1:13" ht="18">
      <c r="A286" s="82" t="s">
        <v>114</v>
      </c>
      <c r="B286" s="53" t="s">
        <v>95</v>
      </c>
      <c r="C286" s="53" t="s">
        <v>63</v>
      </c>
      <c r="D286" s="53" t="s">
        <v>106</v>
      </c>
      <c r="E286" s="53" t="s">
        <v>207</v>
      </c>
      <c r="F286" s="53" t="s">
        <v>133</v>
      </c>
      <c r="G286" s="53" t="s">
        <v>98</v>
      </c>
      <c r="H286" s="53"/>
      <c r="I286" s="60">
        <v>125</v>
      </c>
      <c r="J286" s="151"/>
      <c r="K286" s="151"/>
      <c r="L286" s="151"/>
      <c r="M286" s="151"/>
    </row>
    <row r="287" spans="1:13" ht="57.75" customHeight="1">
      <c r="A287" s="78" t="s">
        <v>474</v>
      </c>
      <c r="B287" s="52" t="s">
        <v>95</v>
      </c>
      <c r="C287" s="52" t="s">
        <v>63</v>
      </c>
      <c r="D287" s="52" t="s">
        <v>106</v>
      </c>
      <c r="E287" s="52" t="s">
        <v>401</v>
      </c>
      <c r="F287" s="52"/>
      <c r="G287" s="52"/>
      <c r="H287" s="52"/>
      <c r="I287" s="58">
        <f>I288</f>
        <v>138</v>
      </c>
      <c r="J287" s="151"/>
      <c r="K287" s="151"/>
      <c r="L287" s="151"/>
      <c r="M287" s="151"/>
    </row>
    <row r="288" spans="1:13" ht="45">
      <c r="A288" s="78" t="s">
        <v>400</v>
      </c>
      <c r="B288" s="52" t="s">
        <v>95</v>
      </c>
      <c r="C288" s="52" t="s">
        <v>63</v>
      </c>
      <c r="D288" s="52" t="s">
        <v>106</v>
      </c>
      <c r="E288" s="52" t="s">
        <v>402</v>
      </c>
      <c r="F288" s="52"/>
      <c r="G288" s="52"/>
      <c r="H288" s="52"/>
      <c r="I288" s="58">
        <f>I289</f>
        <v>138</v>
      </c>
      <c r="J288" s="151"/>
      <c r="K288" s="151"/>
      <c r="L288" s="151"/>
      <c r="M288" s="151"/>
    </row>
    <row r="289" spans="1:13" ht="18">
      <c r="A289" s="79" t="s">
        <v>310</v>
      </c>
      <c r="B289" s="52" t="s">
        <v>95</v>
      </c>
      <c r="C289" s="52" t="s">
        <v>63</v>
      </c>
      <c r="D289" s="52" t="s">
        <v>106</v>
      </c>
      <c r="E289" s="52" t="s">
        <v>403</v>
      </c>
      <c r="F289" s="52"/>
      <c r="G289" s="52"/>
      <c r="H289" s="52"/>
      <c r="I289" s="58">
        <f>I290</f>
        <v>138</v>
      </c>
      <c r="J289" s="151"/>
      <c r="K289" s="151"/>
      <c r="L289" s="151"/>
      <c r="M289" s="151"/>
    </row>
    <row r="290" spans="1:13" ht="30">
      <c r="A290" s="78" t="s">
        <v>147</v>
      </c>
      <c r="B290" s="52" t="s">
        <v>95</v>
      </c>
      <c r="C290" s="52" t="s">
        <v>63</v>
      </c>
      <c r="D290" s="52" t="s">
        <v>106</v>
      </c>
      <c r="E290" s="52" t="s">
        <v>403</v>
      </c>
      <c r="F290" s="52" t="s">
        <v>146</v>
      </c>
      <c r="G290" s="52"/>
      <c r="H290" s="52"/>
      <c r="I290" s="58">
        <f>I291</f>
        <v>138</v>
      </c>
      <c r="J290" s="151"/>
      <c r="K290" s="151"/>
      <c r="L290" s="151"/>
      <c r="M290" s="151"/>
    </row>
    <row r="291" spans="1:13" ht="18">
      <c r="A291" s="78" t="s">
        <v>231</v>
      </c>
      <c r="B291" s="52" t="s">
        <v>95</v>
      </c>
      <c r="C291" s="52" t="s">
        <v>63</v>
      </c>
      <c r="D291" s="52" t="s">
        <v>106</v>
      </c>
      <c r="E291" s="52" t="s">
        <v>403</v>
      </c>
      <c r="F291" s="52" t="s">
        <v>230</v>
      </c>
      <c r="G291" s="52"/>
      <c r="H291" s="52"/>
      <c r="I291" s="58">
        <f>I292</f>
        <v>138</v>
      </c>
      <c r="J291" s="151"/>
      <c r="K291" s="151"/>
      <c r="L291" s="151"/>
      <c r="M291" s="151"/>
    </row>
    <row r="292" spans="1:13" ht="18">
      <c r="A292" s="82" t="s">
        <v>114</v>
      </c>
      <c r="B292" s="53" t="s">
        <v>95</v>
      </c>
      <c r="C292" s="53" t="s">
        <v>63</v>
      </c>
      <c r="D292" s="53" t="s">
        <v>106</v>
      </c>
      <c r="E292" s="53" t="s">
        <v>403</v>
      </c>
      <c r="F292" s="53" t="s">
        <v>230</v>
      </c>
      <c r="G292" s="53" t="s">
        <v>98</v>
      </c>
      <c r="H292" s="53"/>
      <c r="I292" s="60">
        <v>138</v>
      </c>
      <c r="J292" s="151"/>
      <c r="K292" s="151"/>
      <c r="L292" s="151"/>
      <c r="M292" s="151"/>
    </row>
    <row r="293" spans="1:13" ht="18">
      <c r="A293" s="78" t="s">
        <v>32</v>
      </c>
      <c r="B293" s="52" t="s">
        <v>95</v>
      </c>
      <c r="C293" s="52" t="s">
        <v>63</v>
      </c>
      <c r="D293" s="52" t="s">
        <v>106</v>
      </c>
      <c r="E293" s="52" t="s">
        <v>280</v>
      </c>
      <c r="F293" s="52"/>
      <c r="G293" s="52"/>
      <c r="H293" s="52"/>
      <c r="I293" s="57">
        <f>I294+I301+I308+I315</f>
        <v>1886.6</v>
      </c>
      <c r="J293" s="150"/>
      <c r="K293" s="150"/>
      <c r="L293" s="150"/>
      <c r="M293" s="150"/>
    </row>
    <row r="294" spans="1:13" ht="43.5" customHeight="1">
      <c r="A294" s="79" t="s">
        <v>238</v>
      </c>
      <c r="B294" s="52" t="s">
        <v>95</v>
      </c>
      <c r="C294" s="52" t="s">
        <v>63</v>
      </c>
      <c r="D294" s="52" t="s">
        <v>106</v>
      </c>
      <c r="E294" s="52" t="s">
        <v>285</v>
      </c>
      <c r="F294" s="52"/>
      <c r="G294" s="52"/>
      <c r="H294" s="52"/>
      <c r="I294" s="57">
        <f>I295+I298</f>
        <v>480</v>
      </c>
      <c r="J294" s="151"/>
      <c r="K294" s="151"/>
      <c r="L294" s="151"/>
      <c r="M294" s="151"/>
    </row>
    <row r="295" spans="1:13" ht="30">
      <c r="A295" s="78" t="s">
        <v>130</v>
      </c>
      <c r="B295" s="52" t="s">
        <v>95</v>
      </c>
      <c r="C295" s="52" t="s">
        <v>63</v>
      </c>
      <c r="D295" s="52" t="s">
        <v>106</v>
      </c>
      <c r="E295" s="52" t="s">
        <v>285</v>
      </c>
      <c r="F295" s="52" t="s">
        <v>131</v>
      </c>
      <c r="G295" s="52"/>
      <c r="H295" s="52"/>
      <c r="I295" s="58">
        <f>I296</f>
        <v>450</v>
      </c>
      <c r="J295" s="151"/>
      <c r="K295" s="151"/>
      <c r="L295" s="151"/>
      <c r="M295" s="151"/>
    </row>
    <row r="296" spans="1:13" ht="30">
      <c r="A296" s="79" t="s">
        <v>134</v>
      </c>
      <c r="B296" s="52" t="s">
        <v>95</v>
      </c>
      <c r="C296" s="52" t="s">
        <v>63</v>
      </c>
      <c r="D296" s="52" t="s">
        <v>106</v>
      </c>
      <c r="E296" s="52" t="s">
        <v>285</v>
      </c>
      <c r="F296" s="52" t="s">
        <v>133</v>
      </c>
      <c r="G296" s="52"/>
      <c r="H296" s="52"/>
      <c r="I296" s="58">
        <f>I297</f>
        <v>450</v>
      </c>
      <c r="J296" s="151"/>
      <c r="K296" s="151"/>
      <c r="L296" s="151"/>
      <c r="M296" s="151"/>
    </row>
    <row r="297" spans="1:13" ht="18">
      <c r="A297" s="82" t="s">
        <v>114</v>
      </c>
      <c r="B297" s="53" t="s">
        <v>95</v>
      </c>
      <c r="C297" s="53" t="s">
        <v>63</v>
      </c>
      <c r="D297" s="53" t="s">
        <v>106</v>
      </c>
      <c r="E297" s="53" t="s">
        <v>285</v>
      </c>
      <c r="F297" s="53" t="s">
        <v>133</v>
      </c>
      <c r="G297" s="53" t="s">
        <v>98</v>
      </c>
      <c r="H297" s="53"/>
      <c r="I297" s="60">
        <v>450</v>
      </c>
      <c r="J297" s="151"/>
      <c r="K297" s="151"/>
      <c r="L297" s="151"/>
      <c r="M297" s="151"/>
    </row>
    <row r="298" spans="1:13" ht="18">
      <c r="A298" s="79" t="s">
        <v>143</v>
      </c>
      <c r="B298" s="52" t="s">
        <v>95</v>
      </c>
      <c r="C298" s="52" t="s">
        <v>63</v>
      </c>
      <c r="D298" s="52" t="s">
        <v>106</v>
      </c>
      <c r="E298" s="52" t="s">
        <v>285</v>
      </c>
      <c r="F298" s="52" t="s">
        <v>142</v>
      </c>
      <c r="G298" s="52"/>
      <c r="H298" s="52"/>
      <c r="I298" s="58">
        <f>I299</f>
        <v>30</v>
      </c>
      <c r="J298" s="151"/>
      <c r="K298" s="151"/>
      <c r="L298" s="151"/>
      <c r="M298" s="151"/>
    </row>
    <row r="299" spans="1:13" ht="18">
      <c r="A299" s="79" t="s">
        <v>145</v>
      </c>
      <c r="B299" s="52" t="s">
        <v>95</v>
      </c>
      <c r="C299" s="52" t="s">
        <v>63</v>
      </c>
      <c r="D299" s="52" t="s">
        <v>106</v>
      </c>
      <c r="E299" s="52" t="s">
        <v>285</v>
      </c>
      <c r="F299" s="52" t="s">
        <v>144</v>
      </c>
      <c r="G299" s="52"/>
      <c r="H299" s="52"/>
      <c r="I299" s="58">
        <f>I300</f>
        <v>30</v>
      </c>
      <c r="J299" s="151"/>
      <c r="K299" s="151"/>
      <c r="L299" s="151"/>
      <c r="M299" s="151"/>
    </row>
    <row r="300" spans="1:13" ht="18">
      <c r="A300" s="82" t="s">
        <v>114</v>
      </c>
      <c r="B300" s="53" t="s">
        <v>95</v>
      </c>
      <c r="C300" s="53" t="s">
        <v>63</v>
      </c>
      <c r="D300" s="53" t="s">
        <v>106</v>
      </c>
      <c r="E300" s="53" t="s">
        <v>285</v>
      </c>
      <c r="F300" s="53" t="s">
        <v>144</v>
      </c>
      <c r="G300" s="53" t="s">
        <v>98</v>
      </c>
      <c r="H300" s="53"/>
      <c r="I300" s="60">
        <v>30</v>
      </c>
      <c r="J300" s="151"/>
      <c r="K300" s="151"/>
      <c r="L300" s="151"/>
      <c r="M300" s="151"/>
    </row>
    <row r="301" spans="1:13" ht="106.5" customHeight="1">
      <c r="A301" s="78" t="s">
        <v>42</v>
      </c>
      <c r="B301" s="52" t="s">
        <v>95</v>
      </c>
      <c r="C301" s="52" t="s">
        <v>63</v>
      </c>
      <c r="D301" s="52" t="s">
        <v>106</v>
      </c>
      <c r="E301" s="52" t="s">
        <v>399</v>
      </c>
      <c r="F301" s="54"/>
      <c r="G301" s="54"/>
      <c r="H301" s="54"/>
      <c r="I301" s="57">
        <f>I302+I305</f>
        <v>327.7</v>
      </c>
      <c r="J301" s="151"/>
      <c r="K301" s="151"/>
      <c r="L301" s="151"/>
      <c r="M301" s="151"/>
    </row>
    <row r="302" spans="1:13" ht="73.5" customHeight="1">
      <c r="A302" s="78" t="s">
        <v>264</v>
      </c>
      <c r="B302" s="52" t="s">
        <v>95</v>
      </c>
      <c r="C302" s="52" t="s">
        <v>63</v>
      </c>
      <c r="D302" s="52" t="s">
        <v>106</v>
      </c>
      <c r="E302" s="52" t="s">
        <v>399</v>
      </c>
      <c r="F302" s="52" t="s">
        <v>128</v>
      </c>
      <c r="G302" s="54"/>
      <c r="H302" s="54"/>
      <c r="I302" s="58">
        <f>I303</f>
        <v>260.4</v>
      </c>
      <c r="J302" s="151"/>
      <c r="K302" s="151"/>
      <c r="L302" s="151"/>
      <c r="M302" s="151"/>
    </row>
    <row r="303" spans="1:13" ht="30">
      <c r="A303" s="78" t="s">
        <v>132</v>
      </c>
      <c r="B303" s="52" t="s">
        <v>95</v>
      </c>
      <c r="C303" s="52" t="s">
        <v>63</v>
      </c>
      <c r="D303" s="52" t="s">
        <v>106</v>
      </c>
      <c r="E303" s="52" t="s">
        <v>399</v>
      </c>
      <c r="F303" s="52" t="s">
        <v>129</v>
      </c>
      <c r="G303" s="52"/>
      <c r="H303" s="52"/>
      <c r="I303" s="58">
        <f>I304</f>
        <v>260.4</v>
      </c>
      <c r="J303" s="151"/>
      <c r="K303" s="151"/>
      <c r="L303" s="151"/>
      <c r="M303" s="151"/>
    </row>
    <row r="304" spans="1:13" ht="18">
      <c r="A304" s="80" t="s">
        <v>115</v>
      </c>
      <c r="B304" s="53" t="s">
        <v>95</v>
      </c>
      <c r="C304" s="53" t="s">
        <v>63</v>
      </c>
      <c r="D304" s="53" t="s">
        <v>106</v>
      </c>
      <c r="E304" s="53" t="s">
        <v>399</v>
      </c>
      <c r="F304" s="53" t="s">
        <v>129</v>
      </c>
      <c r="G304" s="53" t="s">
        <v>99</v>
      </c>
      <c r="H304" s="53"/>
      <c r="I304" s="59">
        <v>260.4</v>
      </c>
      <c r="J304" s="58" t="e">
        <f>J305+#REF!</f>
        <v>#REF!</v>
      </c>
      <c r="K304" s="58" t="e">
        <f>K305+#REF!</f>
        <v>#REF!</v>
      </c>
      <c r="L304" s="58" t="e">
        <f>L305+#REF!</f>
        <v>#REF!</v>
      </c>
      <c r="M304" s="58" t="e">
        <f>M305+#REF!</f>
        <v>#REF!</v>
      </c>
    </row>
    <row r="305" spans="1:13" ht="30">
      <c r="A305" s="78" t="s">
        <v>130</v>
      </c>
      <c r="B305" s="52" t="s">
        <v>95</v>
      </c>
      <c r="C305" s="52" t="s">
        <v>63</v>
      </c>
      <c r="D305" s="52" t="s">
        <v>106</v>
      </c>
      <c r="E305" s="52" t="s">
        <v>399</v>
      </c>
      <c r="F305" s="52" t="s">
        <v>131</v>
      </c>
      <c r="G305" s="52"/>
      <c r="H305" s="52"/>
      <c r="I305" s="58">
        <f>I306</f>
        <v>67.3</v>
      </c>
      <c r="J305" s="58">
        <f>J306</f>
        <v>0</v>
      </c>
      <c r="K305" s="58">
        <f>K306</f>
        <v>0</v>
      </c>
      <c r="L305" s="58">
        <f>L306</f>
        <v>0</v>
      </c>
      <c r="M305" s="58">
        <f>M306</f>
        <v>0</v>
      </c>
    </row>
    <row r="306" spans="1:13" ht="30">
      <c r="A306" s="79" t="s">
        <v>134</v>
      </c>
      <c r="B306" s="52" t="s">
        <v>95</v>
      </c>
      <c r="C306" s="52" t="s">
        <v>63</v>
      </c>
      <c r="D306" s="52" t="s">
        <v>106</v>
      </c>
      <c r="E306" s="52" t="s">
        <v>399</v>
      </c>
      <c r="F306" s="52" t="s">
        <v>133</v>
      </c>
      <c r="G306" s="52"/>
      <c r="H306" s="52"/>
      <c r="I306" s="58">
        <f>I307</f>
        <v>67.3</v>
      </c>
      <c r="J306" s="151"/>
      <c r="K306" s="151"/>
      <c r="L306" s="151"/>
      <c r="M306" s="151"/>
    </row>
    <row r="307" spans="1:13" ht="18">
      <c r="A307" s="80" t="s">
        <v>115</v>
      </c>
      <c r="B307" s="53" t="s">
        <v>95</v>
      </c>
      <c r="C307" s="53" t="s">
        <v>63</v>
      </c>
      <c r="D307" s="53" t="s">
        <v>106</v>
      </c>
      <c r="E307" s="53" t="s">
        <v>399</v>
      </c>
      <c r="F307" s="53" t="s">
        <v>133</v>
      </c>
      <c r="G307" s="53" t="s">
        <v>99</v>
      </c>
      <c r="H307" s="53"/>
      <c r="I307" s="60">
        <v>67.3</v>
      </c>
      <c r="J307" s="151"/>
      <c r="K307" s="151"/>
      <c r="L307" s="151"/>
      <c r="M307" s="151"/>
    </row>
    <row r="308" spans="1:13" ht="75" customHeight="1">
      <c r="A308" s="78" t="s">
        <v>41</v>
      </c>
      <c r="B308" s="52" t="s">
        <v>95</v>
      </c>
      <c r="C308" s="52" t="s">
        <v>63</v>
      </c>
      <c r="D308" s="52" t="s">
        <v>106</v>
      </c>
      <c r="E308" s="52" t="s">
        <v>398</v>
      </c>
      <c r="F308" s="52"/>
      <c r="G308" s="52"/>
      <c r="H308" s="52"/>
      <c r="I308" s="57">
        <f>I309+I312</f>
        <v>754.5</v>
      </c>
      <c r="J308" s="58" t="e">
        <f>J310</f>
        <v>#REF!</v>
      </c>
      <c r="K308" s="58" t="e">
        <f>K310</f>
        <v>#REF!</v>
      </c>
      <c r="L308" s="58" t="e">
        <f>L310</f>
        <v>#REF!</v>
      </c>
      <c r="M308" s="58" t="e">
        <f>M310</f>
        <v>#REF!</v>
      </c>
    </row>
    <row r="309" spans="1:13" ht="78.75" customHeight="1">
      <c r="A309" s="78" t="s">
        <v>264</v>
      </c>
      <c r="B309" s="52" t="s">
        <v>95</v>
      </c>
      <c r="C309" s="52" t="s">
        <v>63</v>
      </c>
      <c r="D309" s="52" t="s">
        <v>106</v>
      </c>
      <c r="E309" s="52" t="s">
        <v>398</v>
      </c>
      <c r="F309" s="52" t="s">
        <v>128</v>
      </c>
      <c r="G309" s="52"/>
      <c r="H309" s="52"/>
      <c r="I309" s="58">
        <f>I310</f>
        <v>719</v>
      </c>
      <c r="J309" s="58"/>
      <c r="K309" s="58"/>
      <c r="L309" s="58"/>
      <c r="M309" s="58"/>
    </row>
    <row r="310" spans="1:13" ht="30">
      <c r="A310" s="78" t="s">
        <v>132</v>
      </c>
      <c r="B310" s="52" t="s">
        <v>95</v>
      </c>
      <c r="C310" s="52" t="s">
        <v>63</v>
      </c>
      <c r="D310" s="52" t="s">
        <v>106</v>
      </c>
      <c r="E310" s="52" t="s">
        <v>398</v>
      </c>
      <c r="F310" s="52" t="s">
        <v>129</v>
      </c>
      <c r="G310" s="52"/>
      <c r="H310" s="52"/>
      <c r="I310" s="58">
        <f>I311</f>
        <v>719</v>
      </c>
      <c r="J310" s="58" t="e">
        <f>#REF!</f>
        <v>#REF!</v>
      </c>
      <c r="K310" s="58" t="e">
        <f>#REF!</f>
        <v>#REF!</v>
      </c>
      <c r="L310" s="58" t="e">
        <f>#REF!</f>
        <v>#REF!</v>
      </c>
      <c r="M310" s="58" t="e">
        <f>#REF!</f>
        <v>#REF!</v>
      </c>
    </row>
    <row r="311" spans="1:13" ht="18">
      <c r="A311" s="80" t="s">
        <v>115</v>
      </c>
      <c r="B311" s="53" t="s">
        <v>95</v>
      </c>
      <c r="C311" s="53" t="s">
        <v>63</v>
      </c>
      <c r="D311" s="53" t="s">
        <v>106</v>
      </c>
      <c r="E311" s="53" t="s">
        <v>398</v>
      </c>
      <c r="F311" s="53" t="s">
        <v>129</v>
      </c>
      <c r="G311" s="53" t="s">
        <v>99</v>
      </c>
      <c r="H311" s="53"/>
      <c r="I311" s="59">
        <v>719</v>
      </c>
      <c r="J311" s="58">
        <f aca="true" t="shared" si="6" ref="J311:M312">J312</f>
        <v>0</v>
      </c>
      <c r="K311" s="58">
        <f t="shared" si="6"/>
        <v>0</v>
      </c>
      <c r="L311" s="58">
        <f t="shared" si="6"/>
        <v>0</v>
      </c>
      <c r="M311" s="58">
        <f t="shared" si="6"/>
        <v>0</v>
      </c>
    </row>
    <row r="312" spans="1:13" ht="30">
      <c r="A312" s="78" t="s">
        <v>130</v>
      </c>
      <c r="B312" s="52" t="s">
        <v>95</v>
      </c>
      <c r="C312" s="52" t="s">
        <v>63</v>
      </c>
      <c r="D312" s="52" t="s">
        <v>106</v>
      </c>
      <c r="E312" s="52" t="s">
        <v>398</v>
      </c>
      <c r="F312" s="52" t="s">
        <v>131</v>
      </c>
      <c r="G312" s="52"/>
      <c r="H312" s="52"/>
      <c r="I312" s="58">
        <f>I313</f>
        <v>35.5</v>
      </c>
      <c r="J312" s="58">
        <f t="shared" si="6"/>
        <v>0</v>
      </c>
      <c r="K312" s="58">
        <f t="shared" si="6"/>
        <v>0</v>
      </c>
      <c r="L312" s="58">
        <f t="shared" si="6"/>
        <v>0</v>
      </c>
      <c r="M312" s="58">
        <f t="shared" si="6"/>
        <v>0</v>
      </c>
    </row>
    <row r="313" spans="1:13" ht="30">
      <c r="A313" s="79" t="s">
        <v>134</v>
      </c>
      <c r="B313" s="52" t="s">
        <v>95</v>
      </c>
      <c r="C313" s="52" t="s">
        <v>63</v>
      </c>
      <c r="D313" s="52" t="s">
        <v>106</v>
      </c>
      <c r="E313" s="52" t="s">
        <v>398</v>
      </c>
      <c r="F313" s="52" t="s">
        <v>133</v>
      </c>
      <c r="G313" s="52"/>
      <c r="H313" s="52"/>
      <c r="I313" s="58">
        <f>I314</f>
        <v>35.5</v>
      </c>
      <c r="J313" s="60"/>
      <c r="K313" s="60"/>
      <c r="L313" s="60"/>
      <c r="M313" s="60"/>
    </row>
    <row r="314" spans="1:13" ht="18">
      <c r="A314" s="80" t="s">
        <v>115</v>
      </c>
      <c r="B314" s="53" t="s">
        <v>95</v>
      </c>
      <c r="C314" s="53" t="s">
        <v>63</v>
      </c>
      <c r="D314" s="53" t="s">
        <v>106</v>
      </c>
      <c r="E314" s="53" t="s">
        <v>398</v>
      </c>
      <c r="F314" s="53" t="s">
        <v>133</v>
      </c>
      <c r="G314" s="53" t="s">
        <v>99</v>
      </c>
      <c r="H314" s="53"/>
      <c r="I314" s="60">
        <v>35.5</v>
      </c>
      <c r="J314" s="58" t="e">
        <f>#REF!+#REF!</f>
        <v>#REF!</v>
      </c>
      <c r="K314" s="58" t="e">
        <f>#REF!+#REF!</f>
        <v>#REF!</v>
      </c>
      <c r="L314" s="58" t="e">
        <f>#REF!+#REF!</f>
        <v>#REF!</v>
      </c>
      <c r="M314" s="58" t="e">
        <f>#REF!+#REF!</f>
        <v>#REF!</v>
      </c>
    </row>
    <row r="315" spans="1:13" ht="48" customHeight="1">
      <c r="A315" s="78" t="s">
        <v>40</v>
      </c>
      <c r="B315" s="52" t="s">
        <v>95</v>
      </c>
      <c r="C315" s="52" t="s">
        <v>63</v>
      </c>
      <c r="D315" s="52" t="s">
        <v>106</v>
      </c>
      <c r="E315" s="52" t="s">
        <v>397</v>
      </c>
      <c r="F315" s="52"/>
      <c r="G315" s="52"/>
      <c r="H315" s="52"/>
      <c r="I315" s="57">
        <f>I316+I319</f>
        <v>324.4</v>
      </c>
      <c r="J315" s="151"/>
      <c r="K315" s="151"/>
      <c r="L315" s="151"/>
      <c r="M315" s="151"/>
    </row>
    <row r="316" spans="1:13" ht="76.5" customHeight="1">
      <c r="A316" s="78" t="s">
        <v>264</v>
      </c>
      <c r="B316" s="52" t="s">
        <v>95</v>
      </c>
      <c r="C316" s="52" t="s">
        <v>63</v>
      </c>
      <c r="D316" s="52" t="s">
        <v>106</v>
      </c>
      <c r="E316" s="52" t="s">
        <v>397</v>
      </c>
      <c r="F316" s="52" t="s">
        <v>128</v>
      </c>
      <c r="G316" s="52"/>
      <c r="H316" s="52"/>
      <c r="I316" s="58">
        <f>I317</f>
        <v>276</v>
      </c>
      <c r="J316" s="151"/>
      <c r="K316" s="151"/>
      <c r="L316" s="151"/>
      <c r="M316" s="151"/>
    </row>
    <row r="317" spans="1:13" ht="30">
      <c r="A317" s="78" t="s">
        <v>132</v>
      </c>
      <c r="B317" s="52" t="s">
        <v>95</v>
      </c>
      <c r="C317" s="52" t="s">
        <v>63</v>
      </c>
      <c r="D317" s="52" t="s">
        <v>106</v>
      </c>
      <c r="E317" s="52" t="s">
        <v>397</v>
      </c>
      <c r="F317" s="52" t="s">
        <v>129</v>
      </c>
      <c r="G317" s="52"/>
      <c r="H317" s="52"/>
      <c r="I317" s="58">
        <f>I318</f>
        <v>276</v>
      </c>
      <c r="J317" s="151"/>
      <c r="K317" s="151"/>
      <c r="L317" s="151"/>
      <c r="M317" s="151"/>
    </row>
    <row r="318" spans="1:13" ht="18">
      <c r="A318" s="80" t="s">
        <v>115</v>
      </c>
      <c r="B318" s="53" t="s">
        <v>95</v>
      </c>
      <c r="C318" s="53" t="s">
        <v>63</v>
      </c>
      <c r="D318" s="53" t="s">
        <v>106</v>
      </c>
      <c r="E318" s="53" t="s">
        <v>397</v>
      </c>
      <c r="F318" s="53" t="s">
        <v>129</v>
      </c>
      <c r="G318" s="53" t="s">
        <v>99</v>
      </c>
      <c r="H318" s="53"/>
      <c r="I318" s="59">
        <v>276</v>
      </c>
      <c r="J318" s="58" t="e">
        <f>#REF!+#REF!</f>
        <v>#REF!</v>
      </c>
      <c r="K318" s="58" t="e">
        <f>#REF!+#REF!</f>
        <v>#REF!</v>
      </c>
      <c r="L318" s="58" t="e">
        <f>#REF!+#REF!</f>
        <v>#REF!</v>
      </c>
      <c r="M318" s="58" t="e">
        <f>#REF!+#REF!</f>
        <v>#REF!</v>
      </c>
    </row>
    <row r="319" spans="1:13" ht="30">
      <c r="A319" s="78" t="s">
        <v>130</v>
      </c>
      <c r="B319" s="52" t="s">
        <v>95</v>
      </c>
      <c r="C319" s="52" t="s">
        <v>63</v>
      </c>
      <c r="D319" s="52" t="s">
        <v>106</v>
      </c>
      <c r="E319" s="52" t="s">
        <v>397</v>
      </c>
      <c r="F319" s="52" t="s">
        <v>131</v>
      </c>
      <c r="G319" s="52"/>
      <c r="H319" s="53"/>
      <c r="I319" s="59">
        <f>I320</f>
        <v>48.4</v>
      </c>
      <c r="J319" s="58"/>
      <c r="K319" s="58"/>
      <c r="L319" s="58"/>
      <c r="M319" s="58"/>
    </row>
    <row r="320" spans="1:13" ht="30">
      <c r="A320" s="79" t="s">
        <v>134</v>
      </c>
      <c r="B320" s="52" t="s">
        <v>95</v>
      </c>
      <c r="C320" s="52" t="s">
        <v>63</v>
      </c>
      <c r="D320" s="52" t="s">
        <v>106</v>
      </c>
      <c r="E320" s="52" t="s">
        <v>397</v>
      </c>
      <c r="F320" s="52" t="s">
        <v>133</v>
      </c>
      <c r="G320" s="52"/>
      <c r="H320" s="53"/>
      <c r="I320" s="59">
        <f>I321</f>
        <v>48.4</v>
      </c>
      <c r="J320" s="58"/>
      <c r="K320" s="58"/>
      <c r="L320" s="58"/>
      <c r="M320" s="58"/>
    </row>
    <row r="321" spans="1:13" ht="17.25" customHeight="1">
      <c r="A321" s="80" t="s">
        <v>115</v>
      </c>
      <c r="B321" s="53" t="s">
        <v>95</v>
      </c>
      <c r="C321" s="53" t="s">
        <v>63</v>
      </c>
      <c r="D321" s="53" t="s">
        <v>106</v>
      </c>
      <c r="E321" s="53" t="s">
        <v>397</v>
      </c>
      <c r="F321" s="53" t="s">
        <v>133</v>
      </c>
      <c r="G321" s="53" t="s">
        <v>99</v>
      </c>
      <c r="H321" s="53"/>
      <c r="I321" s="59">
        <v>48.4</v>
      </c>
      <c r="J321" s="58"/>
      <c r="K321" s="58"/>
      <c r="L321" s="58"/>
      <c r="M321" s="58"/>
    </row>
    <row r="322" spans="1:13" ht="18">
      <c r="A322" s="81" t="s">
        <v>50</v>
      </c>
      <c r="B322" s="54" t="s">
        <v>95</v>
      </c>
      <c r="C322" s="54" t="s">
        <v>66</v>
      </c>
      <c r="D322" s="54"/>
      <c r="E322" s="54"/>
      <c r="F322" s="54"/>
      <c r="G322" s="54"/>
      <c r="H322" s="54"/>
      <c r="I322" s="55">
        <f>I329+I323+I361</f>
        <v>79747.9</v>
      </c>
      <c r="J322" s="58" t="e">
        <f>#REF!+#REF!</f>
        <v>#REF!</v>
      </c>
      <c r="K322" s="58" t="e">
        <f>#REF!+#REF!</f>
        <v>#REF!</v>
      </c>
      <c r="L322" s="58" t="e">
        <f>#REF!+#REF!</f>
        <v>#REF!</v>
      </c>
      <c r="M322" s="58" t="e">
        <f>#REF!+#REF!</f>
        <v>#REF!</v>
      </c>
    </row>
    <row r="323" spans="1:13" ht="18">
      <c r="A323" s="81" t="s">
        <v>226</v>
      </c>
      <c r="B323" s="54" t="s">
        <v>95</v>
      </c>
      <c r="C323" s="54" t="s">
        <v>66</v>
      </c>
      <c r="D323" s="54" t="s">
        <v>67</v>
      </c>
      <c r="E323" s="54"/>
      <c r="F323" s="54"/>
      <c r="G323" s="54"/>
      <c r="H323" s="54"/>
      <c r="I323" s="55">
        <f>I324</f>
        <v>0.4</v>
      </c>
      <c r="J323" s="160"/>
      <c r="K323" s="160"/>
      <c r="L323" s="160"/>
      <c r="M323" s="160"/>
    </row>
    <row r="324" spans="1:13" ht="18">
      <c r="A324" s="79" t="s">
        <v>32</v>
      </c>
      <c r="B324" s="52" t="s">
        <v>95</v>
      </c>
      <c r="C324" s="52" t="s">
        <v>66</v>
      </c>
      <c r="D324" s="52" t="s">
        <v>67</v>
      </c>
      <c r="E324" s="52" t="s">
        <v>280</v>
      </c>
      <c r="F324" s="54"/>
      <c r="G324" s="54"/>
      <c r="H324" s="54"/>
      <c r="I324" s="58">
        <f>I325</f>
        <v>0.4</v>
      </c>
      <c r="J324" s="160"/>
      <c r="K324" s="160"/>
      <c r="L324" s="160"/>
      <c r="M324" s="160"/>
    </row>
    <row r="325" spans="1:13" ht="75">
      <c r="A325" s="78" t="s">
        <v>227</v>
      </c>
      <c r="B325" s="52" t="s">
        <v>95</v>
      </c>
      <c r="C325" s="52" t="s">
        <v>66</v>
      </c>
      <c r="D325" s="52" t="s">
        <v>67</v>
      </c>
      <c r="E325" s="52" t="s">
        <v>228</v>
      </c>
      <c r="F325" s="52"/>
      <c r="G325" s="52"/>
      <c r="H325" s="54"/>
      <c r="I325" s="58">
        <f>I326</f>
        <v>0.4</v>
      </c>
      <c r="J325" s="160"/>
      <c r="K325" s="160"/>
      <c r="L325" s="160"/>
      <c r="M325" s="160"/>
    </row>
    <row r="326" spans="1:13" ht="30">
      <c r="A326" s="78" t="s">
        <v>130</v>
      </c>
      <c r="B326" s="52" t="s">
        <v>95</v>
      </c>
      <c r="C326" s="52" t="s">
        <v>66</v>
      </c>
      <c r="D326" s="52" t="s">
        <v>67</v>
      </c>
      <c r="E326" s="52" t="s">
        <v>228</v>
      </c>
      <c r="F326" s="52" t="s">
        <v>131</v>
      </c>
      <c r="G326" s="52"/>
      <c r="H326" s="54"/>
      <c r="I326" s="58">
        <f>I327</f>
        <v>0.4</v>
      </c>
      <c r="J326" s="160"/>
      <c r="K326" s="160"/>
      <c r="L326" s="160"/>
      <c r="M326" s="160"/>
    </row>
    <row r="327" spans="1:13" ht="30">
      <c r="A327" s="79" t="s">
        <v>134</v>
      </c>
      <c r="B327" s="52" t="s">
        <v>95</v>
      </c>
      <c r="C327" s="52" t="s">
        <v>66</v>
      </c>
      <c r="D327" s="52" t="s">
        <v>67</v>
      </c>
      <c r="E327" s="52" t="s">
        <v>228</v>
      </c>
      <c r="F327" s="52" t="s">
        <v>133</v>
      </c>
      <c r="G327" s="52"/>
      <c r="H327" s="54"/>
      <c r="I327" s="58">
        <f>I328</f>
        <v>0.4</v>
      </c>
      <c r="J327" s="160"/>
      <c r="K327" s="160"/>
      <c r="L327" s="160"/>
      <c r="M327" s="160"/>
    </row>
    <row r="328" spans="1:13" ht="18">
      <c r="A328" s="82" t="s">
        <v>114</v>
      </c>
      <c r="B328" s="53" t="s">
        <v>95</v>
      </c>
      <c r="C328" s="53" t="s">
        <v>66</v>
      </c>
      <c r="D328" s="53" t="s">
        <v>67</v>
      </c>
      <c r="E328" s="53" t="s">
        <v>228</v>
      </c>
      <c r="F328" s="53" t="s">
        <v>133</v>
      </c>
      <c r="G328" s="53" t="s">
        <v>98</v>
      </c>
      <c r="H328" s="63"/>
      <c r="I328" s="60">
        <v>0.4</v>
      </c>
      <c r="J328" s="160"/>
      <c r="K328" s="160"/>
      <c r="L328" s="160"/>
      <c r="M328" s="160"/>
    </row>
    <row r="329" spans="1:13" ht="18">
      <c r="A329" s="81" t="s">
        <v>117</v>
      </c>
      <c r="B329" s="54" t="s">
        <v>95</v>
      </c>
      <c r="C329" s="54" t="s">
        <v>66</v>
      </c>
      <c r="D329" s="54" t="s">
        <v>65</v>
      </c>
      <c r="E329" s="54"/>
      <c r="F329" s="54"/>
      <c r="G329" s="54"/>
      <c r="H329" s="54"/>
      <c r="I329" s="55">
        <f>I330+I349+I355</f>
        <v>79697.5</v>
      </c>
      <c r="J329" s="151"/>
      <c r="K329" s="151"/>
      <c r="L329" s="151"/>
      <c r="M329" s="151"/>
    </row>
    <row r="330" spans="1:13" ht="60">
      <c r="A330" s="79" t="s">
        <v>183</v>
      </c>
      <c r="B330" s="52" t="s">
        <v>95</v>
      </c>
      <c r="C330" s="52" t="s">
        <v>66</v>
      </c>
      <c r="D330" s="52" t="s">
        <v>65</v>
      </c>
      <c r="E330" s="52" t="s">
        <v>395</v>
      </c>
      <c r="F330" s="52"/>
      <c r="G330" s="52"/>
      <c r="H330" s="52"/>
      <c r="I330" s="58">
        <f>I340+I331</f>
        <v>79285.9</v>
      </c>
      <c r="J330" s="151"/>
      <c r="K330" s="151"/>
      <c r="L330" s="151"/>
      <c r="M330" s="151"/>
    </row>
    <row r="331" spans="1:13" ht="30" customHeight="1">
      <c r="A331" s="79" t="s">
        <v>191</v>
      </c>
      <c r="B331" s="52" t="s">
        <v>95</v>
      </c>
      <c r="C331" s="52" t="s">
        <v>66</v>
      </c>
      <c r="D331" s="52" t="s">
        <v>65</v>
      </c>
      <c r="E331" s="52" t="s">
        <v>192</v>
      </c>
      <c r="F331" s="52"/>
      <c r="G331" s="52"/>
      <c r="H331" s="52"/>
      <c r="I331" s="58">
        <f>I336+I332</f>
        <v>51508.1</v>
      </c>
      <c r="J331" s="151"/>
      <c r="K331" s="151"/>
      <c r="L331" s="151"/>
      <c r="M331" s="151"/>
    </row>
    <row r="332" spans="1:13" ht="17.25" customHeight="1">
      <c r="A332" s="79" t="s">
        <v>310</v>
      </c>
      <c r="B332" s="52" t="s">
        <v>95</v>
      </c>
      <c r="C332" s="52" t="s">
        <v>66</v>
      </c>
      <c r="D332" s="52" t="s">
        <v>65</v>
      </c>
      <c r="E332" s="52" t="s">
        <v>452</v>
      </c>
      <c r="F332" s="52"/>
      <c r="G332" s="52"/>
      <c r="H332" s="52"/>
      <c r="I332" s="58">
        <f>I333</f>
        <v>50000</v>
      </c>
      <c r="J332" s="151"/>
      <c r="K332" s="151"/>
      <c r="L332" s="151"/>
      <c r="M332" s="151"/>
    </row>
    <row r="333" spans="1:13" ht="30" customHeight="1">
      <c r="A333" s="78" t="s">
        <v>130</v>
      </c>
      <c r="B333" s="52" t="s">
        <v>95</v>
      </c>
      <c r="C333" s="52" t="s">
        <v>66</v>
      </c>
      <c r="D333" s="52" t="s">
        <v>65</v>
      </c>
      <c r="E333" s="52" t="s">
        <v>452</v>
      </c>
      <c r="F333" s="52" t="s">
        <v>131</v>
      </c>
      <c r="G333" s="52"/>
      <c r="H333" s="52"/>
      <c r="I333" s="58">
        <f>I334</f>
        <v>50000</v>
      </c>
      <c r="J333" s="151"/>
      <c r="K333" s="151"/>
      <c r="L333" s="151"/>
      <c r="M333" s="151"/>
    </row>
    <row r="334" spans="1:13" ht="30" customHeight="1">
      <c r="A334" s="79" t="s">
        <v>134</v>
      </c>
      <c r="B334" s="52" t="s">
        <v>95</v>
      </c>
      <c r="C334" s="52" t="s">
        <v>66</v>
      </c>
      <c r="D334" s="52" t="s">
        <v>65</v>
      </c>
      <c r="E334" s="52" t="s">
        <v>452</v>
      </c>
      <c r="F334" s="52" t="s">
        <v>133</v>
      </c>
      <c r="G334" s="52"/>
      <c r="H334" s="52"/>
      <c r="I334" s="58">
        <f>I335</f>
        <v>50000</v>
      </c>
      <c r="J334" s="151"/>
      <c r="K334" s="151"/>
      <c r="L334" s="151"/>
      <c r="M334" s="151"/>
    </row>
    <row r="335" spans="1:13" ht="16.5" customHeight="1">
      <c r="A335" s="82" t="s">
        <v>115</v>
      </c>
      <c r="B335" s="53" t="s">
        <v>95</v>
      </c>
      <c r="C335" s="53" t="s">
        <v>66</v>
      </c>
      <c r="D335" s="53" t="s">
        <v>65</v>
      </c>
      <c r="E335" s="53" t="s">
        <v>452</v>
      </c>
      <c r="F335" s="53" t="s">
        <v>133</v>
      </c>
      <c r="G335" s="53" t="s">
        <v>99</v>
      </c>
      <c r="H335" s="52"/>
      <c r="I335" s="60">
        <v>50000</v>
      </c>
      <c r="J335" s="151"/>
      <c r="K335" s="151"/>
      <c r="L335" s="151"/>
      <c r="M335" s="151"/>
    </row>
    <row r="336" spans="1:13" ht="18.75" customHeight="1">
      <c r="A336" s="79" t="s">
        <v>310</v>
      </c>
      <c r="B336" s="52" t="s">
        <v>95</v>
      </c>
      <c r="C336" s="52" t="s">
        <v>66</v>
      </c>
      <c r="D336" s="52" t="s">
        <v>65</v>
      </c>
      <c r="E336" s="52" t="s">
        <v>193</v>
      </c>
      <c r="F336" s="52"/>
      <c r="G336" s="52"/>
      <c r="H336" s="52"/>
      <c r="I336" s="58">
        <f>I337</f>
        <v>1508.1</v>
      </c>
      <c r="J336" s="151"/>
      <c r="K336" s="151"/>
      <c r="L336" s="151"/>
      <c r="M336" s="151"/>
    </row>
    <row r="337" spans="1:13" ht="31.5" customHeight="1">
      <c r="A337" s="78" t="s">
        <v>130</v>
      </c>
      <c r="B337" s="52" t="s">
        <v>95</v>
      </c>
      <c r="C337" s="52" t="s">
        <v>66</v>
      </c>
      <c r="D337" s="52" t="s">
        <v>65</v>
      </c>
      <c r="E337" s="52" t="s">
        <v>193</v>
      </c>
      <c r="F337" s="52" t="s">
        <v>131</v>
      </c>
      <c r="G337" s="52"/>
      <c r="H337" s="52"/>
      <c r="I337" s="58">
        <f>I338</f>
        <v>1508.1</v>
      </c>
      <c r="J337" s="151"/>
      <c r="K337" s="151"/>
      <c r="L337" s="151"/>
      <c r="M337" s="151"/>
    </row>
    <row r="338" spans="1:13" ht="26.25" customHeight="1">
      <c r="A338" s="79" t="s">
        <v>134</v>
      </c>
      <c r="B338" s="52" t="s">
        <v>95</v>
      </c>
      <c r="C338" s="52" t="s">
        <v>66</v>
      </c>
      <c r="D338" s="52" t="s">
        <v>65</v>
      </c>
      <c r="E338" s="52" t="s">
        <v>193</v>
      </c>
      <c r="F338" s="52" t="s">
        <v>133</v>
      </c>
      <c r="G338" s="52"/>
      <c r="H338" s="52"/>
      <c r="I338" s="58">
        <f>I339</f>
        <v>1508.1</v>
      </c>
      <c r="J338" s="151"/>
      <c r="K338" s="151"/>
      <c r="L338" s="151"/>
      <c r="M338" s="151"/>
    </row>
    <row r="339" spans="1:13" ht="17.25" customHeight="1">
      <c r="A339" s="82" t="s">
        <v>114</v>
      </c>
      <c r="B339" s="53" t="s">
        <v>95</v>
      </c>
      <c r="C339" s="53" t="s">
        <v>66</v>
      </c>
      <c r="D339" s="53" t="s">
        <v>65</v>
      </c>
      <c r="E339" s="53" t="s">
        <v>193</v>
      </c>
      <c r="F339" s="53" t="s">
        <v>133</v>
      </c>
      <c r="G339" s="53" t="s">
        <v>98</v>
      </c>
      <c r="H339" s="52"/>
      <c r="I339" s="60">
        <v>1508.1</v>
      </c>
      <c r="J339" s="151"/>
      <c r="K339" s="151"/>
      <c r="L339" s="151"/>
      <c r="M339" s="151"/>
    </row>
    <row r="340" spans="1:13" ht="42.75" customHeight="1">
      <c r="A340" s="79" t="s">
        <v>396</v>
      </c>
      <c r="B340" s="52" t="s">
        <v>95</v>
      </c>
      <c r="C340" s="52" t="s">
        <v>66</v>
      </c>
      <c r="D340" s="52" t="s">
        <v>65</v>
      </c>
      <c r="E340" s="52" t="s">
        <v>194</v>
      </c>
      <c r="F340" s="52"/>
      <c r="G340" s="52"/>
      <c r="H340" s="52"/>
      <c r="I340" s="57">
        <f>I345+I341</f>
        <v>27777.8</v>
      </c>
      <c r="J340" s="151"/>
      <c r="K340" s="151"/>
      <c r="L340" s="151"/>
      <c r="M340" s="151"/>
    </row>
    <row r="341" spans="1:13" ht="20.25" customHeight="1">
      <c r="A341" s="79" t="s">
        <v>310</v>
      </c>
      <c r="B341" s="52" t="s">
        <v>95</v>
      </c>
      <c r="C341" s="52" t="s">
        <v>66</v>
      </c>
      <c r="D341" s="52" t="s">
        <v>65</v>
      </c>
      <c r="E341" s="52" t="s">
        <v>2</v>
      </c>
      <c r="F341" s="52"/>
      <c r="G341" s="52"/>
      <c r="H341" s="52"/>
      <c r="I341" s="57">
        <f>I342</f>
        <v>25000</v>
      </c>
      <c r="J341" s="151"/>
      <c r="K341" s="151"/>
      <c r="L341" s="151"/>
      <c r="M341" s="151"/>
    </row>
    <row r="342" spans="1:13" ht="31.5" customHeight="1">
      <c r="A342" s="78" t="s">
        <v>130</v>
      </c>
      <c r="B342" s="52" t="s">
        <v>95</v>
      </c>
      <c r="C342" s="52" t="s">
        <v>66</v>
      </c>
      <c r="D342" s="52" t="s">
        <v>65</v>
      </c>
      <c r="E342" s="52" t="s">
        <v>2</v>
      </c>
      <c r="F342" s="52" t="s">
        <v>131</v>
      </c>
      <c r="G342" s="52"/>
      <c r="H342" s="52"/>
      <c r="I342" s="57">
        <f>I343</f>
        <v>25000</v>
      </c>
      <c r="J342" s="151"/>
      <c r="K342" s="151"/>
      <c r="L342" s="151"/>
      <c r="M342" s="151"/>
    </row>
    <row r="343" spans="1:13" ht="31.5" customHeight="1">
      <c r="A343" s="79" t="s">
        <v>134</v>
      </c>
      <c r="B343" s="52" t="s">
        <v>95</v>
      </c>
      <c r="C343" s="52" t="s">
        <v>66</v>
      </c>
      <c r="D343" s="52" t="s">
        <v>65</v>
      </c>
      <c r="E343" s="52" t="s">
        <v>2</v>
      </c>
      <c r="F343" s="52" t="s">
        <v>133</v>
      </c>
      <c r="G343" s="52"/>
      <c r="H343" s="52"/>
      <c r="I343" s="57">
        <f>I344</f>
        <v>25000</v>
      </c>
      <c r="J343" s="151"/>
      <c r="K343" s="151"/>
      <c r="L343" s="151"/>
      <c r="M343" s="151"/>
    </row>
    <row r="344" spans="1:13" ht="21" customHeight="1">
      <c r="A344" s="82" t="s">
        <v>115</v>
      </c>
      <c r="B344" s="53" t="s">
        <v>95</v>
      </c>
      <c r="C344" s="53" t="s">
        <v>66</v>
      </c>
      <c r="D344" s="53" t="s">
        <v>65</v>
      </c>
      <c r="E344" s="53" t="s">
        <v>2</v>
      </c>
      <c r="F344" s="53" t="s">
        <v>133</v>
      </c>
      <c r="G344" s="53" t="s">
        <v>99</v>
      </c>
      <c r="H344" s="52"/>
      <c r="I344" s="59">
        <v>25000</v>
      </c>
      <c r="J344" s="151"/>
      <c r="K344" s="151"/>
      <c r="L344" s="151"/>
      <c r="M344" s="151"/>
    </row>
    <row r="345" spans="1:13" ht="18">
      <c r="A345" s="79" t="s">
        <v>310</v>
      </c>
      <c r="B345" s="52" t="s">
        <v>95</v>
      </c>
      <c r="C345" s="52" t="s">
        <v>66</v>
      </c>
      <c r="D345" s="52" t="s">
        <v>65</v>
      </c>
      <c r="E345" s="52" t="s">
        <v>195</v>
      </c>
      <c r="F345" s="52"/>
      <c r="G345" s="52"/>
      <c r="H345" s="52"/>
      <c r="I345" s="57">
        <f>I346</f>
        <v>2777.8</v>
      </c>
      <c r="J345" s="151"/>
      <c r="K345" s="151"/>
      <c r="L345" s="151"/>
      <c r="M345" s="151"/>
    </row>
    <row r="346" spans="1:13" ht="30">
      <c r="A346" s="78" t="s">
        <v>130</v>
      </c>
      <c r="B346" s="52" t="s">
        <v>95</v>
      </c>
      <c r="C346" s="52" t="s">
        <v>66</v>
      </c>
      <c r="D346" s="52" t="s">
        <v>65</v>
      </c>
      <c r="E346" s="52" t="s">
        <v>195</v>
      </c>
      <c r="F346" s="52" t="s">
        <v>131</v>
      </c>
      <c r="G346" s="52"/>
      <c r="H346" s="52"/>
      <c r="I346" s="58">
        <f>I347</f>
        <v>2777.8</v>
      </c>
      <c r="J346" s="57"/>
      <c r="K346" s="57"/>
      <c r="L346" s="57"/>
      <c r="M346" s="57"/>
    </row>
    <row r="347" spans="1:13" ht="30">
      <c r="A347" s="79" t="s">
        <v>134</v>
      </c>
      <c r="B347" s="52" t="s">
        <v>95</v>
      </c>
      <c r="C347" s="52" t="s">
        <v>66</v>
      </c>
      <c r="D347" s="52" t="s">
        <v>65</v>
      </c>
      <c r="E347" s="52" t="s">
        <v>195</v>
      </c>
      <c r="F347" s="52" t="s">
        <v>133</v>
      </c>
      <c r="G347" s="52"/>
      <c r="H347" s="52"/>
      <c r="I347" s="58">
        <f>I348</f>
        <v>2777.8</v>
      </c>
      <c r="J347" s="57"/>
      <c r="K347" s="57"/>
      <c r="L347" s="57"/>
      <c r="M347" s="57"/>
    </row>
    <row r="348" spans="1:13" ht="18">
      <c r="A348" s="82" t="s">
        <v>114</v>
      </c>
      <c r="B348" s="53" t="s">
        <v>95</v>
      </c>
      <c r="C348" s="53" t="s">
        <v>66</v>
      </c>
      <c r="D348" s="53" t="s">
        <v>65</v>
      </c>
      <c r="E348" s="53" t="s">
        <v>195</v>
      </c>
      <c r="F348" s="53" t="s">
        <v>133</v>
      </c>
      <c r="G348" s="53" t="s">
        <v>98</v>
      </c>
      <c r="H348" s="53"/>
      <c r="I348" s="60">
        <v>2777.8</v>
      </c>
      <c r="J348" s="57"/>
      <c r="K348" s="57"/>
      <c r="L348" s="57"/>
      <c r="M348" s="57"/>
    </row>
    <row r="349" spans="1:13" ht="60">
      <c r="A349" s="79" t="s">
        <v>189</v>
      </c>
      <c r="B349" s="52" t="s">
        <v>95</v>
      </c>
      <c r="C349" s="52" t="s">
        <v>66</v>
      </c>
      <c r="D349" s="52" t="s">
        <v>65</v>
      </c>
      <c r="E349" s="52" t="s">
        <v>382</v>
      </c>
      <c r="F349" s="52"/>
      <c r="G349" s="52"/>
      <c r="H349" s="53"/>
      <c r="I349" s="58">
        <f>I350</f>
        <v>250</v>
      </c>
      <c r="J349" s="152"/>
      <c r="K349" s="152"/>
      <c r="L349" s="152"/>
      <c r="M349" s="152"/>
    </row>
    <row r="350" spans="1:13" ht="45">
      <c r="A350" s="79" t="s">
        <v>383</v>
      </c>
      <c r="B350" s="52" t="s">
        <v>95</v>
      </c>
      <c r="C350" s="52" t="s">
        <v>66</v>
      </c>
      <c r="D350" s="52" t="s">
        <v>65</v>
      </c>
      <c r="E350" s="52" t="s">
        <v>384</v>
      </c>
      <c r="F350" s="52"/>
      <c r="G350" s="52"/>
      <c r="H350" s="53"/>
      <c r="I350" s="58">
        <f>I351</f>
        <v>250</v>
      </c>
      <c r="J350" s="152"/>
      <c r="K350" s="152"/>
      <c r="L350" s="152"/>
      <c r="M350" s="152"/>
    </row>
    <row r="351" spans="1:13" ht="18">
      <c r="A351" s="79" t="s">
        <v>310</v>
      </c>
      <c r="B351" s="52" t="s">
        <v>95</v>
      </c>
      <c r="C351" s="52" t="s">
        <v>66</v>
      </c>
      <c r="D351" s="52" t="s">
        <v>65</v>
      </c>
      <c r="E351" s="52" t="s">
        <v>385</v>
      </c>
      <c r="F351" s="52"/>
      <c r="G351" s="52"/>
      <c r="H351" s="53"/>
      <c r="I351" s="58">
        <f>I352</f>
        <v>250</v>
      </c>
      <c r="J351" s="152"/>
      <c r="K351" s="152"/>
      <c r="L351" s="152"/>
      <c r="M351" s="152"/>
    </row>
    <row r="352" spans="1:13" ht="30">
      <c r="A352" s="78" t="s">
        <v>130</v>
      </c>
      <c r="B352" s="52" t="s">
        <v>95</v>
      </c>
      <c r="C352" s="52" t="s">
        <v>66</v>
      </c>
      <c r="D352" s="52" t="s">
        <v>65</v>
      </c>
      <c r="E352" s="52" t="s">
        <v>385</v>
      </c>
      <c r="F352" s="52" t="s">
        <v>131</v>
      </c>
      <c r="G352" s="52"/>
      <c r="H352" s="53"/>
      <c r="I352" s="58">
        <f>I353</f>
        <v>250</v>
      </c>
      <c r="J352" s="152"/>
      <c r="K352" s="152"/>
      <c r="L352" s="152"/>
      <c r="M352" s="152"/>
    </row>
    <row r="353" spans="1:13" ht="30">
      <c r="A353" s="79" t="s">
        <v>134</v>
      </c>
      <c r="B353" s="52" t="s">
        <v>95</v>
      </c>
      <c r="C353" s="52" t="s">
        <v>66</v>
      </c>
      <c r="D353" s="52" t="s">
        <v>65</v>
      </c>
      <c r="E353" s="52" t="s">
        <v>385</v>
      </c>
      <c r="F353" s="52" t="s">
        <v>133</v>
      </c>
      <c r="G353" s="52"/>
      <c r="H353" s="53"/>
      <c r="I353" s="58">
        <f>I354</f>
        <v>250</v>
      </c>
      <c r="J353" s="152"/>
      <c r="K353" s="152"/>
      <c r="L353" s="152"/>
      <c r="M353" s="152"/>
    </row>
    <row r="354" spans="1:13" ht="18">
      <c r="A354" s="82" t="s">
        <v>114</v>
      </c>
      <c r="B354" s="53" t="s">
        <v>95</v>
      </c>
      <c r="C354" s="53" t="s">
        <v>66</v>
      </c>
      <c r="D354" s="53" t="s">
        <v>65</v>
      </c>
      <c r="E354" s="53" t="s">
        <v>385</v>
      </c>
      <c r="F354" s="53" t="s">
        <v>133</v>
      </c>
      <c r="G354" s="53" t="s">
        <v>98</v>
      </c>
      <c r="H354" s="53"/>
      <c r="I354" s="60">
        <v>250</v>
      </c>
      <c r="J354" s="152"/>
      <c r="K354" s="152"/>
      <c r="L354" s="152"/>
      <c r="M354" s="152"/>
    </row>
    <row r="355" spans="1:13" ht="45">
      <c r="A355" s="90" t="s">
        <v>457</v>
      </c>
      <c r="B355" s="52" t="s">
        <v>95</v>
      </c>
      <c r="C355" s="52" t="s">
        <v>66</v>
      </c>
      <c r="D355" s="52" t="s">
        <v>65</v>
      </c>
      <c r="E355" s="52" t="s">
        <v>5</v>
      </c>
      <c r="F355" s="52"/>
      <c r="G355" s="52"/>
      <c r="H355" s="53"/>
      <c r="I355" s="58">
        <f>I356</f>
        <v>161.6</v>
      </c>
      <c r="J355" s="152"/>
      <c r="K355" s="152"/>
      <c r="L355" s="152"/>
      <c r="M355" s="152"/>
    </row>
    <row r="356" spans="1:13" ht="60">
      <c r="A356" s="79" t="s">
        <v>6</v>
      </c>
      <c r="B356" s="52" t="s">
        <v>95</v>
      </c>
      <c r="C356" s="52" t="s">
        <v>66</v>
      </c>
      <c r="D356" s="52" t="s">
        <v>65</v>
      </c>
      <c r="E356" s="52" t="s">
        <v>7</v>
      </c>
      <c r="F356" s="52"/>
      <c r="G356" s="52"/>
      <c r="H356" s="53"/>
      <c r="I356" s="58">
        <f>I357</f>
        <v>161.6</v>
      </c>
      <c r="J356" s="152"/>
      <c r="K356" s="152"/>
      <c r="L356" s="152"/>
      <c r="M356" s="152"/>
    </row>
    <row r="357" spans="1:13" ht="18">
      <c r="A357" s="79" t="s">
        <v>310</v>
      </c>
      <c r="B357" s="52" t="s">
        <v>95</v>
      </c>
      <c r="C357" s="52" t="s">
        <v>66</v>
      </c>
      <c r="D357" s="52" t="s">
        <v>65</v>
      </c>
      <c r="E357" s="52" t="s">
        <v>8</v>
      </c>
      <c r="F357" s="52"/>
      <c r="G357" s="52"/>
      <c r="H357" s="53"/>
      <c r="I357" s="58">
        <f>I358</f>
        <v>161.6</v>
      </c>
      <c r="J357" s="152"/>
      <c r="K357" s="152"/>
      <c r="L357" s="152"/>
      <c r="M357" s="152"/>
    </row>
    <row r="358" spans="1:13" ht="30">
      <c r="A358" s="78" t="s">
        <v>130</v>
      </c>
      <c r="B358" s="52" t="s">
        <v>95</v>
      </c>
      <c r="C358" s="52" t="s">
        <v>66</v>
      </c>
      <c r="D358" s="52" t="s">
        <v>65</v>
      </c>
      <c r="E358" s="52" t="s">
        <v>8</v>
      </c>
      <c r="F358" s="52" t="s">
        <v>131</v>
      </c>
      <c r="G358" s="52"/>
      <c r="H358" s="53"/>
      <c r="I358" s="58">
        <f>I359</f>
        <v>161.6</v>
      </c>
      <c r="J358" s="152"/>
      <c r="K358" s="152"/>
      <c r="L358" s="152"/>
      <c r="M358" s="152"/>
    </row>
    <row r="359" spans="1:13" ht="30">
      <c r="A359" s="79" t="s">
        <v>134</v>
      </c>
      <c r="B359" s="52" t="s">
        <v>95</v>
      </c>
      <c r="C359" s="52" t="s">
        <v>66</v>
      </c>
      <c r="D359" s="52" t="s">
        <v>65</v>
      </c>
      <c r="E359" s="52" t="s">
        <v>8</v>
      </c>
      <c r="F359" s="52" t="s">
        <v>133</v>
      </c>
      <c r="G359" s="52"/>
      <c r="H359" s="53"/>
      <c r="I359" s="58">
        <f>I360</f>
        <v>161.6</v>
      </c>
      <c r="J359" s="152"/>
      <c r="K359" s="152"/>
      <c r="L359" s="152"/>
      <c r="M359" s="152"/>
    </row>
    <row r="360" spans="1:13" ht="18">
      <c r="A360" s="82" t="s">
        <v>114</v>
      </c>
      <c r="B360" s="53" t="s">
        <v>95</v>
      </c>
      <c r="C360" s="53" t="s">
        <v>66</v>
      </c>
      <c r="D360" s="53" t="s">
        <v>65</v>
      </c>
      <c r="E360" s="53" t="s">
        <v>8</v>
      </c>
      <c r="F360" s="53" t="s">
        <v>133</v>
      </c>
      <c r="G360" s="53" t="s">
        <v>98</v>
      </c>
      <c r="H360" s="53"/>
      <c r="I360" s="60">
        <v>161.6</v>
      </c>
      <c r="J360" s="152"/>
      <c r="K360" s="152"/>
      <c r="L360" s="152"/>
      <c r="M360" s="152"/>
    </row>
    <row r="361" spans="1:13" ht="28.5">
      <c r="A361" s="81" t="s">
        <v>82</v>
      </c>
      <c r="B361" s="54" t="s">
        <v>95</v>
      </c>
      <c r="C361" s="54" t="s">
        <v>66</v>
      </c>
      <c r="D361" s="54" t="s">
        <v>78</v>
      </c>
      <c r="E361" s="54"/>
      <c r="F361" s="54"/>
      <c r="G361" s="54"/>
      <c r="H361" s="54"/>
      <c r="I361" s="55">
        <f>I362</f>
        <v>50</v>
      </c>
      <c r="J361" s="152"/>
      <c r="K361" s="152"/>
      <c r="L361" s="152"/>
      <c r="M361" s="152"/>
    </row>
    <row r="362" spans="1:13" ht="58.5" customHeight="1">
      <c r="A362" s="78" t="s">
        <v>427</v>
      </c>
      <c r="B362" s="52" t="s">
        <v>95</v>
      </c>
      <c r="C362" s="52" t="s">
        <v>66</v>
      </c>
      <c r="D362" s="52" t="s">
        <v>78</v>
      </c>
      <c r="E362" s="52" t="s">
        <v>210</v>
      </c>
      <c r="F362" s="52"/>
      <c r="G362" s="52"/>
      <c r="H362" s="52"/>
      <c r="I362" s="58">
        <f>I363+I368</f>
        <v>50</v>
      </c>
      <c r="J362" s="152"/>
      <c r="K362" s="152"/>
      <c r="L362" s="152"/>
      <c r="M362" s="152"/>
    </row>
    <row r="363" spans="1:13" ht="90">
      <c r="A363" s="78" t="s">
        <v>208</v>
      </c>
      <c r="B363" s="52" t="s">
        <v>95</v>
      </c>
      <c r="C363" s="52" t="s">
        <v>66</v>
      </c>
      <c r="D363" s="52" t="s">
        <v>78</v>
      </c>
      <c r="E363" s="52" t="s">
        <v>211</v>
      </c>
      <c r="F363" s="52"/>
      <c r="G363" s="52"/>
      <c r="H363" s="52"/>
      <c r="I363" s="58">
        <f>I364</f>
        <v>20</v>
      </c>
      <c r="J363" s="152"/>
      <c r="K363" s="152"/>
      <c r="L363" s="152"/>
      <c r="M363" s="152"/>
    </row>
    <row r="364" spans="1:13" ht="18">
      <c r="A364" s="79" t="s">
        <v>310</v>
      </c>
      <c r="B364" s="52" t="s">
        <v>95</v>
      </c>
      <c r="C364" s="52" t="s">
        <v>66</v>
      </c>
      <c r="D364" s="52" t="s">
        <v>78</v>
      </c>
      <c r="E364" s="52" t="s">
        <v>213</v>
      </c>
      <c r="F364" s="52"/>
      <c r="G364" s="52"/>
      <c r="H364" s="52"/>
      <c r="I364" s="58">
        <f>I365</f>
        <v>20</v>
      </c>
      <c r="J364" s="152"/>
      <c r="K364" s="152"/>
      <c r="L364" s="152"/>
      <c r="M364" s="152"/>
    </row>
    <row r="365" spans="1:13" ht="30">
      <c r="A365" s="78" t="s">
        <v>130</v>
      </c>
      <c r="B365" s="52" t="s">
        <v>95</v>
      </c>
      <c r="C365" s="52" t="s">
        <v>66</v>
      </c>
      <c r="D365" s="52" t="s">
        <v>78</v>
      </c>
      <c r="E365" s="52" t="s">
        <v>213</v>
      </c>
      <c r="F365" s="52" t="s">
        <v>131</v>
      </c>
      <c r="G365" s="52"/>
      <c r="H365" s="52"/>
      <c r="I365" s="58">
        <f>I366</f>
        <v>20</v>
      </c>
      <c r="J365" s="152"/>
      <c r="K365" s="152"/>
      <c r="L365" s="152"/>
      <c r="M365" s="152"/>
    </row>
    <row r="366" spans="1:13" ht="30">
      <c r="A366" s="79" t="s">
        <v>134</v>
      </c>
      <c r="B366" s="52" t="s">
        <v>95</v>
      </c>
      <c r="C366" s="52" t="s">
        <v>66</v>
      </c>
      <c r="D366" s="52" t="s">
        <v>78</v>
      </c>
      <c r="E366" s="52" t="s">
        <v>213</v>
      </c>
      <c r="F366" s="52" t="s">
        <v>133</v>
      </c>
      <c r="G366" s="52"/>
      <c r="H366" s="52"/>
      <c r="I366" s="58">
        <f>I367</f>
        <v>20</v>
      </c>
      <c r="J366" s="152"/>
      <c r="K366" s="152"/>
      <c r="L366" s="152"/>
      <c r="M366" s="152"/>
    </row>
    <row r="367" spans="1:13" ht="18">
      <c r="A367" s="82" t="s">
        <v>114</v>
      </c>
      <c r="B367" s="53" t="s">
        <v>95</v>
      </c>
      <c r="C367" s="53" t="s">
        <v>66</v>
      </c>
      <c r="D367" s="53" t="s">
        <v>78</v>
      </c>
      <c r="E367" s="53" t="s">
        <v>213</v>
      </c>
      <c r="F367" s="53" t="s">
        <v>133</v>
      </c>
      <c r="G367" s="53" t="s">
        <v>98</v>
      </c>
      <c r="H367" s="53"/>
      <c r="I367" s="60">
        <v>20</v>
      </c>
      <c r="J367" s="152"/>
      <c r="K367" s="152"/>
      <c r="L367" s="152"/>
      <c r="M367" s="152"/>
    </row>
    <row r="368" spans="1:13" ht="47.25" customHeight="1">
      <c r="A368" s="78" t="s">
        <v>209</v>
      </c>
      <c r="B368" s="52" t="s">
        <v>95</v>
      </c>
      <c r="C368" s="52" t="s">
        <v>66</v>
      </c>
      <c r="D368" s="52" t="s">
        <v>78</v>
      </c>
      <c r="E368" s="52" t="s">
        <v>212</v>
      </c>
      <c r="F368" s="52"/>
      <c r="G368" s="52"/>
      <c r="H368" s="52"/>
      <c r="I368" s="58">
        <f>I369</f>
        <v>30</v>
      </c>
      <c r="J368" s="152"/>
      <c r="K368" s="152"/>
      <c r="L368" s="152"/>
      <c r="M368" s="152"/>
    </row>
    <row r="369" spans="1:13" ht="18">
      <c r="A369" s="79" t="s">
        <v>310</v>
      </c>
      <c r="B369" s="52" t="s">
        <v>95</v>
      </c>
      <c r="C369" s="52" t="s">
        <v>66</v>
      </c>
      <c r="D369" s="52" t="s">
        <v>78</v>
      </c>
      <c r="E369" s="52" t="s">
        <v>214</v>
      </c>
      <c r="F369" s="52"/>
      <c r="G369" s="52"/>
      <c r="H369" s="52"/>
      <c r="I369" s="58">
        <f>I370</f>
        <v>30</v>
      </c>
      <c r="J369" s="152"/>
      <c r="K369" s="152"/>
      <c r="L369" s="152"/>
      <c r="M369" s="152"/>
    </row>
    <row r="370" spans="1:13" ht="30">
      <c r="A370" s="78" t="s">
        <v>130</v>
      </c>
      <c r="B370" s="52" t="s">
        <v>95</v>
      </c>
      <c r="C370" s="52" t="s">
        <v>66</v>
      </c>
      <c r="D370" s="52" t="s">
        <v>78</v>
      </c>
      <c r="E370" s="52" t="s">
        <v>214</v>
      </c>
      <c r="F370" s="52" t="s">
        <v>131</v>
      </c>
      <c r="G370" s="52"/>
      <c r="H370" s="52"/>
      <c r="I370" s="58">
        <f>I371</f>
        <v>30</v>
      </c>
      <c r="J370" s="152"/>
      <c r="K370" s="152"/>
      <c r="L370" s="152"/>
      <c r="M370" s="152"/>
    </row>
    <row r="371" spans="1:13" ht="30">
      <c r="A371" s="79" t="s">
        <v>134</v>
      </c>
      <c r="B371" s="52" t="s">
        <v>95</v>
      </c>
      <c r="C371" s="52" t="s">
        <v>66</v>
      </c>
      <c r="D371" s="52" t="s">
        <v>78</v>
      </c>
      <c r="E371" s="52" t="s">
        <v>214</v>
      </c>
      <c r="F371" s="52" t="s">
        <v>133</v>
      </c>
      <c r="G371" s="52"/>
      <c r="H371" s="52"/>
      <c r="I371" s="58">
        <f>I372</f>
        <v>30</v>
      </c>
      <c r="J371" s="152"/>
      <c r="K371" s="152"/>
      <c r="L371" s="152"/>
      <c r="M371" s="152"/>
    </row>
    <row r="372" spans="1:13" ht="18">
      <c r="A372" s="82" t="s">
        <v>114</v>
      </c>
      <c r="B372" s="53" t="s">
        <v>95</v>
      </c>
      <c r="C372" s="53" t="s">
        <v>66</v>
      </c>
      <c r="D372" s="53" t="s">
        <v>78</v>
      </c>
      <c r="E372" s="53" t="s">
        <v>214</v>
      </c>
      <c r="F372" s="53" t="s">
        <v>133</v>
      </c>
      <c r="G372" s="53" t="s">
        <v>98</v>
      </c>
      <c r="H372" s="53"/>
      <c r="I372" s="60">
        <v>30</v>
      </c>
      <c r="J372" s="152"/>
      <c r="K372" s="152"/>
      <c r="L372" s="152"/>
      <c r="M372" s="152"/>
    </row>
    <row r="373" spans="1:13" ht="18">
      <c r="A373" s="84" t="s">
        <v>51</v>
      </c>
      <c r="B373" s="54" t="s">
        <v>95</v>
      </c>
      <c r="C373" s="54" t="s">
        <v>68</v>
      </c>
      <c r="D373" s="52"/>
      <c r="E373" s="52"/>
      <c r="F373" s="52"/>
      <c r="G373" s="52"/>
      <c r="H373" s="52"/>
      <c r="I373" s="56">
        <f>I379+I413+I374</f>
        <v>22161.199999999997</v>
      </c>
      <c r="J373" s="151"/>
      <c r="K373" s="151"/>
      <c r="L373" s="151"/>
      <c r="M373" s="151"/>
    </row>
    <row r="374" spans="1:13" ht="18">
      <c r="A374" s="84" t="s">
        <v>53</v>
      </c>
      <c r="B374" s="54" t="s">
        <v>95</v>
      </c>
      <c r="C374" s="54" t="s">
        <v>68</v>
      </c>
      <c r="D374" s="54" t="s">
        <v>69</v>
      </c>
      <c r="E374" s="54"/>
      <c r="F374" s="54"/>
      <c r="G374" s="54"/>
      <c r="H374" s="54"/>
      <c r="I374" s="56">
        <f>I375</f>
        <v>600</v>
      </c>
      <c r="J374" s="151"/>
      <c r="K374" s="151"/>
      <c r="L374" s="151"/>
      <c r="M374" s="151"/>
    </row>
    <row r="375" spans="1:13" ht="45">
      <c r="A375" s="78" t="s">
        <v>453</v>
      </c>
      <c r="B375" s="192" t="s">
        <v>95</v>
      </c>
      <c r="C375" s="52" t="s">
        <v>68</v>
      </c>
      <c r="D375" s="52" t="s">
        <v>69</v>
      </c>
      <c r="E375" s="52" t="s">
        <v>465</v>
      </c>
      <c r="F375" s="52"/>
      <c r="G375" s="52"/>
      <c r="H375" s="52"/>
      <c r="I375" s="57">
        <f>I376</f>
        <v>600</v>
      </c>
      <c r="J375" s="151"/>
      <c r="K375" s="151"/>
      <c r="L375" s="151"/>
      <c r="M375" s="151"/>
    </row>
    <row r="376" spans="1:13" ht="30">
      <c r="A376" s="78" t="s">
        <v>130</v>
      </c>
      <c r="B376" s="52" t="s">
        <v>95</v>
      </c>
      <c r="C376" s="52" t="s">
        <v>68</v>
      </c>
      <c r="D376" s="52" t="s">
        <v>69</v>
      </c>
      <c r="E376" s="52" t="s">
        <v>465</v>
      </c>
      <c r="F376" s="52" t="s">
        <v>131</v>
      </c>
      <c r="G376" s="52"/>
      <c r="H376" s="52"/>
      <c r="I376" s="57">
        <f>I377</f>
        <v>600</v>
      </c>
      <c r="J376" s="151"/>
      <c r="K376" s="151"/>
      <c r="L376" s="151"/>
      <c r="M376" s="151"/>
    </row>
    <row r="377" spans="1:13" ht="30">
      <c r="A377" s="79" t="s">
        <v>134</v>
      </c>
      <c r="B377" s="52" t="s">
        <v>95</v>
      </c>
      <c r="C377" s="52" t="s">
        <v>68</v>
      </c>
      <c r="D377" s="52" t="s">
        <v>69</v>
      </c>
      <c r="E377" s="52" t="s">
        <v>465</v>
      </c>
      <c r="F377" s="52" t="s">
        <v>133</v>
      </c>
      <c r="G377" s="52"/>
      <c r="H377" s="52"/>
      <c r="I377" s="57">
        <f>I378</f>
        <v>600</v>
      </c>
      <c r="J377" s="151"/>
      <c r="K377" s="151"/>
      <c r="L377" s="151"/>
      <c r="M377" s="151"/>
    </row>
    <row r="378" spans="1:13" ht="18">
      <c r="A378" s="82" t="s">
        <v>114</v>
      </c>
      <c r="B378" s="53" t="s">
        <v>95</v>
      </c>
      <c r="C378" s="53" t="s">
        <v>68</v>
      </c>
      <c r="D378" s="53" t="s">
        <v>69</v>
      </c>
      <c r="E378" s="138" t="s">
        <v>465</v>
      </c>
      <c r="F378" s="53" t="s">
        <v>133</v>
      </c>
      <c r="G378" s="53" t="s">
        <v>98</v>
      </c>
      <c r="H378" s="53"/>
      <c r="I378" s="59">
        <v>600</v>
      </c>
      <c r="J378" s="151"/>
      <c r="K378" s="151"/>
      <c r="L378" s="151"/>
      <c r="M378" s="151"/>
    </row>
    <row r="379" spans="1:13" ht="18">
      <c r="A379" s="79" t="s">
        <v>246</v>
      </c>
      <c r="B379" s="54" t="s">
        <v>95</v>
      </c>
      <c r="C379" s="54" t="s">
        <v>68</v>
      </c>
      <c r="D379" s="54" t="s">
        <v>64</v>
      </c>
      <c r="E379" s="52"/>
      <c r="F379" s="52"/>
      <c r="G379" s="52"/>
      <c r="H379" s="52"/>
      <c r="I379" s="56">
        <f>I385+I401+I407+I380</f>
        <v>21251.6</v>
      </c>
      <c r="J379" s="56" t="e">
        <f>#REF!+#REF!+#REF!+#REF!</f>
        <v>#REF!</v>
      </c>
      <c r="K379" s="56" t="e">
        <f>#REF!+#REF!+#REF!+#REF!</f>
        <v>#REF!</v>
      </c>
      <c r="L379" s="56" t="e">
        <f>#REF!+#REF!+#REF!+#REF!</f>
        <v>#REF!</v>
      </c>
      <c r="M379" s="56" t="e">
        <f>#REF!+#REF!+#REF!+#REF!</f>
        <v>#REF!</v>
      </c>
    </row>
    <row r="380" spans="1:13" ht="18">
      <c r="A380" s="79" t="s">
        <v>32</v>
      </c>
      <c r="B380" s="52" t="s">
        <v>95</v>
      </c>
      <c r="C380" s="52" t="s">
        <v>68</v>
      </c>
      <c r="D380" s="52" t="s">
        <v>64</v>
      </c>
      <c r="E380" s="52" t="s">
        <v>280</v>
      </c>
      <c r="F380" s="52"/>
      <c r="G380" s="52"/>
      <c r="H380" s="52"/>
      <c r="I380" s="57">
        <f>I381</f>
        <v>200</v>
      </c>
      <c r="J380" s="190"/>
      <c r="K380" s="190"/>
      <c r="L380" s="190"/>
      <c r="M380" s="190"/>
    </row>
    <row r="381" spans="1:13" ht="45">
      <c r="A381" s="79" t="s">
        <v>467</v>
      </c>
      <c r="B381" s="52" t="s">
        <v>95</v>
      </c>
      <c r="C381" s="52" t="s">
        <v>68</v>
      </c>
      <c r="D381" s="52" t="s">
        <v>64</v>
      </c>
      <c r="E381" s="52" t="s">
        <v>466</v>
      </c>
      <c r="F381" s="52"/>
      <c r="G381" s="52"/>
      <c r="H381" s="52"/>
      <c r="I381" s="57">
        <f>I382</f>
        <v>200</v>
      </c>
      <c r="J381" s="190"/>
      <c r="K381" s="190"/>
      <c r="L381" s="190"/>
      <c r="M381" s="190"/>
    </row>
    <row r="382" spans="1:13" ht="30">
      <c r="A382" s="78" t="s">
        <v>130</v>
      </c>
      <c r="B382" s="52" t="s">
        <v>95</v>
      </c>
      <c r="C382" s="52" t="s">
        <v>68</v>
      </c>
      <c r="D382" s="52" t="s">
        <v>64</v>
      </c>
      <c r="E382" s="52" t="s">
        <v>466</v>
      </c>
      <c r="F382" s="52" t="s">
        <v>131</v>
      </c>
      <c r="G382" s="52"/>
      <c r="H382" s="52"/>
      <c r="I382" s="57">
        <f>I383</f>
        <v>200</v>
      </c>
      <c r="J382" s="190"/>
      <c r="K382" s="190"/>
      <c r="L382" s="190"/>
      <c r="M382" s="190"/>
    </row>
    <row r="383" spans="1:13" ht="30">
      <c r="A383" s="79" t="s">
        <v>134</v>
      </c>
      <c r="B383" s="52" t="s">
        <v>95</v>
      </c>
      <c r="C383" s="52" t="s">
        <v>68</v>
      </c>
      <c r="D383" s="52" t="s">
        <v>64</v>
      </c>
      <c r="E383" s="52" t="s">
        <v>466</v>
      </c>
      <c r="F383" s="52" t="s">
        <v>133</v>
      </c>
      <c r="G383" s="52"/>
      <c r="H383" s="52"/>
      <c r="I383" s="57">
        <f>I384</f>
        <v>200</v>
      </c>
      <c r="J383" s="190"/>
      <c r="K383" s="190"/>
      <c r="L383" s="190"/>
      <c r="M383" s="190"/>
    </row>
    <row r="384" spans="1:13" ht="18">
      <c r="A384" s="82" t="s">
        <v>114</v>
      </c>
      <c r="B384" s="53" t="s">
        <v>95</v>
      </c>
      <c r="C384" s="53" t="s">
        <v>68</v>
      </c>
      <c r="D384" s="53" t="s">
        <v>64</v>
      </c>
      <c r="E384" s="53" t="s">
        <v>466</v>
      </c>
      <c r="F384" s="53" t="s">
        <v>133</v>
      </c>
      <c r="G384" s="53" t="s">
        <v>98</v>
      </c>
      <c r="H384" s="53"/>
      <c r="I384" s="59">
        <v>200</v>
      </c>
      <c r="J384" s="190"/>
      <c r="K384" s="190"/>
      <c r="L384" s="190"/>
      <c r="M384" s="190"/>
    </row>
    <row r="385" spans="1:13" ht="46.5" customHeight="1">
      <c r="A385" s="78" t="s">
        <v>196</v>
      </c>
      <c r="B385" s="52" t="s">
        <v>95</v>
      </c>
      <c r="C385" s="52" t="s">
        <v>68</v>
      </c>
      <c r="D385" s="52" t="s">
        <v>64</v>
      </c>
      <c r="E385" s="52" t="s">
        <v>390</v>
      </c>
      <c r="F385" s="52"/>
      <c r="G385" s="52"/>
      <c r="H385" s="52"/>
      <c r="I385" s="57">
        <f>I386+I391+I396</f>
        <v>7060</v>
      </c>
      <c r="J385" s="151"/>
      <c r="K385" s="151"/>
      <c r="L385" s="151"/>
      <c r="M385" s="151"/>
    </row>
    <row r="386" spans="1:13" ht="45">
      <c r="A386" s="78" t="s">
        <v>153</v>
      </c>
      <c r="B386" s="52" t="s">
        <v>95</v>
      </c>
      <c r="C386" s="52" t="s">
        <v>68</v>
      </c>
      <c r="D386" s="52" t="s">
        <v>64</v>
      </c>
      <c r="E386" s="52" t="s">
        <v>197</v>
      </c>
      <c r="F386" s="52"/>
      <c r="G386" s="52"/>
      <c r="H386" s="52"/>
      <c r="I386" s="58">
        <f>I387</f>
        <v>6360</v>
      </c>
      <c r="J386" s="161"/>
      <c r="K386" s="161"/>
      <c r="L386" s="161"/>
      <c r="M386" s="161"/>
    </row>
    <row r="387" spans="1:13" ht="18">
      <c r="A387" s="79" t="s">
        <v>310</v>
      </c>
      <c r="B387" s="52" t="s">
        <v>95</v>
      </c>
      <c r="C387" s="52" t="s">
        <v>68</v>
      </c>
      <c r="D387" s="52" t="s">
        <v>64</v>
      </c>
      <c r="E387" s="52" t="s">
        <v>198</v>
      </c>
      <c r="F387" s="52"/>
      <c r="G387" s="52"/>
      <c r="H387" s="52"/>
      <c r="I387" s="58">
        <f>I388</f>
        <v>6360</v>
      </c>
      <c r="J387" s="161"/>
      <c r="K387" s="161"/>
      <c r="L387" s="161"/>
      <c r="M387" s="161"/>
    </row>
    <row r="388" spans="1:13" ht="30">
      <c r="A388" s="78" t="s">
        <v>130</v>
      </c>
      <c r="B388" s="52" t="s">
        <v>95</v>
      </c>
      <c r="C388" s="52" t="s">
        <v>68</v>
      </c>
      <c r="D388" s="52" t="s">
        <v>64</v>
      </c>
      <c r="E388" s="52" t="s">
        <v>198</v>
      </c>
      <c r="F388" s="52" t="s">
        <v>131</v>
      </c>
      <c r="G388" s="52"/>
      <c r="H388" s="52"/>
      <c r="I388" s="58">
        <f>I389</f>
        <v>6360</v>
      </c>
      <c r="J388" s="161"/>
      <c r="K388" s="161"/>
      <c r="L388" s="161"/>
      <c r="M388" s="161"/>
    </row>
    <row r="389" spans="1:13" ht="30">
      <c r="A389" s="79" t="s">
        <v>134</v>
      </c>
      <c r="B389" s="52" t="s">
        <v>95</v>
      </c>
      <c r="C389" s="52" t="s">
        <v>68</v>
      </c>
      <c r="D389" s="52" t="s">
        <v>64</v>
      </c>
      <c r="E389" s="52" t="s">
        <v>198</v>
      </c>
      <c r="F389" s="52" t="s">
        <v>133</v>
      </c>
      <c r="G389" s="52"/>
      <c r="H389" s="52"/>
      <c r="I389" s="58">
        <f>I390</f>
        <v>6360</v>
      </c>
      <c r="J389" s="161"/>
      <c r="K389" s="161"/>
      <c r="L389" s="161"/>
      <c r="M389" s="161"/>
    </row>
    <row r="390" spans="1:13" ht="18">
      <c r="A390" s="82" t="s">
        <v>114</v>
      </c>
      <c r="B390" s="53" t="s">
        <v>95</v>
      </c>
      <c r="C390" s="53" t="s">
        <v>68</v>
      </c>
      <c r="D390" s="53" t="s">
        <v>64</v>
      </c>
      <c r="E390" s="53" t="s">
        <v>198</v>
      </c>
      <c r="F390" s="53" t="s">
        <v>133</v>
      </c>
      <c r="G390" s="53" t="s">
        <v>98</v>
      </c>
      <c r="H390" s="53"/>
      <c r="I390" s="60">
        <v>6360</v>
      </c>
      <c r="J390" s="161"/>
      <c r="K390" s="161"/>
      <c r="L390" s="161"/>
      <c r="M390" s="161"/>
    </row>
    <row r="391" spans="1:13" ht="30">
      <c r="A391" s="78" t="s">
        <v>386</v>
      </c>
      <c r="B391" s="52" t="s">
        <v>95</v>
      </c>
      <c r="C391" s="52" t="s">
        <v>68</v>
      </c>
      <c r="D391" s="52" t="s">
        <v>64</v>
      </c>
      <c r="E391" s="52" t="s">
        <v>391</v>
      </c>
      <c r="F391" s="53"/>
      <c r="G391" s="53"/>
      <c r="H391" s="53"/>
      <c r="I391" s="58">
        <f>I392</f>
        <v>600</v>
      </c>
      <c r="J391" s="161"/>
      <c r="K391" s="161"/>
      <c r="L391" s="161"/>
      <c r="M391" s="161"/>
    </row>
    <row r="392" spans="1:13" ht="18">
      <c r="A392" s="79" t="s">
        <v>310</v>
      </c>
      <c r="B392" s="52" t="s">
        <v>95</v>
      </c>
      <c r="C392" s="52" t="s">
        <v>68</v>
      </c>
      <c r="D392" s="52" t="s">
        <v>64</v>
      </c>
      <c r="E392" s="52" t="s">
        <v>392</v>
      </c>
      <c r="F392" s="53"/>
      <c r="G392" s="53"/>
      <c r="H392" s="53"/>
      <c r="I392" s="58">
        <f>I393</f>
        <v>600</v>
      </c>
      <c r="J392" s="161"/>
      <c r="K392" s="161"/>
      <c r="L392" s="161"/>
      <c r="M392" s="161"/>
    </row>
    <row r="393" spans="1:13" ht="30">
      <c r="A393" s="78" t="s">
        <v>130</v>
      </c>
      <c r="B393" s="52" t="s">
        <v>95</v>
      </c>
      <c r="C393" s="52" t="s">
        <v>68</v>
      </c>
      <c r="D393" s="52" t="s">
        <v>64</v>
      </c>
      <c r="E393" s="52" t="s">
        <v>392</v>
      </c>
      <c r="F393" s="53" t="s">
        <v>131</v>
      </c>
      <c r="G393" s="53"/>
      <c r="H393" s="53"/>
      <c r="I393" s="58">
        <f>I394</f>
        <v>600</v>
      </c>
      <c r="J393" s="161"/>
      <c r="K393" s="161"/>
      <c r="L393" s="161"/>
      <c r="M393" s="161"/>
    </row>
    <row r="394" spans="1:13" ht="30">
      <c r="A394" s="79" t="s">
        <v>134</v>
      </c>
      <c r="B394" s="52" t="s">
        <v>95</v>
      </c>
      <c r="C394" s="52" t="s">
        <v>68</v>
      </c>
      <c r="D394" s="52" t="s">
        <v>64</v>
      </c>
      <c r="E394" s="52" t="s">
        <v>392</v>
      </c>
      <c r="F394" s="53" t="s">
        <v>133</v>
      </c>
      <c r="G394" s="53"/>
      <c r="H394" s="53"/>
      <c r="I394" s="58">
        <f>I395</f>
        <v>600</v>
      </c>
      <c r="J394" s="161"/>
      <c r="K394" s="161"/>
      <c r="L394" s="161"/>
      <c r="M394" s="161"/>
    </row>
    <row r="395" spans="1:13" ht="18">
      <c r="A395" s="82" t="s">
        <v>114</v>
      </c>
      <c r="B395" s="53" t="s">
        <v>95</v>
      </c>
      <c r="C395" s="53" t="s">
        <v>68</v>
      </c>
      <c r="D395" s="53" t="s">
        <v>64</v>
      </c>
      <c r="E395" s="53" t="s">
        <v>392</v>
      </c>
      <c r="F395" s="53" t="s">
        <v>133</v>
      </c>
      <c r="G395" s="53" t="s">
        <v>98</v>
      </c>
      <c r="H395" s="53"/>
      <c r="I395" s="60">
        <v>600</v>
      </c>
      <c r="J395" s="161"/>
      <c r="K395" s="161"/>
      <c r="L395" s="161"/>
      <c r="M395" s="161"/>
    </row>
    <row r="396" spans="1:13" ht="30">
      <c r="A396" s="78" t="s">
        <v>476</v>
      </c>
      <c r="B396" s="52" t="s">
        <v>95</v>
      </c>
      <c r="C396" s="52" t="s">
        <v>68</v>
      </c>
      <c r="D396" s="52" t="s">
        <v>64</v>
      </c>
      <c r="E396" s="52" t="s">
        <v>393</v>
      </c>
      <c r="F396" s="53"/>
      <c r="G396" s="53"/>
      <c r="H396" s="53"/>
      <c r="I396" s="58">
        <f>I397</f>
        <v>100</v>
      </c>
      <c r="J396" s="161"/>
      <c r="K396" s="161"/>
      <c r="L396" s="161"/>
      <c r="M396" s="161"/>
    </row>
    <row r="397" spans="1:13" ht="18">
      <c r="A397" s="79" t="s">
        <v>310</v>
      </c>
      <c r="B397" s="52" t="s">
        <v>95</v>
      </c>
      <c r="C397" s="52" t="s">
        <v>68</v>
      </c>
      <c r="D397" s="52" t="s">
        <v>64</v>
      </c>
      <c r="E397" s="52" t="s">
        <v>394</v>
      </c>
      <c r="F397" s="53"/>
      <c r="G397" s="53"/>
      <c r="H397" s="53"/>
      <c r="I397" s="58">
        <f>I398</f>
        <v>100</v>
      </c>
      <c r="J397" s="161"/>
      <c r="K397" s="161"/>
      <c r="L397" s="161"/>
      <c r="M397" s="161"/>
    </row>
    <row r="398" spans="1:13" ht="30">
      <c r="A398" s="78" t="s">
        <v>130</v>
      </c>
      <c r="B398" s="52" t="s">
        <v>95</v>
      </c>
      <c r="C398" s="52" t="s">
        <v>68</v>
      </c>
      <c r="D398" s="52" t="s">
        <v>64</v>
      </c>
      <c r="E398" s="52" t="s">
        <v>394</v>
      </c>
      <c r="F398" s="52" t="s">
        <v>131</v>
      </c>
      <c r="G398" s="53"/>
      <c r="H398" s="53"/>
      <c r="I398" s="58">
        <f>I399</f>
        <v>100</v>
      </c>
      <c r="J398" s="161"/>
      <c r="K398" s="161"/>
      <c r="L398" s="161"/>
      <c r="M398" s="161"/>
    </row>
    <row r="399" spans="1:13" ht="30">
      <c r="A399" s="79" t="s">
        <v>134</v>
      </c>
      <c r="B399" s="52" t="s">
        <v>95</v>
      </c>
      <c r="C399" s="52" t="s">
        <v>68</v>
      </c>
      <c r="D399" s="52" t="s">
        <v>64</v>
      </c>
      <c r="E399" s="52" t="s">
        <v>394</v>
      </c>
      <c r="F399" s="52" t="s">
        <v>133</v>
      </c>
      <c r="G399" s="53"/>
      <c r="H399" s="53"/>
      <c r="I399" s="58">
        <f>I400</f>
        <v>100</v>
      </c>
      <c r="J399" s="161"/>
      <c r="K399" s="161"/>
      <c r="L399" s="161"/>
      <c r="M399" s="161"/>
    </row>
    <row r="400" spans="1:13" ht="18">
      <c r="A400" s="82" t="s">
        <v>114</v>
      </c>
      <c r="B400" s="53" t="s">
        <v>95</v>
      </c>
      <c r="C400" s="53" t="s">
        <v>68</v>
      </c>
      <c r="D400" s="53" t="s">
        <v>64</v>
      </c>
      <c r="E400" s="53" t="s">
        <v>394</v>
      </c>
      <c r="F400" s="53" t="s">
        <v>133</v>
      </c>
      <c r="G400" s="53" t="s">
        <v>98</v>
      </c>
      <c r="H400" s="53"/>
      <c r="I400" s="60">
        <v>100</v>
      </c>
      <c r="J400" s="161"/>
      <c r="K400" s="161"/>
      <c r="L400" s="161"/>
      <c r="M400" s="161"/>
    </row>
    <row r="401" spans="1:13" ht="60.75" customHeight="1">
      <c r="A401" s="79" t="s">
        <v>189</v>
      </c>
      <c r="B401" s="52" t="s">
        <v>95</v>
      </c>
      <c r="C401" s="52" t="s">
        <v>68</v>
      </c>
      <c r="D401" s="52" t="s">
        <v>64</v>
      </c>
      <c r="E401" s="52" t="s">
        <v>382</v>
      </c>
      <c r="F401" s="52"/>
      <c r="G401" s="52"/>
      <c r="H401" s="52"/>
      <c r="I401" s="58">
        <f>I402</f>
        <v>13550</v>
      </c>
      <c r="J401" s="161"/>
      <c r="K401" s="161"/>
      <c r="L401" s="161"/>
      <c r="M401" s="161"/>
    </row>
    <row r="402" spans="1:13" ht="42" customHeight="1">
      <c r="A402" s="79" t="s">
        <v>383</v>
      </c>
      <c r="B402" s="52" t="s">
        <v>95</v>
      </c>
      <c r="C402" s="52" t="s">
        <v>68</v>
      </c>
      <c r="D402" s="52" t="s">
        <v>64</v>
      </c>
      <c r="E402" s="52" t="s">
        <v>384</v>
      </c>
      <c r="F402" s="52"/>
      <c r="G402" s="52"/>
      <c r="H402" s="52"/>
      <c r="I402" s="58">
        <f>I403</f>
        <v>13550</v>
      </c>
      <c r="J402" s="161"/>
      <c r="K402" s="161"/>
      <c r="L402" s="161"/>
      <c r="M402" s="161"/>
    </row>
    <row r="403" spans="1:13" ht="18">
      <c r="A403" s="79" t="s">
        <v>310</v>
      </c>
      <c r="B403" s="52" t="s">
        <v>95</v>
      </c>
      <c r="C403" s="52" t="s">
        <v>68</v>
      </c>
      <c r="D403" s="52" t="s">
        <v>64</v>
      </c>
      <c r="E403" s="52" t="s">
        <v>385</v>
      </c>
      <c r="F403" s="52"/>
      <c r="G403" s="52"/>
      <c r="H403" s="52"/>
      <c r="I403" s="58">
        <f>I404</f>
        <v>13550</v>
      </c>
      <c r="J403" s="161"/>
      <c r="K403" s="161"/>
      <c r="L403" s="161"/>
      <c r="M403" s="161"/>
    </row>
    <row r="404" spans="1:13" ht="30">
      <c r="A404" s="78" t="s">
        <v>130</v>
      </c>
      <c r="B404" s="52" t="s">
        <v>95</v>
      </c>
      <c r="C404" s="52" t="s">
        <v>68</v>
      </c>
      <c r="D404" s="52" t="s">
        <v>64</v>
      </c>
      <c r="E404" s="52" t="s">
        <v>385</v>
      </c>
      <c r="F404" s="52" t="s">
        <v>131</v>
      </c>
      <c r="G404" s="52"/>
      <c r="H404" s="52"/>
      <c r="I404" s="58">
        <f>I405</f>
        <v>13550</v>
      </c>
      <c r="J404" s="161"/>
      <c r="K404" s="161"/>
      <c r="L404" s="161"/>
      <c r="M404" s="161"/>
    </row>
    <row r="405" spans="1:13" ht="30">
      <c r="A405" s="79" t="s">
        <v>134</v>
      </c>
      <c r="B405" s="52" t="s">
        <v>95</v>
      </c>
      <c r="C405" s="52" t="s">
        <v>68</v>
      </c>
      <c r="D405" s="52" t="s">
        <v>64</v>
      </c>
      <c r="E405" s="52" t="s">
        <v>385</v>
      </c>
      <c r="F405" s="52" t="s">
        <v>133</v>
      </c>
      <c r="G405" s="52"/>
      <c r="H405" s="52"/>
      <c r="I405" s="58">
        <f>I406</f>
        <v>13550</v>
      </c>
      <c r="J405" s="162"/>
      <c r="K405" s="162"/>
      <c r="L405" s="162"/>
      <c r="M405" s="162"/>
    </row>
    <row r="406" spans="1:13" ht="18">
      <c r="A406" s="82" t="s">
        <v>114</v>
      </c>
      <c r="B406" s="53" t="s">
        <v>95</v>
      </c>
      <c r="C406" s="53" t="s">
        <v>68</v>
      </c>
      <c r="D406" s="53" t="s">
        <v>64</v>
      </c>
      <c r="E406" s="53" t="s">
        <v>385</v>
      </c>
      <c r="F406" s="53" t="s">
        <v>133</v>
      </c>
      <c r="G406" s="53" t="s">
        <v>98</v>
      </c>
      <c r="H406" s="53"/>
      <c r="I406" s="60">
        <v>13550</v>
      </c>
      <c r="J406" s="58" t="e">
        <f>#REF!+#REF!+#REF!</f>
        <v>#REF!</v>
      </c>
      <c r="K406" s="58" t="e">
        <f>#REF!+#REF!+#REF!</f>
        <v>#REF!</v>
      </c>
      <c r="L406" s="58" t="e">
        <f>#REF!+#REF!+#REF!</f>
        <v>#REF!</v>
      </c>
      <c r="M406" s="58" t="e">
        <f>#REF!+#REF!+#REF!</f>
        <v>#REF!</v>
      </c>
    </row>
    <row r="407" spans="1:13" ht="45">
      <c r="A407" s="90" t="s">
        <v>457</v>
      </c>
      <c r="B407" s="52" t="s">
        <v>95</v>
      </c>
      <c r="C407" s="52" t="s">
        <v>68</v>
      </c>
      <c r="D407" s="52" t="s">
        <v>64</v>
      </c>
      <c r="E407" s="52" t="s">
        <v>5</v>
      </c>
      <c r="F407" s="52"/>
      <c r="G407" s="52"/>
      <c r="H407" s="53"/>
      <c r="I407" s="58">
        <f>I408</f>
        <v>441.6</v>
      </c>
      <c r="J407" s="58"/>
      <c r="K407" s="58"/>
      <c r="L407" s="58"/>
      <c r="M407" s="58"/>
    </row>
    <row r="408" spans="1:13" ht="60">
      <c r="A408" s="79" t="s">
        <v>6</v>
      </c>
      <c r="B408" s="52" t="s">
        <v>95</v>
      </c>
      <c r="C408" s="52" t="s">
        <v>68</v>
      </c>
      <c r="D408" s="52" t="s">
        <v>64</v>
      </c>
      <c r="E408" s="52" t="s">
        <v>7</v>
      </c>
      <c r="F408" s="52"/>
      <c r="G408" s="52"/>
      <c r="H408" s="53"/>
      <c r="I408" s="58">
        <f>I409</f>
        <v>441.6</v>
      </c>
      <c r="J408" s="58"/>
      <c r="K408" s="58"/>
      <c r="L408" s="58"/>
      <c r="M408" s="58"/>
    </row>
    <row r="409" spans="1:13" ht="18">
      <c r="A409" s="79" t="s">
        <v>310</v>
      </c>
      <c r="B409" s="52" t="s">
        <v>95</v>
      </c>
      <c r="C409" s="52" t="s">
        <v>68</v>
      </c>
      <c r="D409" s="52" t="s">
        <v>64</v>
      </c>
      <c r="E409" s="52" t="s">
        <v>8</v>
      </c>
      <c r="F409" s="52"/>
      <c r="G409" s="52"/>
      <c r="H409" s="53"/>
      <c r="I409" s="58">
        <f>I410</f>
        <v>441.6</v>
      </c>
      <c r="J409" s="58"/>
      <c r="K409" s="58"/>
      <c r="L409" s="58"/>
      <c r="M409" s="58"/>
    </row>
    <row r="410" spans="1:13" ht="30">
      <c r="A410" s="78" t="s">
        <v>130</v>
      </c>
      <c r="B410" s="52" t="s">
        <v>95</v>
      </c>
      <c r="C410" s="52" t="s">
        <v>68</v>
      </c>
      <c r="D410" s="52" t="s">
        <v>64</v>
      </c>
      <c r="E410" s="52" t="s">
        <v>8</v>
      </c>
      <c r="F410" s="52" t="s">
        <v>131</v>
      </c>
      <c r="G410" s="52"/>
      <c r="H410" s="53"/>
      <c r="I410" s="58">
        <f>I411</f>
        <v>441.6</v>
      </c>
      <c r="J410" s="58"/>
      <c r="K410" s="58"/>
      <c r="L410" s="58"/>
      <c r="M410" s="58"/>
    </row>
    <row r="411" spans="1:13" ht="30">
      <c r="A411" s="79" t="s">
        <v>134</v>
      </c>
      <c r="B411" s="52" t="s">
        <v>95</v>
      </c>
      <c r="C411" s="52" t="s">
        <v>68</v>
      </c>
      <c r="D411" s="52" t="s">
        <v>64</v>
      </c>
      <c r="E411" s="52" t="s">
        <v>8</v>
      </c>
      <c r="F411" s="52" t="s">
        <v>133</v>
      </c>
      <c r="G411" s="52"/>
      <c r="H411" s="53"/>
      <c r="I411" s="58">
        <f>I412</f>
        <v>441.6</v>
      </c>
      <c r="J411" s="58"/>
      <c r="K411" s="58"/>
      <c r="L411" s="58"/>
      <c r="M411" s="58"/>
    </row>
    <row r="412" spans="1:13" ht="18">
      <c r="A412" s="82" t="s">
        <v>114</v>
      </c>
      <c r="B412" s="53" t="s">
        <v>95</v>
      </c>
      <c r="C412" s="53" t="s">
        <v>68</v>
      </c>
      <c r="D412" s="53" t="s">
        <v>64</v>
      </c>
      <c r="E412" s="53" t="s">
        <v>8</v>
      </c>
      <c r="F412" s="53" t="s">
        <v>133</v>
      </c>
      <c r="G412" s="53" t="s">
        <v>98</v>
      </c>
      <c r="H412" s="53"/>
      <c r="I412" s="60">
        <v>441.6</v>
      </c>
      <c r="J412" s="58"/>
      <c r="K412" s="58"/>
      <c r="L412" s="58"/>
      <c r="M412" s="58"/>
    </row>
    <row r="413" spans="1:13" ht="28.5" customHeight="1">
      <c r="A413" s="81" t="s">
        <v>279</v>
      </c>
      <c r="B413" s="54" t="s">
        <v>95</v>
      </c>
      <c r="C413" s="54" t="s">
        <v>68</v>
      </c>
      <c r="D413" s="54" t="s">
        <v>68</v>
      </c>
      <c r="E413" s="54"/>
      <c r="F413" s="54"/>
      <c r="G413" s="54"/>
      <c r="H413" s="54"/>
      <c r="I413" s="55">
        <f>I414</f>
        <v>309.6</v>
      </c>
      <c r="J413" s="58"/>
      <c r="K413" s="58"/>
      <c r="L413" s="58"/>
      <c r="M413" s="58"/>
    </row>
    <row r="414" spans="1:13" ht="16.5" customHeight="1">
      <c r="A414" s="78" t="s">
        <v>32</v>
      </c>
      <c r="B414" s="52" t="s">
        <v>95</v>
      </c>
      <c r="C414" s="52" t="s">
        <v>68</v>
      </c>
      <c r="D414" s="52" t="s">
        <v>68</v>
      </c>
      <c r="E414" s="52" t="s">
        <v>280</v>
      </c>
      <c r="F414" s="52"/>
      <c r="G414" s="52"/>
      <c r="H414" s="52"/>
      <c r="I414" s="58">
        <f>I415</f>
        <v>309.6</v>
      </c>
      <c r="J414" s="58"/>
      <c r="K414" s="58"/>
      <c r="L414" s="58"/>
      <c r="M414" s="58"/>
    </row>
    <row r="415" spans="1:13" ht="44.25" customHeight="1">
      <c r="A415" s="78" t="s">
        <v>278</v>
      </c>
      <c r="B415" s="52" t="s">
        <v>95</v>
      </c>
      <c r="C415" s="52" t="s">
        <v>68</v>
      </c>
      <c r="D415" s="52" t="s">
        <v>68</v>
      </c>
      <c r="E415" s="52" t="s">
        <v>380</v>
      </c>
      <c r="F415" s="52"/>
      <c r="G415" s="52"/>
      <c r="H415" s="52"/>
      <c r="I415" s="58">
        <f>I416</f>
        <v>309.6</v>
      </c>
      <c r="J415" s="58"/>
      <c r="K415" s="58"/>
      <c r="L415" s="58"/>
      <c r="M415" s="58"/>
    </row>
    <row r="416" spans="1:13" ht="30">
      <c r="A416" s="78" t="s">
        <v>147</v>
      </c>
      <c r="B416" s="52" t="s">
        <v>95</v>
      </c>
      <c r="C416" s="52" t="s">
        <v>68</v>
      </c>
      <c r="D416" s="52" t="s">
        <v>68</v>
      </c>
      <c r="E416" s="52" t="s">
        <v>380</v>
      </c>
      <c r="F416" s="52" t="s">
        <v>146</v>
      </c>
      <c r="G416" s="52"/>
      <c r="H416" s="52"/>
      <c r="I416" s="58">
        <f>I417</f>
        <v>309.6</v>
      </c>
      <c r="J416" s="58"/>
      <c r="K416" s="58"/>
      <c r="L416" s="58"/>
      <c r="M416" s="58"/>
    </row>
    <row r="417" spans="1:13" ht="18">
      <c r="A417" s="78" t="s">
        <v>231</v>
      </c>
      <c r="B417" s="52" t="s">
        <v>95</v>
      </c>
      <c r="C417" s="52" t="s">
        <v>68</v>
      </c>
      <c r="D417" s="52" t="s">
        <v>68</v>
      </c>
      <c r="E417" s="52" t="s">
        <v>380</v>
      </c>
      <c r="F417" s="52" t="s">
        <v>230</v>
      </c>
      <c r="G417" s="52"/>
      <c r="H417" s="52"/>
      <c r="I417" s="58">
        <f>I418</f>
        <v>309.6</v>
      </c>
      <c r="J417" s="58"/>
      <c r="K417" s="58"/>
      <c r="L417" s="58"/>
      <c r="M417" s="58"/>
    </row>
    <row r="418" spans="1:13" ht="18">
      <c r="A418" s="82" t="s">
        <v>114</v>
      </c>
      <c r="B418" s="53" t="s">
        <v>95</v>
      </c>
      <c r="C418" s="53" t="s">
        <v>68</v>
      </c>
      <c r="D418" s="53" t="s">
        <v>68</v>
      </c>
      <c r="E418" s="53" t="s">
        <v>380</v>
      </c>
      <c r="F418" s="53" t="s">
        <v>230</v>
      </c>
      <c r="G418" s="53" t="s">
        <v>98</v>
      </c>
      <c r="H418" s="53"/>
      <c r="I418" s="60">
        <v>309.6</v>
      </c>
      <c r="J418" s="58"/>
      <c r="K418" s="58"/>
      <c r="L418" s="58"/>
      <c r="M418" s="58"/>
    </row>
    <row r="419" spans="1:13" ht="18">
      <c r="A419" s="88" t="s">
        <v>60</v>
      </c>
      <c r="B419" s="54" t="s">
        <v>95</v>
      </c>
      <c r="C419" s="54" t="s">
        <v>77</v>
      </c>
      <c r="D419" s="54"/>
      <c r="E419" s="54"/>
      <c r="F419" s="54"/>
      <c r="G419" s="54"/>
      <c r="H419" s="54"/>
      <c r="I419" s="61">
        <f>I420+I426+I436+I460</f>
        <v>23214.699999999997</v>
      </c>
      <c r="J419" s="151"/>
      <c r="K419" s="151"/>
      <c r="L419" s="151"/>
      <c r="M419" s="151"/>
    </row>
    <row r="420" spans="1:13" ht="18">
      <c r="A420" s="81" t="s">
        <v>61</v>
      </c>
      <c r="B420" s="54" t="s">
        <v>95</v>
      </c>
      <c r="C420" s="54">
        <v>10</v>
      </c>
      <c r="D420" s="54" t="s">
        <v>63</v>
      </c>
      <c r="E420" s="54"/>
      <c r="F420" s="54"/>
      <c r="G420" s="54"/>
      <c r="H420" s="54"/>
      <c r="I420" s="56">
        <f>I421</f>
        <v>7200</v>
      </c>
      <c r="J420" s="151"/>
      <c r="K420" s="151"/>
      <c r="L420" s="151"/>
      <c r="M420" s="151"/>
    </row>
    <row r="421" spans="1:13" ht="18">
      <c r="A421" s="78" t="s">
        <v>32</v>
      </c>
      <c r="B421" s="52" t="s">
        <v>95</v>
      </c>
      <c r="C421" s="52" t="s">
        <v>77</v>
      </c>
      <c r="D421" s="52" t="s">
        <v>63</v>
      </c>
      <c r="E421" s="52" t="s">
        <v>280</v>
      </c>
      <c r="F421" s="52"/>
      <c r="G421" s="52"/>
      <c r="H421" s="52"/>
      <c r="I421" s="57">
        <f>I422</f>
        <v>7200</v>
      </c>
      <c r="J421" s="151"/>
      <c r="K421" s="151"/>
      <c r="L421" s="151"/>
      <c r="M421" s="151"/>
    </row>
    <row r="422" spans="1:13" ht="45">
      <c r="A422" s="78" t="s">
        <v>260</v>
      </c>
      <c r="B422" s="52" t="s">
        <v>95</v>
      </c>
      <c r="C422" s="52">
        <v>10</v>
      </c>
      <c r="D422" s="52" t="s">
        <v>63</v>
      </c>
      <c r="E422" s="52" t="s">
        <v>347</v>
      </c>
      <c r="F422" s="52"/>
      <c r="G422" s="52"/>
      <c r="H422" s="52"/>
      <c r="I422" s="57">
        <f>I423</f>
        <v>7200</v>
      </c>
      <c r="J422" s="56" t="e">
        <f>#REF!+J428+J432+#REF!</f>
        <v>#REF!</v>
      </c>
      <c r="K422" s="56" t="e">
        <f>#REF!+K428+K432+#REF!</f>
        <v>#REF!</v>
      </c>
      <c r="L422" s="56" t="e">
        <f>#REF!+L428+L432+#REF!</f>
        <v>#REF!</v>
      </c>
      <c r="M422" s="56" t="e">
        <f>#REF!+M428+M432+#REF!</f>
        <v>#REF!</v>
      </c>
    </row>
    <row r="423" spans="1:13" ht="30">
      <c r="A423" s="78" t="s">
        <v>147</v>
      </c>
      <c r="B423" s="52" t="s">
        <v>95</v>
      </c>
      <c r="C423" s="52">
        <v>10</v>
      </c>
      <c r="D423" s="52" t="s">
        <v>63</v>
      </c>
      <c r="E423" s="52" t="s">
        <v>347</v>
      </c>
      <c r="F423" s="52" t="s">
        <v>146</v>
      </c>
      <c r="G423" s="52"/>
      <c r="H423" s="52"/>
      <c r="I423" s="57">
        <f>I424</f>
        <v>7200</v>
      </c>
      <c r="J423" s="57" t="e">
        <f>#REF!+J428+J432+#REF!+J424</f>
        <v>#REF!</v>
      </c>
      <c r="K423" s="57" t="e">
        <f>#REF!+K428+K432+#REF!+K424</f>
        <v>#REF!</v>
      </c>
      <c r="L423" s="57" t="e">
        <f>#REF!+L428+L432+#REF!+L424</f>
        <v>#REF!</v>
      </c>
      <c r="M423" s="57" t="e">
        <f>#REF!+M428+M432+#REF!+M424</f>
        <v>#REF!</v>
      </c>
    </row>
    <row r="424" spans="1:13" ht="34.5" customHeight="1">
      <c r="A424" s="78" t="s">
        <v>229</v>
      </c>
      <c r="B424" s="52" t="s">
        <v>95</v>
      </c>
      <c r="C424" s="52">
        <v>10</v>
      </c>
      <c r="D424" s="52" t="s">
        <v>63</v>
      </c>
      <c r="E424" s="52" t="s">
        <v>347</v>
      </c>
      <c r="F424" s="52" t="s">
        <v>150</v>
      </c>
      <c r="G424" s="52"/>
      <c r="H424" s="52"/>
      <c r="I424" s="57">
        <f>I425</f>
        <v>7200</v>
      </c>
      <c r="J424" s="151"/>
      <c r="K424" s="151"/>
      <c r="L424" s="151"/>
      <c r="M424" s="151"/>
    </row>
    <row r="425" spans="1:13" ht="18">
      <c r="A425" s="80" t="s">
        <v>114</v>
      </c>
      <c r="B425" s="53" t="s">
        <v>95</v>
      </c>
      <c r="C425" s="53">
        <v>10</v>
      </c>
      <c r="D425" s="53" t="s">
        <v>63</v>
      </c>
      <c r="E425" s="53" t="s">
        <v>347</v>
      </c>
      <c r="F425" s="53" t="s">
        <v>150</v>
      </c>
      <c r="G425" s="53" t="s">
        <v>98</v>
      </c>
      <c r="H425" s="53"/>
      <c r="I425" s="59">
        <v>7200</v>
      </c>
      <c r="J425" s="151"/>
      <c r="K425" s="151"/>
      <c r="L425" s="151"/>
      <c r="M425" s="151"/>
    </row>
    <row r="426" spans="1:13" ht="18">
      <c r="A426" s="81" t="s">
        <v>75</v>
      </c>
      <c r="B426" s="54" t="s">
        <v>95</v>
      </c>
      <c r="C426" s="54" t="s">
        <v>77</v>
      </c>
      <c r="D426" s="54" t="s">
        <v>64</v>
      </c>
      <c r="E426" s="54"/>
      <c r="F426" s="54"/>
      <c r="G426" s="54"/>
      <c r="H426" s="54"/>
      <c r="I426" s="56">
        <f>I427</f>
        <v>132</v>
      </c>
      <c r="J426" s="151"/>
      <c r="K426" s="151"/>
      <c r="L426" s="151"/>
      <c r="M426" s="151"/>
    </row>
    <row r="427" spans="1:13" ht="18">
      <c r="A427" s="78" t="s">
        <v>32</v>
      </c>
      <c r="B427" s="52" t="s">
        <v>95</v>
      </c>
      <c r="C427" s="52" t="s">
        <v>77</v>
      </c>
      <c r="D427" s="52" t="s">
        <v>64</v>
      </c>
      <c r="E427" s="52" t="s">
        <v>280</v>
      </c>
      <c r="F427" s="52"/>
      <c r="G427" s="52"/>
      <c r="H427" s="52"/>
      <c r="I427" s="57">
        <f>I428+I432</f>
        <v>132</v>
      </c>
      <c r="J427" s="151"/>
      <c r="K427" s="151"/>
      <c r="L427" s="151"/>
      <c r="M427" s="151"/>
    </row>
    <row r="428" spans="1:13" ht="60" customHeight="1">
      <c r="A428" s="89" t="s">
        <v>263</v>
      </c>
      <c r="B428" s="52" t="s">
        <v>95</v>
      </c>
      <c r="C428" s="52" t="s">
        <v>77</v>
      </c>
      <c r="D428" s="52" t="s">
        <v>64</v>
      </c>
      <c r="E428" s="52" t="s">
        <v>344</v>
      </c>
      <c r="F428" s="52"/>
      <c r="G428" s="52"/>
      <c r="H428" s="52"/>
      <c r="I428" s="57">
        <f>I429</f>
        <v>42</v>
      </c>
      <c r="J428" s="151"/>
      <c r="K428" s="151"/>
      <c r="L428" s="151"/>
      <c r="M428" s="151"/>
    </row>
    <row r="429" spans="1:13" ht="30">
      <c r="A429" s="78" t="s">
        <v>147</v>
      </c>
      <c r="B429" s="52" t="s">
        <v>95</v>
      </c>
      <c r="C429" s="52">
        <v>10</v>
      </c>
      <c r="D429" s="52" t="s">
        <v>64</v>
      </c>
      <c r="E429" s="52" t="s">
        <v>344</v>
      </c>
      <c r="F429" s="52" t="s">
        <v>146</v>
      </c>
      <c r="G429" s="52"/>
      <c r="H429" s="52"/>
      <c r="I429" s="57">
        <f>I430</f>
        <v>42</v>
      </c>
      <c r="J429" s="151"/>
      <c r="K429" s="151"/>
      <c r="L429" s="151"/>
      <c r="M429" s="151"/>
    </row>
    <row r="430" spans="1:13" ht="30">
      <c r="A430" s="78" t="s">
        <v>149</v>
      </c>
      <c r="B430" s="52" t="s">
        <v>95</v>
      </c>
      <c r="C430" s="52">
        <v>10</v>
      </c>
      <c r="D430" s="52" t="s">
        <v>64</v>
      </c>
      <c r="E430" s="52" t="s">
        <v>344</v>
      </c>
      <c r="F430" s="52" t="s">
        <v>148</v>
      </c>
      <c r="G430" s="52"/>
      <c r="H430" s="52"/>
      <c r="I430" s="57">
        <f>I431</f>
        <v>42</v>
      </c>
      <c r="J430" s="151"/>
      <c r="K430" s="151"/>
      <c r="L430" s="151"/>
      <c r="M430" s="151"/>
    </row>
    <row r="431" spans="1:13" ht="18">
      <c r="A431" s="80" t="s">
        <v>114</v>
      </c>
      <c r="B431" s="53" t="s">
        <v>95</v>
      </c>
      <c r="C431" s="53">
        <v>10</v>
      </c>
      <c r="D431" s="53" t="s">
        <v>64</v>
      </c>
      <c r="E431" s="53" t="s">
        <v>344</v>
      </c>
      <c r="F431" s="53" t="s">
        <v>148</v>
      </c>
      <c r="G431" s="53" t="s">
        <v>98</v>
      </c>
      <c r="H431" s="53"/>
      <c r="I431" s="59">
        <v>42</v>
      </c>
      <c r="J431" s="151"/>
      <c r="K431" s="151"/>
      <c r="L431" s="151"/>
      <c r="M431" s="151"/>
    </row>
    <row r="432" spans="1:13" ht="103.5" customHeight="1">
      <c r="A432" s="89" t="s">
        <v>262</v>
      </c>
      <c r="B432" s="52" t="s">
        <v>95</v>
      </c>
      <c r="C432" s="52" t="s">
        <v>77</v>
      </c>
      <c r="D432" s="52" t="s">
        <v>64</v>
      </c>
      <c r="E432" s="52" t="s">
        <v>345</v>
      </c>
      <c r="F432" s="52"/>
      <c r="G432" s="52"/>
      <c r="H432" s="52"/>
      <c r="I432" s="57">
        <f>I433</f>
        <v>90</v>
      </c>
      <c r="J432" s="151"/>
      <c r="K432" s="151"/>
      <c r="L432" s="151"/>
      <c r="M432" s="151"/>
    </row>
    <row r="433" spans="1:13" ht="30">
      <c r="A433" s="78" t="s">
        <v>147</v>
      </c>
      <c r="B433" s="52" t="s">
        <v>95</v>
      </c>
      <c r="C433" s="52">
        <v>10</v>
      </c>
      <c r="D433" s="52" t="s">
        <v>64</v>
      </c>
      <c r="E433" s="52" t="s">
        <v>345</v>
      </c>
      <c r="F433" s="52" t="s">
        <v>146</v>
      </c>
      <c r="G433" s="52"/>
      <c r="H433" s="52"/>
      <c r="I433" s="57">
        <f>I434</f>
        <v>90</v>
      </c>
      <c r="J433" s="151"/>
      <c r="K433" s="151"/>
      <c r="L433" s="151"/>
      <c r="M433" s="151"/>
    </row>
    <row r="434" spans="1:13" ht="30">
      <c r="A434" s="78" t="s">
        <v>229</v>
      </c>
      <c r="B434" s="52" t="s">
        <v>95</v>
      </c>
      <c r="C434" s="52">
        <v>10</v>
      </c>
      <c r="D434" s="52" t="s">
        <v>64</v>
      </c>
      <c r="E434" s="52" t="s">
        <v>345</v>
      </c>
      <c r="F434" s="52" t="s">
        <v>150</v>
      </c>
      <c r="G434" s="52"/>
      <c r="H434" s="52"/>
      <c r="I434" s="57">
        <f>I435</f>
        <v>90</v>
      </c>
      <c r="J434" s="151"/>
      <c r="K434" s="151"/>
      <c r="L434" s="151"/>
      <c r="M434" s="151"/>
    </row>
    <row r="435" spans="1:13" ht="18">
      <c r="A435" s="80" t="s">
        <v>114</v>
      </c>
      <c r="B435" s="53" t="s">
        <v>95</v>
      </c>
      <c r="C435" s="53">
        <v>10</v>
      </c>
      <c r="D435" s="53" t="s">
        <v>64</v>
      </c>
      <c r="E435" s="53" t="s">
        <v>346</v>
      </c>
      <c r="F435" s="53" t="s">
        <v>150</v>
      </c>
      <c r="G435" s="53" t="s">
        <v>98</v>
      </c>
      <c r="H435" s="53"/>
      <c r="I435" s="59">
        <v>90</v>
      </c>
      <c r="J435" s="151"/>
      <c r="K435" s="151"/>
      <c r="L435" s="151"/>
      <c r="M435" s="151"/>
    </row>
    <row r="436" spans="1:13" ht="18">
      <c r="A436" s="81" t="s">
        <v>119</v>
      </c>
      <c r="B436" s="54" t="s">
        <v>95</v>
      </c>
      <c r="C436" s="54" t="s">
        <v>77</v>
      </c>
      <c r="D436" s="54" t="s">
        <v>66</v>
      </c>
      <c r="E436" s="54"/>
      <c r="F436" s="54"/>
      <c r="G436" s="54"/>
      <c r="H436" s="54"/>
      <c r="I436" s="56">
        <f>I437</f>
        <v>13457.699999999999</v>
      </c>
      <c r="J436" s="151"/>
      <c r="K436" s="151"/>
      <c r="L436" s="151"/>
      <c r="M436" s="151"/>
    </row>
    <row r="437" spans="1:13" ht="18">
      <c r="A437" s="78" t="s">
        <v>32</v>
      </c>
      <c r="B437" s="52" t="s">
        <v>95</v>
      </c>
      <c r="C437" s="52" t="s">
        <v>77</v>
      </c>
      <c r="D437" s="52" t="s">
        <v>66</v>
      </c>
      <c r="E437" s="52" t="s">
        <v>280</v>
      </c>
      <c r="F437" s="52"/>
      <c r="G437" s="52"/>
      <c r="H437" s="52"/>
      <c r="I437" s="57">
        <f>I438+I442+I446+I452+I456</f>
        <v>13457.699999999999</v>
      </c>
      <c r="J437" s="151"/>
      <c r="K437" s="151"/>
      <c r="L437" s="151"/>
      <c r="M437" s="151"/>
    </row>
    <row r="438" spans="1:13" ht="59.25" customHeight="1">
      <c r="A438" s="121" t="s">
        <v>30</v>
      </c>
      <c r="B438" s="52" t="s">
        <v>95</v>
      </c>
      <c r="C438" s="52" t="s">
        <v>77</v>
      </c>
      <c r="D438" s="52" t="s">
        <v>66</v>
      </c>
      <c r="E438" s="52" t="s">
        <v>343</v>
      </c>
      <c r="F438" s="52"/>
      <c r="G438" s="52"/>
      <c r="H438" s="52"/>
      <c r="I438" s="57">
        <f>I439</f>
        <v>564.3</v>
      </c>
      <c r="J438" s="151"/>
      <c r="K438" s="151"/>
      <c r="L438" s="151"/>
      <c r="M438" s="151"/>
    </row>
    <row r="439" spans="1:13" ht="30">
      <c r="A439" s="78" t="s">
        <v>147</v>
      </c>
      <c r="B439" s="52" t="s">
        <v>95</v>
      </c>
      <c r="C439" s="52" t="s">
        <v>77</v>
      </c>
      <c r="D439" s="52" t="s">
        <v>66</v>
      </c>
      <c r="E439" s="52" t="s">
        <v>343</v>
      </c>
      <c r="F439" s="52" t="s">
        <v>146</v>
      </c>
      <c r="G439" s="52"/>
      <c r="H439" s="52"/>
      <c r="I439" s="57">
        <f>I440</f>
        <v>564.3</v>
      </c>
      <c r="J439" s="151"/>
      <c r="K439" s="151"/>
      <c r="L439" s="151"/>
      <c r="M439" s="151"/>
    </row>
    <row r="440" spans="1:13" ht="30">
      <c r="A440" s="78" t="s">
        <v>149</v>
      </c>
      <c r="B440" s="52" t="s">
        <v>95</v>
      </c>
      <c r="C440" s="52" t="s">
        <v>77</v>
      </c>
      <c r="D440" s="52" t="s">
        <v>66</v>
      </c>
      <c r="E440" s="52" t="s">
        <v>343</v>
      </c>
      <c r="F440" s="52" t="s">
        <v>148</v>
      </c>
      <c r="G440" s="52"/>
      <c r="H440" s="52"/>
      <c r="I440" s="57">
        <f>I441</f>
        <v>564.3</v>
      </c>
      <c r="J440" s="151"/>
      <c r="K440" s="151"/>
      <c r="L440" s="151"/>
      <c r="M440" s="151"/>
    </row>
    <row r="441" spans="1:13" ht="18">
      <c r="A441" s="80" t="s">
        <v>115</v>
      </c>
      <c r="B441" s="53" t="s">
        <v>95</v>
      </c>
      <c r="C441" s="53" t="s">
        <v>77</v>
      </c>
      <c r="D441" s="53" t="s">
        <v>66</v>
      </c>
      <c r="E441" s="53" t="s">
        <v>343</v>
      </c>
      <c r="F441" s="53" t="s">
        <v>148</v>
      </c>
      <c r="G441" s="53" t="s">
        <v>99</v>
      </c>
      <c r="H441" s="53"/>
      <c r="I441" s="59">
        <v>564.3</v>
      </c>
      <c r="J441" s="151"/>
      <c r="K441" s="151"/>
      <c r="L441" s="151"/>
      <c r="M441" s="151"/>
    </row>
    <row r="442" spans="1:13" ht="118.5" customHeight="1">
      <c r="A442" s="122" t="s">
        <v>237</v>
      </c>
      <c r="B442" s="52" t="s">
        <v>95</v>
      </c>
      <c r="C442" s="52" t="s">
        <v>77</v>
      </c>
      <c r="D442" s="52" t="s">
        <v>66</v>
      </c>
      <c r="E442" s="52" t="s">
        <v>342</v>
      </c>
      <c r="F442" s="52"/>
      <c r="G442" s="52"/>
      <c r="H442" s="52"/>
      <c r="I442" s="57">
        <f>I443</f>
        <v>172.5</v>
      </c>
      <c r="J442" s="151"/>
      <c r="K442" s="151"/>
      <c r="L442" s="151"/>
      <c r="M442" s="151"/>
    </row>
    <row r="443" spans="1:13" ht="30">
      <c r="A443" s="78" t="s">
        <v>147</v>
      </c>
      <c r="B443" s="52" t="s">
        <v>95</v>
      </c>
      <c r="C443" s="52">
        <v>10</v>
      </c>
      <c r="D443" s="52" t="s">
        <v>66</v>
      </c>
      <c r="E443" s="52" t="s">
        <v>342</v>
      </c>
      <c r="F443" s="52" t="s">
        <v>146</v>
      </c>
      <c r="G443" s="52"/>
      <c r="H443" s="52"/>
      <c r="I443" s="57">
        <f>I444</f>
        <v>172.5</v>
      </c>
      <c r="J443" s="151"/>
      <c r="K443" s="151"/>
      <c r="L443" s="151"/>
      <c r="M443" s="151"/>
    </row>
    <row r="444" spans="1:13" ht="31.5" customHeight="1">
      <c r="A444" s="78" t="s">
        <v>229</v>
      </c>
      <c r="B444" s="52" t="s">
        <v>95</v>
      </c>
      <c r="C444" s="52">
        <v>10</v>
      </c>
      <c r="D444" s="52" t="s">
        <v>66</v>
      </c>
      <c r="E444" s="52" t="s">
        <v>342</v>
      </c>
      <c r="F444" s="52" t="s">
        <v>150</v>
      </c>
      <c r="G444" s="52"/>
      <c r="H444" s="52"/>
      <c r="I444" s="57">
        <f>I445</f>
        <v>172.5</v>
      </c>
      <c r="J444" s="151"/>
      <c r="K444" s="151"/>
      <c r="L444" s="151"/>
      <c r="M444" s="151"/>
    </row>
    <row r="445" spans="1:13" ht="18">
      <c r="A445" s="80" t="s">
        <v>115</v>
      </c>
      <c r="B445" s="53" t="s">
        <v>95</v>
      </c>
      <c r="C445" s="53">
        <v>10</v>
      </c>
      <c r="D445" s="53" t="s">
        <v>66</v>
      </c>
      <c r="E445" s="53" t="s">
        <v>342</v>
      </c>
      <c r="F445" s="53" t="s">
        <v>150</v>
      </c>
      <c r="G445" s="53" t="s">
        <v>99</v>
      </c>
      <c r="H445" s="53"/>
      <c r="I445" s="59">
        <v>172.5</v>
      </c>
      <c r="J445" s="151"/>
      <c r="K445" s="151"/>
      <c r="L445" s="151"/>
      <c r="M445" s="151"/>
    </row>
    <row r="446" spans="1:13" ht="60.75" customHeight="1">
      <c r="A446" s="121" t="s">
        <v>244</v>
      </c>
      <c r="B446" s="52" t="s">
        <v>95</v>
      </c>
      <c r="C446" s="52" t="s">
        <v>77</v>
      </c>
      <c r="D446" s="52" t="s">
        <v>66</v>
      </c>
      <c r="E446" s="52" t="s">
        <v>341</v>
      </c>
      <c r="F446" s="52"/>
      <c r="G446" s="52"/>
      <c r="H446" s="52"/>
      <c r="I446" s="57">
        <f>I447</f>
        <v>12270.9</v>
      </c>
      <c r="J446" s="55" t="e">
        <f>J462+J447</f>
        <v>#REF!</v>
      </c>
      <c r="K446" s="55" t="e">
        <f>K462+K447</f>
        <v>#REF!</v>
      </c>
      <c r="L446" s="55" t="e">
        <f>L462+L447</f>
        <v>#REF!</v>
      </c>
      <c r="M446" s="55" t="e">
        <f>M462+M447</f>
        <v>#REF!</v>
      </c>
    </row>
    <row r="447" spans="1:13" ht="30">
      <c r="A447" s="78" t="s">
        <v>147</v>
      </c>
      <c r="B447" s="52" t="s">
        <v>95</v>
      </c>
      <c r="C447" s="52">
        <v>10</v>
      </c>
      <c r="D447" s="52" t="s">
        <v>66</v>
      </c>
      <c r="E447" s="52" t="s">
        <v>341</v>
      </c>
      <c r="F447" s="52" t="s">
        <v>146</v>
      </c>
      <c r="G447" s="52"/>
      <c r="H447" s="52"/>
      <c r="I447" s="57">
        <f>I448+I450</f>
        <v>12270.9</v>
      </c>
      <c r="J447" s="55" t="e">
        <f>J448</f>
        <v>#REF!</v>
      </c>
      <c r="K447" s="55" t="e">
        <f>K448</f>
        <v>#REF!</v>
      </c>
      <c r="L447" s="55" t="e">
        <f>L448</f>
        <v>#REF!</v>
      </c>
      <c r="M447" s="55" t="e">
        <f>M448</f>
        <v>#REF!</v>
      </c>
    </row>
    <row r="448" spans="1:13" ht="30">
      <c r="A448" s="78" t="s">
        <v>149</v>
      </c>
      <c r="B448" s="52" t="s">
        <v>95</v>
      </c>
      <c r="C448" s="52">
        <v>10</v>
      </c>
      <c r="D448" s="52" t="s">
        <v>66</v>
      </c>
      <c r="E448" s="52" t="s">
        <v>341</v>
      </c>
      <c r="F448" s="52" t="s">
        <v>148</v>
      </c>
      <c r="G448" s="52"/>
      <c r="H448" s="52"/>
      <c r="I448" s="57">
        <f>I449</f>
        <v>9615.9</v>
      </c>
      <c r="J448" s="55" t="e">
        <f>J456+#REF!</f>
        <v>#REF!</v>
      </c>
      <c r="K448" s="55" t="e">
        <f>K456+#REF!</f>
        <v>#REF!</v>
      </c>
      <c r="L448" s="55" t="e">
        <f>L456+#REF!</f>
        <v>#REF!</v>
      </c>
      <c r="M448" s="55" t="e">
        <f>M456+#REF!</f>
        <v>#REF!</v>
      </c>
    </row>
    <row r="449" spans="1:13" ht="18">
      <c r="A449" s="80" t="s">
        <v>115</v>
      </c>
      <c r="B449" s="53" t="s">
        <v>95</v>
      </c>
      <c r="C449" s="53">
        <v>10</v>
      </c>
      <c r="D449" s="53" t="s">
        <v>66</v>
      </c>
      <c r="E449" s="53" t="s">
        <v>341</v>
      </c>
      <c r="F449" s="53" t="s">
        <v>148</v>
      </c>
      <c r="G449" s="53" t="s">
        <v>99</v>
      </c>
      <c r="H449" s="53"/>
      <c r="I449" s="59">
        <v>9615.9</v>
      </c>
      <c r="J449" s="58" t="e">
        <f>J456</f>
        <v>#REF!</v>
      </c>
      <c r="K449" s="58" t="e">
        <f>K456</f>
        <v>#REF!</v>
      </c>
      <c r="L449" s="58" t="e">
        <f>L456</f>
        <v>#REF!</v>
      </c>
      <c r="M449" s="58" t="e">
        <f>M456</f>
        <v>#REF!</v>
      </c>
    </row>
    <row r="450" spans="1:13" ht="30">
      <c r="A450" s="78" t="s">
        <v>229</v>
      </c>
      <c r="B450" s="52" t="s">
        <v>95</v>
      </c>
      <c r="C450" s="52">
        <v>10</v>
      </c>
      <c r="D450" s="52" t="s">
        <v>66</v>
      </c>
      <c r="E450" s="52" t="s">
        <v>341</v>
      </c>
      <c r="F450" s="52" t="s">
        <v>150</v>
      </c>
      <c r="G450" s="53"/>
      <c r="H450" s="53"/>
      <c r="I450" s="59">
        <f>I451</f>
        <v>2655</v>
      </c>
      <c r="J450" s="58"/>
      <c r="K450" s="58"/>
      <c r="L450" s="58"/>
      <c r="M450" s="58"/>
    </row>
    <row r="451" spans="1:13" ht="13.5" customHeight="1">
      <c r="A451" s="80" t="s">
        <v>115</v>
      </c>
      <c r="B451" s="53" t="s">
        <v>95</v>
      </c>
      <c r="C451" s="53">
        <v>10</v>
      </c>
      <c r="D451" s="53" t="s">
        <v>66</v>
      </c>
      <c r="E451" s="53" t="s">
        <v>341</v>
      </c>
      <c r="F451" s="53" t="s">
        <v>150</v>
      </c>
      <c r="G451" s="53" t="s">
        <v>99</v>
      </c>
      <c r="H451" s="53"/>
      <c r="I451" s="59">
        <v>2655</v>
      </c>
      <c r="J451" s="58"/>
      <c r="K451" s="58"/>
      <c r="L451" s="58"/>
      <c r="M451" s="58"/>
    </row>
    <row r="452" spans="1:13" ht="240" customHeight="1">
      <c r="A452" s="79" t="s">
        <v>475</v>
      </c>
      <c r="B452" s="53" t="s">
        <v>95</v>
      </c>
      <c r="C452" s="53" t="s">
        <v>77</v>
      </c>
      <c r="D452" s="53" t="s">
        <v>66</v>
      </c>
      <c r="E452" s="52" t="s">
        <v>340</v>
      </c>
      <c r="F452" s="52"/>
      <c r="G452" s="52"/>
      <c r="H452" s="52"/>
      <c r="I452" s="57">
        <f>I453</f>
        <v>200</v>
      </c>
      <c r="J452" s="58"/>
      <c r="K452" s="58"/>
      <c r="L452" s="58"/>
      <c r="M452" s="58"/>
    </row>
    <row r="453" spans="1:13" ht="30">
      <c r="A453" s="78" t="s">
        <v>147</v>
      </c>
      <c r="B453" s="52" t="s">
        <v>95</v>
      </c>
      <c r="C453" s="52">
        <v>10</v>
      </c>
      <c r="D453" s="52" t="s">
        <v>66</v>
      </c>
      <c r="E453" s="52" t="s">
        <v>340</v>
      </c>
      <c r="F453" s="52" t="s">
        <v>146</v>
      </c>
      <c r="G453" s="52"/>
      <c r="H453" s="53"/>
      <c r="I453" s="57">
        <f>I454</f>
        <v>200</v>
      </c>
      <c r="J453" s="58"/>
      <c r="K453" s="58"/>
      <c r="L453" s="58"/>
      <c r="M453" s="58"/>
    </row>
    <row r="454" spans="1:13" ht="30">
      <c r="A454" s="78" t="s">
        <v>229</v>
      </c>
      <c r="B454" s="52" t="s">
        <v>95</v>
      </c>
      <c r="C454" s="52">
        <v>10</v>
      </c>
      <c r="D454" s="52" t="s">
        <v>66</v>
      </c>
      <c r="E454" s="52" t="s">
        <v>340</v>
      </c>
      <c r="F454" s="52" t="s">
        <v>150</v>
      </c>
      <c r="G454" s="52"/>
      <c r="H454" s="53"/>
      <c r="I454" s="57">
        <f>I455</f>
        <v>200</v>
      </c>
      <c r="J454" s="58"/>
      <c r="K454" s="58"/>
      <c r="L454" s="58"/>
      <c r="M454" s="58"/>
    </row>
    <row r="455" spans="1:13" ht="18">
      <c r="A455" s="80" t="s">
        <v>115</v>
      </c>
      <c r="B455" s="53" t="s">
        <v>95</v>
      </c>
      <c r="C455" s="53">
        <v>10</v>
      </c>
      <c r="D455" s="53" t="s">
        <v>66</v>
      </c>
      <c r="E455" s="53" t="s">
        <v>340</v>
      </c>
      <c r="F455" s="53" t="s">
        <v>150</v>
      </c>
      <c r="G455" s="53" t="s">
        <v>99</v>
      </c>
      <c r="H455" s="53"/>
      <c r="I455" s="59">
        <v>200</v>
      </c>
      <c r="J455" s="58"/>
      <c r="K455" s="58"/>
      <c r="L455" s="58"/>
      <c r="M455" s="58"/>
    </row>
    <row r="456" spans="1:13" ht="90.75" customHeight="1">
      <c r="A456" s="121" t="s">
        <v>338</v>
      </c>
      <c r="B456" s="52" t="s">
        <v>95</v>
      </c>
      <c r="C456" s="52" t="s">
        <v>77</v>
      </c>
      <c r="D456" s="52" t="s">
        <v>66</v>
      </c>
      <c r="E456" s="52" t="s">
        <v>339</v>
      </c>
      <c r="F456" s="52"/>
      <c r="G456" s="52"/>
      <c r="H456" s="52"/>
      <c r="I456" s="57">
        <f aca="true" t="shared" si="7" ref="I456:M457">I457</f>
        <v>250</v>
      </c>
      <c r="J456" s="57" t="e">
        <f t="shared" si="7"/>
        <v>#REF!</v>
      </c>
      <c r="K456" s="57" t="e">
        <f t="shared" si="7"/>
        <v>#REF!</v>
      </c>
      <c r="L456" s="57" t="e">
        <f t="shared" si="7"/>
        <v>#REF!</v>
      </c>
      <c r="M456" s="57" t="e">
        <f t="shared" si="7"/>
        <v>#REF!</v>
      </c>
    </row>
    <row r="457" spans="1:13" ht="30">
      <c r="A457" s="78" t="s">
        <v>147</v>
      </c>
      <c r="B457" s="52" t="s">
        <v>95</v>
      </c>
      <c r="C457" s="52">
        <v>10</v>
      </c>
      <c r="D457" s="52" t="s">
        <v>66</v>
      </c>
      <c r="E457" s="52" t="s">
        <v>339</v>
      </c>
      <c r="F457" s="52" t="s">
        <v>146</v>
      </c>
      <c r="G457" s="52"/>
      <c r="H457" s="52"/>
      <c r="I457" s="57">
        <f t="shared" si="7"/>
        <v>250</v>
      </c>
      <c r="J457" s="57" t="e">
        <f t="shared" si="7"/>
        <v>#REF!</v>
      </c>
      <c r="K457" s="57" t="e">
        <f t="shared" si="7"/>
        <v>#REF!</v>
      </c>
      <c r="L457" s="57" t="e">
        <f t="shared" si="7"/>
        <v>#REF!</v>
      </c>
      <c r="M457" s="57" t="e">
        <f t="shared" si="7"/>
        <v>#REF!</v>
      </c>
    </row>
    <row r="458" spans="1:13" ht="30">
      <c r="A458" s="78" t="s">
        <v>149</v>
      </c>
      <c r="B458" s="52" t="s">
        <v>95</v>
      </c>
      <c r="C458" s="52">
        <v>10</v>
      </c>
      <c r="D458" s="52" t="s">
        <v>66</v>
      </c>
      <c r="E458" s="52" t="s">
        <v>339</v>
      </c>
      <c r="F458" s="52" t="s">
        <v>148</v>
      </c>
      <c r="G458" s="52"/>
      <c r="H458" s="52"/>
      <c r="I458" s="57">
        <f>I459</f>
        <v>250</v>
      </c>
      <c r="J458" s="57" t="e">
        <f>#REF!+J460</f>
        <v>#REF!</v>
      </c>
      <c r="K458" s="57" t="e">
        <f>#REF!+K460</f>
        <v>#REF!</v>
      </c>
      <c r="L458" s="57" t="e">
        <f>#REF!+L460</f>
        <v>#REF!</v>
      </c>
      <c r="M458" s="57" t="e">
        <f>#REF!+M460</f>
        <v>#REF!</v>
      </c>
    </row>
    <row r="459" spans="1:13" ht="18">
      <c r="A459" s="80" t="s">
        <v>115</v>
      </c>
      <c r="B459" s="53" t="s">
        <v>95</v>
      </c>
      <c r="C459" s="53">
        <v>10</v>
      </c>
      <c r="D459" s="53" t="s">
        <v>66</v>
      </c>
      <c r="E459" s="53" t="s">
        <v>339</v>
      </c>
      <c r="F459" s="53" t="s">
        <v>148</v>
      </c>
      <c r="G459" s="53" t="s">
        <v>99</v>
      </c>
      <c r="H459" s="53"/>
      <c r="I459" s="59">
        <v>250</v>
      </c>
      <c r="J459" s="60">
        <v>16851</v>
      </c>
      <c r="K459" s="60">
        <v>16851</v>
      </c>
      <c r="L459" s="60">
        <v>16851</v>
      </c>
      <c r="M459" s="60">
        <v>16851</v>
      </c>
    </row>
    <row r="460" spans="1:13" ht="21" customHeight="1">
      <c r="A460" s="81" t="s">
        <v>62</v>
      </c>
      <c r="B460" s="54" t="s">
        <v>95</v>
      </c>
      <c r="C460" s="54" t="s">
        <v>77</v>
      </c>
      <c r="D460" s="54" t="s">
        <v>71</v>
      </c>
      <c r="E460" s="54"/>
      <c r="F460" s="54" t="s">
        <v>84</v>
      </c>
      <c r="G460" s="54"/>
      <c r="H460" s="54"/>
      <c r="I460" s="56">
        <f>I461</f>
        <v>2425</v>
      </c>
      <c r="J460" s="151"/>
      <c r="K460" s="151"/>
      <c r="L460" s="151"/>
      <c r="M460" s="151"/>
    </row>
    <row r="461" spans="1:13" ht="18">
      <c r="A461" s="78" t="s">
        <v>32</v>
      </c>
      <c r="B461" s="52" t="s">
        <v>95</v>
      </c>
      <c r="C461" s="52" t="s">
        <v>77</v>
      </c>
      <c r="D461" s="52" t="s">
        <v>71</v>
      </c>
      <c r="E461" s="52" t="s">
        <v>280</v>
      </c>
      <c r="F461" s="52"/>
      <c r="G461" s="52"/>
      <c r="H461" s="52"/>
      <c r="I461" s="57">
        <f>I462</f>
        <v>2425</v>
      </c>
      <c r="J461" s="151"/>
      <c r="K461" s="151"/>
      <c r="L461" s="151"/>
      <c r="M461" s="151"/>
    </row>
    <row r="462" spans="1:13" ht="45">
      <c r="A462" s="78" t="s">
        <v>35</v>
      </c>
      <c r="B462" s="52" t="s">
        <v>95</v>
      </c>
      <c r="C462" s="52">
        <v>10</v>
      </c>
      <c r="D462" s="52" t="s">
        <v>71</v>
      </c>
      <c r="E462" s="52" t="s">
        <v>337</v>
      </c>
      <c r="F462" s="52"/>
      <c r="G462" s="52"/>
      <c r="H462" s="52"/>
      <c r="I462" s="57">
        <f>I463+I466</f>
        <v>2425</v>
      </c>
      <c r="J462" s="55" t="e">
        <f>J464+#REF!</f>
        <v>#REF!</v>
      </c>
      <c r="K462" s="55" t="e">
        <f>K464+#REF!</f>
        <v>#REF!</v>
      </c>
      <c r="L462" s="55" t="e">
        <f>L464+#REF!</f>
        <v>#REF!</v>
      </c>
      <c r="M462" s="55" t="e">
        <f>M464+#REF!</f>
        <v>#REF!</v>
      </c>
    </row>
    <row r="463" spans="1:13" ht="74.25" customHeight="1">
      <c r="A463" s="78" t="s">
        <v>264</v>
      </c>
      <c r="B463" s="52" t="s">
        <v>95</v>
      </c>
      <c r="C463" s="52" t="s">
        <v>77</v>
      </c>
      <c r="D463" s="52" t="s">
        <v>71</v>
      </c>
      <c r="E463" s="52" t="s">
        <v>337</v>
      </c>
      <c r="F463" s="52" t="s">
        <v>128</v>
      </c>
      <c r="G463" s="52"/>
      <c r="H463" s="52"/>
      <c r="I463" s="58">
        <f>I464</f>
        <v>2102</v>
      </c>
      <c r="J463" s="55"/>
      <c r="K463" s="55"/>
      <c r="L463" s="55"/>
      <c r="M463" s="55"/>
    </row>
    <row r="464" spans="1:13" ht="30">
      <c r="A464" s="78" t="s">
        <v>132</v>
      </c>
      <c r="B464" s="52" t="s">
        <v>95</v>
      </c>
      <c r="C464" s="52">
        <v>10</v>
      </c>
      <c r="D464" s="52" t="s">
        <v>71</v>
      </c>
      <c r="E464" s="52" t="s">
        <v>337</v>
      </c>
      <c r="F464" s="52" t="s">
        <v>129</v>
      </c>
      <c r="G464" s="52"/>
      <c r="H464" s="52"/>
      <c r="I464" s="58">
        <f>I465</f>
        <v>2102</v>
      </c>
      <c r="J464" s="55" t="e">
        <f>#REF!+#REF!</f>
        <v>#REF!</v>
      </c>
      <c r="K464" s="55" t="e">
        <f>#REF!+#REF!</f>
        <v>#REF!</v>
      </c>
      <c r="L464" s="55" t="e">
        <f>#REF!+#REF!</f>
        <v>#REF!</v>
      </c>
      <c r="M464" s="55" t="e">
        <f>#REF!+#REF!</f>
        <v>#REF!</v>
      </c>
    </row>
    <row r="465" spans="1:13" ht="18">
      <c r="A465" s="80" t="s">
        <v>115</v>
      </c>
      <c r="B465" s="53" t="s">
        <v>95</v>
      </c>
      <c r="C465" s="53">
        <v>10</v>
      </c>
      <c r="D465" s="53" t="s">
        <v>71</v>
      </c>
      <c r="E465" s="53" t="s">
        <v>337</v>
      </c>
      <c r="F465" s="53" t="s">
        <v>129</v>
      </c>
      <c r="G465" s="53" t="s">
        <v>99</v>
      </c>
      <c r="H465" s="53"/>
      <c r="I465" s="59">
        <v>2102</v>
      </c>
      <c r="J465" s="58" t="e">
        <f>J466+#REF!</f>
        <v>#REF!</v>
      </c>
      <c r="K465" s="58" t="e">
        <f>K466+#REF!</f>
        <v>#REF!</v>
      </c>
      <c r="L465" s="58" t="e">
        <f>L466+#REF!</f>
        <v>#REF!</v>
      </c>
      <c r="M465" s="58" t="e">
        <f>M466+#REF!</f>
        <v>#REF!</v>
      </c>
    </row>
    <row r="466" spans="1:13" ht="30">
      <c r="A466" s="78" t="s">
        <v>130</v>
      </c>
      <c r="B466" s="52" t="s">
        <v>95</v>
      </c>
      <c r="C466" s="52">
        <v>10</v>
      </c>
      <c r="D466" s="52" t="s">
        <v>71</v>
      </c>
      <c r="E466" s="52" t="s">
        <v>337</v>
      </c>
      <c r="F466" s="52" t="s">
        <v>131</v>
      </c>
      <c r="G466" s="52"/>
      <c r="H466" s="52"/>
      <c r="I466" s="58">
        <f>I467</f>
        <v>323</v>
      </c>
      <c r="J466" s="58" t="e">
        <f>J467</f>
        <v>#REF!</v>
      </c>
      <c r="K466" s="58" t="e">
        <f>K467</f>
        <v>#REF!</v>
      </c>
      <c r="L466" s="58" t="e">
        <f>L467</f>
        <v>#REF!</v>
      </c>
      <c r="M466" s="58" t="e">
        <f>M467</f>
        <v>#REF!</v>
      </c>
    </row>
    <row r="467" spans="1:13" ht="30">
      <c r="A467" s="79" t="s">
        <v>134</v>
      </c>
      <c r="B467" s="52" t="s">
        <v>95</v>
      </c>
      <c r="C467" s="52">
        <v>10</v>
      </c>
      <c r="D467" s="52" t="s">
        <v>71</v>
      </c>
      <c r="E467" s="52" t="s">
        <v>337</v>
      </c>
      <c r="F467" s="52" t="s">
        <v>133</v>
      </c>
      <c r="G467" s="52"/>
      <c r="H467" s="52"/>
      <c r="I467" s="58">
        <f>I468</f>
        <v>323</v>
      </c>
      <c r="J467" s="58" t="e">
        <f>#REF!</f>
        <v>#REF!</v>
      </c>
      <c r="K467" s="58" t="e">
        <f>#REF!</f>
        <v>#REF!</v>
      </c>
      <c r="L467" s="58" t="e">
        <f>#REF!</f>
        <v>#REF!</v>
      </c>
      <c r="M467" s="58" t="e">
        <f>#REF!</f>
        <v>#REF!</v>
      </c>
    </row>
    <row r="468" spans="1:13" ht="18">
      <c r="A468" s="80" t="s">
        <v>115</v>
      </c>
      <c r="B468" s="53" t="s">
        <v>95</v>
      </c>
      <c r="C468" s="53">
        <v>10</v>
      </c>
      <c r="D468" s="53" t="s">
        <v>71</v>
      </c>
      <c r="E468" s="53" t="s">
        <v>337</v>
      </c>
      <c r="F468" s="53" t="s">
        <v>133</v>
      </c>
      <c r="G468" s="53" t="s">
        <v>99</v>
      </c>
      <c r="H468" s="53"/>
      <c r="I468" s="60">
        <v>323</v>
      </c>
      <c r="J468" s="151"/>
      <c r="K468" s="151"/>
      <c r="L468" s="151"/>
      <c r="M468" s="151"/>
    </row>
    <row r="469" spans="1:13" ht="29.25">
      <c r="A469" s="84" t="s">
        <v>432</v>
      </c>
      <c r="B469" s="54" t="s">
        <v>431</v>
      </c>
      <c r="C469" s="52"/>
      <c r="D469" s="52"/>
      <c r="E469" s="52"/>
      <c r="F469" s="52"/>
      <c r="G469" s="52"/>
      <c r="H469" s="52"/>
      <c r="I469" s="55">
        <f>I472+I550+I624</f>
        <v>72962</v>
      </c>
      <c r="J469" s="151"/>
      <c r="K469" s="151"/>
      <c r="L469" s="151"/>
      <c r="M469" s="151"/>
    </row>
    <row r="470" spans="1:13" ht="18">
      <c r="A470" s="81" t="s">
        <v>114</v>
      </c>
      <c r="B470" s="54" t="s">
        <v>431</v>
      </c>
      <c r="C470" s="54"/>
      <c r="D470" s="54"/>
      <c r="E470" s="54"/>
      <c r="F470" s="54"/>
      <c r="G470" s="54" t="s">
        <v>98</v>
      </c>
      <c r="H470" s="52"/>
      <c r="I470" s="55">
        <f>I480+I487+I494+I502+I507+I512+I517+I523+I528+I533+I538+I544+I549+I558+I563+I568+I574+I580+I586+I589+I592+I598+I607+I610+I613+I617+I620+I623+I632+I640+I635+I601</f>
        <v>72962</v>
      </c>
      <c r="J470" s="151"/>
      <c r="K470" s="151"/>
      <c r="L470" s="151"/>
      <c r="M470" s="151"/>
    </row>
    <row r="471" spans="1:13" ht="18">
      <c r="A471" s="81" t="s">
        <v>115</v>
      </c>
      <c r="B471" s="54" t="s">
        <v>431</v>
      </c>
      <c r="C471" s="54"/>
      <c r="D471" s="54"/>
      <c r="E471" s="54"/>
      <c r="F471" s="54"/>
      <c r="G471" s="54" t="s">
        <v>99</v>
      </c>
      <c r="H471" s="52"/>
      <c r="I471" s="55">
        <v>0</v>
      </c>
      <c r="J471" s="151"/>
      <c r="K471" s="151"/>
      <c r="L471" s="151"/>
      <c r="M471" s="151"/>
    </row>
    <row r="472" spans="1:13" ht="18">
      <c r="A472" s="81" t="s">
        <v>54</v>
      </c>
      <c r="B472" s="54" t="s">
        <v>431</v>
      </c>
      <c r="C472" s="54" t="s">
        <v>70</v>
      </c>
      <c r="D472" s="52"/>
      <c r="E472" s="52"/>
      <c r="F472" s="52"/>
      <c r="G472" s="52"/>
      <c r="H472" s="52"/>
      <c r="I472" s="55">
        <f>I473+I495</f>
        <v>39573</v>
      </c>
      <c r="J472" s="151"/>
      <c r="K472" s="151"/>
      <c r="L472" s="151"/>
      <c r="M472" s="151"/>
    </row>
    <row r="473" spans="1:13" ht="18">
      <c r="A473" s="81" t="s">
        <v>446</v>
      </c>
      <c r="B473" s="54" t="s">
        <v>431</v>
      </c>
      <c r="C473" s="54" t="s">
        <v>70</v>
      </c>
      <c r="D473" s="54" t="s">
        <v>64</v>
      </c>
      <c r="E473" s="54"/>
      <c r="F473" s="54"/>
      <c r="G473" s="54"/>
      <c r="H473" s="52"/>
      <c r="I473" s="55">
        <f>I474+I481+I488</f>
        <v>39343</v>
      </c>
      <c r="J473" s="151"/>
      <c r="K473" s="151"/>
      <c r="L473" s="151"/>
      <c r="M473" s="151"/>
    </row>
    <row r="474" spans="1:13" ht="48" customHeight="1">
      <c r="A474" s="78" t="s">
        <v>182</v>
      </c>
      <c r="B474" s="52" t="s">
        <v>431</v>
      </c>
      <c r="C474" s="52" t="s">
        <v>70</v>
      </c>
      <c r="D474" s="52" t="s">
        <v>64</v>
      </c>
      <c r="E474" s="52" t="s">
        <v>286</v>
      </c>
      <c r="F474" s="52"/>
      <c r="G474" s="52"/>
      <c r="H474" s="52"/>
      <c r="I474" s="58">
        <f aca="true" t="shared" si="8" ref="I474:I479">I475</f>
        <v>7335.4</v>
      </c>
      <c r="J474" s="151"/>
      <c r="K474" s="151"/>
      <c r="L474" s="151"/>
      <c r="M474" s="151"/>
    </row>
    <row r="475" spans="1:13" ht="45">
      <c r="A475" s="79" t="s">
        <v>166</v>
      </c>
      <c r="B475" s="52" t="s">
        <v>431</v>
      </c>
      <c r="C475" s="52" t="s">
        <v>70</v>
      </c>
      <c r="D475" s="52" t="s">
        <v>64</v>
      </c>
      <c r="E475" s="52" t="s">
        <v>266</v>
      </c>
      <c r="F475" s="52"/>
      <c r="G475" s="52"/>
      <c r="H475" s="52"/>
      <c r="I475" s="58">
        <f t="shared" si="8"/>
        <v>7335.4</v>
      </c>
      <c r="J475" s="151"/>
      <c r="K475" s="151"/>
      <c r="L475" s="151"/>
      <c r="M475" s="151"/>
    </row>
    <row r="476" spans="1:13" ht="45">
      <c r="A476" s="78" t="s">
        <v>167</v>
      </c>
      <c r="B476" s="52" t="s">
        <v>431</v>
      </c>
      <c r="C476" s="52" t="s">
        <v>70</v>
      </c>
      <c r="D476" s="52" t="s">
        <v>64</v>
      </c>
      <c r="E476" s="52" t="s">
        <v>267</v>
      </c>
      <c r="F476" s="52"/>
      <c r="G476" s="52"/>
      <c r="H476" s="52"/>
      <c r="I476" s="58">
        <f t="shared" si="8"/>
        <v>7335.4</v>
      </c>
      <c r="J476" s="151"/>
      <c r="K476" s="151"/>
      <c r="L476" s="151"/>
      <c r="M476" s="151"/>
    </row>
    <row r="477" spans="1:13" ht="18">
      <c r="A477" s="83" t="s">
        <v>310</v>
      </c>
      <c r="B477" s="52" t="s">
        <v>431</v>
      </c>
      <c r="C477" s="52" t="s">
        <v>70</v>
      </c>
      <c r="D477" s="52" t="s">
        <v>64</v>
      </c>
      <c r="E477" s="52" t="s">
        <v>268</v>
      </c>
      <c r="F477" s="53"/>
      <c r="G477" s="53"/>
      <c r="H477" s="52"/>
      <c r="I477" s="58">
        <f t="shared" si="8"/>
        <v>7335.4</v>
      </c>
      <c r="J477" s="151"/>
      <c r="K477" s="151"/>
      <c r="L477" s="151"/>
      <c r="M477" s="151"/>
    </row>
    <row r="478" spans="1:13" ht="44.25" customHeight="1">
      <c r="A478" s="78" t="s">
        <v>137</v>
      </c>
      <c r="B478" s="52" t="s">
        <v>431</v>
      </c>
      <c r="C478" s="52" t="s">
        <v>70</v>
      </c>
      <c r="D478" s="52" t="s">
        <v>64</v>
      </c>
      <c r="E478" s="52" t="s">
        <v>268</v>
      </c>
      <c r="F478" s="52" t="s">
        <v>136</v>
      </c>
      <c r="G478" s="52"/>
      <c r="H478" s="52"/>
      <c r="I478" s="58">
        <f t="shared" si="8"/>
        <v>7335.4</v>
      </c>
      <c r="J478" s="151"/>
      <c r="K478" s="151"/>
      <c r="L478" s="151"/>
      <c r="M478" s="151"/>
    </row>
    <row r="479" spans="1:13" ht="18">
      <c r="A479" s="78" t="s">
        <v>139</v>
      </c>
      <c r="B479" s="52" t="s">
        <v>431</v>
      </c>
      <c r="C479" s="52" t="s">
        <v>70</v>
      </c>
      <c r="D479" s="52" t="s">
        <v>64</v>
      </c>
      <c r="E479" s="52" t="s">
        <v>269</v>
      </c>
      <c r="F479" s="52" t="s">
        <v>138</v>
      </c>
      <c r="G479" s="52"/>
      <c r="H479" s="52"/>
      <c r="I479" s="58">
        <f t="shared" si="8"/>
        <v>7335.4</v>
      </c>
      <c r="J479" s="151"/>
      <c r="K479" s="151"/>
      <c r="L479" s="151"/>
      <c r="M479" s="151"/>
    </row>
    <row r="480" spans="1:13" ht="18">
      <c r="A480" s="80" t="s">
        <v>114</v>
      </c>
      <c r="B480" s="52" t="s">
        <v>431</v>
      </c>
      <c r="C480" s="53" t="s">
        <v>70</v>
      </c>
      <c r="D480" s="53" t="s">
        <v>64</v>
      </c>
      <c r="E480" s="53" t="s">
        <v>269</v>
      </c>
      <c r="F480" s="53" t="s">
        <v>138</v>
      </c>
      <c r="G480" s="53" t="s">
        <v>98</v>
      </c>
      <c r="H480" s="52"/>
      <c r="I480" s="60">
        <v>7335.4</v>
      </c>
      <c r="J480" s="151"/>
      <c r="K480" s="151"/>
      <c r="L480" s="151"/>
      <c r="M480" s="151"/>
    </row>
    <row r="481" spans="1:13" ht="45">
      <c r="A481" s="78" t="s">
        <v>199</v>
      </c>
      <c r="B481" s="52" t="s">
        <v>431</v>
      </c>
      <c r="C481" s="52" t="s">
        <v>70</v>
      </c>
      <c r="D481" s="52" t="s">
        <v>64</v>
      </c>
      <c r="E481" s="52" t="s">
        <v>331</v>
      </c>
      <c r="F481" s="52"/>
      <c r="G481" s="52"/>
      <c r="H481" s="52"/>
      <c r="I481" s="58">
        <f aca="true" t="shared" si="9" ref="I481:I486">I482</f>
        <v>22032.8</v>
      </c>
      <c r="J481" s="151"/>
      <c r="K481" s="151"/>
      <c r="L481" s="151"/>
      <c r="M481" s="151"/>
    </row>
    <row r="482" spans="1:13" ht="45">
      <c r="A482" s="78" t="s">
        <v>34</v>
      </c>
      <c r="B482" s="52" t="s">
        <v>431</v>
      </c>
      <c r="C482" s="52" t="s">
        <v>70</v>
      </c>
      <c r="D482" s="52" t="s">
        <v>64</v>
      </c>
      <c r="E482" s="52" t="s">
        <v>331</v>
      </c>
      <c r="F482" s="52"/>
      <c r="G482" s="52"/>
      <c r="H482" s="52"/>
      <c r="I482" s="58">
        <f t="shared" si="9"/>
        <v>22032.8</v>
      </c>
      <c r="J482" s="151"/>
      <c r="K482" s="151"/>
      <c r="L482" s="151"/>
      <c r="M482" s="151"/>
    </row>
    <row r="483" spans="1:13" ht="60">
      <c r="A483" s="78" t="s">
        <v>215</v>
      </c>
      <c r="B483" s="52" t="s">
        <v>431</v>
      </c>
      <c r="C483" s="52" t="s">
        <v>70</v>
      </c>
      <c r="D483" s="52" t="s">
        <v>64</v>
      </c>
      <c r="E483" s="52" t="s">
        <v>334</v>
      </c>
      <c r="F483" s="52"/>
      <c r="G483" s="52"/>
      <c r="H483" s="52"/>
      <c r="I483" s="58">
        <f t="shared" si="9"/>
        <v>22032.8</v>
      </c>
      <c r="J483" s="151"/>
      <c r="K483" s="151"/>
      <c r="L483" s="151"/>
      <c r="M483" s="151"/>
    </row>
    <row r="484" spans="1:13" ht="18">
      <c r="A484" s="79" t="s">
        <v>310</v>
      </c>
      <c r="B484" s="52" t="s">
        <v>431</v>
      </c>
      <c r="C484" s="52" t="s">
        <v>70</v>
      </c>
      <c r="D484" s="52" t="s">
        <v>64</v>
      </c>
      <c r="E484" s="52" t="s">
        <v>335</v>
      </c>
      <c r="F484" s="52"/>
      <c r="G484" s="52"/>
      <c r="H484" s="52"/>
      <c r="I484" s="57">
        <f t="shared" si="9"/>
        <v>22032.8</v>
      </c>
      <c r="J484" s="151"/>
      <c r="K484" s="151"/>
      <c r="L484" s="151"/>
      <c r="M484" s="151"/>
    </row>
    <row r="485" spans="1:13" ht="45">
      <c r="A485" s="78" t="s">
        <v>137</v>
      </c>
      <c r="B485" s="52" t="s">
        <v>431</v>
      </c>
      <c r="C485" s="52" t="s">
        <v>70</v>
      </c>
      <c r="D485" s="52" t="s">
        <v>64</v>
      </c>
      <c r="E485" s="52" t="s">
        <v>335</v>
      </c>
      <c r="F485" s="52" t="s">
        <v>136</v>
      </c>
      <c r="G485" s="52"/>
      <c r="H485" s="52"/>
      <c r="I485" s="57">
        <f t="shared" si="9"/>
        <v>22032.8</v>
      </c>
      <c r="J485" s="151"/>
      <c r="K485" s="151"/>
      <c r="L485" s="151"/>
      <c r="M485" s="151"/>
    </row>
    <row r="486" spans="1:13" ht="18">
      <c r="A486" s="78" t="s">
        <v>139</v>
      </c>
      <c r="B486" s="52" t="s">
        <v>431</v>
      </c>
      <c r="C486" s="52" t="s">
        <v>70</v>
      </c>
      <c r="D486" s="52" t="s">
        <v>64</v>
      </c>
      <c r="E486" s="52" t="s">
        <v>335</v>
      </c>
      <c r="F486" s="52" t="s">
        <v>138</v>
      </c>
      <c r="G486" s="52"/>
      <c r="H486" s="52"/>
      <c r="I486" s="57">
        <f t="shared" si="9"/>
        <v>22032.8</v>
      </c>
      <c r="J486" s="151"/>
      <c r="K486" s="151"/>
      <c r="L486" s="151"/>
      <c r="M486" s="151"/>
    </row>
    <row r="487" spans="1:13" ht="18">
      <c r="A487" s="80" t="s">
        <v>114</v>
      </c>
      <c r="B487" s="52" t="s">
        <v>431</v>
      </c>
      <c r="C487" s="53" t="s">
        <v>70</v>
      </c>
      <c r="D487" s="53" t="s">
        <v>64</v>
      </c>
      <c r="E487" s="53" t="s">
        <v>335</v>
      </c>
      <c r="F487" s="53" t="s">
        <v>138</v>
      </c>
      <c r="G487" s="53" t="s">
        <v>98</v>
      </c>
      <c r="H487" s="53"/>
      <c r="I487" s="60">
        <v>22032.8</v>
      </c>
      <c r="J487" s="151"/>
      <c r="K487" s="151"/>
      <c r="L487" s="151"/>
      <c r="M487" s="151"/>
    </row>
    <row r="488" spans="1:13" ht="45">
      <c r="A488" s="78" t="s">
        <v>200</v>
      </c>
      <c r="B488" s="52" t="s">
        <v>431</v>
      </c>
      <c r="C488" s="52" t="s">
        <v>70</v>
      </c>
      <c r="D488" s="52" t="s">
        <v>64</v>
      </c>
      <c r="E488" s="52" t="s">
        <v>413</v>
      </c>
      <c r="F488" s="52"/>
      <c r="G488" s="52"/>
      <c r="H488" s="52"/>
      <c r="I488" s="57">
        <f aca="true" t="shared" si="10" ref="I488:I493">I489</f>
        <v>9974.8</v>
      </c>
      <c r="J488" s="151"/>
      <c r="K488" s="151"/>
      <c r="L488" s="151"/>
      <c r="M488" s="151"/>
    </row>
    <row r="489" spans="1:13" ht="60">
      <c r="A489" s="78" t="s">
        <v>201</v>
      </c>
      <c r="B489" s="52" t="s">
        <v>431</v>
      </c>
      <c r="C489" s="52" t="s">
        <v>70</v>
      </c>
      <c r="D489" s="52" t="s">
        <v>64</v>
      </c>
      <c r="E489" s="52" t="s">
        <v>424</v>
      </c>
      <c r="F489" s="52"/>
      <c r="G489" s="52"/>
      <c r="H489" s="52"/>
      <c r="I489" s="57">
        <f t="shared" si="10"/>
        <v>9974.8</v>
      </c>
      <c r="J489" s="151"/>
      <c r="K489" s="151"/>
      <c r="L489" s="151"/>
      <c r="M489" s="151"/>
    </row>
    <row r="490" spans="1:13" ht="75">
      <c r="A490" s="78" t="s">
        <v>421</v>
      </c>
      <c r="B490" s="52" t="s">
        <v>431</v>
      </c>
      <c r="C490" s="52" t="s">
        <v>70</v>
      </c>
      <c r="D490" s="52" t="s">
        <v>64</v>
      </c>
      <c r="E490" s="52" t="s">
        <v>423</v>
      </c>
      <c r="F490" s="52"/>
      <c r="G490" s="52"/>
      <c r="H490" s="52"/>
      <c r="I490" s="57">
        <f t="shared" si="10"/>
        <v>9974.8</v>
      </c>
      <c r="J490" s="151"/>
      <c r="K490" s="151"/>
      <c r="L490" s="151"/>
      <c r="M490" s="151"/>
    </row>
    <row r="491" spans="1:13" ht="18">
      <c r="A491" s="79" t="s">
        <v>310</v>
      </c>
      <c r="B491" s="52" t="s">
        <v>431</v>
      </c>
      <c r="C491" s="52" t="s">
        <v>70</v>
      </c>
      <c r="D491" s="52" t="s">
        <v>64</v>
      </c>
      <c r="E491" s="52" t="s">
        <v>422</v>
      </c>
      <c r="F491" s="52"/>
      <c r="G491" s="52"/>
      <c r="H491" s="52"/>
      <c r="I491" s="57">
        <f t="shared" si="10"/>
        <v>9974.8</v>
      </c>
      <c r="J491" s="151"/>
      <c r="K491" s="151"/>
      <c r="L491" s="151"/>
      <c r="M491" s="151"/>
    </row>
    <row r="492" spans="1:13" ht="45" customHeight="1">
      <c r="A492" s="78" t="s">
        <v>137</v>
      </c>
      <c r="B492" s="52" t="s">
        <v>431</v>
      </c>
      <c r="C492" s="52" t="s">
        <v>70</v>
      </c>
      <c r="D492" s="52" t="s">
        <v>64</v>
      </c>
      <c r="E492" s="52" t="s">
        <v>422</v>
      </c>
      <c r="F492" s="52" t="s">
        <v>136</v>
      </c>
      <c r="G492" s="52"/>
      <c r="H492" s="52"/>
      <c r="I492" s="57">
        <f t="shared" si="10"/>
        <v>9974.8</v>
      </c>
      <c r="J492" s="151"/>
      <c r="K492" s="151"/>
      <c r="L492" s="151"/>
      <c r="M492" s="151"/>
    </row>
    <row r="493" spans="1:13" ht="18">
      <c r="A493" s="78" t="s">
        <v>139</v>
      </c>
      <c r="B493" s="52" t="s">
        <v>431</v>
      </c>
      <c r="C493" s="52" t="s">
        <v>70</v>
      </c>
      <c r="D493" s="52" t="s">
        <v>64</v>
      </c>
      <c r="E493" s="52" t="s">
        <v>422</v>
      </c>
      <c r="F493" s="52" t="s">
        <v>138</v>
      </c>
      <c r="G493" s="52"/>
      <c r="H493" s="52"/>
      <c r="I493" s="57">
        <f t="shared" si="10"/>
        <v>9974.8</v>
      </c>
      <c r="J493" s="151"/>
      <c r="K493" s="151"/>
      <c r="L493" s="151"/>
      <c r="M493" s="151"/>
    </row>
    <row r="494" spans="1:13" ht="18">
      <c r="A494" s="80" t="s">
        <v>114</v>
      </c>
      <c r="B494" s="52" t="s">
        <v>431</v>
      </c>
      <c r="C494" s="53" t="s">
        <v>70</v>
      </c>
      <c r="D494" s="53" t="s">
        <v>64</v>
      </c>
      <c r="E494" s="53" t="s">
        <v>422</v>
      </c>
      <c r="F494" s="53" t="s">
        <v>138</v>
      </c>
      <c r="G494" s="53" t="s">
        <v>98</v>
      </c>
      <c r="H494" s="53"/>
      <c r="I494" s="59">
        <v>9974.8</v>
      </c>
      <c r="J494" s="151"/>
      <c r="K494" s="151"/>
      <c r="L494" s="151"/>
      <c r="M494" s="151"/>
    </row>
    <row r="495" spans="1:13" ht="29.25" customHeight="1">
      <c r="A495" s="84" t="s">
        <v>57</v>
      </c>
      <c r="B495" s="54" t="s">
        <v>431</v>
      </c>
      <c r="C495" s="54" t="s">
        <v>70</v>
      </c>
      <c r="D495" s="54" t="s">
        <v>70</v>
      </c>
      <c r="E495" s="54"/>
      <c r="F495" s="54"/>
      <c r="G495" s="54"/>
      <c r="H495" s="54"/>
      <c r="I495" s="55">
        <f>I496</f>
        <v>230</v>
      </c>
      <c r="J495" s="151"/>
      <c r="K495" s="151"/>
      <c r="L495" s="151"/>
      <c r="M495" s="151"/>
    </row>
    <row r="496" spans="1:13" ht="30">
      <c r="A496" s="79" t="s">
        <v>33</v>
      </c>
      <c r="B496" s="52" t="s">
        <v>431</v>
      </c>
      <c r="C496" s="52" t="s">
        <v>70</v>
      </c>
      <c r="D496" s="52" t="s">
        <v>70</v>
      </c>
      <c r="E496" s="52" t="s">
        <v>311</v>
      </c>
      <c r="F496" s="52"/>
      <c r="G496" s="52"/>
      <c r="H496" s="52"/>
      <c r="I496" s="58">
        <f>I497+I518+I539</f>
        <v>230</v>
      </c>
      <c r="J496" s="151"/>
      <c r="K496" s="151"/>
      <c r="L496" s="151"/>
      <c r="M496" s="151"/>
    </row>
    <row r="497" spans="1:13" ht="30">
      <c r="A497" s="79" t="s">
        <v>367</v>
      </c>
      <c r="B497" s="52" t="s">
        <v>431</v>
      </c>
      <c r="C497" s="52" t="s">
        <v>70</v>
      </c>
      <c r="D497" s="52" t="s">
        <v>70</v>
      </c>
      <c r="E497" s="52" t="s">
        <v>368</v>
      </c>
      <c r="F497" s="52"/>
      <c r="G497" s="52"/>
      <c r="H497" s="52"/>
      <c r="I497" s="57">
        <f>I498+I503+I508+I513</f>
        <v>100</v>
      </c>
      <c r="J497" s="151"/>
      <c r="K497" s="151"/>
      <c r="L497" s="151"/>
      <c r="M497" s="151"/>
    </row>
    <row r="498" spans="1:13" ht="75">
      <c r="A498" s="79" t="s">
        <v>369</v>
      </c>
      <c r="B498" s="52" t="s">
        <v>431</v>
      </c>
      <c r="C498" s="52" t="s">
        <v>70</v>
      </c>
      <c r="D498" s="52" t="s">
        <v>70</v>
      </c>
      <c r="E498" s="52" t="s">
        <v>370</v>
      </c>
      <c r="F498" s="52"/>
      <c r="G498" s="52"/>
      <c r="H498" s="52"/>
      <c r="I498" s="57">
        <f>I499</f>
        <v>20</v>
      </c>
      <c r="J498" s="151"/>
      <c r="K498" s="151"/>
      <c r="L498" s="151"/>
      <c r="M498" s="151"/>
    </row>
    <row r="499" spans="1:13" ht="18">
      <c r="A499" s="79" t="s">
        <v>310</v>
      </c>
      <c r="B499" s="52" t="s">
        <v>431</v>
      </c>
      <c r="C499" s="52" t="s">
        <v>70</v>
      </c>
      <c r="D499" s="52" t="s">
        <v>70</v>
      </c>
      <c r="E499" s="52" t="s">
        <v>381</v>
      </c>
      <c r="F499" s="52"/>
      <c r="G499" s="52"/>
      <c r="H499" s="52"/>
      <c r="I499" s="57">
        <f>I500</f>
        <v>20</v>
      </c>
      <c r="J499" s="151"/>
      <c r="K499" s="151"/>
      <c r="L499" s="151"/>
      <c r="M499" s="151"/>
    </row>
    <row r="500" spans="1:13" ht="30">
      <c r="A500" s="78" t="s">
        <v>130</v>
      </c>
      <c r="B500" s="52" t="s">
        <v>431</v>
      </c>
      <c r="C500" s="52" t="s">
        <v>70</v>
      </c>
      <c r="D500" s="52" t="s">
        <v>70</v>
      </c>
      <c r="E500" s="52" t="s">
        <v>381</v>
      </c>
      <c r="F500" s="52" t="s">
        <v>131</v>
      </c>
      <c r="G500" s="52"/>
      <c r="H500" s="52"/>
      <c r="I500" s="58">
        <f>I501</f>
        <v>20</v>
      </c>
      <c r="J500" s="151"/>
      <c r="K500" s="151"/>
      <c r="L500" s="151"/>
      <c r="M500" s="151"/>
    </row>
    <row r="501" spans="1:13" ht="30">
      <c r="A501" s="79" t="s">
        <v>134</v>
      </c>
      <c r="B501" s="52" t="s">
        <v>431</v>
      </c>
      <c r="C501" s="52" t="s">
        <v>70</v>
      </c>
      <c r="D501" s="52" t="s">
        <v>70</v>
      </c>
      <c r="E501" s="52" t="s">
        <v>381</v>
      </c>
      <c r="F501" s="52" t="s">
        <v>133</v>
      </c>
      <c r="G501" s="52"/>
      <c r="H501" s="52"/>
      <c r="I501" s="58">
        <f>I502</f>
        <v>20</v>
      </c>
      <c r="J501" s="151"/>
      <c r="K501" s="151"/>
      <c r="L501" s="151"/>
      <c r="M501" s="151"/>
    </row>
    <row r="502" spans="1:13" ht="18">
      <c r="A502" s="82" t="s">
        <v>114</v>
      </c>
      <c r="B502" s="52" t="s">
        <v>431</v>
      </c>
      <c r="C502" s="53" t="s">
        <v>70</v>
      </c>
      <c r="D502" s="53" t="s">
        <v>70</v>
      </c>
      <c r="E502" s="53" t="s">
        <v>381</v>
      </c>
      <c r="F502" s="53" t="s">
        <v>135</v>
      </c>
      <c r="G502" s="53" t="s">
        <v>98</v>
      </c>
      <c r="H502" s="53"/>
      <c r="I502" s="60">
        <v>20</v>
      </c>
      <c r="J502" s="151"/>
      <c r="K502" s="151"/>
      <c r="L502" s="151"/>
      <c r="M502" s="151"/>
    </row>
    <row r="503" spans="1:13" ht="75">
      <c r="A503" s="79" t="s">
        <v>371</v>
      </c>
      <c r="B503" s="52" t="s">
        <v>431</v>
      </c>
      <c r="C503" s="52" t="s">
        <v>70</v>
      </c>
      <c r="D503" s="52" t="s">
        <v>70</v>
      </c>
      <c r="E503" s="52" t="s">
        <v>372</v>
      </c>
      <c r="F503" s="52"/>
      <c r="G503" s="52"/>
      <c r="H503" s="52"/>
      <c r="I503" s="58">
        <f>I504</f>
        <v>15</v>
      </c>
      <c r="J503" s="151"/>
      <c r="K503" s="151"/>
      <c r="L503" s="151"/>
      <c r="M503" s="151"/>
    </row>
    <row r="504" spans="1:13" ht="18">
      <c r="A504" s="79" t="s">
        <v>310</v>
      </c>
      <c r="B504" s="52" t="s">
        <v>431</v>
      </c>
      <c r="C504" s="52" t="s">
        <v>70</v>
      </c>
      <c r="D504" s="52" t="s">
        <v>70</v>
      </c>
      <c r="E504" s="52" t="s">
        <v>373</v>
      </c>
      <c r="F504" s="52"/>
      <c r="G504" s="52"/>
      <c r="H504" s="52"/>
      <c r="I504" s="58">
        <f>I505</f>
        <v>15</v>
      </c>
      <c r="J504" s="151"/>
      <c r="K504" s="151"/>
      <c r="L504" s="151"/>
      <c r="M504" s="151"/>
    </row>
    <row r="505" spans="1:13" ht="30">
      <c r="A505" s="78" t="s">
        <v>130</v>
      </c>
      <c r="B505" s="52" t="s">
        <v>431</v>
      </c>
      <c r="C505" s="52" t="s">
        <v>70</v>
      </c>
      <c r="D505" s="52" t="s">
        <v>70</v>
      </c>
      <c r="E505" s="52" t="s">
        <v>373</v>
      </c>
      <c r="F505" s="52" t="s">
        <v>131</v>
      </c>
      <c r="G505" s="52"/>
      <c r="H505" s="52"/>
      <c r="I505" s="58">
        <f>I506</f>
        <v>15</v>
      </c>
      <c r="J505" s="151"/>
      <c r="K505" s="151"/>
      <c r="L505" s="151"/>
      <c r="M505" s="151"/>
    </row>
    <row r="506" spans="1:13" ht="30">
      <c r="A506" s="79" t="s">
        <v>134</v>
      </c>
      <c r="B506" s="52" t="s">
        <v>431</v>
      </c>
      <c r="C506" s="52" t="s">
        <v>70</v>
      </c>
      <c r="D506" s="52" t="s">
        <v>70</v>
      </c>
      <c r="E506" s="52" t="s">
        <v>373</v>
      </c>
      <c r="F506" s="52" t="s">
        <v>133</v>
      </c>
      <c r="G506" s="52"/>
      <c r="H506" s="52"/>
      <c r="I506" s="58">
        <f>I507</f>
        <v>15</v>
      </c>
      <c r="J506" s="151"/>
      <c r="K506" s="151"/>
      <c r="L506" s="151"/>
      <c r="M506" s="151"/>
    </row>
    <row r="507" spans="1:13" ht="18">
      <c r="A507" s="82" t="s">
        <v>114</v>
      </c>
      <c r="B507" s="52" t="s">
        <v>431</v>
      </c>
      <c r="C507" s="53" t="s">
        <v>70</v>
      </c>
      <c r="D507" s="53" t="s">
        <v>70</v>
      </c>
      <c r="E507" s="53" t="s">
        <v>373</v>
      </c>
      <c r="F507" s="53" t="s">
        <v>133</v>
      </c>
      <c r="G507" s="53" t="s">
        <v>98</v>
      </c>
      <c r="H507" s="53"/>
      <c r="I507" s="60">
        <v>15</v>
      </c>
      <c r="J507" s="151"/>
      <c r="K507" s="151"/>
      <c r="L507" s="151"/>
      <c r="M507" s="151"/>
    </row>
    <row r="508" spans="1:13" ht="90">
      <c r="A508" s="79" t="s">
        <v>374</v>
      </c>
      <c r="B508" s="52" t="s">
        <v>431</v>
      </c>
      <c r="C508" s="52" t="s">
        <v>70</v>
      </c>
      <c r="D508" s="52" t="s">
        <v>70</v>
      </c>
      <c r="E508" s="52" t="s">
        <v>375</v>
      </c>
      <c r="F508" s="52"/>
      <c r="G508" s="52"/>
      <c r="H508" s="52"/>
      <c r="I508" s="58">
        <f>I509</f>
        <v>50</v>
      </c>
      <c r="J508" s="151"/>
      <c r="K508" s="151"/>
      <c r="L508" s="151"/>
      <c r="M508" s="151"/>
    </row>
    <row r="509" spans="1:13" ht="18">
      <c r="A509" s="79" t="s">
        <v>310</v>
      </c>
      <c r="B509" s="52" t="s">
        <v>431</v>
      </c>
      <c r="C509" s="52" t="s">
        <v>70</v>
      </c>
      <c r="D509" s="52" t="s">
        <v>70</v>
      </c>
      <c r="E509" s="52" t="s">
        <v>376</v>
      </c>
      <c r="F509" s="52"/>
      <c r="G509" s="52"/>
      <c r="H509" s="52"/>
      <c r="I509" s="58">
        <f>I510</f>
        <v>50</v>
      </c>
      <c r="J509" s="151"/>
      <c r="K509" s="151"/>
      <c r="L509" s="151"/>
      <c r="M509" s="151"/>
    </row>
    <row r="510" spans="1:13" ht="30">
      <c r="A510" s="78" t="s">
        <v>130</v>
      </c>
      <c r="B510" s="52" t="s">
        <v>431</v>
      </c>
      <c r="C510" s="52" t="s">
        <v>70</v>
      </c>
      <c r="D510" s="52" t="s">
        <v>70</v>
      </c>
      <c r="E510" s="52" t="s">
        <v>376</v>
      </c>
      <c r="F510" s="52" t="s">
        <v>131</v>
      </c>
      <c r="G510" s="52"/>
      <c r="H510" s="52"/>
      <c r="I510" s="58">
        <f>I511</f>
        <v>50</v>
      </c>
      <c r="J510" s="151"/>
      <c r="K510" s="151"/>
      <c r="L510" s="151"/>
      <c r="M510" s="151"/>
    </row>
    <row r="511" spans="1:13" ht="30">
      <c r="A511" s="79" t="s">
        <v>134</v>
      </c>
      <c r="B511" s="52" t="s">
        <v>431</v>
      </c>
      <c r="C511" s="52" t="s">
        <v>70</v>
      </c>
      <c r="D511" s="52" t="s">
        <v>70</v>
      </c>
      <c r="E511" s="52" t="s">
        <v>376</v>
      </c>
      <c r="F511" s="52" t="s">
        <v>133</v>
      </c>
      <c r="G511" s="52"/>
      <c r="H511" s="52"/>
      <c r="I511" s="58">
        <f>I512</f>
        <v>50</v>
      </c>
      <c r="J511" s="151"/>
      <c r="K511" s="151"/>
      <c r="L511" s="151"/>
      <c r="M511" s="151"/>
    </row>
    <row r="512" spans="1:13" ht="18">
      <c r="A512" s="82" t="s">
        <v>114</v>
      </c>
      <c r="B512" s="52" t="s">
        <v>431</v>
      </c>
      <c r="C512" s="53" t="s">
        <v>70</v>
      </c>
      <c r="D512" s="53" t="s">
        <v>70</v>
      </c>
      <c r="E512" s="53" t="s">
        <v>376</v>
      </c>
      <c r="F512" s="53" t="s">
        <v>133</v>
      </c>
      <c r="G512" s="53" t="s">
        <v>98</v>
      </c>
      <c r="H512" s="53"/>
      <c r="I512" s="60">
        <v>50</v>
      </c>
      <c r="J512" s="151"/>
      <c r="K512" s="151"/>
      <c r="L512" s="151"/>
      <c r="M512" s="151"/>
    </row>
    <row r="513" spans="1:13" ht="61.5" customHeight="1">
      <c r="A513" s="79" t="s">
        <v>377</v>
      </c>
      <c r="B513" s="52" t="s">
        <v>431</v>
      </c>
      <c r="C513" s="52" t="s">
        <v>70</v>
      </c>
      <c r="D513" s="52" t="s">
        <v>70</v>
      </c>
      <c r="E513" s="52" t="s">
        <v>156</v>
      </c>
      <c r="F513" s="52"/>
      <c r="G513" s="52"/>
      <c r="H513" s="52"/>
      <c r="I513" s="58">
        <f>I514</f>
        <v>15</v>
      </c>
      <c r="J513" s="151"/>
      <c r="K513" s="151"/>
      <c r="L513" s="151"/>
      <c r="M513" s="151"/>
    </row>
    <row r="514" spans="1:13" ht="18">
      <c r="A514" s="79" t="s">
        <v>310</v>
      </c>
      <c r="B514" s="52" t="s">
        <v>431</v>
      </c>
      <c r="C514" s="52" t="s">
        <v>70</v>
      </c>
      <c r="D514" s="52" t="s">
        <v>70</v>
      </c>
      <c r="E514" s="52" t="s">
        <v>379</v>
      </c>
      <c r="F514" s="52"/>
      <c r="G514" s="52"/>
      <c r="H514" s="52"/>
      <c r="I514" s="58">
        <f>I515</f>
        <v>15</v>
      </c>
      <c r="J514" s="151"/>
      <c r="K514" s="151"/>
      <c r="L514" s="151"/>
      <c r="M514" s="151"/>
    </row>
    <row r="515" spans="1:13" ht="30">
      <c r="A515" s="78" t="s">
        <v>130</v>
      </c>
      <c r="B515" s="52" t="s">
        <v>431</v>
      </c>
      <c r="C515" s="52" t="s">
        <v>70</v>
      </c>
      <c r="D515" s="52" t="s">
        <v>70</v>
      </c>
      <c r="E515" s="52" t="s">
        <v>379</v>
      </c>
      <c r="F515" s="52" t="s">
        <v>131</v>
      </c>
      <c r="G515" s="52"/>
      <c r="H515" s="52"/>
      <c r="I515" s="58">
        <f>I516</f>
        <v>15</v>
      </c>
      <c r="J515" s="151"/>
      <c r="K515" s="151"/>
      <c r="L515" s="151"/>
      <c r="M515" s="151"/>
    </row>
    <row r="516" spans="1:13" ht="30">
      <c r="A516" s="79" t="s">
        <v>134</v>
      </c>
      <c r="B516" s="52" t="s">
        <v>431</v>
      </c>
      <c r="C516" s="52" t="s">
        <v>70</v>
      </c>
      <c r="D516" s="52" t="s">
        <v>70</v>
      </c>
      <c r="E516" s="52" t="s">
        <v>379</v>
      </c>
      <c r="F516" s="52" t="s">
        <v>133</v>
      </c>
      <c r="G516" s="52"/>
      <c r="H516" s="52"/>
      <c r="I516" s="58">
        <f>I517</f>
        <v>15</v>
      </c>
      <c r="J516" s="151"/>
      <c r="K516" s="151"/>
      <c r="L516" s="151"/>
      <c r="M516" s="151"/>
    </row>
    <row r="517" spans="1:13" ht="18">
      <c r="A517" s="82" t="s">
        <v>114</v>
      </c>
      <c r="B517" s="52" t="s">
        <v>431</v>
      </c>
      <c r="C517" s="53" t="s">
        <v>70</v>
      </c>
      <c r="D517" s="53" t="s">
        <v>70</v>
      </c>
      <c r="E517" s="53" t="s">
        <v>379</v>
      </c>
      <c r="F517" s="53" t="s">
        <v>133</v>
      </c>
      <c r="G517" s="53" t="s">
        <v>98</v>
      </c>
      <c r="H517" s="53"/>
      <c r="I517" s="60">
        <v>15</v>
      </c>
      <c r="J517" s="151"/>
      <c r="K517" s="151"/>
      <c r="L517" s="151"/>
      <c r="M517" s="151"/>
    </row>
    <row r="518" spans="1:13" ht="27.75" customHeight="1">
      <c r="A518" s="79" t="s">
        <v>353</v>
      </c>
      <c r="B518" s="52" t="s">
        <v>431</v>
      </c>
      <c r="C518" s="52" t="s">
        <v>70</v>
      </c>
      <c r="D518" s="52" t="s">
        <v>70</v>
      </c>
      <c r="E518" s="52" t="s">
        <v>354</v>
      </c>
      <c r="F518" s="52"/>
      <c r="G518" s="52"/>
      <c r="H518" s="52"/>
      <c r="I518" s="57">
        <f>I520+I524+I529+I534</f>
        <v>100</v>
      </c>
      <c r="J518" s="151"/>
      <c r="K518" s="151"/>
      <c r="L518" s="151"/>
      <c r="M518" s="151"/>
    </row>
    <row r="519" spans="1:13" ht="60">
      <c r="A519" s="79" t="s">
        <v>355</v>
      </c>
      <c r="B519" s="52" t="s">
        <v>431</v>
      </c>
      <c r="C519" s="52" t="s">
        <v>70</v>
      </c>
      <c r="D519" s="52" t="s">
        <v>70</v>
      </c>
      <c r="E519" s="52" t="s">
        <v>359</v>
      </c>
      <c r="F519" s="52"/>
      <c r="G519" s="52"/>
      <c r="H519" s="52"/>
      <c r="I519" s="57">
        <f>I520</f>
        <v>50</v>
      </c>
      <c r="J519" s="151"/>
      <c r="K519" s="151"/>
      <c r="L519" s="151"/>
      <c r="M519" s="151"/>
    </row>
    <row r="520" spans="1:13" ht="18">
      <c r="A520" s="79" t="s">
        <v>310</v>
      </c>
      <c r="B520" s="52" t="s">
        <v>431</v>
      </c>
      <c r="C520" s="52" t="s">
        <v>70</v>
      </c>
      <c r="D520" s="52" t="s">
        <v>70</v>
      </c>
      <c r="E520" s="52" t="s">
        <v>360</v>
      </c>
      <c r="F520" s="52"/>
      <c r="G520" s="52"/>
      <c r="H520" s="52"/>
      <c r="I520" s="57">
        <f>I521</f>
        <v>50</v>
      </c>
      <c r="J520" s="151"/>
      <c r="K520" s="151"/>
      <c r="L520" s="151"/>
      <c r="M520" s="151"/>
    </row>
    <row r="521" spans="1:13" ht="30">
      <c r="A521" s="78" t="s">
        <v>130</v>
      </c>
      <c r="B521" s="52" t="s">
        <v>431</v>
      </c>
      <c r="C521" s="52" t="s">
        <v>70</v>
      </c>
      <c r="D521" s="52" t="s">
        <v>70</v>
      </c>
      <c r="E521" s="52" t="s">
        <v>360</v>
      </c>
      <c r="F521" s="52" t="s">
        <v>131</v>
      </c>
      <c r="G521" s="52"/>
      <c r="H521" s="52"/>
      <c r="I521" s="58">
        <f>I522</f>
        <v>50</v>
      </c>
      <c r="J521" s="151"/>
      <c r="K521" s="151"/>
      <c r="L521" s="151"/>
      <c r="M521" s="151"/>
    </row>
    <row r="522" spans="1:13" ht="30">
      <c r="A522" s="79" t="s">
        <v>134</v>
      </c>
      <c r="B522" s="52" t="s">
        <v>431</v>
      </c>
      <c r="C522" s="52" t="s">
        <v>70</v>
      </c>
      <c r="D522" s="52" t="s">
        <v>70</v>
      </c>
      <c r="E522" s="52" t="s">
        <v>360</v>
      </c>
      <c r="F522" s="52" t="s">
        <v>133</v>
      </c>
      <c r="G522" s="52"/>
      <c r="H522" s="52"/>
      <c r="I522" s="58">
        <f>I523</f>
        <v>50</v>
      </c>
      <c r="J522" s="151"/>
      <c r="K522" s="151"/>
      <c r="L522" s="151"/>
      <c r="M522" s="151"/>
    </row>
    <row r="523" spans="1:13" ht="18">
      <c r="A523" s="82" t="s">
        <v>114</v>
      </c>
      <c r="B523" s="52" t="s">
        <v>431</v>
      </c>
      <c r="C523" s="53" t="s">
        <v>70</v>
      </c>
      <c r="D523" s="53" t="s">
        <v>70</v>
      </c>
      <c r="E523" s="53" t="s">
        <v>360</v>
      </c>
      <c r="F523" s="53" t="s">
        <v>133</v>
      </c>
      <c r="G523" s="53" t="s">
        <v>98</v>
      </c>
      <c r="H523" s="53"/>
      <c r="I523" s="60">
        <v>50</v>
      </c>
      <c r="J523" s="151"/>
      <c r="K523" s="151"/>
      <c r="L523" s="151"/>
      <c r="M523" s="151"/>
    </row>
    <row r="524" spans="1:13" ht="76.5" customHeight="1">
      <c r="A524" s="78" t="s">
        <v>356</v>
      </c>
      <c r="B524" s="52" t="s">
        <v>431</v>
      </c>
      <c r="C524" s="52" t="s">
        <v>70</v>
      </c>
      <c r="D524" s="52" t="s">
        <v>70</v>
      </c>
      <c r="E524" s="52" t="s">
        <v>361</v>
      </c>
      <c r="F524" s="52"/>
      <c r="G524" s="52"/>
      <c r="H524" s="52"/>
      <c r="I524" s="58">
        <f>I525</f>
        <v>10</v>
      </c>
      <c r="J524" s="151"/>
      <c r="K524" s="151"/>
      <c r="L524" s="151"/>
      <c r="M524" s="151"/>
    </row>
    <row r="525" spans="1:13" ht="18">
      <c r="A525" s="79" t="s">
        <v>310</v>
      </c>
      <c r="B525" s="52" t="s">
        <v>431</v>
      </c>
      <c r="C525" s="52" t="s">
        <v>70</v>
      </c>
      <c r="D525" s="52" t="s">
        <v>70</v>
      </c>
      <c r="E525" s="52" t="s">
        <v>362</v>
      </c>
      <c r="F525" s="52"/>
      <c r="G525" s="52"/>
      <c r="H525" s="52"/>
      <c r="I525" s="58">
        <f>I526</f>
        <v>10</v>
      </c>
      <c r="J525" s="151"/>
      <c r="K525" s="151"/>
      <c r="L525" s="151"/>
      <c r="M525" s="151"/>
    </row>
    <row r="526" spans="1:13" ht="30">
      <c r="A526" s="78" t="s">
        <v>130</v>
      </c>
      <c r="B526" s="52" t="s">
        <v>431</v>
      </c>
      <c r="C526" s="52" t="s">
        <v>70</v>
      </c>
      <c r="D526" s="52" t="s">
        <v>70</v>
      </c>
      <c r="E526" s="52" t="s">
        <v>362</v>
      </c>
      <c r="F526" s="52" t="s">
        <v>131</v>
      </c>
      <c r="G526" s="52"/>
      <c r="H526" s="52"/>
      <c r="I526" s="58">
        <f>I527</f>
        <v>10</v>
      </c>
      <c r="J526" s="151"/>
      <c r="K526" s="151"/>
      <c r="L526" s="151"/>
      <c r="M526" s="151"/>
    </row>
    <row r="527" spans="1:13" ht="30">
      <c r="A527" s="79" t="s">
        <v>134</v>
      </c>
      <c r="B527" s="52" t="s">
        <v>431</v>
      </c>
      <c r="C527" s="52" t="s">
        <v>70</v>
      </c>
      <c r="D527" s="52" t="s">
        <v>70</v>
      </c>
      <c r="E527" s="52" t="s">
        <v>362</v>
      </c>
      <c r="F527" s="52" t="s">
        <v>133</v>
      </c>
      <c r="G527" s="52"/>
      <c r="H527" s="52"/>
      <c r="I527" s="58">
        <f>I528</f>
        <v>10</v>
      </c>
      <c r="J527" s="151"/>
      <c r="K527" s="151"/>
      <c r="L527" s="151"/>
      <c r="M527" s="151"/>
    </row>
    <row r="528" spans="1:13" ht="18">
      <c r="A528" s="82" t="s">
        <v>114</v>
      </c>
      <c r="B528" s="52" t="s">
        <v>431</v>
      </c>
      <c r="C528" s="53" t="s">
        <v>70</v>
      </c>
      <c r="D528" s="53" t="s">
        <v>70</v>
      </c>
      <c r="E528" s="53" t="s">
        <v>362</v>
      </c>
      <c r="F528" s="53" t="s">
        <v>133</v>
      </c>
      <c r="G528" s="53" t="s">
        <v>98</v>
      </c>
      <c r="H528" s="53"/>
      <c r="I528" s="60">
        <v>10</v>
      </c>
      <c r="J528" s="151"/>
      <c r="K528" s="151"/>
      <c r="L528" s="151"/>
      <c r="M528" s="151"/>
    </row>
    <row r="529" spans="1:13" ht="45">
      <c r="A529" s="78" t="s">
        <v>357</v>
      </c>
      <c r="B529" s="52" t="s">
        <v>431</v>
      </c>
      <c r="C529" s="52" t="s">
        <v>70</v>
      </c>
      <c r="D529" s="52" t="s">
        <v>70</v>
      </c>
      <c r="E529" s="52" t="s">
        <v>363</v>
      </c>
      <c r="F529" s="52"/>
      <c r="G529" s="52"/>
      <c r="H529" s="52"/>
      <c r="I529" s="58">
        <f>I530</f>
        <v>15</v>
      </c>
      <c r="J529" s="151"/>
      <c r="K529" s="151"/>
      <c r="L529" s="151"/>
      <c r="M529" s="151"/>
    </row>
    <row r="530" spans="1:13" ht="18">
      <c r="A530" s="79" t="s">
        <v>310</v>
      </c>
      <c r="B530" s="52" t="s">
        <v>431</v>
      </c>
      <c r="C530" s="52" t="s">
        <v>70</v>
      </c>
      <c r="D530" s="52" t="s">
        <v>70</v>
      </c>
      <c r="E530" s="52" t="s">
        <v>364</v>
      </c>
      <c r="F530" s="52"/>
      <c r="G530" s="53"/>
      <c r="H530" s="53"/>
      <c r="I530" s="58">
        <f>I531</f>
        <v>15</v>
      </c>
      <c r="J530" s="151"/>
      <c r="K530" s="151"/>
      <c r="L530" s="151"/>
      <c r="M530" s="151"/>
    </row>
    <row r="531" spans="1:13" ht="30">
      <c r="A531" s="78" t="s">
        <v>130</v>
      </c>
      <c r="B531" s="52" t="s">
        <v>431</v>
      </c>
      <c r="C531" s="52" t="s">
        <v>70</v>
      </c>
      <c r="D531" s="52" t="s">
        <v>70</v>
      </c>
      <c r="E531" s="52" t="s">
        <v>364</v>
      </c>
      <c r="F531" s="52" t="s">
        <v>131</v>
      </c>
      <c r="G531" s="53"/>
      <c r="H531" s="53"/>
      <c r="I531" s="58">
        <f>I532</f>
        <v>15</v>
      </c>
      <c r="J531" s="151"/>
      <c r="K531" s="151"/>
      <c r="L531" s="151"/>
      <c r="M531" s="151"/>
    </row>
    <row r="532" spans="1:13" ht="30">
      <c r="A532" s="79" t="s">
        <v>134</v>
      </c>
      <c r="B532" s="52" t="s">
        <v>431</v>
      </c>
      <c r="C532" s="52" t="s">
        <v>70</v>
      </c>
      <c r="D532" s="52" t="s">
        <v>70</v>
      </c>
      <c r="E532" s="52" t="s">
        <v>364</v>
      </c>
      <c r="F532" s="52" t="s">
        <v>133</v>
      </c>
      <c r="G532" s="53"/>
      <c r="H532" s="53"/>
      <c r="I532" s="58">
        <f>I533</f>
        <v>15</v>
      </c>
      <c r="J532" s="151"/>
      <c r="K532" s="151"/>
      <c r="L532" s="151"/>
      <c r="M532" s="151"/>
    </row>
    <row r="533" spans="1:13" ht="18">
      <c r="A533" s="82" t="s">
        <v>114</v>
      </c>
      <c r="B533" s="52" t="s">
        <v>431</v>
      </c>
      <c r="C533" s="53" t="s">
        <v>70</v>
      </c>
      <c r="D533" s="53" t="s">
        <v>70</v>
      </c>
      <c r="E533" s="53" t="s">
        <v>364</v>
      </c>
      <c r="F533" s="53" t="s">
        <v>133</v>
      </c>
      <c r="G533" s="53" t="s">
        <v>98</v>
      </c>
      <c r="H533" s="53"/>
      <c r="I533" s="60">
        <v>15</v>
      </c>
      <c r="J533" s="151"/>
      <c r="K533" s="151"/>
      <c r="L533" s="151"/>
      <c r="M533" s="151"/>
    </row>
    <row r="534" spans="1:13" ht="60">
      <c r="A534" s="78" t="s">
        <v>358</v>
      </c>
      <c r="B534" s="52" t="s">
        <v>431</v>
      </c>
      <c r="C534" s="52" t="s">
        <v>70</v>
      </c>
      <c r="D534" s="52" t="s">
        <v>70</v>
      </c>
      <c r="E534" s="52" t="s">
        <v>365</v>
      </c>
      <c r="F534" s="52"/>
      <c r="G534" s="52"/>
      <c r="H534" s="52"/>
      <c r="I534" s="58">
        <f>I535</f>
        <v>25</v>
      </c>
      <c r="J534" s="151"/>
      <c r="K534" s="151"/>
      <c r="L534" s="151"/>
      <c r="M534" s="151"/>
    </row>
    <row r="535" spans="1:13" ht="18">
      <c r="A535" s="79" t="s">
        <v>310</v>
      </c>
      <c r="B535" s="52" t="s">
        <v>431</v>
      </c>
      <c r="C535" s="52" t="s">
        <v>70</v>
      </c>
      <c r="D535" s="52" t="s">
        <v>70</v>
      </c>
      <c r="E535" s="52" t="s">
        <v>366</v>
      </c>
      <c r="F535" s="52"/>
      <c r="G535" s="52"/>
      <c r="H535" s="52"/>
      <c r="I535" s="58">
        <f>I536</f>
        <v>25</v>
      </c>
      <c r="J535" s="151"/>
      <c r="K535" s="151"/>
      <c r="L535" s="151"/>
      <c r="M535" s="151"/>
    </row>
    <row r="536" spans="1:13" ht="30">
      <c r="A536" s="78" t="s">
        <v>130</v>
      </c>
      <c r="B536" s="52" t="s">
        <v>431</v>
      </c>
      <c r="C536" s="52" t="s">
        <v>70</v>
      </c>
      <c r="D536" s="52" t="s">
        <v>70</v>
      </c>
      <c r="E536" s="52" t="s">
        <v>366</v>
      </c>
      <c r="F536" s="52" t="s">
        <v>131</v>
      </c>
      <c r="G536" s="52"/>
      <c r="H536" s="52"/>
      <c r="I536" s="58">
        <f>I537</f>
        <v>25</v>
      </c>
      <c r="J536" s="151"/>
      <c r="K536" s="151"/>
      <c r="L536" s="151"/>
      <c r="M536" s="151"/>
    </row>
    <row r="537" spans="1:13" ht="30">
      <c r="A537" s="79" t="s">
        <v>134</v>
      </c>
      <c r="B537" s="52" t="s">
        <v>431</v>
      </c>
      <c r="C537" s="52" t="s">
        <v>70</v>
      </c>
      <c r="D537" s="52" t="s">
        <v>70</v>
      </c>
      <c r="E537" s="52" t="s">
        <v>366</v>
      </c>
      <c r="F537" s="52" t="s">
        <v>133</v>
      </c>
      <c r="G537" s="52"/>
      <c r="H537" s="52"/>
      <c r="I537" s="58">
        <f>I538</f>
        <v>25</v>
      </c>
      <c r="J537" s="151"/>
      <c r="K537" s="151"/>
      <c r="L537" s="151"/>
      <c r="M537" s="151"/>
    </row>
    <row r="538" spans="1:13" ht="18">
      <c r="A538" s="82" t="s">
        <v>114</v>
      </c>
      <c r="B538" s="52" t="s">
        <v>431</v>
      </c>
      <c r="C538" s="53" t="s">
        <v>70</v>
      </c>
      <c r="D538" s="53" t="s">
        <v>70</v>
      </c>
      <c r="E538" s="53" t="s">
        <v>366</v>
      </c>
      <c r="F538" s="53" t="s">
        <v>133</v>
      </c>
      <c r="G538" s="53" t="s">
        <v>98</v>
      </c>
      <c r="H538" s="53"/>
      <c r="I538" s="60">
        <v>25</v>
      </c>
      <c r="J538" s="151"/>
      <c r="K538" s="151"/>
      <c r="L538" s="151"/>
      <c r="M538" s="151"/>
    </row>
    <row r="539" spans="1:13" ht="45">
      <c r="A539" s="79" t="s">
        <v>348</v>
      </c>
      <c r="B539" s="52" t="s">
        <v>431</v>
      </c>
      <c r="C539" s="52" t="s">
        <v>70</v>
      </c>
      <c r="D539" s="52" t="s">
        <v>70</v>
      </c>
      <c r="E539" s="52" t="s">
        <v>349</v>
      </c>
      <c r="F539" s="52"/>
      <c r="G539" s="52"/>
      <c r="H539" s="52"/>
      <c r="I539" s="57">
        <f>I540+I545</f>
        <v>30</v>
      </c>
      <c r="J539" s="151"/>
      <c r="K539" s="151"/>
      <c r="L539" s="151"/>
      <c r="M539" s="151"/>
    </row>
    <row r="540" spans="1:13" ht="42.75" customHeight="1">
      <c r="A540" s="79" t="s">
        <v>350</v>
      </c>
      <c r="B540" s="52" t="s">
        <v>431</v>
      </c>
      <c r="C540" s="52" t="s">
        <v>70</v>
      </c>
      <c r="D540" s="52" t="s">
        <v>70</v>
      </c>
      <c r="E540" s="52" t="s">
        <v>351</v>
      </c>
      <c r="F540" s="52"/>
      <c r="G540" s="52"/>
      <c r="H540" s="52"/>
      <c r="I540" s="57">
        <f>I541</f>
        <v>24</v>
      </c>
      <c r="J540" s="151"/>
      <c r="K540" s="151"/>
      <c r="L540" s="151"/>
      <c r="M540" s="151"/>
    </row>
    <row r="541" spans="1:13" ht="18">
      <c r="A541" s="79" t="s">
        <v>310</v>
      </c>
      <c r="B541" s="52" t="s">
        <v>431</v>
      </c>
      <c r="C541" s="52" t="s">
        <v>70</v>
      </c>
      <c r="D541" s="52" t="s">
        <v>70</v>
      </c>
      <c r="E541" s="52" t="s">
        <v>352</v>
      </c>
      <c r="F541" s="52"/>
      <c r="G541" s="52"/>
      <c r="H541" s="52"/>
      <c r="I541" s="57">
        <f>I542</f>
        <v>24</v>
      </c>
      <c r="J541" s="151"/>
      <c r="K541" s="151"/>
      <c r="L541" s="151"/>
      <c r="M541" s="151"/>
    </row>
    <row r="542" spans="1:13" ht="30">
      <c r="A542" s="78" t="s">
        <v>130</v>
      </c>
      <c r="B542" s="52" t="s">
        <v>431</v>
      </c>
      <c r="C542" s="52" t="s">
        <v>70</v>
      </c>
      <c r="D542" s="52" t="s">
        <v>70</v>
      </c>
      <c r="E542" s="52" t="s">
        <v>352</v>
      </c>
      <c r="F542" s="52" t="s">
        <v>131</v>
      </c>
      <c r="G542" s="52"/>
      <c r="H542" s="52"/>
      <c r="I542" s="58">
        <f>I543</f>
        <v>24</v>
      </c>
      <c r="J542" s="151"/>
      <c r="K542" s="151"/>
      <c r="L542" s="151"/>
      <c r="M542" s="151"/>
    </row>
    <row r="543" spans="1:13" ht="30">
      <c r="A543" s="79" t="s">
        <v>134</v>
      </c>
      <c r="B543" s="52" t="s">
        <v>431</v>
      </c>
      <c r="C543" s="52" t="s">
        <v>70</v>
      </c>
      <c r="D543" s="52" t="s">
        <v>70</v>
      </c>
      <c r="E543" s="52" t="s">
        <v>352</v>
      </c>
      <c r="F543" s="52" t="s">
        <v>133</v>
      </c>
      <c r="G543" s="52"/>
      <c r="H543" s="52"/>
      <c r="I543" s="58">
        <f>I544</f>
        <v>24</v>
      </c>
      <c r="J543" s="151"/>
      <c r="K543" s="151"/>
      <c r="L543" s="151"/>
      <c r="M543" s="151"/>
    </row>
    <row r="544" spans="1:13" ht="18">
      <c r="A544" s="82" t="s">
        <v>114</v>
      </c>
      <c r="B544" s="52" t="s">
        <v>431</v>
      </c>
      <c r="C544" s="53" t="s">
        <v>70</v>
      </c>
      <c r="D544" s="53" t="s">
        <v>70</v>
      </c>
      <c r="E544" s="53" t="s">
        <v>352</v>
      </c>
      <c r="F544" s="53" t="s">
        <v>133</v>
      </c>
      <c r="G544" s="53" t="s">
        <v>98</v>
      </c>
      <c r="H544" s="53"/>
      <c r="I544" s="60">
        <v>24</v>
      </c>
      <c r="J544" s="151"/>
      <c r="K544" s="151"/>
      <c r="L544" s="151"/>
      <c r="M544" s="151"/>
    </row>
    <row r="545" spans="1:13" ht="45">
      <c r="A545" s="79" t="s">
        <v>157</v>
      </c>
      <c r="B545" s="52" t="s">
        <v>431</v>
      </c>
      <c r="C545" s="52" t="s">
        <v>70</v>
      </c>
      <c r="D545" s="52" t="s">
        <v>70</v>
      </c>
      <c r="E545" s="52" t="s">
        <v>158</v>
      </c>
      <c r="F545" s="52"/>
      <c r="G545" s="52"/>
      <c r="H545" s="53"/>
      <c r="I545" s="58">
        <f>I546</f>
        <v>6</v>
      </c>
      <c r="J545" s="151"/>
      <c r="K545" s="151"/>
      <c r="L545" s="151"/>
      <c r="M545" s="151"/>
    </row>
    <row r="546" spans="1:13" ht="18">
      <c r="A546" s="79" t="s">
        <v>310</v>
      </c>
      <c r="B546" s="52" t="s">
        <v>431</v>
      </c>
      <c r="C546" s="52" t="s">
        <v>70</v>
      </c>
      <c r="D546" s="52" t="s">
        <v>70</v>
      </c>
      <c r="E546" s="52" t="s">
        <v>159</v>
      </c>
      <c r="F546" s="52"/>
      <c r="G546" s="52"/>
      <c r="H546" s="53"/>
      <c r="I546" s="58">
        <f>I547</f>
        <v>6</v>
      </c>
      <c r="J546" s="151"/>
      <c r="K546" s="151"/>
      <c r="L546" s="151"/>
      <c r="M546" s="151"/>
    </row>
    <row r="547" spans="1:13" ht="30">
      <c r="A547" s="78" t="s">
        <v>130</v>
      </c>
      <c r="B547" s="52" t="s">
        <v>431</v>
      </c>
      <c r="C547" s="52" t="s">
        <v>70</v>
      </c>
      <c r="D547" s="52" t="s">
        <v>70</v>
      </c>
      <c r="E547" s="52" t="s">
        <v>159</v>
      </c>
      <c r="F547" s="52" t="s">
        <v>131</v>
      </c>
      <c r="G547" s="52"/>
      <c r="H547" s="53"/>
      <c r="I547" s="58">
        <f>I548</f>
        <v>6</v>
      </c>
      <c r="J547" s="151"/>
      <c r="K547" s="151"/>
      <c r="L547" s="151"/>
      <c r="M547" s="151"/>
    </row>
    <row r="548" spans="1:13" ht="30">
      <c r="A548" s="79" t="s">
        <v>134</v>
      </c>
      <c r="B548" s="52" t="s">
        <v>431</v>
      </c>
      <c r="C548" s="52" t="s">
        <v>70</v>
      </c>
      <c r="D548" s="52" t="s">
        <v>70</v>
      </c>
      <c r="E548" s="52" t="s">
        <v>159</v>
      </c>
      <c r="F548" s="52" t="s">
        <v>133</v>
      </c>
      <c r="G548" s="52"/>
      <c r="H548" s="53"/>
      <c r="I548" s="58">
        <f>I549</f>
        <v>6</v>
      </c>
      <c r="J548" s="151"/>
      <c r="K548" s="151"/>
      <c r="L548" s="151"/>
      <c r="M548" s="151"/>
    </row>
    <row r="549" spans="1:13" ht="18">
      <c r="A549" s="82" t="s">
        <v>114</v>
      </c>
      <c r="B549" s="52" t="s">
        <v>431</v>
      </c>
      <c r="C549" s="53" t="s">
        <v>70</v>
      </c>
      <c r="D549" s="53" t="s">
        <v>70</v>
      </c>
      <c r="E549" s="53" t="s">
        <v>159</v>
      </c>
      <c r="F549" s="53" t="s">
        <v>133</v>
      </c>
      <c r="G549" s="53" t="s">
        <v>98</v>
      </c>
      <c r="H549" s="53"/>
      <c r="I549" s="60">
        <v>6</v>
      </c>
      <c r="J549" s="151"/>
      <c r="K549" s="151"/>
      <c r="L549" s="151"/>
      <c r="M549" s="151"/>
    </row>
    <row r="550" spans="1:13" ht="18">
      <c r="A550" s="81" t="s">
        <v>110</v>
      </c>
      <c r="B550" s="54" t="s">
        <v>431</v>
      </c>
      <c r="C550" s="54" t="s">
        <v>67</v>
      </c>
      <c r="D550" s="52"/>
      <c r="E550" s="52"/>
      <c r="F550" s="52"/>
      <c r="G550" s="52"/>
      <c r="H550" s="53"/>
      <c r="I550" s="56">
        <f>I551+I602</f>
        <v>26589</v>
      </c>
      <c r="J550" s="151"/>
      <c r="K550" s="151"/>
      <c r="L550" s="151"/>
      <c r="M550" s="151"/>
    </row>
    <row r="551" spans="1:13" ht="18">
      <c r="A551" s="81" t="s">
        <v>59</v>
      </c>
      <c r="B551" s="54" t="s">
        <v>431</v>
      </c>
      <c r="C551" s="54" t="s">
        <v>67</v>
      </c>
      <c r="D551" s="54" t="s">
        <v>63</v>
      </c>
      <c r="E551" s="54"/>
      <c r="F551" s="54"/>
      <c r="G551" s="54"/>
      <c r="H551" s="54"/>
      <c r="I551" s="55">
        <f>I552</f>
        <v>19756.8</v>
      </c>
      <c r="J551" s="151"/>
      <c r="K551" s="151"/>
      <c r="L551" s="151"/>
      <c r="M551" s="151"/>
    </row>
    <row r="552" spans="1:13" ht="45">
      <c r="A552" s="79" t="s">
        <v>199</v>
      </c>
      <c r="B552" s="52" t="s">
        <v>431</v>
      </c>
      <c r="C552" s="52" t="s">
        <v>67</v>
      </c>
      <c r="D552" s="52" t="s">
        <v>63</v>
      </c>
      <c r="E552" s="52" t="s">
        <v>331</v>
      </c>
      <c r="F552" s="52"/>
      <c r="G552" s="52"/>
      <c r="H552" s="52"/>
      <c r="I552" s="58">
        <f>I553+I569+I575+I581+I593</f>
        <v>19756.8</v>
      </c>
      <c r="J552" s="151"/>
      <c r="K552" s="151"/>
      <c r="L552" s="151"/>
      <c r="M552" s="151"/>
    </row>
    <row r="553" spans="1:13" ht="30">
      <c r="A553" s="79" t="s">
        <v>217</v>
      </c>
      <c r="B553" s="52" t="s">
        <v>431</v>
      </c>
      <c r="C553" s="52" t="s">
        <v>67</v>
      </c>
      <c r="D553" s="52" t="s">
        <v>63</v>
      </c>
      <c r="E553" s="52" t="s">
        <v>332</v>
      </c>
      <c r="F553" s="52"/>
      <c r="G553" s="52"/>
      <c r="H553" s="52"/>
      <c r="I553" s="58">
        <f>I559+I554+I564</f>
        <v>30</v>
      </c>
      <c r="J553" s="151"/>
      <c r="K553" s="151"/>
      <c r="L553" s="151"/>
      <c r="M553" s="151"/>
    </row>
    <row r="554" spans="1:13" ht="30">
      <c r="A554" s="79" t="s">
        <v>220</v>
      </c>
      <c r="B554" s="52" t="s">
        <v>431</v>
      </c>
      <c r="C554" s="52" t="s">
        <v>67</v>
      </c>
      <c r="D554" s="52" t="s">
        <v>63</v>
      </c>
      <c r="E554" s="128" t="s">
        <v>218</v>
      </c>
      <c r="F554" s="52"/>
      <c r="G554" s="52"/>
      <c r="H554" s="52"/>
      <c r="I554" s="58">
        <f>I555</f>
        <v>10</v>
      </c>
      <c r="J554" s="151"/>
      <c r="K554" s="151"/>
      <c r="L554" s="151"/>
      <c r="M554" s="151"/>
    </row>
    <row r="555" spans="1:13" ht="18">
      <c r="A555" s="79" t="s">
        <v>310</v>
      </c>
      <c r="B555" s="52" t="s">
        <v>431</v>
      </c>
      <c r="C555" s="52" t="s">
        <v>67</v>
      </c>
      <c r="D555" s="52" t="s">
        <v>63</v>
      </c>
      <c r="E555" s="132" t="s">
        <v>219</v>
      </c>
      <c r="F555" s="52"/>
      <c r="G555" s="52"/>
      <c r="H555" s="52"/>
      <c r="I555" s="58">
        <f>I556</f>
        <v>10</v>
      </c>
      <c r="J555" s="151"/>
      <c r="K555" s="151"/>
      <c r="L555" s="151"/>
      <c r="M555" s="151"/>
    </row>
    <row r="556" spans="1:13" ht="45.75" customHeight="1">
      <c r="A556" s="78" t="s">
        <v>137</v>
      </c>
      <c r="B556" s="52" t="s">
        <v>431</v>
      </c>
      <c r="C556" s="52" t="s">
        <v>67</v>
      </c>
      <c r="D556" s="52" t="s">
        <v>63</v>
      </c>
      <c r="E556" s="52" t="s">
        <v>219</v>
      </c>
      <c r="F556" s="52" t="s">
        <v>136</v>
      </c>
      <c r="G556" s="52"/>
      <c r="H556" s="52"/>
      <c r="I556" s="58">
        <f>I557</f>
        <v>10</v>
      </c>
      <c r="J556" s="151"/>
      <c r="K556" s="151"/>
      <c r="L556" s="151"/>
      <c r="M556" s="151"/>
    </row>
    <row r="557" spans="1:13" ht="18">
      <c r="A557" s="78" t="s">
        <v>139</v>
      </c>
      <c r="B557" s="52" t="s">
        <v>431</v>
      </c>
      <c r="C557" s="52" t="s">
        <v>67</v>
      </c>
      <c r="D557" s="52" t="s">
        <v>63</v>
      </c>
      <c r="E557" s="52" t="s">
        <v>219</v>
      </c>
      <c r="F557" s="52" t="s">
        <v>138</v>
      </c>
      <c r="G557" s="52"/>
      <c r="H557" s="52"/>
      <c r="I557" s="58">
        <f>I558</f>
        <v>10</v>
      </c>
      <c r="J557" s="151"/>
      <c r="K557" s="151"/>
      <c r="L557" s="151"/>
      <c r="M557" s="151"/>
    </row>
    <row r="558" spans="1:13" ht="18">
      <c r="A558" s="82" t="s">
        <v>114</v>
      </c>
      <c r="B558" s="52" t="s">
        <v>431</v>
      </c>
      <c r="C558" s="53" t="s">
        <v>67</v>
      </c>
      <c r="D558" s="53" t="s">
        <v>63</v>
      </c>
      <c r="E558" s="53" t="s">
        <v>219</v>
      </c>
      <c r="F558" s="53" t="s">
        <v>138</v>
      </c>
      <c r="G558" s="53" t="s">
        <v>98</v>
      </c>
      <c r="H558" s="52"/>
      <c r="I558" s="60">
        <v>10</v>
      </c>
      <c r="J558" s="151"/>
      <c r="K558" s="151"/>
      <c r="L558" s="151"/>
      <c r="M558" s="151"/>
    </row>
    <row r="559" spans="1:13" ht="42.75" customHeight="1">
      <c r="A559" s="87" t="s">
        <v>387</v>
      </c>
      <c r="B559" s="52" t="s">
        <v>431</v>
      </c>
      <c r="C559" s="52" t="s">
        <v>67</v>
      </c>
      <c r="D559" s="52" t="s">
        <v>63</v>
      </c>
      <c r="E559" s="128" t="s">
        <v>388</v>
      </c>
      <c r="F559" s="53"/>
      <c r="G559" s="53"/>
      <c r="H559" s="53"/>
      <c r="I559" s="58">
        <f>I560</f>
        <v>10</v>
      </c>
      <c r="J559" s="151"/>
      <c r="K559" s="151"/>
      <c r="L559" s="151"/>
      <c r="M559" s="151"/>
    </row>
    <row r="560" spans="1:13" ht="18">
      <c r="A560" s="130" t="s">
        <v>310</v>
      </c>
      <c r="B560" s="52" t="s">
        <v>431</v>
      </c>
      <c r="C560" s="52" t="s">
        <v>67</v>
      </c>
      <c r="D560" s="52" t="s">
        <v>63</v>
      </c>
      <c r="E560" s="132" t="s">
        <v>389</v>
      </c>
      <c r="F560" s="53"/>
      <c r="G560" s="53"/>
      <c r="H560" s="53"/>
      <c r="I560" s="58">
        <f>I561</f>
        <v>10</v>
      </c>
      <c r="J560" s="151"/>
      <c r="K560" s="151"/>
      <c r="L560" s="151"/>
      <c r="M560" s="151"/>
    </row>
    <row r="561" spans="1:13" ht="30">
      <c r="A561" s="78" t="s">
        <v>130</v>
      </c>
      <c r="B561" s="52" t="s">
        <v>431</v>
      </c>
      <c r="C561" s="52" t="s">
        <v>67</v>
      </c>
      <c r="D561" s="52" t="s">
        <v>63</v>
      </c>
      <c r="E561" s="132" t="s">
        <v>389</v>
      </c>
      <c r="F561" s="52" t="s">
        <v>131</v>
      </c>
      <c r="G561" s="53"/>
      <c r="H561" s="53"/>
      <c r="I561" s="58">
        <f>I562</f>
        <v>10</v>
      </c>
      <c r="J561" s="151"/>
      <c r="K561" s="151"/>
      <c r="L561" s="151"/>
      <c r="M561" s="151"/>
    </row>
    <row r="562" spans="1:13" ht="30">
      <c r="A562" s="79" t="s">
        <v>134</v>
      </c>
      <c r="B562" s="52" t="s">
        <v>431</v>
      </c>
      <c r="C562" s="52" t="s">
        <v>67</v>
      </c>
      <c r="D562" s="52" t="s">
        <v>63</v>
      </c>
      <c r="E562" s="132" t="s">
        <v>389</v>
      </c>
      <c r="F562" s="52" t="s">
        <v>133</v>
      </c>
      <c r="G562" s="53"/>
      <c r="H562" s="53"/>
      <c r="I562" s="58">
        <f>I563</f>
        <v>10</v>
      </c>
      <c r="J562" s="151"/>
      <c r="K562" s="151"/>
      <c r="L562" s="151"/>
      <c r="M562" s="151"/>
    </row>
    <row r="563" spans="1:13" ht="18">
      <c r="A563" s="80" t="s">
        <v>114</v>
      </c>
      <c r="B563" s="52" t="s">
        <v>431</v>
      </c>
      <c r="C563" s="53" t="s">
        <v>67</v>
      </c>
      <c r="D563" s="53" t="s">
        <v>63</v>
      </c>
      <c r="E563" s="132" t="s">
        <v>389</v>
      </c>
      <c r="F563" s="53" t="s">
        <v>133</v>
      </c>
      <c r="G563" s="53" t="s">
        <v>98</v>
      </c>
      <c r="H563" s="53"/>
      <c r="I563" s="60">
        <v>10</v>
      </c>
      <c r="J563" s="151"/>
      <c r="K563" s="151"/>
      <c r="L563" s="151"/>
      <c r="M563" s="151"/>
    </row>
    <row r="564" spans="1:13" ht="43.5" customHeight="1">
      <c r="A564" s="130" t="s">
        <v>221</v>
      </c>
      <c r="B564" s="52" t="s">
        <v>431</v>
      </c>
      <c r="C564" s="52" t="s">
        <v>67</v>
      </c>
      <c r="D564" s="52" t="s">
        <v>63</v>
      </c>
      <c r="E564" s="128" t="s">
        <v>222</v>
      </c>
      <c r="F564" s="53"/>
      <c r="G564" s="53"/>
      <c r="H564" s="53"/>
      <c r="I564" s="58">
        <f>I565</f>
        <v>10</v>
      </c>
      <c r="J564" s="151"/>
      <c r="K564" s="151"/>
      <c r="L564" s="151"/>
      <c r="M564" s="151"/>
    </row>
    <row r="565" spans="1:13" ht="18">
      <c r="A565" s="130" t="s">
        <v>310</v>
      </c>
      <c r="B565" s="52" t="s">
        <v>431</v>
      </c>
      <c r="C565" s="52" t="s">
        <v>67</v>
      </c>
      <c r="D565" s="52" t="s">
        <v>63</v>
      </c>
      <c r="E565" s="132" t="s">
        <v>223</v>
      </c>
      <c r="F565" s="53"/>
      <c r="G565" s="53"/>
      <c r="H565" s="53"/>
      <c r="I565" s="58">
        <f>I566</f>
        <v>10</v>
      </c>
      <c r="J565" s="151"/>
      <c r="K565" s="151"/>
      <c r="L565" s="151"/>
      <c r="M565" s="151"/>
    </row>
    <row r="566" spans="1:13" ht="30">
      <c r="A566" s="78" t="s">
        <v>130</v>
      </c>
      <c r="B566" s="52" t="s">
        <v>431</v>
      </c>
      <c r="C566" s="52" t="s">
        <v>67</v>
      </c>
      <c r="D566" s="52" t="s">
        <v>63</v>
      </c>
      <c r="E566" s="132" t="s">
        <v>223</v>
      </c>
      <c r="F566" s="52" t="s">
        <v>131</v>
      </c>
      <c r="G566" s="53"/>
      <c r="H566" s="53"/>
      <c r="I566" s="58">
        <f>I567</f>
        <v>10</v>
      </c>
      <c r="J566" s="151"/>
      <c r="K566" s="151"/>
      <c r="L566" s="151"/>
      <c r="M566" s="151"/>
    </row>
    <row r="567" spans="1:13" ht="30">
      <c r="A567" s="79" t="s">
        <v>134</v>
      </c>
      <c r="B567" s="52" t="s">
        <v>431</v>
      </c>
      <c r="C567" s="52" t="s">
        <v>67</v>
      </c>
      <c r="D567" s="52" t="s">
        <v>63</v>
      </c>
      <c r="E567" s="132" t="s">
        <v>223</v>
      </c>
      <c r="F567" s="52" t="s">
        <v>133</v>
      </c>
      <c r="G567" s="53"/>
      <c r="H567" s="53"/>
      <c r="I567" s="58">
        <f>I568</f>
        <v>10</v>
      </c>
      <c r="J567" s="151"/>
      <c r="K567" s="151"/>
      <c r="L567" s="151"/>
      <c r="M567" s="151"/>
    </row>
    <row r="568" spans="1:13" ht="18">
      <c r="A568" s="80" t="s">
        <v>114</v>
      </c>
      <c r="B568" s="52" t="s">
        <v>431</v>
      </c>
      <c r="C568" s="53" t="s">
        <v>67</v>
      </c>
      <c r="D568" s="53" t="s">
        <v>63</v>
      </c>
      <c r="E568" s="132" t="s">
        <v>223</v>
      </c>
      <c r="F568" s="53" t="s">
        <v>133</v>
      </c>
      <c r="G568" s="53" t="s">
        <v>98</v>
      </c>
      <c r="H568" s="53"/>
      <c r="I568" s="60">
        <v>10</v>
      </c>
      <c r="J568" s="151"/>
      <c r="K568" s="151"/>
      <c r="L568" s="151"/>
      <c r="M568" s="151"/>
    </row>
    <row r="569" spans="1:13" ht="30">
      <c r="A569" s="78" t="s">
        <v>36</v>
      </c>
      <c r="B569" s="52" t="s">
        <v>431</v>
      </c>
      <c r="C569" s="52" t="s">
        <v>67</v>
      </c>
      <c r="D569" s="52" t="s">
        <v>63</v>
      </c>
      <c r="E569" s="52" t="s">
        <v>328</v>
      </c>
      <c r="F569" s="52"/>
      <c r="G569" s="52"/>
      <c r="H569" s="52"/>
      <c r="I569" s="58">
        <f>I570</f>
        <v>13713.1</v>
      </c>
      <c r="J569" s="151"/>
      <c r="K569" s="151"/>
      <c r="L569" s="151"/>
      <c r="M569" s="151"/>
    </row>
    <row r="570" spans="1:13" ht="60">
      <c r="A570" s="79" t="s">
        <v>327</v>
      </c>
      <c r="B570" s="52" t="s">
        <v>431</v>
      </c>
      <c r="C570" s="52" t="s">
        <v>67</v>
      </c>
      <c r="D570" s="52" t="s">
        <v>63</v>
      </c>
      <c r="E570" s="52" t="s">
        <v>329</v>
      </c>
      <c r="F570" s="52"/>
      <c r="G570" s="52"/>
      <c r="H570" s="52"/>
      <c r="I570" s="58">
        <f>I571</f>
        <v>13713.1</v>
      </c>
      <c r="J570" s="151"/>
      <c r="K570" s="151"/>
      <c r="L570" s="151"/>
      <c r="M570" s="151"/>
    </row>
    <row r="571" spans="1:13" ht="18">
      <c r="A571" s="79" t="s">
        <v>310</v>
      </c>
      <c r="B571" s="52" t="s">
        <v>431</v>
      </c>
      <c r="C571" s="52" t="s">
        <v>67</v>
      </c>
      <c r="D571" s="52" t="s">
        <v>63</v>
      </c>
      <c r="E571" s="52" t="s">
        <v>330</v>
      </c>
      <c r="F571" s="52"/>
      <c r="G571" s="52"/>
      <c r="H571" s="52"/>
      <c r="I571" s="58">
        <f>I572</f>
        <v>13713.1</v>
      </c>
      <c r="J571" s="151"/>
      <c r="K571" s="151"/>
      <c r="L571" s="151"/>
      <c r="M571" s="151"/>
    </row>
    <row r="572" spans="1:13" ht="43.5" customHeight="1">
      <c r="A572" s="78" t="s">
        <v>137</v>
      </c>
      <c r="B572" s="52" t="s">
        <v>431</v>
      </c>
      <c r="C572" s="52" t="s">
        <v>67</v>
      </c>
      <c r="D572" s="52" t="s">
        <v>63</v>
      </c>
      <c r="E572" s="52" t="s">
        <v>330</v>
      </c>
      <c r="F572" s="52" t="s">
        <v>136</v>
      </c>
      <c r="G572" s="52"/>
      <c r="H572" s="52"/>
      <c r="I572" s="57">
        <f>I573</f>
        <v>13713.1</v>
      </c>
      <c r="J572" s="151"/>
      <c r="K572" s="151"/>
      <c r="L572" s="151"/>
      <c r="M572" s="151"/>
    </row>
    <row r="573" spans="1:13" ht="18">
      <c r="A573" s="78" t="s">
        <v>139</v>
      </c>
      <c r="B573" s="52" t="s">
        <v>431</v>
      </c>
      <c r="C573" s="52" t="s">
        <v>67</v>
      </c>
      <c r="D573" s="52" t="s">
        <v>63</v>
      </c>
      <c r="E573" s="52" t="s">
        <v>330</v>
      </c>
      <c r="F573" s="52" t="s">
        <v>138</v>
      </c>
      <c r="G573" s="52"/>
      <c r="H573" s="52"/>
      <c r="I573" s="57">
        <f>I574</f>
        <v>13713.1</v>
      </c>
      <c r="J573" s="151"/>
      <c r="K573" s="151"/>
      <c r="L573" s="151"/>
      <c r="M573" s="151"/>
    </row>
    <row r="574" spans="1:13" ht="18">
      <c r="A574" s="80" t="s">
        <v>114</v>
      </c>
      <c r="B574" s="52" t="s">
        <v>431</v>
      </c>
      <c r="C574" s="53" t="s">
        <v>67</v>
      </c>
      <c r="D574" s="53" t="s">
        <v>63</v>
      </c>
      <c r="E574" s="53" t="s">
        <v>330</v>
      </c>
      <c r="F574" s="53" t="s">
        <v>138</v>
      </c>
      <c r="G574" s="53" t="s">
        <v>98</v>
      </c>
      <c r="H574" s="53"/>
      <c r="I574" s="59">
        <v>13713.1</v>
      </c>
      <c r="J574" s="151"/>
      <c r="K574" s="151"/>
      <c r="L574" s="151"/>
      <c r="M574" s="151"/>
    </row>
    <row r="575" spans="1:13" ht="30">
      <c r="A575" s="79" t="s">
        <v>37</v>
      </c>
      <c r="B575" s="52" t="s">
        <v>431</v>
      </c>
      <c r="C575" s="52" t="s">
        <v>67</v>
      </c>
      <c r="D575" s="52" t="s">
        <v>63</v>
      </c>
      <c r="E575" s="52" t="s">
        <v>323</v>
      </c>
      <c r="F575" s="52"/>
      <c r="G575" s="52"/>
      <c r="H575" s="52"/>
      <c r="I575" s="57">
        <f>I576</f>
        <v>2574.1</v>
      </c>
      <c r="J575" s="151"/>
      <c r="K575" s="151"/>
      <c r="L575" s="151"/>
      <c r="M575" s="151"/>
    </row>
    <row r="576" spans="1:13" ht="30">
      <c r="A576" s="79" t="s">
        <v>324</v>
      </c>
      <c r="B576" s="52" t="s">
        <v>431</v>
      </c>
      <c r="C576" s="52" t="s">
        <v>67</v>
      </c>
      <c r="D576" s="52" t="s">
        <v>63</v>
      </c>
      <c r="E576" s="52" t="s">
        <v>325</v>
      </c>
      <c r="F576" s="52"/>
      <c r="G576" s="52"/>
      <c r="H576" s="52"/>
      <c r="I576" s="58">
        <f>I577</f>
        <v>2574.1</v>
      </c>
      <c r="J576" s="151"/>
      <c r="K576" s="151"/>
      <c r="L576" s="151"/>
      <c r="M576" s="151"/>
    </row>
    <row r="577" spans="1:13" ht="18">
      <c r="A577" s="79" t="s">
        <v>310</v>
      </c>
      <c r="B577" s="52" t="s">
        <v>431</v>
      </c>
      <c r="C577" s="52" t="s">
        <v>67</v>
      </c>
      <c r="D577" s="52" t="s">
        <v>63</v>
      </c>
      <c r="E577" s="52" t="s">
        <v>326</v>
      </c>
      <c r="F577" s="52"/>
      <c r="G577" s="52"/>
      <c r="H577" s="52"/>
      <c r="I577" s="58">
        <f>I578</f>
        <v>2574.1</v>
      </c>
      <c r="J577" s="151"/>
      <c r="K577" s="151"/>
      <c r="L577" s="151"/>
      <c r="M577" s="151"/>
    </row>
    <row r="578" spans="1:13" ht="42.75" customHeight="1">
      <c r="A578" s="78" t="s">
        <v>137</v>
      </c>
      <c r="B578" s="52" t="s">
        <v>431</v>
      </c>
      <c r="C578" s="52" t="s">
        <v>67</v>
      </c>
      <c r="D578" s="52" t="s">
        <v>63</v>
      </c>
      <c r="E578" s="52" t="s">
        <v>326</v>
      </c>
      <c r="F578" s="52" t="s">
        <v>136</v>
      </c>
      <c r="G578" s="52"/>
      <c r="H578" s="52"/>
      <c r="I578" s="57">
        <f>I579</f>
        <v>2574.1</v>
      </c>
      <c r="J578" s="151"/>
      <c r="K578" s="151"/>
      <c r="L578" s="151"/>
      <c r="M578" s="151"/>
    </row>
    <row r="579" spans="1:13" ht="18">
      <c r="A579" s="78" t="s">
        <v>139</v>
      </c>
      <c r="B579" s="52" t="s">
        <v>431</v>
      </c>
      <c r="C579" s="52" t="s">
        <v>67</v>
      </c>
      <c r="D579" s="52" t="s">
        <v>63</v>
      </c>
      <c r="E579" s="52" t="s">
        <v>326</v>
      </c>
      <c r="F579" s="52" t="s">
        <v>138</v>
      </c>
      <c r="G579" s="52"/>
      <c r="H579" s="52"/>
      <c r="I579" s="57">
        <f>I580</f>
        <v>2574.1</v>
      </c>
      <c r="J579" s="151"/>
      <c r="K579" s="151"/>
      <c r="L579" s="151"/>
      <c r="M579" s="151"/>
    </row>
    <row r="580" spans="1:13" ht="18">
      <c r="A580" s="80" t="s">
        <v>114</v>
      </c>
      <c r="B580" s="52" t="s">
        <v>431</v>
      </c>
      <c r="C580" s="53" t="s">
        <v>67</v>
      </c>
      <c r="D580" s="53" t="s">
        <v>63</v>
      </c>
      <c r="E580" s="53" t="s">
        <v>326</v>
      </c>
      <c r="F580" s="53" t="s">
        <v>138</v>
      </c>
      <c r="G580" s="53" t="s">
        <v>98</v>
      </c>
      <c r="H580" s="53"/>
      <c r="I580" s="59">
        <v>2574.1</v>
      </c>
      <c r="J580" s="151"/>
      <c r="K580" s="151"/>
      <c r="L580" s="151"/>
      <c r="M580" s="151"/>
    </row>
    <row r="581" spans="1:13" ht="30">
      <c r="A581" s="79" t="s">
        <v>38</v>
      </c>
      <c r="B581" s="52" t="s">
        <v>431</v>
      </c>
      <c r="C581" s="52" t="s">
        <v>67</v>
      </c>
      <c r="D581" s="52" t="s">
        <v>63</v>
      </c>
      <c r="E581" s="52" t="s">
        <v>320</v>
      </c>
      <c r="F581" s="52"/>
      <c r="G581" s="52"/>
      <c r="H581" s="52"/>
      <c r="I581" s="57">
        <f>I582</f>
        <v>2942.6</v>
      </c>
      <c r="J581" s="151"/>
      <c r="K581" s="151"/>
      <c r="L581" s="151"/>
      <c r="M581" s="151"/>
    </row>
    <row r="582" spans="1:13" ht="30">
      <c r="A582" s="79" t="s">
        <v>151</v>
      </c>
      <c r="B582" s="52" t="s">
        <v>431</v>
      </c>
      <c r="C582" s="52" t="s">
        <v>67</v>
      </c>
      <c r="D582" s="52" t="s">
        <v>63</v>
      </c>
      <c r="E582" s="52" t="s">
        <v>321</v>
      </c>
      <c r="F582" s="52"/>
      <c r="G582" s="52"/>
      <c r="H582" s="52"/>
      <c r="I582" s="58">
        <f>I583</f>
        <v>2942.6</v>
      </c>
      <c r="J582" s="151"/>
      <c r="K582" s="151"/>
      <c r="L582" s="151"/>
      <c r="M582" s="151"/>
    </row>
    <row r="583" spans="1:13" ht="18">
      <c r="A583" s="79" t="s">
        <v>310</v>
      </c>
      <c r="B583" s="52" t="s">
        <v>431</v>
      </c>
      <c r="C583" s="52" t="s">
        <v>67</v>
      </c>
      <c r="D583" s="52" t="s">
        <v>63</v>
      </c>
      <c r="E583" s="52" t="s">
        <v>322</v>
      </c>
      <c r="F583" s="52"/>
      <c r="G583" s="52"/>
      <c r="H583" s="52"/>
      <c r="I583" s="58">
        <f>I584+I587+I590</f>
        <v>2942.6</v>
      </c>
      <c r="J583" s="151"/>
      <c r="K583" s="151"/>
      <c r="L583" s="151"/>
      <c r="M583" s="151"/>
    </row>
    <row r="584" spans="1:13" ht="75" customHeight="1">
      <c r="A584" s="78" t="s">
        <v>264</v>
      </c>
      <c r="B584" s="52" t="s">
        <v>431</v>
      </c>
      <c r="C584" s="52" t="s">
        <v>67</v>
      </c>
      <c r="D584" s="52" t="s">
        <v>63</v>
      </c>
      <c r="E584" s="52" t="s">
        <v>322</v>
      </c>
      <c r="F584" s="52" t="s">
        <v>128</v>
      </c>
      <c r="G584" s="52"/>
      <c r="H584" s="52"/>
      <c r="I584" s="58">
        <f>I585</f>
        <v>2408</v>
      </c>
      <c r="J584" s="151"/>
      <c r="K584" s="151"/>
      <c r="L584" s="151"/>
      <c r="M584" s="151"/>
    </row>
    <row r="585" spans="1:13" ht="30">
      <c r="A585" s="78" t="s">
        <v>141</v>
      </c>
      <c r="B585" s="52" t="s">
        <v>431</v>
      </c>
      <c r="C585" s="52" t="s">
        <v>67</v>
      </c>
      <c r="D585" s="52" t="s">
        <v>63</v>
      </c>
      <c r="E585" s="52" t="s">
        <v>322</v>
      </c>
      <c r="F585" s="52" t="s">
        <v>140</v>
      </c>
      <c r="G585" s="52"/>
      <c r="H585" s="52"/>
      <c r="I585" s="58">
        <f>I586</f>
        <v>2408</v>
      </c>
      <c r="J585" s="151"/>
      <c r="K585" s="151"/>
      <c r="L585" s="151"/>
      <c r="M585" s="151"/>
    </row>
    <row r="586" spans="1:13" ht="18">
      <c r="A586" s="82" t="s">
        <v>114</v>
      </c>
      <c r="B586" s="52" t="s">
        <v>431</v>
      </c>
      <c r="C586" s="53" t="s">
        <v>67</v>
      </c>
      <c r="D586" s="53" t="s">
        <v>63</v>
      </c>
      <c r="E586" s="53" t="s">
        <v>322</v>
      </c>
      <c r="F586" s="53" t="s">
        <v>140</v>
      </c>
      <c r="G586" s="53" t="s">
        <v>98</v>
      </c>
      <c r="H586" s="53"/>
      <c r="I586" s="60">
        <v>2408</v>
      </c>
      <c r="J586" s="151"/>
      <c r="K586" s="151"/>
      <c r="L586" s="151"/>
      <c r="M586" s="151"/>
    </row>
    <row r="587" spans="1:13" ht="30">
      <c r="A587" s="78" t="s">
        <v>130</v>
      </c>
      <c r="B587" s="52" t="s">
        <v>431</v>
      </c>
      <c r="C587" s="52" t="s">
        <v>67</v>
      </c>
      <c r="D587" s="52" t="s">
        <v>63</v>
      </c>
      <c r="E587" s="52" t="s">
        <v>322</v>
      </c>
      <c r="F587" s="52" t="s">
        <v>131</v>
      </c>
      <c r="G587" s="52"/>
      <c r="H587" s="52"/>
      <c r="I587" s="58">
        <f>I588</f>
        <v>529.6</v>
      </c>
      <c r="J587" s="151"/>
      <c r="K587" s="151"/>
      <c r="L587" s="151"/>
      <c r="M587" s="151"/>
    </row>
    <row r="588" spans="1:13" ht="30">
      <c r="A588" s="79" t="s">
        <v>134</v>
      </c>
      <c r="B588" s="52" t="s">
        <v>431</v>
      </c>
      <c r="C588" s="52" t="s">
        <v>67</v>
      </c>
      <c r="D588" s="52" t="s">
        <v>63</v>
      </c>
      <c r="E588" s="52" t="s">
        <v>322</v>
      </c>
      <c r="F588" s="52" t="s">
        <v>133</v>
      </c>
      <c r="G588" s="52"/>
      <c r="H588" s="52"/>
      <c r="I588" s="58">
        <f>I589</f>
        <v>529.6</v>
      </c>
      <c r="J588" s="151"/>
      <c r="K588" s="151"/>
      <c r="L588" s="151"/>
      <c r="M588" s="151"/>
    </row>
    <row r="589" spans="1:13" ht="18">
      <c r="A589" s="80" t="s">
        <v>114</v>
      </c>
      <c r="B589" s="52" t="s">
        <v>431</v>
      </c>
      <c r="C589" s="53" t="s">
        <v>67</v>
      </c>
      <c r="D589" s="53" t="s">
        <v>63</v>
      </c>
      <c r="E589" s="53" t="s">
        <v>322</v>
      </c>
      <c r="F589" s="53" t="s">
        <v>133</v>
      </c>
      <c r="G589" s="53" t="s">
        <v>98</v>
      </c>
      <c r="H589" s="53"/>
      <c r="I589" s="60">
        <v>529.6</v>
      </c>
      <c r="J589" s="151"/>
      <c r="K589" s="151"/>
      <c r="L589" s="151"/>
      <c r="M589" s="151"/>
    </row>
    <row r="590" spans="1:13" ht="18">
      <c r="A590" s="79" t="s">
        <v>143</v>
      </c>
      <c r="B590" s="52" t="s">
        <v>431</v>
      </c>
      <c r="C590" s="52" t="s">
        <v>67</v>
      </c>
      <c r="D590" s="52" t="s">
        <v>63</v>
      </c>
      <c r="E590" s="52" t="s">
        <v>322</v>
      </c>
      <c r="F590" s="52" t="s">
        <v>142</v>
      </c>
      <c r="G590" s="52"/>
      <c r="H590" s="52"/>
      <c r="I590" s="58">
        <f>I591</f>
        <v>5</v>
      </c>
      <c r="J590" s="151"/>
      <c r="K590" s="151"/>
      <c r="L590" s="151"/>
      <c r="M590" s="151"/>
    </row>
    <row r="591" spans="1:13" ht="18">
      <c r="A591" s="79" t="s">
        <v>145</v>
      </c>
      <c r="B591" s="52" t="s">
        <v>431</v>
      </c>
      <c r="C591" s="52" t="s">
        <v>67</v>
      </c>
      <c r="D591" s="52" t="s">
        <v>63</v>
      </c>
      <c r="E591" s="52" t="s">
        <v>322</v>
      </c>
      <c r="F591" s="52" t="s">
        <v>144</v>
      </c>
      <c r="G591" s="52"/>
      <c r="H591" s="52"/>
      <c r="I591" s="58">
        <f>I592</f>
        <v>5</v>
      </c>
      <c r="J591" s="151"/>
      <c r="K591" s="151"/>
      <c r="L591" s="151"/>
      <c r="M591" s="151"/>
    </row>
    <row r="592" spans="1:13" ht="18">
      <c r="A592" s="82" t="s">
        <v>114</v>
      </c>
      <c r="B592" s="52" t="s">
        <v>431</v>
      </c>
      <c r="C592" s="53" t="s">
        <v>67</v>
      </c>
      <c r="D592" s="53" t="s">
        <v>63</v>
      </c>
      <c r="E592" s="53" t="s">
        <v>322</v>
      </c>
      <c r="F592" s="53" t="s">
        <v>144</v>
      </c>
      <c r="G592" s="53" t="s">
        <v>98</v>
      </c>
      <c r="H592" s="53"/>
      <c r="I592" s="60">
        <v>5</v>
      </c>
      <c r="J592" s="151"/>
      <c r="K592" s="151"/>
      <c r="L592" s="151"/>
      <c r="M592" s="151"/>
    </row>
    <row r="593" spans="1:13" ht="30">
      <c r="A593" s="79" t="s">
        <v>39</v>
      </c>
      <c r="B593" s="52" t="s">
        <v>431</v>
      </c>
      <c r="C593" s="52" t="s">
        <v>67</v>
      </c>
      <c r="D593" s="52" t="s">
        <v>63</v>
      </c>
      <c r="E593" s="52" t="s">
        <v>318</v>
      </c>
      <c r="F593" s="52"/>
      <c r="G593" s="52"/>
      <c r="H593" s="52"/>
      <c r="I593" s="57">
        <f>I594+I599</f>
        <v>497</v>
      </c>
      <c r="J593" s="151"/>
      <c r="K593" s="151"/>
      <c r="L593" s="151"/>
      <c r="M593" s="151"/>
    </row>
    <row r="594" spans="1:13" ht="30">
      <c r="A594" s="79" t="s">
        <v>317</v>
      </c>
      <c r="B594" s="52" t="s">
        <v>431</v>
      </c>
      <c r="C594" s="52" t="s">
        <v>67</v>
      </c>
      <c r="D594" s="52" t="s">
        <v>63</v>
      </c>
      <c r="E594" s="52" t="s">
        <v>318</v>
      </c>
      <c r="F594" s="52"/>
      <c r="G594" s="52"/>
      <c r="H594" s="52"/>
      <c r="I594" s="58">
        <f>I595</f>
        <v>447</v>
      </c>
      <c r="J594" s="151"/>
      <c r="K594" s="151"/>
      <c r="L594" s="151"/>
      <c r="M594" s="151"/>
    </row>
    <row r="595" spans="1:13" ht="18">
      <c r="A595" s="79" t="s">
        <v>310</v>
      </c>
      <c r="B595" s="52" t="s">
        <v>431</v>
      </c>
      <c r="C595" s="52" t="s">
        <v>67</v>
      </c>
      <c r="D595" s="52" t="s">
        <v>63</v>
      </c>
      <c r="E595" s="52" t="s">
        <v>319</v>
      </c>
      <c r="F595" s="52"/>
      <c r="G595" s="52"/>
      <c r="H595" s="52"/>
      <c r="I595" s="58">
        <f>I596</f>
        <v>447</v>
      </c>
      <c r="J595" s="151"/>
      <c r="K595" s="151"/>
      <c r="L595" s="151"/>
      <c r="M595" s="151"/>
    </row>
    <row r="596" spans="1:13" ht="30">
      <c r="A596" s="78" t="s">
        <v>130</v>
      </c>
      <c r="B596" s="52" t="s">
        <v>431</v>
      </c>
      <c r="C596" s="52" t="s">
        <v>67</v>
      </c>
      <c r="D596" s="52" t="s">
        <v>63</v>
      </c>
      <c r="E596" s="52" t="s">
        <v>319</v>
      </c>
      <c r="F596" s="52" t="s">
        <v>131</v>
      </c>
      <c r="G596" s="52"/>
      <c r="H596" s="52"/>
      <c r="I596" s="58">
        <f>I597</f>
        <v>447</v>
      </c>
      <c r="J596" s="151"/>
      <c r="K596" s="151"/>
      <c r="L596" s="151"/>
      <c r="M596" s="151"/>
    </row>
    <row r="597" spans="1:13" ht="30">
      <c r="A597" s="79" t="s">
        <v>134</v>
      </c>
      <c r="B597" s="52" t="s">
        <v>431</v>
      </c>
      <c r="C597" s="52" t="s">
        <v>67</v>
      </c>
      <c r="D597" s="52" t="s">
        <v>63</v>
      </c>
      <c r="E597" s="52" t="s">
        <v>319</v>
      </c>
      <c r="F597" s="52" t="s">
        <v>133</v>
      </c>
      <c r="G597" s="52"/>
      <c r="H597" s="52"/>
      <c r="I597" s="58">
        <f>I598</f>
        <v>447</v>
      </c>
      <c r="J597" s="151"/>
      <c r="K597" s="151"/>
      <c r="L597" s="151"/>
      <c r="M597" s="151"/>
    </row>
    <row r="598" spans="1:13" ht="18">
      <c r="A598" s="82" t="s">
        <v>114</v>
      </c>
      <c r="B598" s="52" t="s">
        <v>431</v>
      </c>
      <c r="C598" s="53" t="s">
        <v>67</v>
      </c>
      <c r="D598" s="53" t="s">
        <v>63</v>
      </c>
      <c r="E598" s="53" t="s">
        <v>319</v>
      </c>
      <c r="F598" s="53" t="s">
        <v>133</v>
      </c>
      <c r="G598" s="53" t="s">
        <v>98</v>
      </c>
      <c r="H598" s="53"/>
      <c r="I598" s="60">
        <v>447</v>
      </c>
      <c r="J598" s="151"/>
      <c r="K598" s="151"/>
      <c r="L598" s="151"/>
      <c r="M598" s="151"/>
    </row>
    <row r="599" spans="1:13" ht="30">
      <c r="A599" s="78" t="s">
        <v>147</v>
      </c>
      <c r="B599" s="52" t="s">
        <v>431</v>
      </c>
      <c r="C599" s="52" t="s">
        <v>67</v>
      </c>
      <c r="D599" s="52" t="s">
        <v>63</v>
      </c>
      <c r="E599" s="52" t="s">
        <v>319</v>
      </c>
      <c r="F599" s="52" t="s">
        <v>146</v>
      </c>
      <c r="G599" s="52"/>
      <c r="H599" s="53"/>
      <c r="I599" s="60">
        <f>I600</f>
        <v>50</v>
      </c>
      <c r="J599" s="151"/>
      <c r="K599" s="151"/>
      <c r="L599" s="151"/>
      <c r="M599" s="151"/>
    </row>
    <row r="600" spans="1:13" ht="18">
      <c r="A600" s="78" t="s">
        <v>4</v>
      </c>
      <c r="B600" s="52" t="s">
        <v>431</v>
      </c>
      <c r="C600" s="52" t="s">
        <v>67</v>
      </c>
      <c r="D600" s="52" t="s">
        <v>63</v>
      </c>
      <c r="E600" s="52" t="s">
        <v>319</v>
      </c>
      <c r="F600" s="52" t="s">
        <v>3</v>
      </c>
      <c r="G600" s="52"/>
      <c r="H600" s="53"/>
      <c r="I600" s="60">
        <f>I601</f>
        <v>50</v>
      </c>
      <c r="J600" s="151"/>
      <c r="K600" s="151"/>
      <c r="L600" s="151"/>
      <c r="M600" s="151"/>
    </row>
    <row r="601" spans="1:13" ht="18">
      <c r="A601" s="82" t="s">
        <v>114</v>
      </c>
      <c r="B601" s="52" t="s">
        <v>431</v>
      </c>
      <c r="C601" s="53" t="s">
        <v>67</v>
      </c>
      <c r="D601" s="53" t="s">
        <v>63</v>
      </c>
      <c r="E601" s="53" t="s">
        <v>319</v>
      </c>
      <c r="F601" s="53" t="s">
        <v>3</v>
      </c>
      <c r="G601" s="53" t="s">
        <v>98</v>
      </c>
      <c r="H601" s="53"/>
      <c r="I601" s="60">
        <v>50</v>
      </c>
      <c r="J601" s="151"/>
      <c r="K601" s="151"/>
      <c r="L601" s="151"/>
      <c r="M601" s="151"/>
    </row>
    <row r="602" spans="1:13" ht="28.5">
      <c r="A602" s="81" t="s">
        <v>111</v>
      </c>
      <c r="B602" s="54" t="s">
        <v>431</v>
      </c>
      <c r="C602" s="54" t="s">
        <v>67</v>
      </c>
      <c r="D602" s="54" t="s">
        <v>66</v>
      </c>
      <c r="E602" s="54"/>
      <c r="F602" s="54"/>
      <c r="G602" s="54"/>
      <c r="H602" s="54"/>
      <c r="I602" s="55">
        <f>I603</f>
        <v>6832.2</v>
      </c>
      <c r="J602" s="151"/>
      <c r="K602" s="151"/>
      <c r="L602" s="151"/>
      <c r="M602" s="151"/>
    </row>
    <row r="603" spans="1:13" ht="18">
      <c r="A603" s="78" t="s">
        <v>32</v>
      </c>
      <c r="B603" s="52" t="s">
        <v>431</v>
      </c>
      <c r="C603" s="52" t="s">
        <v>67</v>
      </c>
      <c r="D603" s="52" t="s">
        <v>66</v>
      </c>
      <c r="E603" s="52" t="s">
        <v>280</v>
      </c>
      <c r="F603" s="52"/>
      <c r="G603" s="52"/>
      <c r="H603" s="52"/>
      <c r="I603" s="58">
        <f>I604+I614</f>
        <v>6832.2</v>
      </c>
      <c r="J603" s="151"/>
      <c r="K603" s="151"/>
      <c r="L603" s="151"/>
      <c r="M603" s="151"/>
    </row>
    <row r="604" spans="1:13" ht="30">
      <c r="A604" s="83" t="s">
        <v>127</v>
      </c>
      <c r="B604" s="52" t="s">
        <v>431</v>
      </c>
      <c r="C604" s="52" t="s">
        <v>67</v>
      </c>
      <c r="D604" s="52" t="s">
        <v>66</v>
      </c>
      <c r="E604" s="52" t="s">
        <v>281</v>
      </c>
      <c r="F604" s="52"/>
      <c r="G604" s="52"/>
      <c r="H604" s="52"/>
      <c r="I604" s="58">
        <f>I605+I608+I611</f>
        <v>2978.2</v>
      </c>
      <c r="J604" s="151"/>
      <c r="K604" s="151"/>
      <c r="L604" s="151"/>
      <c r="M604" s="151"/>
    </row>
    <row r="605" spans="1:13" ht="76.5" customHeight="1">
      <c r="A605" s="78" t="s">
        <v>264</v>
      </c>
      <c r="B605" s="52" t="s">
        <v>431</v>
      </c>
      <c r="C605" s="52" t="s">
        <v>67</v>
      </c>
      <c r="D605" s="52" t="s">
        <v>66</v>
      </c>
      <c r="E605" s="52" t="s">
        <v>281</v>
      </c>
      <c r="F605" s="52" t="s">
        <v>128</v>
      </c>
      <c r="G605" s="52"/>
      <c r="H605" s="52"/>
      <c r="I605" s="58">
        <f>I606</f>
        <v>2936.5</v>
      </c>
      <c r="J605" s="151"/>
      <c r="K605" s="151"/>
      <c r="L605" s="151"/>
      <c r="M605" s="151"/>
    </row>
    <row r="606" spans="1:13" ht="30">
      <c r="A606" s="78" t="s">
        <v>132</v>
      </c>
      <c r="B606" s="52" t="s">
        <v>431</v>
      </c>
      <c r="C606" s="52" t="s">
        <v>67</v>
      </c>
      <c r="D606" s="52" t="s">
        <v>66</v>
      </c>
      <c r="E606" s="52" t="s">
        <v>281</v>
      </c>
      <c r="F606" s="52" t="s">
        <v>129</v>
      </c>
      <c r="G606" s="52"/>
      <c r="H606" s="52"/>
      <c r="I606" s="58">
        <f>I607</f>
        <v>2936.5</v>
      </c>
      <c r="J606" s="151"/>
      <c r="K606" s="151"/>
      <c r="L606" s="151"/>
      <c r="M606" s="151"/>
    </row>
    <row r="607" spans="1:13" ht="18">
      <c r="A607" s="80" t="s">
        <v>114</v>
      </c>
      <c r="B607" s="52" t="s">
        <v>431</v>
      </c>
      <c r="C607" s="53" t="s">
        <v>67</v>
      </c>
      <c r="D607" s="53" t="s">
        <v>66</v>
      </c>
      <c r="E607" s="53" t="s">
        <v>281</v>
      </c>
      <c r="F607" s="53" t="s">
        <v>129</v>
      </c>
      <c r="G607" s="53" t="s">
        <v>98</v>
      </c>
      <c r="H607" s="53"/>
      <c r="I607" s="59">
        <v>2936.5</v>
      </c>
      <c r="J607" s="151"/>
      <c r="K607" s="151"/>
      <c r="L607" s="151"/>
      <c r="M607" s="151"/>
    </row>
    <row r="608" spans="1:13" ht="30">
      <c r="A608" s="78" t="s">
        <v>130</v>
      </c>
      <c r="B608" s="52" t="s">
        <v>431</v>
      </c>
      <c r="C608" s="52" t="s">
        <v>67</v>
      </c>
      <c r="D608" s="52" t="s">
        <v>66</v>
      </c>
      <c r="E608" s="52" t="s">
        <v>281</v>
      </c>
      <c r="F608" s="52" t="s">
        <v>131</v>
      </c>
      <c r="G608" s="52"/>
      <c r="H608" s="52"/>
      <c r="I608" s="58">
        <f>I609</f>
        <v>36.7</v>
      </c>
      <c r="J608" s="151"/>
      <c r="K608" s="151"/>
      <c r="L608" s="151"/>
      <c r="M608" s="151"/>
    </row>
    <row r="609" spans="1:13" ht="30">
      <c r="A609" s="79" t="s">
        <v>134</v>
      </c>
      <c r="B609" s="52" t="s">
        <v>431</v>
      </c>
      <c r="C609" s="52" t="s">
        <v>67</v>
      </c>
      <c r="D609" s="52" t="s">
        <v>66</v>
      </c>
      <c r="E609" s="52" t="s">
        <v>281</v>
      </c>
      <c r="F609" s="52" t="s">
        <v>133</v>
      </c>
      <c r="G609" s="52"/>
      <c r="H609" s="52"/>
      <c r="I609" s="58">
        <f>G610:I610</f>
        <v>36.7</v>
      </c>
      <c r="J609" s="151"/>
      <c r="K609" s="151"/>
      <c r="L609" s="151"/>
      <c r="M609" s="151"/>
    </row>
    <row r="610" spans="1:13" ht="18">
      <c r="A610" s="80" t="s">
        <v>114</v>
      </c>
      <c r="B610" s="52" t="s">
        <v>431</v>
      </c>
      <c r="C610" s="53" t="s">
        <v>67</v>
      </c>
      <c r="D610" s="53" t="s">
        <v>66</v>
      </c>
      <c r="E610" s="53" t="s">
        <v>281</v>
      </c>
      <c r="F610" s="53" t="s">
        <v>133</v>
      </c>
      <c r="G610" s="53" t="s">
        <v>98</v>
      </c>
      <c r="H610" s="53"/>
      <c r="I610" s="60">
        <v>36.7</v>
      </c>
      <c r="J610" s="151"/>
      <c r="K610" s="151"/>
      <c r="L610" s="151"/>
      <c r="M610" s="151"/>
    </row>
    <row r="611" spans="1:13" ht="18">
      <c r="A611" s="79" t="s">
        <v>143</v>
      </c>
      <c r="B611" s="52" t="s">
        <v>431</v>
      </c>
      <c r="C611" s="52" t="s">
        <v>67</v>
      </c>
      <c r="D611" s="52" t="s">
        <v>66</v>
      </c>
      <c r="E611" s="52" t="s">
        <v>281</v>
      </c>
      <c r="F611" s="52" t="s">
        <v>142</v>
      </c>
      <c r="G611" s="52"/>
      <c r="H611" s="52"/>
      <c r="I611" s="58">
        <f>I612</f>
        <v>5</v>
      </c>
      <c r="J611" s="151"/>
      <c r="K611" s="151"/>
      <c r="L611" s="151"/>
      <c r="M611" s="151"/>
    </row>
    <row r="612" spans="1:13" ht="18">
      <c r="A612" s="79" t="s">
        <v>145</v>
      </c>
      <c r="B612" s="52" t="s">
        <v>431</v>
      </c>
      <c r="C612" s="52" t="s">
        <v>67</v>
      </c>
      <c r="D612" s="52" t="s">
        <v>66</v>
      </c>
      <c r="E612" s="52" t="s">
        <v>281</v>
      </c>
      <c r="F612" s="52" t="s">
        <v>144</v>
      </c>
      <c r="G612" s="52"/>
      <c r="H612" s="52"/>
      <c r="I612" s="58">
        <f>I613</f>
        <v>5</v>
      </c>
      <c r="J612" s="151"/>
      <c r="K612" s="151"/>
      <c r="L612" s="151"/>
      <c r="M612" s="151"/>
    </row>
    <row r="613" spans="1:13" ht="18">
      <c r="A613" s="82" t="s">
        <v>114</v>
      </c>
      <c r="B613" s="52" t="s">
        <v>431</v>
      </c>
      <c r="C613" s="53" t="s">
        <v>67</v>
      </c>
      <c r="D613" s="53" t="s">
        <v>66</v>
      </c>
      <c r="E613" s="53" t="s">
        <v>281</v>
      </c>
      <c r="F613" s="53" t="s">
        <v>144</v>
      </c>
      <c r="G613" s="53" t="s">
        <v>98</v>
      </c>
      <c r="H613" s="53"/>
      <c r="I613" s="60">
        <v>5</v>
      </c>
      <c r="J613" s="151"/>
      <c r="K613" s="151"/>
      <c r="L613" s="151"/>
      <c r="M613" s="151"/>
    </row>
    <row r="614" spans="1:13" ht="30">
      <c r="A614" s="78" t="s">
        <v>224</v>
      </c>
      <c r="B614" s="52" t="s">
        <v>431</v>
      </c>
      <c r="C614" s="52" t="s">
        <v>67</v>
      </c>
      <c r="D614" s="52" t="s">
        <v>66</v>
      </c>
      <c r="E614" s="52" t="s">
        <v>225</v>
      </c>
      <c r="F614" s="52"/>
      <c r="G614" s="52"/>
      <c r="H614" s="52"/>
      <c r="I614" s="58">
        <f>I615+I618+I621</f>
        <v>3854</v>
      </c>
      <c r="J614" s="151"/>
      <c r="K614" s="151"/>
      <c r="L614" s="151"/>
      <c r="M614" s="151"/>
    </row>
    <row r="615" spans="1:13" ht="75">
      <c r="A615" s="78" t="s">
        <v>264</v>
      </c>
      <c r="B615" s="52" t="s">
        <v>431</v>
      </c>
      <c r="C615" s="52" t="s">
        <v>67</v>
      </c>
      <c r="D615" s="52" t="s">
        <v>66</v>
      </c>
      <c r="E615" s="52" t="s">
        <v>225</v>
      </c>
      <c r="F615" s="52" t="s">
        <v>128</v>
      </c>
      <c r="G615" s="52"/>
      <c r="H615" s="52"/>
      <c r="I615" s="58">
        <f>I616</f>
        <v>3558</v>
      </c>
      <c r="J615" s="151"/>
      <c r="K615" s="151"/>
      <c r="L615" s="151"/>
      <c r="M615" s="151"/>
    </row>
    <row r="616" spans="1:13" ht="30">
      <c r="A616" s="78" t="s">
        <v>141</v>
      </c>
      <c r="B616" s="52" t="s">
        <v>431</v>
      </c>
      <c r="C616" s="52" t="s">
        <v>67</v>
      </c>
      <c r="D616" s="52" t="s">
        <v>66</v>
      </c>
      <c r="E616" s="52" t="s">
        <v>225</v>
      </c>
      <c r="F616" s="52" t="s">
        <v>140</v>
      </c>
      <c r="G616" s="52"/>
      <c r="H616" s="52"/>
      <c r="I616" s="58">
        <f>I617</f>
        <v>3558</v>
      </c>
      <c r="J616" s="151"/>
      <c r="K616" s="151"/>
      <c r="L616" s="151"/>
      <c r="M616" s="151"/>
    </row>
    <row r="617" spans="1:13" ht="18">
      <c r="A617" s="82" t="s">
        <v>114</v>
      </c>
      <c r="B617" s="52" t="s">
        <v>431</v>
      </c>
      <c r="C617" s="53" t="s">
        <v>67</v>
      </c>
      <c r="D617" s="53" t="s">
        <v>66</v>
      </c>
      <c r="E617" s="53" t="s">
        <v>225</v>
      </c>
      <c r="F617" s="53" t="s">
        <v>140</v>
      </c>
      <c r="G617" s="53" t="s">
        <v>98</v>
      </c>
      <c r="H617" s="53"/>
      <c r="I617" s="60">
        <v>3558</v>
      </c>
      <c r="J617" s="151"/>
      <c r="K617" s="151"/>
      <c r="L617" s="151"/>
      <c r="M617" s="151"/>
    </row>
    <row r="618" spans="1:13" ht="30">
      <c r="A618" s="78" t="s">
        <v>130</v>
      </c>
      <c r="B618" s="52" t="s">
        <v>431</v>
      </c>
      <c r="C618" s="52" t="s">
        <v>67</v>
      </c>
      <c r="D618" s="52" t="s">
        <v>66</v>
      </c>
      <c r="E618" s="52" t="s">
        <v>225</v>
      </c>
      <c r="F618" s="52" t="s">
        <v>131</v>
      </c>
      <c r="G618" s="52"/>
      <c r="H618" s="52"/>
      <c r="I618" s="58">
        <f>I619</f>
        <v>291</v>
      </c>
      <c r="J618" s="151"/>
      <c r="K618" s="151"/>
      <c r="L618" s="151"/>
      <c r="M618" s="151"/>
    </row>
    <row r="619" spans="1:13" ht="30">
      <c r="A619" s="79" t="s">
        <v>134</v>
      </c>
      <c r="B619" s="52" t="s">
        <v>431</v>
      </c>
      <c r="C619" s="52" t="s">
        <v>67</v>
      </c>
      <c r="D619" s="52" t="s">
        <v>66</v>
      </c>
      <c r="E619" s="52" t="s">
        <v>225</v>
      </c>
      <c r="F619" s="52" t="s">
        <v>133</v>
      </c>
      <c r="G619" s="52"/>
      <c r="H619" s="52"/>
      <c r="I619" s="58">
        <f>I620</f>
        <v>291</v>
      </c>
      <c r="J619" s="151"/>
      <c r="K619" s="151"/>
      <c r="L619" s="151"/>
      <c r="M619" s="151"/>
    </row>
    <row r="620" spans="1:13" ht="18">
      <c r="A620" s="80" t="s">
        <v>114</v>
      </c>
      <c r="B620" s="52" t="s">
        <v>431</v>
      </c>
      <c r="C620" s="53" t="s">
        <v>67</v>
      </c>
      <c r="D620" s="53" t="s">
        <v>66</v>
      </c>
      <c r="E620" s="53" t="s">
        <v>225</v>
      </c>
      <c r="F620" s="53" t="s">
        <v>133</v>
      </c>
      <c r="G620" s="53" t="s">
        <v>98</v>
      </c>
      <c r="H620" s="53"/>
      <c r="I620" s="60">
        <v>291</v>
      </c>
      <c r="J620" s="151"/>
      <c r="K620" s="151"/>
      <c r="L620" s="151"/>
      <c r="M620" s="151"/>
    </row>
    <row r="621" spans="1:13" ht="18">
      <c r="A621" s="79" t="s">
        <v>143</v>
      </c>
      <c r="B621" s="52" t="s">
        <v>431</v>
      </c>
      <c r="C621" s="52" t="s">
        <v>67</v>
      </c>
      <c r="D621" s="52" t="s">
        <v>66</v>
      </c>
      <c r="E621" s="52" t="s">
        <v>225</v>
      </c>
      <c r="F621" s="52" t="s">
        <v>142</v>
      </c>
      <c r="G621" s="52"/>
      <c r="H621" s="53"/>
      <c r="I621" s="58">
        <f>I622</f>
        <v>5</v>
      </c>
      <c r="J621" s="151"/>
      <c r="K621" s="151"/>
      <c r="L621" s="151"/>
      <c r="M621" s="151"/>
    </row>
    <row r="622" spans="1:13" ht="18">
      <c r="A622" s="79" t="s">
        <v>145</v>
      </c>
      <c r="B622" s="52" t="s">
        <v>431</v>
      </c>
      <c r="C622" s="52" t="s">
        <v>67</v>
      </c>
      <c r="D622" s="52" t="s">
        <v>66</v>
      </c>
      <c r="E622" s="52" t="s">
        <v>225</v>
      </c>
      <c r="F622" s="52" t="s">
        <v>144</v>
      </c>
      <c r="G622" s="52"/>
      <c r="H622" s="53"/>
      <c r="I622" s="58">
        <f>I623</f>
        <v>5</v>
      </c>
      <c r="J622" s="151"/>
      <c r="K622" s="151"/>
      <c r="L622" s="151"/>
      <c r="M622" s="151"/>
    </row>
    <row r="623" spans="1:13" ht="18">
      <c r="A623" s="82" t="s">
        <v>114</v>
      </c>
      <c r="B623" s="52" t="s">
        <v>431</v>
      </c>
      <c r="C623" s="53" t="s">
        <v>67</v>
      </c>
      <c r="D623" s="53" t="s">
        <v>66</v>
      </c>
      <c r="E623" s="53" t="s">
        <v>225</v>
      </c>
      <c r="F623" s="53" t="s">
        <v>144</v>
      </c>
      <c r="G623" s="53" t="s">
        <v>98</v>
      </c>
      <c r="H623" s="53"/>
      <c r="I623" s="60">
        <v>5</v>
      </c>
      <c r="J623" s="151"/>
      <c r="K623" s="151"/>
      <c r="L623" s="151"/>
      <c r="M623" s="151"/>
    </row>
    <row r="624" spans="1:13" ht="18">
      <c r="A624" s="81" t="s">
        <v>113</v>
      </c>
      <c r="B624" s="54" t="s">
        <v>431</v>
      </c>
      <c r="C624" s="54" t="s">
        <v>81</v>
      </c>
      <c r="D624" s="52"/>
      <c r="E624" s="52"/>
      <c r="F624" s="52"/>
      <c r="G624" s="52"/>
      <c r="H624" s="52"/>
      <c r="I624" s="56">
        <f>I625</f>
        <v>6800</v>
      </c>
      <c r="J624" s="151"/>
      <c r="K624" s="151"/>
      <c r="L624" s="151"/>
      <c r="M624" s="151"/>
    </row>
    <row r="625" spans="1:13" ht="18">
      <c r="A625" s="81" t="s">
        <v>107</v>
      </c>
      <c r="B625" s="54" t="s">
        <v>431</v>
      </c>
      <c r="C625" s="54" t="s">
        <v>81</v>
      </c>
      <c r="D625" s="54" t="s">
        <v>69</v>
      </c>
      <c r="E625" s="54"/>
      <c r="F625" s="54"/>
      <c r="G625" s="54"/>
      <c r="H625" s="54"/>
      <c r="I625" s="56">
        <f>I626</f>
        <v>6800</v>
      </c>
      <c r="J625" s="151"/>
      <c r="K625" s="151"/>
      <c r="L625" s="151"/>
      <c r="M625" s="151"/>
    </row>
    <row r="626" spans="1:13" ht="45">
      <c r="A626" s="78" t="s">
        <v>200</v>
      </c>
      <c r="B626" s="52" t="s">
        <v>431</v>
      </c>
      <c r="C626" s="52" t="s">
        <v>81</v>
      </c>
      <c r="D626" s="52" t="s">
        <v>69</v>
      </c>
      <c r="E626" s="52" t="s">
        <v>413</v>
      </c>
      <c r="F626" s="52"/>
      <c r="G626" s="52"/>
      <c r="H626" s="52"/>
      <c r="I626" s="57">
        <f>I627</f>
        <v>6800</v>
      </c>
      <c r="J626" s="151"/>
      <c r="K626" s="151"/>
      <c r="L626" s="151"/>
      <c r="M626" s="151"/>
    </row>
    <row r="627" spans="1:13" ht="60">
      <c r="A627" s="78" t="s">
        <v>188</v>
      </c>
      <c r="B627" s="52" t="s">
        <v>431</v>
      </c>
      <c r="C627" s="52" t="s">
        <v>81</v>
      </c>
      <c r="D627" s="52" t="s">
        <v>69</v>
      </c>
      <c r="E627" s="52" t="s">
        <v>418</v>
      </c>
      <c r="F627" s="52"/>
      <c r="G627" s="52"/>
      <c r="H627" s="52"/>
      <c r="I627" s="57">
        <f>I628+I636</f>
        <v>6800</v>
      </c>
      <c r="J627" s="151"/>
      <c r="K627" s="151"/>
      <c r="L627" s="151"/>
      <c r="M627" s="151"/>
    </row>
    <row r="628" spans="1:13" ht="60">
      <c r="A628" s="78" t="s">
        <v>415</v>
      </c>
      <c r="B628" s="52" t="s">
        <v>431</v>
      </c>
      <c r="C628" s="52" t="s">
        <v>81</v>
      </c>
      <c r="D628" s="52" t="s">
        <v>69</v>
      </c>
      <c r="E628" s="52" t="s">
        <v>419</v>
      </c>
      <c r="F628" s="52"/>
      <c r="G628" s="52"/>
      <c r="H628" s="52"/>
      <c r="I628" s="57">
        <f>I629</f>
        <v>800</v>
      </c>
      <c r="J628" s="151"/>
      <c r="K628" s="151"/>
      <c r="L628" s="151"/>
      <c r="M628" s="151"/>
    </row>
    <row r="629" spans="1:13" ht="18">
      <c r="A629" s="79" t="s">
        <v>310</v>
      </c>
      <c r="B629" s="52" t="s">
        <v>431</v>
      </c>
      <c r="C629" s="52" t="s">
        <v>81</v>
      </c>
      <c r="D629" s="52" t="s">
        <v>69</v>
      </c>
      <c r="E629" s="52" t="s">
        <v>420</v>
      </c>
      <c r="F629" s="52"/>
      <c r="G629" s="52"/>
      <c r="H629" s="52"/>
      <c r="I629" s="57">
        <f>I630+I633</f>
        <v>800</v>
      </c>
      <c r="J629" s="151"/>
      <c r="K629" s="151"/>
      <c r="L629" s="151"/>
      <c r="M629" s="151"/>
    </row>
    <row r="630" spans="1:13" ht="30">
      <c r="A630" s="78" t="s">
        <v>130</v>
      </c>
      <c r="B630" s="52" t="s">
        <v>431</v>
      </c>
      <c r="C630" s="52" t="s">
        <v>81</v>
      </c>
      <c r="D630" s="52" t="s">
        <v>69</v>
      </c>
      <c r="E630" s="52" t="s">
        <v>420</v>
      </c>
      <c r="F630" s="52" t="s">
        <v>131</v>
      </c>
      <c r="G630" s="52"/>
      <c r="H630" s="52"/>
      <c r="I630" s="57">
        <f>I631</f>
        <v>650</v>
      </c>
      <c r="J630" s="151"/>
      <c r="K630" s="151"/>
      <c r="L630" s="151"/>
      <c r="M630" s="151"/>
    </row>
    <row r="631" spans="1:13" ht="30">
      <c r="A631" s="79" t="s">
        <v>134</v>
      </c>
      <c r="B631" s="52" t="s">
        <v>431</v>
      </c>
      <c r="C631" s="52" t="s">
        <v>81</v>
      </c>
      <c r="D631" s="52" t="s">
        <v>69</v>
      </c>
      <c r="E631" s="52" t="s">
        <v>420</v>
      </c>
      <c r="F631" s="52" t="s">
        <v>133</v>
      </c>
      <c r="G631" s="52"/>
      <c r="H631" s="52"/>
      <c r="I631" s="57">
        <f>I632</f>
        <v>650</v>
      </c>
      <c r="J631" s="151"/>
      <c r="K631" s="151"/>
      <c r="L631" s="151"/>
      <c r="M631" s="151"/>
    </row>
    <row r="632" spans="1:13" ht="18">
      <c r="A632" s="80" t="s">
        <v>114</v>
      </c>
      <c r="B632" s="52" t="s">
        <v>431</v>
      </c>
      <c r="C632" s="53" t="s">
        <v>81</v>
      </c>
      <c r="D632" s="53" t="s">
        <v>69</v>
      </c>
      <c r="E632" s="53" t="s">
        <v>420</v>
      </c>
      <c r="F632" s="53" t="s">
        <v>133</v>
      </c>
      <c r="G632" s="53" t="s">
        <v>98</v>
      </c>
      <c r="H632" s="53"/>
      <c r="I632" s="59">
        <v>650</v>
      </c>
      <c r="J632" s="151"/>
      <c r="K632" s="151"/>
      <c r="L632" s="151"/>
      <c r="M632" s="151"/>
    </row>
    <row r="633" spans="1:13" ht="30">
      <c r="A633" s="78" t="s">
        <v>147</v>
      </c>
      <c r="B633" s="52" t="s">
        <v>431</v>
      </c>
      <c r="C633" s="52" t="s">
        <v>81</v>
      </c>
      <c r="D633" s="52" t="s">
        <v>69</v>
      </c>
      <c r="E633" s="52" t="s">
        <v>420</v>
      </c>
      <c r="F633" s="52" t="s">
        <v>146</v>
      </c>
      <c r="G633" s="52"/>
      <c r="H633" s="52"/>
      <c r="I633" s="57">
        <f>I634</f>
        <v>150</v>
      </c>
      <c r="J633" s="151"/>
      <c r="K633" s="151"/>
      <c r="L633" s="151"/>
      <c r="M633" s="151"/>
    </row>
    <row r="634" spans="1:13" ht="18">
      <c r="A634" s="78" t="s">
        <v>4</v>
      </c>
      <c r="B634" s="52" t="s">
        <v>431</v>
      </c>
      <c r="C634" s="52" t="s">
        <v>81</v>
      </c>
      <c r="D634" s="52" t="s">
        <v>69</v>
      </c>
      <c r="E634" s="52" t="s">
        <v>420</v>
      </c>
      <c r="F634" s="52" t="s">
        <v>3</v>
      </c>
      <c r="G634" s="52"/>
      <c r="H634" s="52"/>
      <c r="I634" s="57">
        <f>I635</f>
        <v>150</v>
      </c>
      <c r="J634" s="151"/>
      <c r="K634" s="151"/>
      <c r="L634" s="151"/>
      <c r="M634" s="151"/>
    </row>
    <row r="635" spans="1:13" ht="18">
      <c r="A635" s="82" t="s">
        <v>114</v>
      </c>
      <c r="B635" s="52" t="s">
        <v>431</v>
      </c>
      <c r="C635" s="53" t="s">
        <v>81</v>
      </c>
      <c r="D635" s="53" t="s">
        <v>69</v>
      </c>
      <c r="E635" s="53" t="s">
        <v>420</v>
      </c>
      <c r="F635" s="53" t="s">
        <v>3</v>
      </c>
      <c r="G635" s="53" t="s">
        <v>98</v>
      </c>
      <c r="H635" s="53"/>
      <c r="I635" s="59">
        <v>150</v>
      </c>
      <c r="J635" s="151"/>
      <c r="K635" s="151"/>
      <c r="L635" s="151"/>
      <c r="M635" s="151"/>
    </row>
    <row r="636" spans="1:13" ht="90">
      <c r="A636" s="78" t="s">
        <v>414</v>
      </c>
      <c r="B636" s="52" t="s">
        <v>431</v>
      </c>
      <c r="C636" s="52" t="s">
        <v>81</v>
      </c>
      <c r="D636" s="52" t="s">
        <v>69</v>
      </c>
      <c r="E636" s="52" t="s">
        <v>417</v>
      </c>
      <c r="F636" s="52"/>
      <c r="G636" s="52"/>
      <c r="H636" s="52"/>
      <c r="I636" s="57">
        <f>I637</f>
        <v>6000</v>
      </c>
      <c r="J636" s="151"/>
      <c r="K636" s="151"/>
      <c r="L636" s="151"/>
      <c r="M636" s="151"/>
    </row>
    <row r="637" spans="1:13" ht="18">
      <c r="A637" s="79" t="s">
        <v>310</v>
      </c>
      <c r="B637" s="52" t="s">
        <v>431</v>
      </c>
      <c r="C637" s="52" t="s">
        <v>81</v>
      </c>
      <c r="D637" s="52" t="s">
        <v>69</v>
      </c>
      <c r="E637" s="113" t="s">
        <v>416</v>
      </c>
      <c r="F637" s="52"/>
      <c r="G637" s="52"/>
      <c r="H637" s="52"/>
      <c r="I637" s="57">
        <f>I638</f>
        <v>6000</v>
      </c>
      <c r="J637" s="151"/>
      <c r="K637" s="151"/>
      <c r="L637" s="151"/>
      <c r="M637" s="151"/>
    </row>
    <row r="638" spans="1:13" ht="45" customHeight="1">
      <c r="A638" s="78" t="s">
        <v>137</v>
      </c>
      <c r="B638" s="52" t="s">
        <v>431</v>
      </c>
      <c r="C638" s="52" t="s">
        <v>81</v>
      </c>
      <c r="D638" s="52" t="s">
        <v>69</v>
      </c>
      <c r="E638" s="52" t="s">
        <v>416</v>
      </c>
      <c r="F638" s="52" t="s">
        <v>136</v>
      </c>
      <c r="G638" s="52"/>
      <c r="H638" s="52"/>
      <c r="I638" s="57">
        <f>I639</f>
        <v>6000</v>
      </c>
      <c r="J638" s="151"/>
      <c r="K638" s="151"/>
      <c r="L638" s="151"/>
      <c r="M638" s="151"/>
    </row>
    <row r="639" spans="1:13" ht="18">
      <c r="A639" s="78" t="s">
        <v>233</v>
      </c>
      <c r="B639" s="52" t="s">
        <v>431</v>
      </c>
      <c r="C639" s="52" t="s">
        <v>81</v>
      </c>
      <c r="D639" s="52" t="s">
        <v>69</v>
      </c>
      <c r="E639" s="52" t="s">
        <v>416</v>
      </c>
      <c r="F639" s="52" t="s">
        <v>232</v>
      </c>
      <c r="G639" s="52"/>
      <c r="H639" s="52"/>
      <c r="I639" s="57">
        <f>I640</f>
        <v>6000</v>
      </c>
      <c r="J639" s="151"/>
      <c r="K639" s="151"/>
      <c r="L639" s="151"/>
      <c r="M639" s="151"/>
    </row>
    <row r="640" spans="1:13" ht="18">
      <c r="A640" s="80" t="s">
        <v>114</v>
      </c>
      <c r="B640" s="52" t="s">
        <v>431</v>
      </c>
      <c r="C640" s="53" t="s">
        <v>81</v>
      </c>
      <c r="D640" s="53" t="s">
        <v>69</v>
      </c>
      <c r="E640" s="53" t="s">
        <v>416</v>
      </c>
      <c r="F640" s="53" t="s">
        <v>232</v>
      </c>
      <c r="G640" s="53" t="s">
        <v>98</v>
      </c>
      <c r="H640" s="53"/>
      <c r="I640" s="59">
        <v>6000</v>
      </c>
      <c r="J640" s="151"/>
      <c r="K640" s="151"/>
      <c r="L640" s="151"/>
      <c r="M640" s="151"/>
    </row>
    <row r="641" spans="1:13" ht="28.5">
      <c r="A641" s="81" t="s">
        <v>103</v>
      </c>
      <c r="B641" s="54" t="s">
        <v>85</v>
      </c>
      <c r="C641" s="54"/>
      <c r="D641" s="54"/>
      <c r="E641" s="54"/>
      <c r="F641" s="54"/>
      <c r="G641" s="54"/>
      <c r="H641" s="54"/>
      <c r="I641" s="56">
        <f>I644+I663+I672+I679+I693</f>
        <v>30501.5</v>
      </c>
      <c r="J641" s="57">
        <f>J644</f>
        <v>0</v>
      </c>
      <c r="K641" s="57">
        <f>K644</f>
        <v>0</v>
      </c>
      <c r="L641" s="57">
        <f>L644</f>
        <v>0</v>
      </c>
      <c r="M641" s="57">
        <f>M644</f>
        <v>0</v>
      </c>
    </row>
    <row r="642" spans="1:13" ht="18">
      <c r="A642" s="81" t="s">
        <v>114</v>
      </c>
      <c r="B642" s="54" t="s">
        <v>85</v>
      </c>
      <c r="C642" s="54"/>
      <c r="D642" s="54"/>
      <c r="E642" s="54"/>
      <c r="F642" s="54"/>
      <c r="G642" s="54" t="s">
        <v>98</v>
      </c>
      <c r="H642" s="54"/>
      <c r="I642" s="56">
        <f>I650+I653+I656+I671+I678+I692+I699+I662</f>
        <v>29466.800000000003</v>
      </c>
      <c r="J642" s="57"/>
      <c r="K642" s="57"/>
      <c r="L642" s="57"/>
      <c r="M642" s="57"/>
    </row>
    <row r="643" spans="1:13" ht="18">
      <c r="A643" s="81" t="s">
        <v>115</v>
      </c>
      <c r="B643" s="54" t="s">
        <v>85</v>
      </c>
      <c r="C643" s="54"/>
      <c r="D643" s="54"/>
      <c r="E643" s="54"/>
      <c r="F643" s="54"/>
      <c r="G643" s="54" t="s">
        <v>99</v>
      </c>
      <c r="H643" s="54"/>
      <c r="I643" s="56">
        <f>I685</f>
        <v>1034.7</v>
      </c>
      <c r="J643" s="57"/>
      <c r="K643" s="57"/>
      <c r="L643" s="57"/>
      <c r="M643" s="57"/>
    </row>
    <row r="644" spans="1:13" ht="18">
      <c r="A644" s="81" t="s">
        <v>120</v>
      </c>
      <c r="B644" s="54" t="s">
        <v>85</v>
      </c>
      <c r="C644" s="54" t="s">
        <v>63</v>
      </c>
      <c r="D644" s="54"/>
      <c r="E644" s="54"/>
      <c r="F644" s="52"/>
      <c r="G644" s="52"/>
      <c r="H644" s="52"/>
      <c r="I644" s="56">
        <f>I645+I657</f>
        <v>19563</v>
      </c>
      <c r="J644" s="57">
        <f aca="true" t="shared" si="11" ref="J644:M646">J645</f>
        <v>0</v>
      </c>
      <c r="K644" s="57">
        <f t="shared" si="11"/>
        <v>0</v>
      </c>
      <c r="L644" s="57">
        <f t="shared" si="11"/>
        <v>0</v>
      </c>
      <c r="M644" s="57">
        <f t="shared" si="11"/>
        <v>0</v>
      </c>
    </row>
    <row r="645" spans="1:13" ht="42.75">
      <c r="A645" s="81" t="s">
        <v>242</v>
      </c>
      <c r="B645" s="54" t="s">
        <v>85</v>
      </c>
      <c r="C645" s="54" t="s">
        <v>63</v>
      </c>
      <c r="D645" s="54" t="s">
        <v>71</v>
      </c>
      <c r="E645" s="54"/>
      <c r="F645" s="54"/>
      <c r="G645" s="54"/>
      <c r="H645" s="54"/>
      <c r="I645" s="56">
        <f>I646</f>
        <v>4962.8</v>
      </c>
      <c r="J645" s="58">
        <f t="shared" si="11"/>
        <v>0</v>
      </c>
      <c r="K645" s="58">
        <f t="shared" si="11"/>
        <v>0</v>
      </c>
      <c r="L645" s="58">
        <f t="shared" si="11"/>
        <v>0</v>
      </c>
      <c r="M645" s="58">
        <f t="shared" si="11"/>
        <v>0</v>
      </c>
    </row>
    <row r="646" spans="1:13" ht="18">
      <c r="A646" s="78" t="s">
        <v>32</v>
      </c>
      <c r="B646" s="52" t="s">
        <v>85</v>
      </c>
      <c r="C646" s="52" t="s">
        <v>63</v>
      </c>
      <c r="D646" s="52" t="s">
        <v>71</v>
      </c>
      <c r="E646" s="52" t="s">
        <v>336</v>
      </c>
      <c r="F646" s="52"/>
      <c r="G646" s="52"/>
      <c r="H646" s="52"/>
      <c r="I646" s="57">
        <f>I647</f>
        <v>4962.8</v>
      </c>
      <c r="J646" s="58">
        <f t="shared" si="11"/>
        <v>0</v>
      </c>
      <c r="K646" s="58">
        <f t="shared" si="11"/>
        <v>0</v>
      </c>
      <c r="L646" s="58">
        <f t="shared" si="11"/>
        <v>0</v>
      </c>
      <c r="M646" s="58">
        <f t="shared" si="11"/>
        <v>0</v>
      </c>
    </row>
    <row r="647" spans="1:13" ht="30">
      <c r="A647" s="83" t="s">
        <v>127</v>
      </c>
      <c r="B647" s="52" t="s">
        <v>85</v>
      </c>
      <c r="C647" s="52" t="s">
        <v>63</v>
      </c>
      <c r="D647" s="52" t="s">
        <v>71</v>
      </c>
      <c r="E647" s="52" t="s">
        <v>281</v>
      </c>
      <c r="F647" s="52"/>
      <c r="G647" s="52"/>
      <c r="H647" s="52"/>
      <c r="I647" s="57">
        <f>I648+I651+I654</f>
        <v>4962.8</v>
      </c>
      <c r="J647" s="58">
        <f>J649</f>
        <v>0</v>
      </c>
      <c r="K647" s="58">
        <f>K649</f>
        <v>0</v>
      </c>
      <c r="L647" s="58">
        <f>L649</f>
        <v>0</v>
      </c>
      <c r="M647" s="58">
        <f>M649</f>
        <v>0</v>
      </c>
    </row>
    <row r="648" spans="1:13" ht="75" customHeight="1">
      <c r="A648" s="78" t="s">
        <v>264</v>
      </c>
      <c r="B648" s="52" t="s">
        <v>85</v>
      </c>
      <c r="C648" s="52" t="s">
        <v>63</v>
      </c>
      <c r="D648" s="52" t="s">
        <v>71</v>
      </c>
      <c r="E648" s="52" t="s">
        <v>281</v>
      </c>
      <c r="F648" s="52" t="s">
        <v>128</v>
      </c>
      <c r="G648" s="52"/>
      <c r="H648" s="52"/>
      <c r="I648" s="58">
        <f>I649</f>
        <v>4640</v>
      </c>
      <c r="J648" s="160"/>
      <c r="K648" s="160"/>
      <c r="L648" s="160"/>
      <c r="M648" s="160"/>
    </row>
    <row r="649" spans="1:13" ht="30">
      <c r="A649" s="78" t="s">
        <v>132</v>
      </c>
      <c r="B649" s="52" t="s">
        <v>85</v>
      </c>
      <c r="C649" s="52" t="s">
        <v>63</v>
      </c>
      <c r="D649" s="52" t="s">
        <v>71</v>
      </c>
      <c r="E649" s="52" t="s">
        <v>281</v>
      </c>
      <c r="F649" s="52" t="s">
        <v>129</v>
      </c>
      <c r="G649" s="52"/>
      <c r="H649" s="52"/>
      <c r="I649" s="58">
        <f>I650</f>
        <v>4640</v>
      </c>
      <c r="J649" s="151"/>
      <c r="K649" s="151"/>
      <c r="L649" s="151"/>
      <c r="M649" s="151"/>
    </row>
    <row r="650" spans="1:13" ht="15" customHeight="1">
      <c r="A650" s="80" t="s">
        <v>114</v>
      </c>
      <c r="B650" s="53" t="s">
        <v>85</v>
      </c>
      <c r="C650" s="53" t="s">
        <v>63</v>
      </c>
      <c r="D650" s="53" t="s">
        <v>71</v>
      </c>
      <c r="E650" s="53" t="s">
        <v>281</v>
      </c>
      <c r="F650" s="53" t="s">
        <v>129</v>
      </c>
      <c r="G650" s="53" t="s">
        <v>98</v>
      </c>
      <c r="H650" s="53"/>
      <c r="I650" s="59">
        <v>4640</v>
      </c>
      <c r="J650" s="56" t="e">
        <f>#REF!</f>
        <v>#REF!</v>
      </c>
      <c r="K650" s="56" t="e">
        <f>#REF!</f>
        <v>#REF!</v>
      </c>
      <c r="L650" s="56" t="e">
        <f>#REF!</f>
        <v>#REF!</v>
      </c>
      <c r="M650" s="56" t="e">
        <f>#REF!</f>
        <v>#REF!</v>
      </c>
    </row>
    <row r="651" spans="1:13" ht="30">
      <c r="A651" s="78" t="s">
        <v>130</v>
      </c>
      <c r="B651" s="52" t="s">
        <v>85</v>
      </c>
      <c r="C651" s="52" t="s">
        <v>63</v>
      </c>
      <c r="D651" s="52" t="s">
        <v>71</v>
      </c>
      <c r="E651" s="52" t="s">
        <v>281</v>
      </c>
      <c r="F651" s="52" t="s">
        <v>131</v>
      </c>
      <c r="G651" s="52"/>
      <c r="H651" s="52"/>
      <c r="I651" s="58">
        <f>I652</f>
        <v>321.8</v>
      </c>
      <c r="J651" s="151"/>
      <c r="K651" s="151"/>
      <c r="L651" s="151"/>
      <c r="M651" s="151"/>
    </row>
    <row r="652" spans="1:13" ht="30">
      <c r="A652" s="79" t="s">
        <v>134</v>
      </c>
      <c r="B652" s="52" t="s">
        <v>85</v>
      </c>
      <c r="C652" s="52" t="s">
        <v>63</v>
      </c>
      <c r="D652" s="52" t="s">
        <v>71</v>
      </c>
      <c r="E652" s="52" t="s">
        <v>281</v>
      </c>
      <c r="F652" s="52" t="s">
        <v>133</v>
      </c>
      <c r="G652" s="52"/>
      <c r="H652" s="52"/>
      <c r="I652" s="58">
        <f>I653</f>
        <v>321.8</v>
      </c>
      <c r="J652" s="151"/>
      <c r="K652" s="151"/>
      <c r="L652" s="151"/>
      <c r="M652" s="151"/>
    </row>
    <row r="653" spans="1:13" ht="18">
      <c r="A653" s="80" t="s">
        <v>114</v>
      </c>
      <c r="B653" s="53" t="s">
        <v>85</v>
      </c>
      <c r="C653" s="53" t="s">
        <v>63</v>
      </c>
      <c r="D653" s="53" t="s">
        <v>71</v>
      </c>
      <c r="E653" s="53" t="s">
        <v>281</v>
      </c>
      <c r="F653" s="53" t="s">
        <v>133</v>
      </c>
      <c r="G653" s="53" t="s">
        <v>98</v>
      </c>
      <c r="H653" s="53"/>
      <c r="I653" s="60">
        <v>321.8</v>
      </c>
      <c r="J653" s="151"/>
      <c r="K653" s="151"/>
      <c r="L653" s="151"/>
      <c r="M653" s="151"/>
    </row>
    <row r="654" spans="1:13" ht="18">
      <c r="A654" s="79" t="s">
        <v>143</v>
      </c>
      <c r="B654" s="52" t="s">
        <v>85</v>
      </c>
      <c r="C654" s="52" t="s">
        <v>63</v>
      </c>
      <c r="D654" s="52" t="s">
        <v>71</v>
      </c>
      <c r="E654" s="52" t="s">
        <v>281</v>
      </c>
      <c r="F654" s="52" t="s">
        <v>142</v>
      </c>
      <c r="G654" s="52"/>
      <c r="H654" s="52"/>
      <c r="I654" s="57">
        <f>I655</f>
        <v>1</v>
      </c>
      <c r="J654" s="151"/>
      <c r="K654" s="151"/>
      <c r="L654" s="151"/>
      <c r="M654" s="151"/>
    </row>
    <row r="655" spans="1:13" ht="18">
      <c r="A655" s="79" t="s">
        <v>145</v>
      </c>
      <c r="B655" s="52" t="s">
        <v>85</v>
      </c>
      <c r="C655" s="52" t="s">
        <v>63</v>
      </c>
      <c r="D655" s="52" t="s">
        <v>71</v>
      </c>
      <c r="E655" s="52" t="s">
        <v>281</v>
      </c>
      <c r="F655" s="52" t="s">
        <v>144</v>
      </c>
      <c r="G655" s="52"/>
      <c r="H655" s="52"/>
      <c r="I655" s="57">
        <f>I656</f>
        <v>1</v>
      </c>
      <c r="J655" s="151"/>
      <c r="K655" s="151"/>
      <c r="L655" s="151"/>
      <c r="M655" s="151"/>
    </row>
    <row r="656" spans="1:13" ht="18">
      <c r="A656" s="80" t="s">
        <v>114</v>
      </c>
      <c r="B656" s="53" t="s">
        <v>85</v>
      </c>
      <c r="C656" s="53" t="s">
        <v>63</v>
      </c>
      <c r="D656" s="53" t="s">
        <v>71</v>
      </c>
      <c r="E656" s="53" t="s">
        <v>281</v>
      </c>
      <c r="F656" s="53" t="s">
        <v>144</v>
      </c>
      <c r="G656" s="53" t="s">
        <v>98</v>
      </c>
      <c r="H656" s="53"/>
      <c r="I656" s="59">
        <v>1</v>
      </c>
      <c r="J656" s="56" t="e">
        <f>J663+#REF!</f>
        <v>#REF!</v>
      </c>
      <c r="K656" s="56" t="e">
        <f>K663+#REF!</f>
        <v>#REF!</v>
      </c>
      <c r="L656" s="56" t="e">
        <f>L663+#REF!</f>
        <v>#REF!</v>
      </c>
      <c r="M656" s="56" t="e">
        <f>M663+#REF!</f>
        <v>#REF!</v>
      </c>
    </row>
    <row r="657" spans="1:13" ht="18">
      <c r="A657" s="81" t="s">
        <v>49</v>
      </c>
      <c r="B657" s="54" t="s">
        <v>85</v>
      </c>
      <c r="C657" s="54" t="s">
        <v>63</v>
      </c>
      <c r="D657" s="54" t="s">
        <v>106</v>
      </c>
      <c r="E657" s="54"/>
      <c r="F657" s="54"/>
      <c r="G657" s="54"/>
      <c r="H657" s="54"/>
      <c r="I657" s="56">
        <f>I658</f>
        <v>14600.2</v>
      </c>
      <c r="J657" s="56"/>
      <c r="K657" s="56"/>
      <c r="L657" s="56"/>
      <c r="M657" s="56"/>
    </row>
    <row r="658" spans="1:13" ht="18">
      <c r="A658" s="78" t="s">
        <v>32</v>
      </c>
      <c r="B658" s="52" t="s">
        <v>85</v>
      </c>
      <c r="C658" s="52" t="s">
        <v>63</v>
      </c>
      <c r="D658" s="52" t="s">
        <v>106</v>
      </c>
      <c r="E658" s="52" t="s">
        <v>336</v>
      </c>
      <c r="F658" s="52"/>
      <c r="G658" s="52"/>
      <c r="H658" s="52"/>
      <c r="I658" s="57">
        <f>I659</f>
        <v>14600.2</v>
      </c>
      <c r="J658" s="56"/>
      <c r="K658" s="56"/>
      <c r="L658" s="56"/>
      <c r="M658" s="56"/>
    </row>
    <row r="659" spans="1:13" ht="44.25" customHeight="1">
      <c r="A659" s="79" t="s">
        <v>468</v>
      </c>
      <c r="B659" s="52" t="s">
        <v>85</v>
      </c>
      <c r="C659" s="52" t="s">
        <v>63</v>
      </c>
      <c r="D659" s="52" t="s">
        <v>106</v>
      </c>
      <c r="E659" s="52" t="s">
        <v>469</v>
      </c>
      <c r="F659" s="52"/>
      <c r="G659" s="52"/>
      <c r="H659" s="52"/>
      <c r="I659" s="57">
        <f>I660</f>
        <v>14600.2</v>
      </c>
      <c r="J659" s="56"/>
      <c r="K659" s="56"/>
      <c r="L659" s="56"/>
      <c r="M659" s="56"/>
    </row>
    <row r="660" spans="1:13" ht="18">
      <c r="A660" s="79" t="s">
        <v>143</v>
      </c>
      <c r="B660" s="52" t="s">
        <v>85</v>
      </c>
      <c r="C660" s="52" t="s">
        <v>63</v>
      </c>
      <c r="D660" s="52" t="s">
        <v>106</v>
      </c>
      <c r="E660" s="52" t="s">
        <v>469</v>
      </c>
      <c r="F660" s="52" t="s">
        <v>142</v>
      </c>
      <c r="G660" s="52"/>
      <c r="H660" s="52"/>
      <c r="I660" s="57">
        <f>I661</f>
        <v>14600.2</v>
      </c>
      <c r="J660" s="56"/>
      <c r="K660" s="56"/>
      <c r="L660" s="56"/>
      <c r="M660" s="56"/>
    </row>
    <row r="661" spans="1:13" ht="18">
      <c r="A661" s="79" t="s">
        <v>430</v>
      </c>
      <c r="B661" s="52" t="s">
        <v>85</v>
      </c>
      <c r="C661" s="52" t="s">
        <v>63</v>
      </c>
      <c r="D661" s="52" t="s">
        <v>106</v>
      </c>
      <c r="E661" s="52" t="s">
        <v>469</v>
      </c>
      <c r="F661" s="52" t="s">
        <v>429</v>
      </c>
      <c r="G661" s="52"/>
      <c r="H661" s="52"/>
      <c r="I661" s="57">
        <f>I662</f>
        <v>14600.2</v>
      </c>
      <c r="J661" s="56"/>
      <c r="K661" s="56"/>
      <c r="L661" s="56"/>
      <c r="M661" s="56"/>
    </row>
    <row r="662" spans="1:13" ht="18">
      <c r="A662" s="80" t="s">
        <v>114</v>
      </c>
      <c r="B662" s="53" t="s">
        <v>85</v>
      </c>
      <c r="C662" s="53" t="s">
        <v>63</v>
      </c>
      <c r="D662" s="53" t="s">
        <v>106</v>
      </c>
      <c r="E662" s="53" t="s">
        <v>469</v>
      </c>
      <c r="F662" s="53" t="s">
        <v>429</v>
      </c>
      <c r="G662" s="53" t="s">
        <v>98</v>
      </c>
      <c r="H662" s="53"/>
      <c r="I662" s="59">
        <v>14600.2</v>
      </c>
      <c r="J662" s="56"/>
      <c r="K662" s="56"/>
      <c r="L662" s="56"/>
      <c r="M662" s="56"/>
    </row>
    <row r="663" spans="1:13" ht="18">
      <c r="A663" s="81" t="s">
        <v>50</v>
      </c>
      <c r="B663" s="54" t="s">
        <v>85</v>
      </c>
      <c r="C663" s="54" t="s">
        <v>66</v>
      </c>
      <c r="D663" s="54"/>
      <c r="E663" s="54"/>
      <c r="F663" s="54"/>
      <c r="G663" s="54"/>
      <c r="H663" s="54"/>
      <c r="I663" s="56">
        <f>I664</f>
        <v>100</v>
      </c>
      <c r="J663" s="57" t="e">
        <f>J664</f>
        <v>#REF!</v>
      </c>
      <c r="K663" s="57" t="e">
        <f>K664</f>
        <v>#REF!</v>
      </c>
      <c r="L663" s="57" t="e">
        <f>L664</f>
        <v>#REF!</v>
      </c>
      <c r="M663" s="57" t="e">
        <f>M664</f>
        <v>#REF!</v>
      </c>
    </row>
    <row r="664" spans="1:13" ht="18">
      <c r="A664" s="81" t="s">
        <v>116</v>
      </c>
      <c r="B664" s="54" t="s">
        <v>85</v>
      </c>
      <c r="C664" s="54" t="s">
        <v>66</v>
      </c>
      <c r="D664" s="54" t="s">
        <v>63</v>
      </c>
      <c r="E664" s="54"/>
      <c r="F664" s="54"/>
      <c r="G664" s="54"/>
      <c r="H664" s="54"/>
      <c r="I664" s="56">
        <f aca="true" t="shared" si="12" ref="I664:I670">I665</f>
        <v>100</v>
      </c>
      <c r="J664" s="57" t="e">
        <f>#REF!+#REF!+J665</f>
        <v>#REF!</v>
      </c>
      <c r="K664" s="57" t="e">
        <f>#REF!+#REF!+K665</f>
        <v>#REF!</v>
      </c>
      <c r="L664" s="57" t="e">
        <f>#REF!+#REF!+L665</f>
        <v>#REF!</v>
      </c>
      <c r="M664" s="57" t="e">
        <f>#REF!+#REF!+M665</f>
        <v>#REF!</v>
      </c>
    </row>
    <row r="665" spans="1:13" ht="30">
      <c r="A665" s="78" t="s">
        <v>33</v>
      </c>
      <c r="B665" s="52" t="s">
        <v>85</v>
      </c>
      <c r="C665" s="52" t="s">
        <v>66</v>
      </c>
      <c r="D665" s="52" t="s">
        <v>63</v>
      </c>
      <c r="E665" s="52" t="s">
        <v>311</v>
      </c>
      <c r="F665" s="52"/>
      <c r="G665" s="52"/>
      <c r="H665" s="52"/>
      <c r="I665" s="57">
        <f t="shared" si="12"/>
        <v>100</v>
      </c>
      <c r="J665" s="151"/>
      <c r="K665" s="151"/>
      <c r="L665" s="151"/>
      <c r="M665" s="151"/>
    </row>
    <row r="666" spans="1:13" ht="29.25" customHeight="1">
      <c r="A666" s="79" t="s">
        <v>312</v>
      </c>
      <c r="B666" s="52" t="s">
        <v>85</v>
      </c>
      <c r="C666" s="52" t="s">
        <v>66</v>
      </c>
      <c r="D666" s="52" t="s">
        <v>63</v>
      </c>
      <c r="E666" s="52" t="s">
        <v>313</v>
      </c>
      <c r="F666" s="52"/>
      <c r="G666" s="52"/>
      <c r="H666" s="52"/>
      <c r="I666" s="57">
        <f t="shared" si="12"/>
        <v>100</v>
      </c>
      <c r="J666" s="151"/>
      <c r="K666" s="151"/>
      <c r="L666" s="151"/>
      <c r="M666" s="151"/>
    </row>
    <row r="667" spans="1:13" ht="57.75" customHeight="1">
      <c r="A667" s="79" t="s">
        <v>314</v>
      </c>
      <c r="B667" s="52" t="s">
        <v>85</v>
      </c>
      <c r="C667" s="52" t="s">
        <v>66</v>
      </c>
      <c r="D667" s="52" t="s">
        <v>63</v>
      </c>
      <c r="E667" s="52" t="s">
        <v>315</v>
      </c>
      <c r="F667" s="52"/>
      <c r="G667" s="52"/>
      <c r="H667" s="52"/>
      <c r="I667" s="57">
        <f t="shared" si="12"/>
        <v>100</v>
      </c>
      <c r="J667" s="151"/>
      <c r="K667" s="151"/>
      <c r="L667" s="151"/>
      <c r="M667" s="151"/>
    </row>
    <row r="668" spans="1:13" ht="20.25" customHeight="1">
      <c r="A668" s="79" t="s">
        <v>310</v>
      </c>
      <c r="B668" s="52" t="s">
        <v>85</v>
      </c>
      <c r="C668" s="52" t="s">
        <v>66</v>
      </c>
      <c r="D668" s="52" t="s">
        <v>63</v>
      </c>
      <c r="E668" s="52" t="s">
        <v>316</v>
      </c>
      <c r="F668" s="52"/>
      <c r="G668" s="52"/>
      <c r="H668" s="52"/>
      <c r="I668" s="57">
        <f t="shared" si="12"/>
        <v>100</v>
      </c>
      <c r="J668" s="151"/>
      <c r="K668" s="151"/>
      <c r="L668" s="151"/>
      <c r="M668" s="151"/>
    </row>
    <row r="669" spans="1:13" ht="30">
      <c r="A669" s="78" t="s">
        <v>130</v>
      </c>
      <c r="B669" s="52" t="s">
        <v>85</v>
      </c>
      <c r="C669" s="52" t="s">
        <v>66</v>
      </c>
      <c r="D669" s="52" t="s">
        <v>63</v>
      </c>
      <c r="E669" s="52" t="s">
        <v>316</v>
      </c>
      <c r="F669" s="52" t="s">
        <v>131</v>
      </c>
      <c r="G669" s="52"/>
      <c r="H669" s="52"/>
      <c r="I669" s="58">
        <f t="shared" si="12"/>
        <v>100</v>
      </c>
      <c r="J669" s="151"/>
      <c r="K669" s="151"/>
      <c r="L669" s="151"/>
      <c r="M669" s="151"/>
    </row>
    <row r="670" spans="1:13" ht="30">
      <c r="A670" s="79" t="s">
        <v>134</v>
      </c>
      <c r="B670" s="52" t="s">
        <v>85</v>
      </c>
      <c r="C670" s="52" t="s">
        <v>66</v>
      </c>
      <c r="D670" s="52" t="s">
        <v>63</v>
      </c>
      <c r="E670" s="52" t="s">
        <v>316</v>
      </c>
      <c r="F670" s="52" t="s">
        <v>133</v>
      </c>
      <c r="G670" s="52"/>
      <c r="H670" s="52"/>
      <c r="I670" s="58">
        <f t="shared" si="12"/>
        <v>100</v>
      </c>
      <c r="J670" s="156"/>
      <c r="K670" s="156"/>
      <c r="L670" s="156"/>
      <c r="M670" s="156"/>
    </row>
    <row r="671" spans="1:13" ht="18">
      <c r="A671" s="82" t="s">
        <v>114</v>
      </c>
      <c r="B671" s="53" t="s">
        <v>85</v>
      </c>
      <c r="C671" s="53" t="s">
        <v>66</v>
      </c>
      <c r="D671" s="53" t="s">
        <v>63</v>
      </c>
      <c r="E671" s="53" t="s">
        <v>316</v>
      </c>
      <c r="F671" s="53" t="s">
        <v>133</v>
      </c>
      <c r="G671" s="53" t="s">
        <v>98</v>
      </c>
      <c r="H671" s="53"/>
      <c r="I671" s="60">
        <v>100</v>
      </c>
      <c r="J671" s="57" t="e">
        <f>J672</f>
        <v>#REF!</v>
      </c>
      <c r="K671" s="57" t="e">
        <f>K672</f>
        <v>#REF!</v>
      </c>
      <c r="L671" s="57" t="e">
        <f>L672</f>
        <v>#REF!</v>
      </c>
      <c r="M671" s="57" t="e">
        <f>M672</f>
        <v>#REF!</v>
      </c>
    </row>
    <row r="672" spans="1:13" ht="18">
      <c r="A672" s="81" t="s">
        <v>51</v>
      </c>
      <c r="B672" s="54" t="s">
        <v>85</v>
      </c>
      <c r="C672" s="54" t="s">
        <v>68</v>
      </c>
      <c r="D672" s="52"/>
      <c r="E672" s="52"/>
      <c r="F672" s="52"/>
      <c r="G672" s="52"/>
      <c r="H672" s="52"/>
      <c r="I672" s="56">
        <f aca="true" t="shared" si="13" ref="I672:I677">I673</f>
        <v>680</v>
      </c>
      <c r="J672" s="57" t="e">
        <f>#REF!</f>
        <v>#REF!</v>
      </c>
      <c r="K672" s="57" t="e">
        <f>#REF!</f>
        <v>#REF!</v>
      </c>
      <c r="L672" s="57" t="e">
        <f>#REF!</f>
        <v>#REF!</v>
      </c>
      <c r="M672" s="57" t="e">
        <f>#REF!</f>
        <v>#REF!</v>
      </c>
    </row>
    <row r="673" spans="1:13" ht="18">
      <c r="A673" s="84" t="s">
        <v>53</v>
      </c>
      <c r="B673" s="54" t="s">
        <v>85</v>
      </c>
      <c r="C673" s="54" t="s">
        <v>68</v>
      </c>
      <c r="D673" s="54" t="s">
        <v>69</v>
      </c>
      <c r="E673" s="52"/>
      <c r="F673" s="52"/>
      <c r="G673" s="52"/>
      <c r="H673" s="52"/>
      <c r="I673" s="56">
        <f t="shared" si="13"/>
        <v>680</v>
      </c>
      <c r="J673" s="97"/>
      <c r="K673" s="97"/>
      <c r="L673" s="97"/>
      <c r="M673" s="97"/>
    </row>
    <row r="674" spans="1:13" ht="18">
      <c r="A674" s="79" t="s">
        <v>32</v>
      </c>
      <c r="B674" s="52" t="s">
        <v>85</v>
      </c>
      <c r="C674" s="52" t="s">
        <v>68</v>
      </c>
      <c r="D674" s="52" t="s">
        <v>69</v>
      </c>
      <c r="E674" s="52" t="s">
        <v>280</v>
      </c>
      <c r="F674" s="52"/>
      <c r="G674" s="52"/>
      <c r="H674" s="52"/>
      <c r="I674" s="57">
        <f t="shared" si="13"/>
        <v>680</v>
      </c>
      <c r="J674" s="97"/>
      <c r="K674" s="97"/>
      <c r="L674" s="97"/>
      <c r="M674" s="97"/>
    </row>
    <row r="675" spans="1:9" ht="63.75" customHeight="1">
      <c r="A675" s="79" t="s">
        <v>470</v>
      </c>
      <c r="B675" s="52" t="s">
        <v>85</v>
      </c>
      <c r="C675" s="52" t="s">
        <v>68</v>
      </c>
      <c r="D675" s="52" t="s">
        <v>69</v>
      </c>
      <c r="E675" s="52" t="s">
        <v>303</v>
      </c>
      <c r="F675" s="52"/>
      <c r="G675" s="52"/>
      <c r="H675" s="52"/>
      <c r="I675" s="57">
        <f t="shared" si="13"/>
        <v>680</v>
      </c>
    </row>
    <row r="676" spans="1:9" ht="18">
      <c r="A676" s="79" t="s">
        <v>143</v>
      </c>
      <c r="B676" s="52" t="s">
        <v>85</v>
      </c>
      <c r="C676" s="52" t="s">
        <v>68</v>
      </c>
      <c r="D676" s="52" t="s">
        <v>69</v>
      </c>
      <c r="E676" s="52" t="s">
        <v>303</v>
      </c>
      <c r="F676" s="52" t="s">
        <v>142</v>
      </c>
      <c r="G676" s="52"/>
      <c r="H676" s="52"/>
      <c r="I676" s="57">
        <f t="shared" si="13"/>
        <v>680</v>
      </c>
    </row>
    <row r="677" spans="1:9" ht="45" customHeight="1">
      <c r="A677" s="79" t="s">
        <v>236</v>
      </c>
      <c r="B677" s="52" t="s">
        <v>85</v>
      </c>
      <c r="C677" s="52" t="s">
        <v>68</v>
      </c>
      <c r="D677" s="52" t="s">
        <v>69</v>
      </c>
      <c r="E677" s="52" t="s">
        <v>303</v>
      </c>
      <c r="F677" s="52" t="s">
        <v>235</v>
      </c>
      <c r="G677" s="52"/>
      <c r="H677" s="52"/>
      <c r="I677" s="57">
        <f t="shared" si="13"/>
        <v>680</v>
      </c>
    </row>
    <row r="678" spans="1:9" ht="18">
      <c r="A678" s="80" t="s">
        <v>114</v>
      </c>
      <c r="B678" s="53" t="s">
        <v>85</v>
      </c>
      <c r="C678" s="53" t="s">
        <v>68</v>
      </c>
      <c r="D678" s="53" t="s">
        <v>69</v>
      </c>
      <c r="E678" s="53" t="s">
        <v>303</v>
      </c>
      <c r="F678" s="53" t="s">
        <v>235</v>
      </c>
      <c r="G678" s="53" t="s">
        <v>98</v>
      </c>
      <c r="H678" s="53"/>
      <c r="I678" s="59">
        <v>680</v>
      </c>
    </row>
    <row r="679" spans="1:9" ht="18">
      <c r="A679" s="81" t="s">
        <v>60</v>
      </c>
      <c r="B679" s="54" t="s">
        <v>85</v>
      </c>
      <c r="C679" s="54" t="s">
        <v>77</v>
      </c>
      <c r="D679" s="54"/>
      <c r="E679" s="54"/>
      <c r="F679" s="54"/>
      <c r="G679" s="54"/>
      <c r="H679" s="54"/>
      <c r="I679" s="56">
        <f aca="true" t="shared" si="14" ref="I679:I691">I680</f>
        <v>2933.5</v>
      </c>
    </row>
    <row r="680" spans="1:9" ht="18">
      <c r="A680" s="84" t="s">
        <v>75</v>
      </c>
      <c r="B680" s="54" t="s">
        <v>85</v>
      </c>
      <c r="C680" s="54" t="s">
        <v>77</v>
      </c>
      <c r="D680" s="54" t="s">
        <v>64</v>
      </c>
      <c r="E680" s="54"/>
      <c r="F680" s="54"/>
      <c r="G680" s="54"/>
      <c r="H680" s="54" t="s">
        <v>98</v>
      </c>
      <c r="I680" s="56">
        <f>I686+I681</f>
        <v>2933.5</v>
      </c>
    </row>
    <row r="681" spans="1:9" ht="15" customHeight="1">
      <c r="A681" s="79" t="s">
        <v>32</v>
      </c>
      <c r="B681" s="52" t="s">
        <v>85</v>
      </c>
      <c r="C681" s="52" t="s">
        <v>77</v>
      </c>
      <c r="D681" s="52" t="s">
        <v>64</v>
      </c>
      <c r="E681" s="52" t="s">
        <v>280</v>
      </c>
      <c r="F681" s="54"/>
      <c r="G681" s="54"/>
      <c r="H681" s="54"/>
      <c r="I681" s="57">
        <f>I682</f>
        <v>1034.7</v>
      </c>
    </row>
    <row r="682" spans="1:9" ht="104.25" customHeight="1">
      <c r="A682" s="197" t="s">
        <v>485</v>
      </c>
      <c r="B682" s="52" t="s">
        <v>85</v>
      </c>
      <c r="C682" s="52" t="s">
        <v>77</v>
      </c>
      <c r="D682" s="52" t="s">
        <v>64</v>
      </c>
      <c r="E682" s="52" t="s">
        <v>486</v>
      </c>
      <c r="F682" s="52"/>
      <c r="G682" s="52"/>
      <c r="H682" s="54"/>
      <c r="I682" s="57">
        <f>I683</f>
        <v>1034.7</v>
      </c>
    </row>
    <row r="683" spans="1:9" ht="34.5" customHeight="1">
      <c r="A683" s="79" t="s">
        <v>147</v>
      </c>
      <c r="B683" s="52" t="s">
        <v>85</v>
      </c>
      <c r="C683" s="52" t="s">
        <v>77</v>
      </c>
      <c r="D683" s="52" t="s">
        <v>64</v>
      </c>
      <c r="E683" s="52" t="s">
        <v>486</v>
      </c>
      <c r="F683" s="52" t="s">
        <v>146</v>
      </c>
      <c r="G683" s="52"/>
      <c r="H683" s="54"/>
      <c r="I683" s="57">
        <f>I684</f>
        <v>1034.7</v>
      </c>
    </row>
    <row r="684" spans="1:9" ht="30.75" customHeight="1">
      <c r="A684" s="79" t="s">
        <v>229</v>
      </c>
      <c r="B684" s="52" t="s">
        <v>85</v>
      </c>
      <c r="C684" s="52" t="s">
        <v>77</v>
      </c>
      <c r="D684" s="52" t="s">
        <v>64</v>
      </c>
      <c r="E684" s="52" t="s">
        <v>486</v>
      </c>
      <c r="F684" s="52" t="s">
        <v>150</v>
      </c>
      <c r="G684" s="52"/>
      <c r="H684" s="54"/>
      <c r="I684" s="57">
        <f>I685</f>
        <v>1034.7</v>
      </c>
    </row>
    <row r="685" spans="1:9" ht="18">
      <c r="A685" s="80" t="s">
        <v>115</v>
      </c>
      <c r="B685" s="53" t="s">
        <v>85</v>
      </c>
      <c r="C685" s="53" t="s">
        <v>77</v>
      </c>
      <c r="D685" s="53" t="s">
        <v>64</v>
      </c>
      <c r="E685" s="53" t="s">
        <v>486</v>
      </c>
      <c r="F685" s="53" t="s">
        <v>150</v>
      </c>
      <c r="G685" s="53" t="s">
        <v>99</v>
      </c>
      <c r="H685" s="54"/>
      <c r="I685" s="59">
        <v>1034.7</v>
      </c>
    </row>
    <row r="686" spans="1:9" ht="30">
      <c r="A686" s="79" t="s">
        <v>33</v>
      </c>
      <c r="B686" s="52" t="s">
        <v>85</v>
      </c>
      <c r="C686" s="52" t="s">
        <v>77</v>
      </c>
      <c r="D686" s="52" t="s">
        <v>64</v>
      </c>
      <c r="E686" s="52" t="s">
        <v>298</v>
      </c>
      <c r="F686" s="52"/>
      <c r="G686" s="52"/>
      <c r="H686" s="52"/>
      <c r="I686" s="57">
        <f t="shared" si="14"/>
        <v>1898.8</v>
      </c>
    </row>
    <row r="687" spans="1:9" ht="27.75" customHeight="1">
      <c r="A687" s="79" t="s">
        <v>297</v>
      </c>
      <c r="B687" s="52" t="s">
        <v>85</v>
      </c>
      <c r="C687" s="52" t="s">
        <v>77</v>
      </c>
      <c r="D687" s="52" t="s">
        <v>64</v>
      </c>
      <c r="E687" s="52" t="s">
        <v>300</v>
      </c>
      <c r="F687" s="52"/>
      <c r="G687" s="52"/>
      <c r="H687" s="52"/>
      <c r="I687" s="57">
        <f t="shared" si="14"/>
        <v>1898.8</v>
      </c>
    </row>
    <row r="688" spans="1:9" ht="72.75" customHeight="1">
      <c r="A688" s="79" t="s">
        <v>299</v>
      </c>
      <c r="B688" s="52" t="s">
        <v>85</v>
      </c>
      <c r="C688" s="52" t="s">
        <v>77</v>
      </c>
      <c r="D688" s="52" t="s">
        <v>64</v>
      </c>
      <c r="E688" s="52" t="s">
        <v>301</v>
      </c>
      <c r="F688" s="52"/>
      <c r="G688" s="52"/>
      <c r="H688" s="52"/>
      <c r="I688" s="57">
        <f t="shared" si="14"/>
        <v>1898.8</v>
      </c>
    </row>
    <row r="689" spans="1:9" ht="18">
      <c r="A689" s="79" t="s">
        <v>310</v>
      </c>
      <c r="B689" s="52" t="s">
        <v>85</v>
      </c>
      <c r="C689" s="52" t="s">
        <v>77</v>
      </c>
      <c r="D689" s="52" t="s">
        <v>64</v>
      </c>
      <c r="E689" s="52" t="s">
        <v>302</v>
      </c>
      <c r="F689" s="52"/>
      <c r="G689" s="52"/>
      <c r="H689" s="52"/>
      <c r="I689" s="57">
        <f t="shared" si="14"/>
        <v>1898.8</v>
      </c>
    </row>
    <row r="690" spans="1:9" ht="30">
      <c r="A690" s="79" t="s">
        <v>147</v>
      </c>
      <c r="B690" s="52" t="s">
        <v>85</v>
      </c>
      <c r="C690" s="52" t="s">
        <v>77</v>
      </c>
      <c r="D690" s="52" t="s">
        <v>64</v>
      </c>
      <c r="E690" s="52" t="s">
        <v>302</v>
      </c>
      <c r="F690" s="52" t="s">
        <v>146</v>
      </c>
      <c r="G690" s="52"/>
      <c r="H690" s="52"/>
      <c r="I690" s="57">
        <f t="shared" si="14"/>
        <v>1898.8</v>
      </c>
    </row>
    <row r="691" spans="1:9" ht="30">
      <c r="A691" s="79" t="s">
        <v>229</v>
      </c>
      <c r="B691" s="52" t="s">
        <v>85</v>
      </c>
      <c r="C691" s="52" t="s">
        <v>77</v>
      </c>
      <c r="D691" s="52" t="s">
        <v>64</v>
      </c>
      <c r="E691" s="52" t="s">
        <v>302</v>
      </c>
      <c r="F691" s="52" t="s">
        <v>150</v>
      </c>
      <c r="G691" s="52"/>
      <c r="H691" s="52"/>
      <c r="I691" s="58">
        <f t="shared" si="14"/>
        <v>1898.8</v>
      </c>
    </row>
    <row r="692" spans="1:9" ht="17.25" customHeight="1">
      <c r="A692" s="80" t="s">
        <v>114</v>
      </c>
      <c r="B692" s="53" t="s">
        <v>85</v>
      </c>
      <c r="C692" s="53" t="s">
        <v>77</v>
      </c>
      <c r="D692" s="53" t="s">
        <v>64</v>
      </c>
      <c r="E692" s="53" t="s">
        <v>302</v>
      </c>
      <c r="F692" s="53" t="s">
        <v>150</v>
      </c>
      <c r="G692" s="53" t="s">
        <v>98</v>
      </c>
      <c r="H692" s="53"/>
      <c r="I692" s="59">
        <v>1898.8</v>
      </c>
    </row>
    <row r="693" spans="1:9" ht="29.25" customHeight="1">
      <c r="A693" s="84" t="s">
        <v>251</v>
      </c>
      <c r="B693" s="54" t="s">
        <v>85</v>
      </c>
      <c r="C693" s="54" t="s">
        <v>106</v>
      </c>
      <c r="D693" s="54"/>
      <c r="E693" s="54"/>
      <c r="F693" s="54"/>
      <c r="G693" s="54"/>
      <c r="H693" s="54"/>
      <c r="I693" s="56">
        <f aca="true" t="shared" si="15" ref="I693:I698">I694</f>
        <v>7225</v>
      </c>
    </row>
    <row r="694" spans="1:9" ht="17.25" customHeight="1">
      <c r="A694" s="79" t="s">
        <v>32</v>
      </c>
      <c r="B694" s="52" t="s">
        <v>85</v>
      </c>
      <c r="C694" s="52" t="s">
        <v>106</v>
      </c>
      <c r="D694" s="52" t="s">
        <v>63</v>
      </c>
      <c r="E694" s="52" t="s">
        <v>280</v>
      </c>
      <c r="F694" s="54"/>
      <c r="G694" s="54"/>
      <c r="H694" s="54"/>
      <c r="I694" s="57">
        <f t="shared" si="15"/>
        <v>7225</v>
      </c>
    </row>
    <row r="695" spans="1:9" ht="30">
      <c r="A695" s="79" t="s">
        <v>294</v>
      </c>
      <c r="B695" s="52" t="s">
        <v>85</v>
      </c>
      <c r="C695" s="52" t="s">
        <v>106</v>
      </c>
      <c r="D695" s="52" t="s">
        <v>63</v>
      </c>
      <c r="E695" s="52" t="s">
        <v>280</v>
      </c>
      <c r="F695" s="52"/>
      <c r="G695" s="52"/>
      <c r="H695" s="52"/>
      <c r="I695" s="57">
        <f t="shared" si="15"/>
        <v>7225</v>
      </c>
    </row>
    <row r="696" spans="1:9" ht="60">
      <c r="A696" s="79" t="s">
        <v>27</v>
      </c>
      <c r="B696" s="52" t="s">
        <v>85</v>
      </c>
      <c r="C696" s="52" t="s">
        <v>106</v>
      </c>
      <c r="D696" s="52" t="s">
        <v>63</v>
      </c>
      <c r="E696" s="52" t="s">
        <v>296</v>
      </c>
      <c r="F696" s="52"/>
      <c r="G696" s="52"/>
      <c r="H696" s="52"/>
      <c r="I696" s="57">
        <f t="shared" si="15"/>
        <v>7225</v>
      </c>
    </row>
    <row r="697" spans="1:9" ht="30">
      <c r="A697" s="79" t="s">
        <v>295</v>
      </c>
      <c r="B697" s="52" t="s">
        <v>85</v>
      </c>
      <c r="C697" s="52" t="s">
        <v>106</v>
      </c>
      <c r="D697" s="52" t="s">
        <v>63</v>
      </c>
      <c r="E697" s="52" t="s">
        <v>296</v>
      </c>
      <c r="F697" s="52" t="s">
        <v>247</v>
      </c>
      <c r="G697" s="52"/>
      <c r="H697" s="52"/>
      <c r="I697" s="57">
        <f t="shared" si="15"/>
        <v>7225</v>
      </c>
    </row>
    <row r="698" spans="1:9" ht="18">
      <c r="A698" s="79" t="s">
        <v>249</v>
      </c>
      <c r="B698" s="52" t="s">
        <v>85</v>
      </c>
      <c r="C698" s="52" t="s">
        <v>106</v>
      </c>
      <c r="D698" s="52" t="s">
        <v>63</v>
      </c>
      <c r="E698" s="52" t="s">
        <v>296</v>
      </c>
      <c r="F698" s="52" t="s">
        <v>248</v>
      </c>
      <c r="G698" s="52"/>
      <c r="H698" s="52"/>
      <c r="I698" s="57">
        <f t="shared" si="15"/>
        <v>7225</v>
      </c>
    </row>
    <row r="699" spans="1:9" ht="18">
      <c r="A699" s="80" t="s">
        <v>114</v>
      </c>
      <c r="B699" s="53" t="s">
        <v>85</v>
      </c>
      <c r="C699" s="53" t="s">
        <v>106</v>
      </c>
      <c r="D699" s="53" t="s">
        <v>63</v>
      </c>
      <c r="E699" s="53" t="s">
        <v>296</v>
      </c>
      <c r="F699" s="53" t="s">
        <v>248</v>
      </c>
      <c r="G699" s="53" t="s">
        <v>98</v>
      </c>
      <c r="H699" s="53"/>
      <c r="I699" s="59">
        <v>7225</v>
      </c>
    </row>
    <row r="700" spans="1:9" ht="18">
      <c r="A700" s="123" t="s">
        <v>112</v>
      </c>
      <c r="B700" s="62"/>
      <c r="C700" s="62"/>
      <c r="D700" s="62"/>
      <c r="E700" s="62"/>
      <c r="F700" s="62"/>
      <c r="G700" s="62"/>
      <c r="H700" s="62"/>
      <c r="I700" s="61">
        <f>I6+I36+I52+I167+I231+I469+I641</f>
        <v>838320.5999999999</v>
      </c>
    </row>
    <row r="701" spans="1:9" s="135" customFormat="1" ht="18">
      <c r="A701" s="123" t="s">
        <v>114</v>
      </c>
      <c r="B701" s="62"/>
      <c r="C701" s="62"/>
      <c r="D701" s="62"/>
      <c r="E701" s="62"/>
      <c r="F701" s="62"/>
      <c r="G701" s="137" t="s">
        <v>98</v>
      </c>
      <c r="H701" s="62"/>
      <c r="I701" s="61">
        <f>I7+I37+I53+I168+I232+I470+I642</f>
        <v>343959.00000000006</v>
      </c>
    </row>
    <row r="702" spans="1:9" s="135" customFormat="1" ht="18">
      <c r="A702" s="136" t="s">
        <v>115</v>
      </c>
      <c r="B702" s="62"/>
      <c r="C702" s="62"/>
      <c r="D702" s="62"/>
      <c r="E702" s="62"/>
      <c r="F702" s="62"/>
      <c r="G702" s="137" t="s">
        <v>99</v>
      </c>
      <c r="H702" s="62"/>
      <c r="I702" s="61">
        <f>I54+I169+I233+I471+I643</f>
        <v>494361.60000000003</v>
      </c>
    </row>
    <row r="703" spans="1:9" ht="30.75" customHeight="1">
      <c r="A703" s="218"/>
      <c r="B703" s="218"/>
      <c r="C703" s="218"/>
      <c r="D703" s="218"/>
      <c r="E703" s="218"/>
      <c r="F703" s="218"/>
      <c r="G703" s="218"/>
      <c r="H703" s="218"/>
      <c r="I703" s="218"/>
    </row>
    <row r="704" spans="1:9" ht="18">
      <c r="A704" s="97"/>
      <c r="B704" s="97"/>
      <c r="C704" s="97"/>
      <c r="D704" s="97"/>
      <c r="E704" s="97"/>
      <c r="F704" s="97"/>
      <c r="G704" s="97"/>
      <c r="H704" s="97"/>
      <c r="I704" s="97"/>
    </row>
    <row r="705" spans="1:9" ht="18">
      <c r="A705" s="42"/>
      <c r="B705" s="43"/>
      <c r="C705" s="43"/>
      <c r="D705" s="43"/>
      <c r="E705" s="43"/>
      <c r="F705" s="43"/>
      <c r="G705" s="43"/>
      <c r="H705" s="43"/>
      <c r="I705" s="44"/>
    </row>
    <row r="706" spans="1:9" ht="18">
      <c r="A706" s="42"/>
      <c r="B706" s="43"/>
      <c r="C706" s="43"/>
      <c r="D706" s="45"/>
      <c r="E706" s="43"/>
      <c r="F706" s="43"/>
      <c r="G706" s="43"/>
      <c r="H706" s="43"/>
      <c r="I706" s="44"/>
    </row>
    <row r="707" spans="1:9" ht="18">
      <c r="A707" s="42"/>
      <c r="B707" s="43"/>
      <c r="C707" s="43"/>
      <c r="D707" s="43"/>
      <c r="E707" s="43"/>
      <c r="F707" s="43"/>
      <c r="G707" s="43"/>
      <c r="H707" s="43"/>
      <c r="I707" s="44"/>
    </row>
    <row r="708" spans="1:9" ht="18">
      <c r="A708" s="42"/>
      <c r="B708" s="43"/>
      <c r="C708" s="43"/>
      <c r="D708" s="43"/>
      <c r="E708" s="43"/>
      <c r="F708" s="43"/>
      <c r="G708" s="43"/>
      <c r="H708" s="43"/>
      <c r="I708" s="44"/>
    </row>
    <row r="709" spans="1:9" ht="18">
      <c r="A709" s="42"/>
      <c r="B709" s="43"/>
      <c r="C709" s="43"/>
      <c r="D709" s="43"/>
      <c r="E709" s="43"/>
      <c r="F709" s="43"/>
      <c r="G709" s="43"/>
      <c r="H709" s="43"/>
      <c r="I709" s="44"/>
    </row>
    <row r="710" spans="1:9" ht="18">
      <c r="A710" s="42"/>
      <c r="B710" s="43"/>
      <c r="C710" s="43"/>
      <c r="D710" s="43"/>
      <c r="E710" s="43"/>
      <c r="F710" s="43"/>
      <c r="G710" s="43"/>
      <c r="H710" s="43"/>
      <c r="I710" s="44"/>
    </row>
    <row r="711" spans="1:9" ht="18">
      <c r="A711" s="42"/>
      <c r="B711" s="43"/>
      <c r="C711" s="43"/>
      <c r="D711" s="43"/>
      <c r="E711" s="43"/>
      <c r="F711" s="43"/>
      <c r="G711" s="43"/>
      <c r="H711" s="43"/>
      <c r="I711" s="44"/>
    </row>
    <row r="712" spans="1:9" ht="18">
      <c r="A712" s="42"/>
      <c r="B712" s="43"/>
      <c r="C712" s="43"/>
      <c r="D712" s="43"/>
      <c r="E712" s="43"/>
      <c r="F712" s="43"/>
      <c r="G712" s="43"/>
      <c r="H712" s="43"/>
      <c r="I712" s="44"/>
    </row>
    <row r="713" spans="1:9" ht="18">
      <c r="A713" s="42"/>
      <c r="B713" s="43"/>
      <c r="C713" s="43"/>
      <c r="D713" s="43"/>
      <c r="E713" s="43"/>
      <c r="F713" s="43"/>
      <c r="G713" s="43"/>
      <c r="H713" s="43"/>
      <c r="I713" s="44"/>
    </row>
    <row r="714" spans="1:9" ht="18">
      <c r="A714" s="42"/>
      <c r="B714" s="43"/>
      <c r="C714" s="43"/>
      <c r="D714" s="43"/>
      <c r="E714" s="43"/>
      <c r="F714" s="43"/>
      <c r="G714" s="43"/>
      <c r="H714" s="43"/>
      <c r="I714" s="44"/>
    </row>
    <row r="715" spans="1:9" ht="18">
      <c r="A715" s="42"/>
      <c r="B715" s="43"/>
      <c r="C715" s="43"/>
      <c r="D715" s="43"/>
      <c r="E715" s="43"/>
      <c r="F715" s="43"/>
      <c r="G715" s="43"/>
      <c r="H715" s="43"/>
      <c r="I715" s="44"/>
    </row>
    <row r="716" spans="1:9" ht="18">
      <c r="A716" s="42"/>
      <c r="B716" s="43"/>
      <c r="C716" s="43"/>
      <c r="D716" s="43"/>
      <c r="E716" s="43"/>
      <c r="F716" s="43"/>
      <c r="G716" s="43"/>
      <c r="H716" s="43"/>
      <c r="I716" s="44"/>
    </row>
    <row r="717" spans="1:9" ht="18">
      <c r="A717" s="42"/>
      <c r="B717" s="43"/>
      <c r="C717" s="43"/>
      <c r="D717" s="43"/>
      <c r="E717" s="43"/>
      <c r="F717" s="43"/>
      <c r="G717" s="43"/>
      <c r="H717" s="43"/>
      <c r="I717" s="44"/>
    </row>
    <row r="718" spans="1:9" ht="18">
      <c r="A718" s="42"/>
      <c r="B718" s="43"/>
      <c r="C718" s="43"/>
      <c r="D718" s="43"/>
      <c r="E718" s="43"/>
      <c r="F718" s="43"/>
      <c r="G718" s="43"/>
      <c r="H718" s="43"/>
      <c r="I718" s="44"/>
    </row>
    <row r="719" spans="1:9" ht="18">
      <c r="A719" s="42"/>
      <c r="B719" s="43"/>
      <c r="C719" s="43"/>
      <c r="D719" s="43"/>
      <c r="E719" s="43"/>
      <c r="F719" s="43"/>
      <c r="G719" s="43"/>
      <c r="H719" s="43"/>
      <c r="I719" s="44"/>
    </row>
    <row r="720" spans="1:9" ht="18">
      <c r="A720" s="42"/>
      <c r="B720" s="43"/>
      <c r="C720" s="43"/>
      <c r="D720" s="43"/>
      <c r="E720" s="43"/>
      <c r="F720" s="43"/>
      <c r="G720" s="43"/>
      <c r="H720" s="43"/>
      <c r="I720" s="44"/>
    </row>
    <row r="721" spans="1:9" ht="18">
      <c r="A721" s="42"/>
      <c r="B721" s="43"/>
      <c r="C721" s="43"/>
      <c r="D721" s="43"/>
      <c r="E721" s="43"/>
      <c r="F721" s="43"/>
      <c r="G721" s="43"/>
      <c r="H721" s="43"/>
      <c r="I721" s="44"/>
    </row>
    <row r="722" spans="1:9" ht="18">
      <c r="A722" s="42"/>
      <c r="B722" s="43"/>
      <c r="C722" s="43"/>
      <c r="D722" s="43"/>
      <c r="E722" s="43"/>
      <c r="F722" s="43"/>
      <c r="G722" s="43"/>
      <c r="H722" s="43"/>
      <c r="I722" s="44"/>
    </row>
    <row r="723" spans="1:9" ht="18">
      <c r="A723" s="42"/>
      <c r="B723" s="43"/>
      <c r="C723" s="43"/>
      <c r="D723" s="43"/>
      <c r="E723" s="43"/>
      <c r="F723" s="43"/>
      <c r="G723" s="43"/>
      <c r="H723" s="43"/>
      <c r="I723" s="44"/>
    </row>
    <row r="724" spans="1:9" ht="18">
      <c r="A724" s="42"/>
      <c r="B724" s="43"/>
      <c r="C724" s="43"/>
      <c r="D724" s="43"/>
      <c r="E724" s="43"/>
      <c r="F724" s="43"/>
      <c r="G724" s="43"/>
      <c r="H724" s="43"/>
      <c r="I724" s="44"/>
    </row>
    <row r="725" spans="1:9" ht="18">
      <c r="A725" s="42"/>
      <c r="B725" s="43"/>
      <c r="C725" s="43"/>
      <c r="D725" s="43"/>
      <c r="E725" s="43"/>
      <c r="F725" s="43"/>
      <c r="G725" s="43"/>
      <c r="H725" s="43"/>
      <c r="I725" s="44"/>
    </row>
    <row r="726" spans="1:9" ht="18">
      <c r="A726" s="42"/>
      <c r="B726" s="43"/>
      <c r="C726" s="43"/>
      <c r="D726" s="43"/>
      <c r="E726" s="43"/>
      <c r="F726" s="43"/>
      <c r="G726" s="43"/>
      <c r="H726" s="43"/>
      <c r="I726" s="44"/>
    </row>
    <row r="727" spans="1:9" ht="18">
      <c r="A727" s="42"/>
      <c r="B727" s="43"/>
      <c r="C727" s="43"/>
      <c r="D727" s="43"/>
      <c r="E727" s="43"/>
      <c r="F727" s="43"/>
      <c r="G727" s="43"/>
      <c r="H727" s="43"/>
      <c r="I727" s="44"/>
    </row>
    <row r="728" spans="1:9" ht="18">
      <c r="A728" s="42"/>
      <c r="B728" s="43"/>
      <c r="C728" s="43"/>
      <c r="D728" s="43"/>
      <c r="E728" s="43"/>
      <c r="F728" s="43"/>
      <c r="G728" s="43"/>
      <c r="H728" s="43"/>
      <c r="I728" s="44"/>
    </row>
    <row r="729" spans="1:9" ht="18">
      <c r="A729" s="42"/>
      <c r="B729" s="43"/>
      <c r="C729" s="43"/>
      <c r="D729" s="43"/>
      <c r="E729" s="43"/>
      <c r="F729" s="43"/>
      <c r="G729" s="43"/>
      <c r="H729" s="43"/>
      <c r="I729" s="44"/>
    </row>
    <row r="730" spans="1:9" ht="18">
      <c r="A730" s="42"/>
      <c r="B730" s="43"/>
      <c r="C730" s="43"/>
      <c r="D730" s="43"/>
      <c r="E730" s="43"/>
      <c r="F730" s="43"/>
      <c r="G730" s="43"/>
      <c r="H730" s="43"/>
      <c r="I730" s="44"/>
    </row>
    <row r="731" spans="1:9" ht="18">
      <c r="A731" s="42"/>
      <c r="B731" s="43"/>
      <c r="C731" s="43"/>
      <c r="D731" s="43"/>
      <c r="E731" s="43"/>
      <c r="F731" s="43"/>
      <c r="G731" s="43"/>
      <c r="H731" s="43"/>
      <c r="I731" s="44"/>
    </row>
    <row r="732" spans="1:9" ht="18">
      <c r="A732" s="42"/>
      <c r="B732" s="43"/>
      <c r="C732" s="43"/>
      <c r="D732" s="43"/>
      <c r="E732" s="43"/>
      <c r="F732" s="43"/>
      <c r="G732" s="43"/>
      <c r="H732" s="43"/>
      <c r="I732" s="44"/>
    </row>
    <row r="733" spans="1:9" ht="18">
      <c r="A733" s="42"/>
      <c r="B733" s="43"/>
      <c r="C733" s="43"/>
      <c r="D733" s="43"/>
      <c r="E733" s="43"/>
      <c r="F733" s="43"/>
      <c r="G733" s="43"/>
      <c r="H733" s="43"/>
      <c r="I733" s="44"/>
    </row>
    <row r="734" spans="1:9" ht="18">
      <c r="A734" s="42"/>
      <c r="B734" s="43"/>
      <c r="C734" s="43"/>
      <c r="D734" s="43"/>
      <c r="E734" s="43"/>
      <c r="F734" s="43"/>
      <c r="G734" s="43"/>
      <c r="H734" s="43"/>
      <c r="I734" s="44"/>
    </row>
    <row r="735" spans="1:9" ht="18">
      <c r="A735" s="42"/>
      <c r="B735" s="43"/>
      <c r="C735" s="43"/>
      <c r="D735" s="43"/>
      <c r="E735" s="43"/>
      <c r="F735" s="43"/>
      <c r="G735" s="43"/>
      <c r="H735" s="43"/>
      <c r="I735" s="44"/>
    </row>
    <row r="736" spans="1:9" ht="18">
      <c r="A736" s="42"/>
      <c r="B736" s="43"/>
      <c r="C736" s="43"/>
      <c r="D736" s="43"/>
      <c r="E736" s="43"/>
      <c r="F736" s="43"/>
      <c r="G736" s="43"/>
      <c r="H736" s="43"/>
      <c r="I736" s="44"/>
    </row>
    <row r="737" spans="1:9" ht="18">
      <c r="A737" s="42"/>
      <c r="B737" s="43"/>
      <c r="C737" s="43"/>
      <c r="D737" s="43"/>
      <c r="E737" s="43"/>
      <c r="F737" s="43"/>
      <c r="G737" s="43"/>
      <c r="H737" s="43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  <row r="881" spans="1:9" ht="18">
      <c r="A881" s="46"/>
      <c r="B881" s="47"/>
      <c r="C881" s="47"/>
      <c r="D881" s="47"/>
      <c r="E881" s="47"/>
      <c r="F881" s="47"/>
      <c r="G881" s="47"/>
      <c r="H881" s="47"/>
      <c r="I881" s="44"/>
    </row>
    <row r="882" spans="1:9" ht="18">
      <c r="A882" s="46"/>
      <c r="B882" s="47"/>
      <c r="C882" s="47"/>
      <c r="D882" s="47"/>
      <c r="E882" s="47"/>
      <c r="F882" s="47"/>
      <c r="G882" s="47"/>
      <c r="H882" s="47"/>
      <c r="I882" s="44"/>
    </row>
    <row r="883" spans="1:9" ht="18">
      <c r="A883" s="46"/>
      <c r="B883" s="47"/>
      <c r="C883" s="47"/>
      <c r="D883" s="47"/>
      <c r="E883" s="47"/>
      <c r="F883" s="47"/>
      <c r="G883" s="47"/>
      <c r="H883" s="47"/>
      <c r="I883" s="44"/>
    </row>
    <row r="884" spans="1:9" ht="18">
      <c r="A884" s="46"/>
      <c r="B884" s="47"/>
      <c r="C884" s="47"/>
      <c r="D884" s="47"/>
      <c r="E884" s="47"/>
      <c r="F884" s="47"/>
      <c r="G884" s="47"/>
      <c r="H884" s="47"/>
      <c r="I884" s="44"/>
    </row>
    <row r="885" spans="1:9" ht="18">
      <c r="A885" s="46"/>
      <c r="B885" s="47"/>
      <c r="C885" s="47"/>
      <c r="D885" s="47"/>
      <c r="E885" s="47"/>
      <c r="F885" s="47"/>
      <c r="G885" s="47"/>
      <c r="H885" s="47"/>
      <c r="I885" s="44"/>
    </row>
    <row r="886" spans="1:9" ht="18">
      <c r="A886" s="46"/>
      <c r="B886" s="47"/>
      <c r="C886" s="47"/>
      <c r="D886" s="47"/>
      <c r="E886" s="47"/>
      <c r="F886" s="47"/>
      <c r="G886" s="47"/>
      <c r="H886" s="47"/>
      <c r="I886" s="44"/>
    </row>
    <row r="887" spans="1:9" ht="18">
      <c r="A887" s="46"/>
      <c r="B887" s="47"/>
      <c r="C887" s="47"/>
      <c r="D887" s="47"/>
      <c r="E887" s="47"/>
      <c r="F887" s="47"/>
      <c r="G887" s="47"/>
      <c r="H887" s="47"/>
      <c r="I887" s="44"/>
    </row>
    <row r="888" spans="1:9" ht="18">
      <c r="A888" s="46"/>
      <c r="B888" s="47"/>
      <c r="C888" s="47"/>
      <c r="D888" s="47"/>
      <c r="E888" s="47"/>
      <c r="F888" s="47"/>
      <c r="G888" s="47"/>
      <c r="H888" s="47"/>
      <c r="I888" s="44"/>
    </row>
    <row r="889" spans="1:9" ht="18">
      <c r="A889" s="46"/>
      <c r="B889" s="47"/>
      <c r="C889" s="47"/>
      <c r="D889" s="47"/>
      <c r="E889" s="47"/>
      <c r="F889" s="47"/>
      <c r="G889" s="47"/>
      <c r="H889" s="47"/>
      <c r="I889" s="44"/>
    </row>
    <row r="890" spans="1:9" ht="18">
      <c r="A890" s="46"/>
      <c r="B890" s="47"/>
      <c r="C890" s="47"/>
      <c r="D890" s="47"/>
      <c r="E890" s="47"/>
      <c r="F890" s="47"/>
      <c r="G890" s="47"/>
      <c r="H890" s="47"/>
      <c r="I890" s="44"/>
    </row>
    <row r="891" spans="1:9" ht="18">
      <c r="A891" s="46"/>
      <c r="B891" s="47"/>
      <c r="C891" s="47"/>
      <c r="D891" s="47"/>
      <c r="E891" s="47"/>
      <c r="F891" s="47"/>
      <c r="G891" s="47"/>
      <c r="H891" s="47"/>
      <c r="I891" s="44"/>
    </row>
    <row r="892" spans="1:9" ht="18">
      <c r="A892" s="46"/>
      <c r="B892" s="47"/>
      <c r="C892" s="47"/>
      <c r="D892" s="47"/>
      <c r="E892" s="47"/>
      <c r="F892" s="47"/>
      <c r="G892" s="47"/>
      <c r="H892" s="47"/>
      <c r="I892" s="44"/>
    </row>
    <row r="893" spans="1:9" ht="18">
      <c r="A893" s="46"/>
      <c r="B893" s="47"/>
      <c r="C893" s="47"/>
      <c r="D893" s="47"/>
      <c r="E893" s="47"/>
      <c r="F893" s="47"/>
      <c r="G893" s="47"/>
      <c r="H893" s="47"/>
      <c r="I893" s="44"/>
    </row>
    <row r="894" spans="1:9" ht="18">
      <c r="A894" s="46"/>
      <c r="B894" s="47"/>
      <c r="C894" s="47"/>
      <c r="D894" s="47"/>
      <c r="E894" s="47"/>
      <c r="F894" s="47"/>
      <c r="G894" s="47"/>
      <c r="H894" s="47"/>
      <c r="I894" s="44"/>
    </row>
    <row r="895" spans="1:9" ht="18">
      <c r="A895" s="46"/>
      <c r="B895" s="47"/>
      <c r="C895" s="47"/>
      <c r="D895" s="47"/>
      <c r="E895" s="47"/>
      <c r="F895" s="47"/>
      <c r="G895" s="47"/>
      <c r="H895" s="47"/>
      <c r="I895" s="44"/>
    </row>
    <row r="896" spans="1:9" ht="18">
      <c r="A896" s="46"/>
      <c r="B896" s="47"/>
      <c r="C896" s="47"/>
      <c r="D896" s="47"/>
      <c r="E896" s="47"/>
      <c r="F896" s="47"/>
      <c r="G896" s="47"/>
      <c r="H896" s="47"/>
      <c r="I896" s="44"/>
    </row>
    <row r="897" spans="1:9" ht="18">
      <c r="A897" s="46"/>
      <c r="B897" s="47"/>
      <c r="C897" s="47"/>
      <c r="D897" s="47"/>
      <c r="E897" s="47"/>
      <c r="F897" s="47"/>
      <c r="G897" s="47"/>
      <c r="H897" s="47"/>
      <c r="I897" s="44"/>
    </row>
    <row r="898" spans="1:9" ht="18">
      <c r="A898" s="46"/>
      <c r="B898" s="47"/>
      <c r="C898" s="47"/>
      <c r="D898" s="47"/>
      <c r="E898" s="47"/>
      <c r="F898" s="47"/>
      <c r="G898" s="47"/>
      <c r="H898" s="47"/>
      <c r="I898" s="44"/>
    </row>
    <row r="899" spans="1:9" ht="18">
      <c r="A899" s="46"/>
      <c r="B899" s="47"/>
      <c r="C899" s="47"/>
      <c r="D899" s="47"/>
      <c r="E899" s="47"/>
      <c r="F899" s="47"/>
      <c r="G899" s="47"/>
      <c r="H899" s="47"/>
      <c r="I899" s="44"/>
    </row>
    <row r="900" spans="1:9" ht="18">
      <c r="A900" s="46"/>
      <c r="B900" s="47"/>
      <c r="C900" s="47"/>
      <c r="D900" s="47"/>
      <c r="E900" s="47"/>
      <c r="F900" s="47"/>
      <c r="G900" s="47"/>
      <c r="H900" s="47"/>
      <c r="I900" s="44"/>
    </row>
    <row r="901" spans="1:9" ht="18">
      <c r="A901" s="46"/>
      <c r="B901" s="47"/>
      <c r="C901" s="47"/>
      <c r="D901" s="47"/>
      <c r="E901" s="47"/>
      <c r="F901" s="47"/>
      <c r="G901" s="47"/>
      <c r="H901" s="47"/>
      <c r="I901" s="44"/>
    </row>
    <row r="902" spans="1:9" ht="18">
      <c r="A902" s="46"/>
      <c r="B902" s="47"/>
      <c r="C902" s="47"/>
      <c r="D902" s="47"/>
      <c r="E902" s="47"/>
      <c r="F902" s="47"/>
      <c r="G902" s="47"/>
      <c r="H902" s="47"/>
      <c r="I902" s="44"/>
    </row>
    <row r="903" spans="1:9" ht="18">
      <c r="A903" s="46"/>
      <c r="B903" s="47"/>
      <c r="C903" s="47"/>
      <c r="D903" s="47"/>
      <c r="E903" s="47"/>
      <c r="F903" s="47"/>
      <c r="G903" s="47"/>
      <c r="H903" s="47"/>
      <c r="I903" s="44"/>
    </row>
    <row r="904" spans="1:9" ht="18">
      <c r="A904" s="46"/>
      <c r="B904" s="47"/>
      <c r="C904" s="47"/>
      <c r="D904" s="47"/>
      <c r="E904" s="47"/>
      <c r="F904" s="47"/>
      <c r="G904" s="47"/>
      <c r="H904" s="47"/>
      <c r="I904" s="44"/>
    </row>
    <row r="905" spans="1:9" ht="18">
      <c r="A905" s="46"/>
      <c r="B905" s="47"/>
      <c r="C905" s="47"/>
      <c r="D905" s="47"/>
      <c r="E905" s="47"/>
      <c r="F905" s="47"/>
      <c r="G905" s="47"/>
      <c r="H905" s="47"/>
      <c r="I905" s="44"/>
    </row>
    <row r="906" spans="1:9" ht="18">
      <c r="A906" s="46"/>
      <c r="B906" s="47"/>
      <c r="C906" s="47"/>
      <c r="D906" s="47"/>
      <c r="E906" s="47"/>
      <c r="F906" s="47"/>
      <c r="G906" s="47"/>
      <c r="H906" s="47"/>
      <c r="I906" s="44"/>
    </row>
    <row r="907" spans="1:9" ht="18">
      <c r="A907" s="46"/>
      <c r="B907" s="47"/>
      <c r="C907" s="47"/>
      <c r="D907" s="47"/>
      <c r="E907" s="47"/>
      <c r="F907" s="47"/>
      <c r="G907" s="47"/>
      <c r="H907" s="47"/>
      <c r="I907" s="44"/>
    </row>
    <row r="908" spans="1:9" ht="18">
      <c r="A908" s="46"/>
      <c r="B908" s="47"/>
      <c r="C908" s="47"/>
      <c r="D908" s="47"/>
      <c r="E908" s="47"/>
      <c r="F908" s="47"/>
      <c r="G908" s="47"/>
      <c r="H908" s="47"/>
      <c r="I908" s="44"/>
    </row>
    <row r="909" spans="1:9" ht="18">
      <c r="A909" s="46"/>
      <c r="B909" s="47"/>
      <c r="C909" s="47"/>
      <c r="D909" s="47"/>
      <c r="E909" s="47"/>
      <c r="F909" s="47"/>
      <c r="G909" s="47"/>
      <c r="H909" s="47"/>
      <c r="I909" s="44"/>
    </row>
    <row r="910" spans="1:9" ht="18">
      <c r="A910" s="46"/>
      <c r="B910" s="47"/>
      <c r="C910" s="47"/>
      <c r="D910" s="47"/>
      <c r="E910" s="47"/>
      <c r="F910" s="47"/>
      <c r="G910" s="47"/>
      <c r="H910" s="47"/>
      <c r="I910" s="44"/>
    </row>
    <row r="911" spans="1:9" ht="18">
      <c r="A911" s="46"/>
      <c r="B911" s="47"/>
      <c r="C911" s="47"/>
      <c r="D911" s="47"/>
      <c r="E911" s="47"/>
      <c r="F911" s="47"/>
      <c r="G911" s="47"/>
      <c r="H911" s="47"/>
      <c r="I911" s="44"/>
    </row>
    <row r="912" spans="1:9" ht="18">
      <c r="A912" s="46"/>
      <c r="B912" s="47"/>
      <c r="C912" s="47"/>
      <c r="D912" s="47"/>
      <c r="E912" s="47"/>
      <c r="F912" s="47"/>
      <c r="G912" s="47"/>
      <c r="H912" s="47"/>
      <c r="I912" s="44"/>
    </row>
    <row r="913" spans="1:9" ht="18">
      <c r="A913" s="46"/>
      <c r="B913" s="47"/>
      <c r="C913" s="47"/>
      <c r="D913" s="47"/>
      <c r="E913" s="47"/>
      <c r="F913" s="47"/>
      <c r="G913" s="47"/>
      <c r="H913" s="47"/>
      <c r="I913" s="44"/>
    </row>
    <row r="914" spans="1:9" ht="18">
      <c r="A914" s="46"/>
      <c r="B914" s="47"/>
      <c r="C914" s="47"/>
      <c r="D914" s="47"/>
      <c r="E914" s="47"/>
      <c r="F914" s="47"/>
      <c r="G914" s="47"/>
      <c r="H914" s="47"/>
      <c r="I914" s="44"/>
    </row>
    <row r="915" spans="1:9" ht="18">
      <c r="A915" s="46"/>
      <c r="B915" s="47"/>
      <c r="C915" s="47"/>
      <c r="D915" s="47"/>
      <c r="E915" s="47"/>
      <c r="F915" s="47"/>
      <c r="G915" s="47"/>
      <c r="H915" s="47"/>
      <c r="I915" s="44"/>
    </row>
    <row r="916" spans="1:9" ht="18">
      <c r="A916" s="46"/>
      <c r="B916" s="47"/>
      <c r="C916" s="47"/>
      <c r="D916" s="47"/>
      <c r="E916" s="47"/>
      <c r="F916" s="47"/>
      <c r="G916" s="47"/>
      <c r="H916" s="47"/>
      <c r="I916" s="44"/>
    </row>
    <row r="917" spans="1:9" ht="18">
      <c r="A917" s="46"/>
      <c r="B917" s="47"/>
      <c r="C917" s="47"/>
      <c r="D917" s="47"/>
      <c r="E917" s="47"/>
      <c r="F917" s="47"/>
      <c r="G917" s="47"/>
      <c r="H917" s="47"/>
      <c r="I917" s="44"/>
    </row>
    <row r="918" spans="1:9" ht="18">
      <c r="A918" s="46"/>
      <c r="B918" s="47"/>
      <c r="C918" s="47"/>
      <c r="D918" s="47"/>
      <c r="E918" s="47"/>
      <c r="F918" s="47"/>
      <c r="G918" s="47"/>
      <c r="H918" s="47"/>
      <c r="I918" s="44"/>
    </row>
    <row r="919" spans="1:9" ht="18">
      <c r="A919" s="46"/>
      <c r="B919" s="47"/>
      <c r="C919" s="47"/>
      <c r="D919" s="47"/>
      <c r="E919" s="47"/>
      <c r="F919" s="47"/>
      <c r="G919" s="47"/>
      <c r="H919" s="47"/>
      <c r="I919" s="44"/>
    </row>
    <row r="920" spans="1:9" ht="18">
      <c r="A920" s="46"/>
      <c r="B920" s="47"/>
      <c r="C920" s="47"/>
      <c r="D920" s="47"/>
      <c r="E920" s="47"/>
      <c r="F920" s="47"/>
      <c r="G920" s="47"/>
      <c r="H920" s="47"/>
      <c r="I920" s="44"/>
    </row>
    <row r="921" spans="1:9" ht="18">
      <c r="A921" s="46"/>
      <c r="B921" s="47"/>
      <c r="C921" s="47"/>
      <c r="D921" s="47"/>
      <c r="E921" s="47"/>
      <c r="F921" s="47"/>
      <c r="G921" s="47"/>
      <c r="H921" s="47"/>
      <c r="I921" s="44"/>
    </row>
    <row r="922" spans="1:9" ht="18">
      <c r="A922" s="46"/>
      <c r="B922" s="47"/>
      <c r="C922" s="47"/>
      <c r="D922" s="47"/>
      <c r="E922" s="47"/>
      <c r="F922" s="47"/>
      <c r="G922" s="47"/>
      <c r="H922" s="47"/>
      <c r="I922" s="44"/>
    </row>
    <row r="923" spans="1:9" ht="18">
      <c r="A923" s="46"/>
      <c r="B923" s="47"/>
      <c r="C923" s="47"/>
      <c r="D923" s="47"/>
      <c r="E923" s="47"/>
      <c r="F923" s="47"/>
      <c r="G923" s="47"/>
      <c r="H923" s="47"/>
      <c r="I923" s="44"/>
    </row>
    <row r="924" spans="1:9" ht="18">
      <c r="A924" s="46"/>
      <c r="B924" s="47"/>
      <c r="C924" s="47"/>
      <c r="D924" s="47"/>
      <c r="E924" s="47"/>
      <c r="F924" s="47"/>
      <c r="G924" s="47"/>
      <c r="H924" s="47"/>
      <c r="I924" s="44"/>
    </row>
    <row r="925" spans="1:9" ht="18">
      <c r="A925" s="46"/>
      <c r="B925" s="47"/>
      <c r="C925" s="47"/>
      <c r="D925" s="47"/>
      <c r="E925" s="47"/>
      <c r="F925" s="47"/>
      <c r="G925" s="47"/>
      <c r="H925" s="47"/>
      <c r="I925" s="44"/>
    </row>
    <row r="926" spans="1:9" ht="18">
      <c r="A926" s="46"/>
      <c r="B926" s="47"/>
      <c r="C926" s="47"/>
      <c r="D926" s="47"/>
      <c r="E926" s="47"/>
      <c r="F926" s="47"/>
      <c r="G926" s="47"/>
      <c r="H926" s="47"/>
      <c r="I926" s="44"/>
    </row>
    <row r="927" spans="1:9" ht="18">
      <c r="A927" s="46"/>
      <c r="B927" s="47"/>
      <c r="C927" s="47"/>
      <c r="D927" s="47"/>
      <c r="E927" s="47"/>
      <c r="F927" s="47"/>
      <c r="G927" s="47"/>
      <c r="H927" s="47"/>
      <c r="I927" s="44"/>
    </row>
    <row r="928" spans="1:9" ht="18">
      <c r="A928" s="46"/>
      <c r="B928" s="47"/>
      <c r="C928" s="47"/>
      <c r="D928" s="47"/>
      <c r="E928" s="47"/>
      <c r="F928" s="47"/>
      <c r="G928" s="47"/>
      <c r="H928" s="47"/>
      <c r="I928" s="44"/>
    </row>
    <row r="929" spans="1:9" ht="18">
      <c r="A929" s="46"/>
      <c r="B929" s="47"/>
      <c r="C929" s="47"/>
      <c r="D929" s="47"/>
      <c r="E929" s="47"/>
      <c r="F929" s="47"/>
      <c r="G929" s="47"/>
      <c r="H929" s="47"/>
      <c r="I929" s="44"/>
    </row>
    <row r="930" spans="1:9" ht="18">
      <c r="A930" s="46"/>
      <c r="B930" s="47"/>
      <c r="C930" s="47"/>
      <c r="D930" s="47"/>
      <c r="E930" s="47"/>
      <c r="F930" s="47"/>
      <c r="G930" s="47"/>
      <c r="H930" s="47"/>
      <c r="I930" s="44"/>
    </row>
    <row r="931" spans="1:9" ht="18">
      <c r="A931" s="46"/>
      <c r="B931" s="47"/>
      <c r="C931" s="47"/>
      <c r="D931" s="47"/>
      <c r="E931" s="47"/>
      <c r="F931" s="47"/>
      <c r="G931" s="47"/>
      <c r="H931" s="47"/>
      <c r="I931" s="44"/>
    </row>
    <row r="932" spans="1:9" ht="18">
      <c r="A932" s="46"/>
      <c r="B932" s="47"/>
      <c r="C932" s="47"/>
      <c r="D932" s="47"/>
      <c r="E932" s="47"/>
      <c r="F932" s="47"/>
      <c r="G932" s="47"/>
      <c r="H932" s="47"/>
      <c r="I932" s="44"/>
    </row>
    <row r="933" spans="1:9" ht="18">
      <c r="A933" s="46"/>
      <c r="B933" s="47"/>
      <c r="C933" s="47"/>
      <c r="D933" s="47"/>
      <c r="E933" s="47"/>
      <c r="F933" s="47"/>
      <c r="G933" s="47"/>
      <c r="H933" s="47"/>
      <c r="I933" s="44"/>
    </row>
    <row r="934" spans="1:9" ht="18">
      <c r="A934" s="46"/>
      <c r="B934" s="47"/>
      <c r="C934" s="47"/>
      <c r="D934" s="47"/>
      <c r="E934" s="47"/>
      <c r="F934" s="47"/>
      <c r="G934" s="47"/>
      <c r="H934" s="47"/>
      <c r="I934" s="44"/>
    </row>
    <row r="935" spans="1:9" ht="18">
      <c r="A935" s="46"/>
      <c r="B935" s="47"/>
      <c r="C935" s="47"/>
      <c r="D935" s="47"/>
      <c r="E935" s="47"/>
      <c r="F935" s="47"/>
      <c r="G935" s="47"/>
      <c r="H935" s="47"/>
      <c r="I935" s="44"/>
    </row>
    <row r="936" spans="1:9" ht="18">
      <c r="A936" s="46"/>
      <c r="B936" s="47"/>
      <c r="C936" s="47"/>
      <c r="D936" s="47"/>
      <c r="E936" s="47"/>
      <c r="F936" s="47"/>
      <c r="G936" s="47"/>
      <c r="H936" s="47"/>
      <c r="I936" s="44"/>
    </row>
    <row r="937" spans="1:9" ht="18">
      <c r="A937" s="46"/>
      <c r="B937" s="47"/>
      <c r="C937" s="47"/>
      <c r="D937" s="47"/>
      <c r="E937" s="47"/>
      <c r="F937" s="47"/>
      <c r="G937" s="47"/>
      <c r="H937" s="47"/>
      <c r="I937" s="44"/>
    </row>
    <row r="938" spans="1:9" ht="18">
      <c r="A938" s="46"/>
      <c r="B938" s="47"/>
      <c r="C938" s="47"/>
      <c r="D938" s="47"/>
      <c r="E938" s="47"/>
      <c r="F938" s="47"/>
      <c r="G938" s="47"/>
      <c r="H938" s="47"/>
      <c r="I938" s="44"/>
    </row>
    <row r="939" spans="1:9" ht="18">
      <c r="A939" s="46"/>
      <c r="B939" s="47"/>
      <c r="C939" s="47"/>
      <c r="D939" s="47"/>
      <c r="E939" s="47"/>
      <c r="F939" s="47"/>
      <c r="G939" s="47"/>
      <c r="H939" s="47"/>
      <c r="I939" s="44"/>
    </row>
    <row r="940" spans="1:9" ht="18">
      <c r="A940" s="46"/>
      <c r="B940" s="47"/>
      <c r="C940" s="47"/>
      <c r="D940" s="47"/>
      <c r="E940" s="47"/>
      <c r="F940" s="47"/>
      <c r="G940" s="47"/>
      <c r="H940" s="47"/>
      <c r="I940" s="44"/>
    </row>
    <row r="941" spans="1:9" ht="18">
      <c r="A941" s="46"/>
      <c r="B941" s="47"/>
      <c r="C941" s="47"/>
      <c r="D941" s="47"/>
      <c r="E941" s="47"/>
      <c r="F941" s="47"/>
      <c r="G941" s="47"/>
      <c r="H941" s="47"/>
      <c r="I941" s="44"/>
    </row>
    <row r="942" spans="1:9" ht="18">
      <c r="A942" s="46"/>
      <c r="B942" s="47"/>
      <c r="C942" s="47"/>
      <c r="D942" s="47"/>
      <c r="E942" s="47"/>
      <c r="F942" s="47"/>
      <c r="G942" s="47"/>
      <c r="H942" s="47"/>
      <c r="I942" s="44"/>
    </row>
    <row r="943" spans="1:9" ht="18">
      <c r="A943" s="46"/>
      <c r="B943" s="47"/>
      <c r="C943" s="47"/>
      <c r="D943" s="47"/>
      <c r="E943" s="47"/>
      <c r="F943" s="47"/>
      <c r="G943" s="47"/>
      <c r="H943" s="47"/>
      <c r="I943" s="44"/>
    </row>
    <row r="944" spans="1:9" ht="18">
      <c r="A944" s="46"/>
      <c r="B944" s="47"/>
      <c r="C944" s="47"/>
      <c r="D944" s="47"/>
      <c r="E944" s="47"/>
      <c r="F944" s="47"/>
      <c r="G944" s="47"/>
      <c r="H944" s="47"/>
      <c r="I944" s="44"/>
    </row>
    <row r="945" spans="1:9" ht="18">
      <c r="A945" s="46"/>
      <c r="B945" s="47"/>
      <c r="C945" s="47"/>
      <c r="D945" s="47"/>
      <c r="E945" s="47"/>
      <c r="F945" s="47"/>
      <c r="G945" s="47"/>
      <c r="H945" s="47"/>
      <c r="I945" s="44"/>
    </row>
    <row r="946" spans="1:9" ht="18">
      <c r="A946" s="46"/>
      <c r="B946" s="47"/>
      <c r="C946" s="47"/>
      <c r="D946" s="47"/>
      <c r="E946" s="47"/>
      <c r="F946" s="47"/>
      <c r="G946" s="47"/>
      <c r="H946" s="47"/>
      <c r="I946" s="44"/>
    </row>
    <row r="947" spans="1:9" ht="18">
      <c r="A947" s="46"/>
      <c r="B947" s="47"/>
      <c r="C947" s="47"/>
      <c r="D947" s="47"/>
      <c r="E947" s="47"/>
      <c r="F947" s="47"/>
      <c r="G947" s="47"/>
      <c r="H947" s="47"/>
      <c r="I947" s="44"/>
    </row>
    <row r="948" spans="1:9" ht="18">
      <c r="A948" s="46"/>
      <c r="B948" s="47"/>
      <c r="C948" s="47"/>
      <c r="D948" s="47"/>
      <c r="E948" s="47"/>
      <c r="F948" s="47"/>
      <c r="G948" s="47"/>
      <c r="H948" s="47"/>
      <c r="I948" s="44"/>
    </row>
    <row r="949" spans="1:9" ht="18">
      <c r="A949" s="46"/>
      <c r="B949" s="47"/>
      <c r="C949" s="47"/>
      <c r="D949" s="47"/>
      <c r="E949" s="47"/>
      <c r="F949" s="47"/>
      <c r="G949" s="47"/>
      <c r="H949" s="47"/>
      <c r="I949" s="44"/>
    </row>
    <row r="950" spans="1:9" ht="18">
      <c r="A950" s="46"/>
      <c r="B950" s="47"/>
      <c r="C950" s="47"/>
      <c r="D950" s="47"/>
      <c r="E950" s="47"/>
      <c r="F950" s="47"/>
      <c r="G950" s="47"/>
      <c r="H950" s="47"/>
      <c r="I950" s="44"/>
    </row>
    <row r="951" spans="1:9" ht="18">
      <c r="A951" s="46"/>
      <c r="B951" s="47"/>
      <c r="C951" s="47"/>
      <c r="D951" s="47"/>
      <c r="E951" s="47"/>
      <c r="F951" s="47"/>
      <c r="G951" s="47"/>
      <c r="H951" s="47"/>
      <c r="I951" s="44"/>
    </row>
    <row r="952" spans="1:9" ht="18">
      <c r="A952" s="46"/>
      <c r="B952" s="47"/>
      <c r="C952" s="47"/>
      <c r="D952" s="47"/>
      <c r="E952" s="47"/>
      <c r="F952" s="47"/>
      <c r="G952" s="47"/>
      <c r="H952" s="47"/>
      <c r="I952" s="44"/>
    </row>
    <row r="953" spans="1:9" ht="18">
      <c r="A953" s="46"/>
      <c r="B953" s="47"/>
      <c r="C953" s="47"/>
      <c r="D953" s="47"/>
      <c r="E953" s="47"/>
      <c r="F953" s="47"/>
      <c r="G953" s="47"/>
      <c r="H953" s="47"/>
      <c r="I953" s="44"/>
    </row>
    <row r="954" spans="1:9" ht="18">
      <c r="A954" s="46"/>
      <c r="B954" s="47"/>
      <c r="C954" s="47"/>
      <c r="D954" s="47"/>
      <c r="E954" s="47"/>
      <c r="F954" s="47"/>
      <c r="G954" s="47"/>
      <c r="H954" s="47"/>
      <c r="I954" s="44"/>
    </row>
    <row r="955" spans="1:9" ht="18">
      <c r="A955" s="46"/>
      <c r="B955" s="47"/>
      <c r="C955" s="47"/>
      <c r="D955" s="47"/>
      <c r="E955" s="47"/>
      <c r="F955" s="47"/>
      <c r="G955" s="47"/>
      <c r="H955" s="47"/>
      <c r="I955" s="44"/>
    </row>
    <row r="956" spans="1:9" ht="18">
      <c r="A956" s="46"/>
      <c r="B956" s="47"/>
      <c r="C956" s="47"/>
      <c r="D956" s="47"/>
      <c r="E956" s="47"/>
      <c r="F956" s="47"/>
      <c r="G956" s="47"/>
      <c r="H956" s="47"/>
      <c r="I956" s="44"/>
    </row>
    <row r="957" spans="1:9" ht="18">
      <c r="A957" s="46"/>
      <c r="B957" s="47"/>
      <c r="C957" s="47"/>
      <c r="D957" s="47"/>
      <c r="E957" s="47"/>
      <c r="F957" s="47"/>
      <c r="G957" s="47"/>
      <c r="H957" s="47"/>
      <c r="I957" s="44"/>
    </row>
    <row r="958" spans="1:9" ht="18">
      <c r="A958" s="46"/>
      <c r="B958" s="47"/>
      <c r="C958" s="47"/>
      <c r="D958" s="47"/>
      <c r="E958" s="47"/>
      <c r="F958" s="47"/>
      <c r="G958" s="47"/>
      <c r="H958" s="47"/>
      <c r="I958" s="44"/>
    </row>
    <row r="959" spans="1:9" ht="18">
      <c r="A959" s="46"/>
      <c r="B959" s="47"/>
      <c r="C959" s="47"/>
      <c r="D959" s="47"/>
      <c r="E959" s="47"/>
      <c r="F959" s="47"/>
      <c r="G959" s="47"/>
      <c r="H959" s="47"/>
      <c r="I959" s="44"/>
    </row>
    <row r="960" spans="1:9" ht="18">
      <c r="A960" s="46"/>
      <c r="B960" s="47"/>
      <c r="C960" s="47"/>
      <c r="D960" s="47"/>
      <c r="E960" s="47"/>
      <c r="F960" s="47"/>
      <c r="G960" s="47"/>
      <c r="H960" s="47"/>
      <c r="I960" s="44"/>
    </row>
    <row r="961" spans="1:9" ht="18">
      <c r="A961" s="46"/>
      <c r="B961" s="47"/>
      <c r="C961" s="47"/>
      <c r="D961" s="47"/>
      <c r="E961" s="47"/>
      <c r="F961" s="47"/>
      <c r="G961" s="47"/>
      <c r="H961" s="47"/>
      <c r="I961" s="44"/>
    </row>
    <row r="962" spans="1:9" ht="18">
      <c r="A962" s="46"/>
      <c r="B962" s="47"/>
      <c r="C962" s="47"/>
      <c r="D962" s="47"/>
      <c r="E962" s="47"/>
      <c r="F962" s="47"/>
      <c r="G962" s="47"/>
      <c r="H962" s="47"/>
      <c r="I962" s="44"/>
    </row>
    <row r="963" spans="1:9" ht="18">
      <c r="A963" s="46"/>
      <c r="B963" s="47"/>
      <c r="C963" s="47"/>
      <c r="D963" s="47"/>
      <c r="E963" s="47"/>
      <c r="F963" s="47"/>
      <c r="G963" s="47"/>
      <c r="H963" s="47"/>
      <c r="I963" s="44"/>
    </row>
    <row r="964" spans="1:9" ht="18">
      <c r="A964" s="46"/>
      <c r="B964" s="47"/>
      <c r="C964" s="47"/>
      <c r="D964" s="47"/>
      <c r="E964" s="47"/>
      <c r="F964" s="47"/>
      <c r="G964" s="47"/>
      <c r="H964" s="47"/>
      <c r="I964" s="44"/>
    </row>
    <row r="965" spans="1:9" ht="18">
      <c r="A965" s="46"/>
      <c r="B965" s="47"/>
      <c r="C965" s="47"/>
      <c r="D965" s="47"/>
      <c r="E965" s="47"/>
      <c r="F965" s="47"/>
      <c r="G965" s="47"/>
      <c r="H965" s="47"/>
      <c r="I965" s="44"/>
    </row>
    <row r="966" spans="1:9" ht="18">
      <c r="A966" s="46"/>
      <c r="B966" s="47"/>
      <c r="C966" s="47"/>
      <c r="D966" s="47"/>
      <c r="E966" s="47"/>
      <c r="F966" s="47"/>
      <c r="G966" s="47"/>
      <c r="H966" s="47"/>
      <c r="I966" s="44"/>
    </row>
    <row r="967" spans="1:9" ht="18">
      <c r="A967" s="46"/>
      <c r="B967" s="47"/>
      <c r="C967" s="47"/>
      <c r="D967" s="47"/>
      <c r="E967" s="47"/>
      <c r="F967" s="47"/>
      <c r="G967" s="47"/>
      <c r="H967" s="47"/>
      <c r="I967" s="44"/>
    </row>
    <row r="968" spans="1:9" ht="18">
      <c r="A968" s="46"/>
      <c r="B968" s="47"/>
      <c r="C968" s="47"/>
      <c r="D968" s="47"/>
      <c r="E968" s="47"/>
      <c r="F968" s="47"/>
      <c r="G968" s="47"/>
      <c r="H968" s="47"/>
      <c r="I968" s="44"/>
    </row>
    <row r="969" spans="1:9" ht="18">
      <c r="A969" s="46"/>
      <c r="B969" s="47"/>
      <c r="C969" s="47"/>
      <c r="D969" s="47"/>
      <c r="E969" s="47"/>
      <c r="F969" s="47"/>
      <c r="G969" s="47"/>
      <c r="H969" s="47"/>
      <c r="I969" s="44"/>
    </row>
  </sheetData>
  <sheetProtection/>
  <mergeCells count="8">
    <mergeCell ref="A703:I703"/>
    <mergeCell ref="E1:M1"/>
    <mergeCell ref="A3:M3"/>
    <mergeCell ref="I4:M4"/>
    <mergeCell ref="J6:J9"/>
    <mergeCell ref="K6:K9"/>
    <mergeCell ref="L6:L9"/>
    <mergeCell ref="M6:M9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43"/>
  <sheetViews>
    <sheetView zoomScalePageLayoutView="0" workbookViewId="0" topLeftCell="B1">
      <selection activeCell="C1" sqref="C1:F1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5" width="13.375" style="11" customWidth="1"/>
    <col min="6" max="6" width="12.00390625" style="3" customWidth="1"/>
    <col min="7" max="16384" width="9.125" style="3" customWidth="1"/>
  </cols>
  <sheetData>
    <row r="1" spans="3:6" ht="56.25" customHeight="1">
      <c r="C1" s="225" t="s">
        <v>490</v>
      </c>
      <c r="D1" s="225"/>
      <c r="E1" s="225"/>
      <c r="F1" s="225"/>
    </row>
    <row r="2" spans="2:6" ht="57" customHeight="1">
      <c r="B2" s="203" t="s">
        <v>435</v>
      </c>
      <c r="C2" s="203"/>
      <c r="D2" s="203"/>
      <c r="E2" s="203"/>
      <c r="F2" s="203"/>
    </row>
    <row r="3" ht="15" customHeight="1">
      <c r="E3" s="142" t="s">
        <v>76</v>
      </c>
    </row>
    <row r="4" spans="2:6" ht="15" customHeight="1">
      <c r="B4" s="204" t="s">
        <v>45</v>
      </c>
      <c r="C4" s="206" t="s">
        <v>245</v>
      </c>
      <c r="D4" s="206" t="s">
        <v>250</v>
      </c>
      <c r="E4" s="224" t="s">
        <v>253</v>
      </c>
      <c r="F4" s="224"/>
    </row>
    <row r="5" spans="2:6" ht="16.5" customHeight="1">
      <c r="B5" s="205"/>
      <c r="C5" s="207"/>
      <c r="D5" s="207"/>
      <c r="E5" s="169" t="s">
        <v>160</v>
      </c>
      <c r="F5" s="170" t="s">
        <v>433</v>
      </c>
    </row>
    <row r="6" spans="2:6" s="5" customFormat="1" ht="15.75">
      <c r="B6" s="66" t="s">
        <v>120</v>
      </c>
      <c r="C6" s="67" t="s">
        <v>63</v>
      </c>
      <c r="D6" s="67"/>
      <c r="E6" s="143">
        <f>SUM(E7:E13)</f>
        <v>54374.799999999996</v>
      </c>
      <c r="F6" s="143">
        <f>SUM(F7:F13)</f>
        <v>54237.799999999996</v>
      </c>
    </row>
    <row r="7" spans="2:6" ht="15.75">
      <c r="B7" s="68" t="s">
        <v>123</v>
      </c>
      <c r="C7" s="69" t="s">
        <v>63</v>
      </c>
      <c r="D7" s="69" t="s">
        <v>69</v>
      </c>
      <c r="E7" s="75">
        <f>'р.пр.ц.ст.прил 12'!H10</f>
        <v>1507</v>
      </c>
      <c r="F7" s="75">
        <f>'р.пр.ц.ст.прил 12'!I10</f>
        <v>1507</v>
      </c>
    </row>
    <row r="8" spans="2:6" ht="15.75">
      <c r="B8" s="70" t="s">
        <v>124</v>
      </c>
      <c r="C8" s="69" t="s">
        <v>63</v>
      </c>
      <c r="D8" s="69" t="s">
        <v>64</v>
      </c>
      <c r="E8" s="75">
        <f>'р.пр.ц.ст.прил 12'!H16</f>
        <v>2791.7</v>
      </c>
      <c r="F8" s="75">
        <f>'р.пр.ц.ст.прил 12'!I16</f>
        <v>2791.7</v>
      </c>
    </row>
    <row r="9" spans="2:6" ht="31.5">
      <c r="B9" s="68" t="s">
        <v>46</v>
      </c>
      <c r="C9" s="69" t="s">
        <v>63</v>
      </c>
      <c r="D9" s="69" t="s">
        <v>66</v>
      </c>
      <c r="E9" s="75">
        <f>'р.пр.ц.ст.прил 12'!H32</f>
        <v>31169.1</v>
      </c>
      <c r="F9" s="75">
        <f>'р.пр.ц.ст.прил 12'!I32</f>
        <v>31139.1</v>
      </c>
    </row>
    <row r="10" spans="2:6" ht="15.75">
      <c r="B10" s="68" t="s">
        <v>456</v>
      </c>
      <c r="C10" s="69" t="s">
        <v>63</v>
      </c>
      <c r="D10" s="69" t="s">
        <v>68</v>
      </c>
      <c r="E10" s="75">
        <f>'р.пр.ц.ст.прил 12'!H53</f>
        <v>27</v>
      </c>
      <c r="F10" s="75">
        <f>'р.пр.ц.ст.прил 12'!I53</f>
        <v>43</v>
      </c>
    </row>
    <row r="11" spans="2:6" ht="15.75" customHeight="1">
      <c r="B11" s="68" t="s">
        <v>47</v>
      </c>
      <c r="C11" s="69" t="s">
        <v>63</v>
      </c>
      <c r="D11" s="69" t="s">
        <v>71</v>
      </c>
      <c r="E11" s="75">
        <f>'р.пр.ц.ст.прил 12'!H59</f>
        <v>6254.2</v>
      </c>
      <c r="F11" s="75">
        <f>'р.пр.ц.ст.прил 12'!I59</f>
        <v>6254.2</v>
      </c>
    </row>
    <row r="12" spans="2:6" ht="15.75">
      <c r="B12" s="68" t="s">
        <v>48</v>
      </c>
      <c r="C12" s="69" t="s">
        <v>63</v>
      </c>
      <c r="D12" s="69" t="s">
        <v>81</v>
      </c>
      <c r="E12" s="75">
        <f>'р.пр.ц.ст.прил 12'!H71</f>
        <v>100</v>
      </c>
      <c r="F12" s="75">
        <f>'р.пр.ц.ст.прил 12'!I71</f>
        <v>100</v>
      </c>
    </row>
    <row r="13" spans="2:6" ht="15.75">
      <c r="B13" s="68" t="s">
        <v>49</v>
      </c>
      <c r="C13" s="69" t="s">
        <v>63</v>
      </c>
      <c r="D13" s="69" t="s">
        <v>106</v>
      </c>
      <c r="E13" s="75">
        <f>'р.пр.ц.ст.прил 12'!H77</f>
        <v>12525.800000000001</v>
      </c>
      <c r="F13" s="75">
        <f>'р.пр.ц.ст.прил 12'!I77</f>
        <v>12402.800000000001</v>
      </c>
    </row>
    <row r="14" spans="2:142" s="5" customFormat="1" ht="15.75">
      <c r="B14" s="66" t="s">
        <v>50</v>
      </c>
      <c r="C14" s="67" t="s">
        <v>66</v>
      </c>
      <c r="D14" s="67"/>
      <c r="E14" s="76">
        <f>SUM(E15:E17)</f>
        <v>29008.9</v>
      </c>
      <c r="F14" s="76">
        <f>SUM(F15:F17)</f>
        <v>3998.9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8" t="s">
        <v>226</v>
      </c>
      <c r="C15" s="69" t="s">
        <v>66</v>
      </c>
      <c r="D15" s="69" t="s">
        <v>67</v>
      </c>
      <c r="E15" s="75">
        <f>'р.пр.ц.ст.прил 12'!H159</f>
        <v>0.4</v>
      </c>
      <c r="F15" s="75">
        <f>'р.пр.ц.ст.прил 12'!I159</f>
        <v>0.4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8" t="s">
        <v>117</v>
      </c>
      <c r="C16" s="69" t="s">
        <v>66</v>
      </c>
      <c r="D16" s="69" t="s">
        <v>65</v>
      </c>
      <c r="E16" s="75">
        <f>'р.пр.ц.ст.прил 12'!H165</f>
        <v>28798.5</v>
      </c>
      <c r="F16" s="75">
        <f>'р.пр.ц.ст.прил 12'!I165</f>
        <v>3798.5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1:142" s="8" customFormat="1" ht="29.25" customHeight="1">
      <c r="A17" s="7"/>
      <c r="B17" s="68" t="s">
        <v>82</v>
      </c>
      <c r="C17" s="69" t="s">
        <v>66</v>
      </c>
      <c r="D17" s="69" t="s">
        <v>78</v>
      </c>
      <c r="E17" s="75">
        <f>'р.пр.ц.ст.прил 12'!H181</f>
        <v>210</v>
      </c>
      <c r="F17" s="75">
        <f>'р.пр.ц.ст.прил 12'!I181</f>
        <v>200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</row>
    <row r="18" spans="2:142" s="5" customFormat="1" ht="15.75">
      <c r="B18" s="66" t="s">
        <v>51</v>
      </c>
      <c r="C18" s="67" t="s">
        <v>68</v>
      </c>
      <c r="D18" s="67"/>
      <c r="E18" s="76">
        <f>SUM(E19:E22)</f>
        <v>26657.199999999997</v>
      </c>
      <c r="F18" s="76">
        <f>SUM(F19:F22)</f>
        <v>27207.199999999997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</row>
    <row r="19" spans="2:142" ht="15.75">
      <c r="B19" s="68" t="s">
        <v>52</v>
      </c>
      <c r="C19" s="69" t="s">
        <v>68</v>
      </c>
      <c r="D19" s="69" t="s">
        <v>63</v>
      </c>
      <c r="E19" s="75">
        <f>'р.пр.ц.ст.прил 12'!H199</f>
        <v>2066</v>
      </c>
      <c r="F19" s="75">
        <f>'р.пр.ц.ст.прил 12'!I199</f>
        <v>2066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</row>
    <row r="20" spans="2:142" ht="15.75">
      <c r="B20" s="68" t="s">
        <v>53</v>
      </c>
      <c r="C20" s="69" t="s">
        <v>68</v>
      </c>
      <c r="D20" s="69" t="s">
        <v>69</v>
      </c>
      <c r="E20" s="75">
        <f>'р.пр.ц.ст.прил 12'!H205</f>
        <v>2880</v>
      </c>
      <c r="F20" s="75">
        <f>'р.пр.ц.ст.прил 12'!I205</f>
        <v>3430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.75">
      <c r="B21" s="68" t="s">
        <v>80</v>
      </c>
      <c r="C21" s="69" t="s">
        <v>68</v>
      </c>
      <c r="D21" s="69" t="s">
        <v>64</v>
      </c>
      <c r="E21" s="75">
        <f>'р.пр.ц.ст.прил 12'!H215</f>
        <v>21401.6</v>
      </c>
      <c r="F21" s="75">
        <f>'р.пр.ц.ст.прил 12'!I215</f>
        <v>21401.6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25.5" customHeight="1">
      <c r="B22" s="100" t="s">
        <v>279</v>
      </c>
      <c r="C22" s="69" t="s">
        <v>68</v>
      </c>
      <c r="D22" s="69" t="s">
        <v>68</v>
      </c>
      <c r="E22" s="75">
        <f>'р.пр.ц.ст.прил 12'!H244</f>
        <v>309.6</v>
      </c>
      <c r="F22" s="75">
        <f>'р.пр.ц.ст.прил 12'!I244</f>
        <v>309.6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6" s="5" customFormat="1" ht="13.5" customHeight="1">
      <c r="B23" s="66" t="s">
        <v>54</v>
      </c>
      <c r="C23" s="67" t="s">
        <v>70</v>
      </c>
      <c r="D23" s="67"/>
      <c r="E23" s="76">
        <f>SUM(E24:E28)</f>
        <v>544416.8</v>
      </c>
      <c r="F23" s="76">
        <f>SUM(F24:F28)</f>
        <v>462235.29999999993</v>
      </c>
    </row>
    <row r="24" spans="2:6" ht="14.25" customHeight="1">
      <c r="B24" s="68" t="s">
        <v>55</v>
      </c>
      <c r="C24" s="69" t="s">
        <v>70</v>
      </c>
      <c r="D24" s="69" t="s">
        <v>63</v>
      </c>
      <c r="E24" s="75">
        <f>'р.пр.ц.ст.прил 12'!H253</f>
        <v>180355.6</v>
      </c>
      <c r="F24" s="75">
        <f>'р.пр.ц.ст.прил 12'!I253</f>
        <v>180105.4</v>
      </c>
    </row>
    <row r="25" spans="2:6" ht="15.75">
      <c r="B25" s="68" t="s">
        <v>56</v>
      </c>
      <c r="C25" s="69" t="s">
        <v>70</v>
      </c>
      <c r="D25" s="69" t="s">
        <v>69</v>
      </c>
      <c r="E25" s="75">
        <f>'р.пр.ц.ст.прил 12'!H277</f>
        <v>302489.10000000003</v>
      </c>
      <c r="F25" s="75">
        <f>'р.пр.ц.ст.прил 12'!I277</f>
        <v>220557.8</v>
      </c>
    </row>
    <row r="26" spans="2:6" ht="15.75">
      <c r="B26" s="68" t="s">
        <v>446</v>
      </c>
      <c r="C26" s="69" t="s">
        <v>70</v>
      </c>
      <c r="D26" s="69" t="s">
        <v>64</v>
      </c>
      <c r="E26" s="75">
        <f>'р.пр.ц.ст.прил 12'!H316</f>
        <v>39343</v>
      </c>
      <c r="F26" s="75">
        <f>'р.пр.ц.ст.прил 12'!I316</f>
        <v>39343</v>
      </c>
    </row>
    <row r="27" spans="2:6" ht="15.75">
      <c r="B27" s="68" t="s">
        <v>57</v>
      </c>
      <c r="C27" s="69" t="s">
        <v>70</v>
      </c>
      <c r="D27" s="69" t="s">
        <v>70</v>
      </c>
      <c r="E27" s="75">
        <f>'р.пр.ц.ст.прил 12'!H338</f>
        <v>2000</v>
      </c>
      <c r="F27" s="75">
        <f>'р.пр.ц.ст.прил 12'!I338</f>
        <v>2000</v>
      </c>
    </row>
    <row r="28" spans="2:6" ht="15.75">
      <c r="B28" s="68" t="s">
        <v>58</v>
      </c>
      <c r="C28" s="69" t="s">
        <v>70</v>
      </c>
      <c r="D28" s="69" t="s">
        <v>65</v>
      </c>
      <c r="E28" s="75">
        <f>'р.пр.ц.ст.прил 12'!H346</f>
        <v>20229.1</v>
      </c>
      <c r="F28" s="75">
        <f>'р.пр.ц.ст.прил 12'!I346</f>
        <v>20229.1</v>
      </c>
    </row>
    <row r="29" spans="2:6" s="5" customFormat="1" ht="14.25" customHeight="1">
      <c r="B29" s="66" t="s">
        <v>108</v>
      </c>
      <c r="C29" s="67" t="s">
        <v>67</v>
      </c>
      <c r="D29" s="67"/>
      <c r="E29" s="76">
        <f>SUM(E30:E31)</f>
        <v>26423</v>
      </c>
      <c r="F29" s="76">
        <f>SUM(F30:F31)</f>
        <v>26393</v>
      </c>
    </row>
    <row r="30" spans="2:6" ht="13.5" customHeight="1">
      <c r="B30" s="68" t="s">
        <v>59</v>
      </c>
      <c r="C30" s="69" t="s">
        <v>67</v>
      </c>
      <c r="D30" s="69" t="s">
        <v>63</v>
      </c>
      <c r="E30" s="75">
        <f>'р.пр.ц.ст.прил 12'!H390</f>
        <v>19590.8</v>
      </c>
      <c r="F30" s="75">
        <f>'р.пр.ц.ст.прил 12'!I390</f>
        <v>19560.8</v>
      </c>
    </row>
    <row r="31" spans="2:6" ht="12.75" customHeight="1">
      <c r="B31" s="68" t="s">
        <v>109</v>
      </c>
      <c r="C31" s="69" t="s">
        <v>67</v>
      </c>
      <c r="D31" s="69" t="s">
        <v>66</v>
      </c>
      <c r="E31" s="75">
        <f>'р.пр.ц.ст.прил 12'!H438</f>
        <v>6832.2</v>
      </c>
      <c r="F31" s="75">
        <f>'р.пр.ц.ст.прил 12'!I438</f>
        <v>6832.2</v>
      </c>
    </row>
    <row r="32" spans="2:6" s="5" customFormat="1" ht="15.75">
      <c r="B32" s="66" t="s">
        <v>60</v>
      </c>
      <c r="C32" s="67">
        <v>10</v>
      </c>
      <c r="D32" s="67"/>
      <c r="E32" s="76">
        <f>SUM(E33:E36)</f>
        <v>40784.1</v>
      </c>
      <c r="F32" s="76">
        <f>SUM(F33:F36)</f>
        <v>41325.5</v>
      </c>
    </row>
    <row r="33" spans="2:6" ht="15.75">
      <c r="B33" s="68" t="s">
        <v>61</v>
      </c>
      <c r="C33" s="69">
        <v>10</v>
      </c>
      <c r="D33" s="69" t="s">
        <v>63</v>
      </c>
      <c r="E33" s="75">
        <f>'р.пр.ц.ст.прил 12'!H463</f>
        <v>7200</v>
      </c>
      <c r="F33" s="75">
        <f>'р.пр.ц.ст.прил 12'!I463</f>
        <v>7200</v>
      </c>
    </row>
    <row r="34" spans="2:6" ht="15.75">
      <c r="B34" s="68" t="s">
        <v>75</v>
      </c>
      <c r="C34" s="69">
        <v>10</v>
      </c>
      <c r="D34" s="69" t="s">
        <v>64</v>
      </c>
      <c r="E34" s="75">
        <f>'р.пр.ц.ст.прил 12'!H469</f>
        <v>132</v>
      </c>
      <c r="F34" s="75">
        <f>'р.пр.ц.ст.прил 12'!I469</f>
        <v>649.3</v>
      </c>
    </row>
    <row r="35" spans="2:6" ht="15.75">
      <c r="B35" s="68" t="s">
        <v>118</v>
      </c>
      <c r="C35" s="69">
        <v>10</v>
      </c>
      <c r="D35" s="69" t="s">
        <v>66</v>
      </c>
      <c r="E35" s="75">
        <f>'р.пр.ц.ст.прил 12'!H483</f>
        <v>31027.1</v>
      </c>
      <c r="F35" s="75">
        <f>'р.пр.ц.ст.прил 12'!I483</f>
        <v>31051.199999999997</v>
      </c>
    </row>
    <row r="36" spans="2:6" ht="17.25" customHeight="1">
      <c r="B36" s="68" t="s">
        <v>62</v>
      </c>
      <c r="C36" s="69">
        <v>10</v>
      </c>
      <c r="D36" s="69" t="s">
        <v>71</v>
      </c>
      <c r="E36" s="75">
        <f>'р.пр.ц.ст.прил 12'!H523</f>
        <v>2425</v>
      </c>
      <c r="F36" s="75">
        <f>'р.пр.ц.ст.прил 12'!I523</f>
        <v>2425</v>
      </c>
    </row>
    <row r="37" spans="2:6" ht="15.75">
      <c r="B37" s="66" t="s">
        <v>94</v>
      </c>
      <c r="C37" s="67" t="s">
        <v>81</v>
      </c>
      <c r="D37" s="67"/>
      <c r="E37" s="76">
        <f>E38</f>
        <v>6800</v>
      </c>
      <c r="F37" s="76">
        <f>F38</f>
        <v>6800</v>
      </c>
    </row>
    <row r="38" spans="2:6" ht="15.75">
      <c r="B38" s="68" t="s">
        <v>107</v>
      </c>
      <c r="C38" s="69" t="s">
        <v>81</v>
      </c>
      <c r="D38" s="69" t="s">
        <v>69</v>
      </c>
      <c r="E38" s="75">
        <f>'р.пр.ц.ст.прил 12'!H535</f>
        <v>6800</v>
      </c>
      <c r="F38" s="75">
        <f>'р.пр.ц.ст.прил 12'!I535</f>
        <v>6800</v>
      </c>
    </row>
    <row r="39" spans="2:6" ht="28.5" customHeight="1">
      <c r="B39" s="91" t="s">
        <v>251</v>
      </c>
      <c r="C39" s="92" t="s">
        <v>106</v>
      </c>
      <c r="D39" s="92"/>
      <c r="E39" s="93">
        <f>E40</f>
        <v>7225</v>
      </c>
      <c r="F39" s="93">
        <f>F40</f>
        <v>7225</v>
      </c>
    </row>
    <row r="40" spans="2:11" ht="29.25" customHeight="1">
      <c r="B40" s="94" t="s">
        <v>252</v>
      </c>
      <c r="C40" s="95" t="s">
        <v>106</v>
      </c>
      <c r="D40" s="95" t="s">
        <v>63</v>
      </c>
      <c r="E40" s="96">
        <f>'р.пр.ц.ст.прил 12'!H554</f>
        <v>7225</v>
      </c>
      <c r="F40" s="96">
        <f>'р.пр.ц.ст.прил 12'!I554</f>
        <v>7225</v>
      </c>
      <c r="K40" s="5"/>
    </row>
    <row r="41" spans="2:11" ht="18" customHeight="1">
      <c r="B41" s="196" t="s">
        <v>484</v>
      </c>
      <c r="C41" s="92" t="s">
        <v>481</v>
      </c>
      <c r="D41" s="92" t="s">
        <v>481</v>
      </c>
      <c r="E41" s="93">
        <f>'р.пр.ц.ст.прил 12'!H561</f>
        <v>0</v>
      </c>
      <c r="F41" s="93">
        <f>'р.пр.ц.ст.прил 12'!I561</f>
        <v>2434.1</v>
      </c>
      <c r="K41" s="5"/>
    </row>
    <row r="42" spans="2:6" s="5" customFormat="1" ht="15.75">
      <c r="B42" s="50" t="s">
        <v>240</v>
      </c>
      <c r="C42" s="67"/>
      <c r="D42" s="67"/>
      <c r="E42" s="76">
        <f>E37+E32+E29+E23+E18+E14+E6+E39+E41</f>
        <v>735689.8</v>
      </c>
      <c r="F42" s="76">
        <f>F37+F32+F29+F23+F18+F14+F6+F39+F41</f>
        <v>631856.7999999999</v>
      </c>
    </row>
    <row r="43" spans="2:5" s="5" customFormat="1" ht="0.75" customHeight="1">
      <c r="B43" s="72"/>
      <c r="C43" s="73"/>
      <c r="D43" s="73"/>
      <c r="E43" s="74"/>
    </row>
  </sheetData>
  <sheetProtection formatCells="0" formatColumns="0" formatRows="0" insertColumns="0" insertRows="0" insertHyperlinks="0" deleteColumns="0" deleteRows="0" sort="0" autoFilter="0" pivotTables="0"/>
  <mergeCells count="6">
    <mergeCell ref="B2:F2"/>
    <mergeCell ref="C1:F1"/>
    <mergeCell ref="B4:B5"/>
    <mergeCell ref="C4:C5"/>
    <mergeCell ref="D4:D5"/>
    <mergeCell ref="E4:F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55"/>
  <sheetViews>
    <sheetView view="pageBreakPreview" zoomScaleSheetLayoutView="100" zoomScalePageLayoutView="0" workbookViewId="0" topLeftCell="B549">
      <selection activeCell="M12" sqref="M12"/>
    </sheetView>
  </sheetViews>
  <sheetFormatPr defaultColWidth="9.00390625" defaultRowHeight="12.75"/>
  <cols>
    <col min="1" max="1" width="0" style="2" hidden="1" customWidth="1"/>
    <col min="2" max="2" width="41.25390625" style="99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2.125" style="23" customWidth="1"/>
    <col min="9" max="9" width="11.00390625" style="2" customWidth="1"/>
    <col min="10" max="16384" width="9.125" style="2" customWidth="1"/>
  </cols>
  <sheetData>
    <row r="1" spans="2:9" ht="80.25" customHeight="1">
      <c r="B1" s="209"/>
      <c r="C1" s="209"/>
      <c r="D1" s="209"/>
      <c r="F1" s="227" t="s">
        <v>491</v>
      </c>
      <c r="G1" s="227"/>
      <c r="H1" s="227"/>
      <c r="I1" s="227"/>
    </row>
    <row r="2" spans="2:9" s="13" customFormat="1" ht="89.25" customHeight="1">
      <c r="B2" s="211" t="s">
        <v>479</v>
      </c>
      <c r="C2" s="211"/>
      <c r="D2" s="211"/>
      <c r="E2" s="211"/>
      <c r="F2" s="211"/>
      <c r="G2" s="211"/>
      <c r="H2" s="211"/>
      <c r="I2" s="211"/>
    </row>
    <row r="3" spans="2:9" s="13" customFormat="1" ht="15">
      <c r="B3" s="98"/>
      <c r="C3" s="14"/>
      <c r="D3" s="14"/>
      <c r="E3" s="14"/>
      <c r="F3" s="14"/>
      <c r="G3" s="14"/>
      <c r="I3" s="141" t="s">
        <v>76</v>
      </c>
    </row>
    <row r="4" spans="2:9" ht="15.75" customHeight="1">
      <c r="B4" s="212" t="s">
        <v>45</v>
      </c>
      <c r="C4" s="213" t="s">
        <v>72</v>
      </c>
      <c r="D4" s="213" t="s">
        <v>73</v>
      </c>
      <c r="E4" s="213" t="s">
        <v>254</v>
      </c>
      <c r="F4" s="213" t="s">
        <v>74</v>
      </c>
      <c r="G4" s="213" t="s">
        <v>96</v>
      </c>
      <c r="H4" s="214" t="s">
        <v>253</v>
      </c>
      <c r="I4" s="214"/>
    </row>
    <row r="5" spans="2:9" ht="3.75" customHeight="1" hidden="1">
      <c r="B5" s="212"/>
      <c r="C5" s="213"/>
      <c r="D5" s="213"/>
      <c r="E5" s="213"/>
      <c r="F5" s="213"/>
      <c r="G5" s="213"/>
      <c r="H5" s="214"/>
      <c r="I5" s="214"/>
    </row>
    <row r="6" spans="2:9" ht="16.5" customHeight="1">
      <c r="B6" s="212"/>
      <c r="C6" s="213"/>
      <c r="D6" s="213"/>
      <c r="E6" s="213"/>
      <c r="F6" s="213"/>
      <c r="G6" s="213"/>
      <c r="H6" s="101" t="s">
        <v>160</v>
      </c>
      <c r="I6" s="101" t="s">
        <v>433</v>
      </c>
    </row>
    <row r="7" spans="2:9" s="1" customFormat="1" ht="14.25">
      <c r="B7" s="102" t="s">
        <v>120</v>
      </c>
      <c r="C7" s="103" t="s">
        <v>63</v>
      </c>
      <c r="D7" s="103"/>
      <c r="E7" s="103"/>
      <c r="F7" s="103"/>
      <c r="G7" s="103"/>
      <c r="H7" s="56">
        <f>H10+H16+H32+H53+H59+H71+H77</f>
        <v>54374.799999999996</v>
      </c>
      <c r="I7" s="56">
        <f>I10+I16+I32+I53+I59+I71+I77</f>
        <v>54237.799999999996</v>
      </c>
    </row>
    <row r="8" spans="2:9" s="1" customFormat="1" ht="14.25">
      <c r="B8" s="102" t="s">
        <v>114</v>
      </c>
      <c r="C8" s="103" t="s">
        <v>63</v>
      </c>
      <c r="D8" s="103"/>
      <c r="E8" s="103"/>
      <c r="F8" s="103"/>
      <c r="G8" s="103" t="s">
        <v>98</v>
      </c>
      <c r="H8" s="56">
        <f>H15+H21+H24+H27+H31+H37+H40+H43+H49+H52+H64+H67+H70+H76+H103+H106+H109+H113+H116+H120+H124+H127+H133+H139+H144+H149+H155</f>
        <v>52941.200000000004</v>
      </c>
      <c r="I8" s="56">
        <f>I15+I21+I24+I27+I31+I37+I40+I43+I49+I52+I64+I67+I70+I76+I103+I106+I109+I113+I116+I120+I124+I127+I133+I139+I144+I149+I155</f>
        <v>52788.200000000004</v>
      </c>
    </row>
    <row r="9" spans="2:9" s="1" customFormat="1" ht="14.25">
      <c r="B9" s="102" t="s">
        <v>115</v>
      </c>
      <c r="C9" s="103" t="s">
        <v>63</v>
      </c>
      <c r="D9" s="103"/>
      <c r="E9" s="103"/>
      <c r="F9" s="103"/>
      <c r="G9" s="103" t="s">
        <v>99</v>
      </c>
      <c r="H9" s="56">
        <f>H58+H82+H85+H89+H92+H96+H99</f>
        <v>1433.6000000000001</v>
      </c>
      <c r="I9" s="56">
        <f>I58+I82+I85+I89+I92+I96+I99</f>
        <v>1449.6000000000001</v>
      </c>
    </row>
    <row r="10" spans="2:9" ht="28.5">
      <c r="B10" s="102" t="s">
        <v>125</v>
      </c>
      <c r="C10" s="103" t="s">
        <v>63</v>
      </c>
      <c r="D10" s="103" t="s">
        <v>69</v>
      </c>
      <c r="E10" s="103"/>
      <c r="F10" s="103"/>
      <c r="G10" s="103"/>
      <c r="H10" s="56">
        <f aca="true" t="shared" si="0" ref="H10:I14">H11</f>
        <v>1507</v>
      </c>
      <c r="I10" s="56">
        <f t="shared" si="0"/>
        <v>1507</v>
      </c>
    </row>
    <row r="11" spans="2:9" ht="15">
      <c r="B11" s="78" t="s">
        <v>32</v>
      </c>
      <c r="C11" s="104" t="s">
        <v>63</v>
      </c>
      <c r="D11" s="104" t="s">
        <v>69</v>
      </c>
      <c r="E11" s="104" t="s">
        <v>280</v>
      </c>
      <c r="F11" s="104"/>
      <c r="G11" s="104"/>
      <c r="H11" s="57">
        <f t="shared" si="0"/>
        <v>1507</v>
      </c>
      <c r="I11" s="57">
        <f t="shared" si="0"/>
        <v>1507</v>
      </c>
    </row>
    <row r="12" spans="2:9" ht="30" customHeight="1">
      <c r="B12" s="106" t="s">
        <v>43</v>
      </c>
      <c r="C12" s="104" t="s">
        <v>63</v>
      </c>
      <c r="D12" s="104" t="s">
        <v>69</v>
      </c>
      <c r="E12" s="104" t="s">
        <v>412</v>
      </c>
      <c r="F12" s="104"/>
      <c r="G12" s="104"/>
      <c r="H12" s="57">
        <f t="shared" si="0"/>
        <v>1507</v>
      </c>
      <c r="I12" s="57">
        <f t="shared" si="0"/>
        <v>1507</v>
      </c>
    </row>
    <row r="13" spans="2:9" ht="89.25" customHeight="1">
      <c r="B13" s="78" t="s">
        <v>264</v>
      </c>
      <c r="C13" s="104" t="s">
        <v>63</v>
      </c>
      <c r="D13" s="104" t="s">
        <v>69</v>
      </c>
      <c r="E13" s="104" t="s">
        <v>412</v>
      </c>
      <c r="F13" s="104" t="s">
        <v>128</v>
      </c>
      <c r="G13" s="104"/>
      <c r="H13" s="57">
        <f t="shared" si="0"/>
        <v>1507</v>
      </c>
      <c r="I13" s="57">
        <f t="shared" si="0"/>
        <v>1507</v>
      </c>
    </row>
    <row r="14" spans="2:9" s="9" customFormat="1" ht="30.75" customHeight="1">
      <c r="B14" s="78" t="s">
        <v>132</v>
      </c>
      <c r="C14" s="107" t="s">
        <v>63</v>
      </c>
      <c r="D14" s="107" t="s">
        <v>69</v>
      </c>
      <c r="E14" s="104" t="s">
        <v>412</v>
      </c>
      <c r="F14" s="104" t="s">
        <v>129</v>
      </c>
      <c r="G14" s="107"/>
      <c r="H14" s="59">
        <f t="shared" si="0"/>
        <v>1507</v>
      </c>
      <c r="I14" s="59">
        <f t="shared" si="0"/>
        <v>1507</v>
      </c>
    </row>
    <row r="15" spans="2:9" ht="15">
      <c r="B15" s="109" t="s">
        <v>114</v>
      </c>
      <c r="C15" s="107" t="s">
        <v>63</v>
      </c>
      <c r="D15" s="107" t="s">
        <v>69</v>
      </c>
      <c r="E15" s="107" t="s">
        <v>412</v>
      </c>
      <c r="F15" s="107" t="s">
        <v>129</v>
      </c>
      <c r="G15" s="107" t="s">
        <v>98</v>
      </c>
      <c r="H15" s="59">
        <f>'вед.прил.14'!I247</f>
        <v>1507</v>
      </c>
      <c r="I15" s="59">
        <f>'вед.прил.14'!J247</f>
        <v>1507</v>
      </c>
    </row>
    <row r="16" spans="2:9" ht="28.5" customHeight="1">
      <c r="B16" s="102" t="s">
        <v>126</v>
      </c>
      <c r="C16" s="103" t="s">
        <v>63</v>
      </c>
      <c r="D16" s="103" t="s">
        <v>64</v>
      </c>
      <c r="E16" s="103"/>
      <c r="F16" s="103"/>
      <c r="G16" s="103"/>
      <c r="H16" s="61">
        <f>H17</f>
        <v>2791.7</v>
      </c>
      <c r="I16" s="61">
        <f>I17</f>
        <v>2791.7</v>
      </c>
    </row>
    <row r="17" spans="2:9" ht="15">
      <c r="B17" s="78" t="s">
        <v>32</v>
      </c>
      <c r="C17" s="104" t="s">
        <v>63</v>
      </c>
      <c r="D17" s="104" t="s">
        <v>64</v>
      </c>
      <c r="E17" s="104" t="s">
        <v>280</v>
      </c>
      <c r="F17" s="104"/>
      <c r="G17" s="104"/>
      <c r="H17" s="189">
        <f>H18+H28</f>
        <v>2791.7</v>
      </c>
      <c r="I17" s="189">
        <f>I18+I28</f>
        <v>2791.7</v>
      </c>
    </row>
    <row r="18" spans="2:9" ht="30">
      <c r="B18" s="191" t="s">
        <v>127</v>
      </c>
      <c r="C18" s="52" t="s">
        <v>63</v>
      </c>
      <c r="D18" s="52" t="s">
        <v>64</v>
      </c>
      <c r="E18" s="52" t="s">
        <v>281</v>
      </c>
      <c r="F18" s="52"/>
      <c r="G18" s="52"/>
      <c r="H18" s="57">
        <f>H19+H22+H25</f>
        <v>1403.7</v>
      </c>
      <c r="I18" s="57">
        <f>I19+I22+I25</f>
        <v>1403.7</v>
      </c>
    </row>
    <row r="19" spans="2:9" s="9" customFormat="1" ht="88.5" customHeight="1">
      <c r="B19" s="78" t="s">
        <v>264</v>
      </c>
      <c r="C19" s="52" t="s">
        <v>63</v>
      </c>
      <c r="D19" s="52" t="s">
        <v>64</v>
      </c>
      <c r="E19" s="52" t="s">
        <v>281</v>
      </c>
      <c r="F19" s="52" t="s">
        <v>128</v>
      </c>
      <c r="G19" s="52"/>
      <c r="H19" s="57">
        <f>H20</f>
        <v>1252</v>
      </c>
      <c r="I19" s="57">
        <f>I20</f>
        <v>1252</v>
      </c>
    </row>
    <row r="20" spans="2:9" s="9" customFormat="1" ht="29.25" customHeight="1">
      <c r="B20" s="78" t="s">
        <v>132</v>
      </c>
      <c r="C20" s="52" t="s">
        <v>63</v>
      </c>
      <c r="D20" s="52" t="s">
        <v>64</v>
      </c>
      <c r="E20" s="52" t="s">
        <v>281</v>
      </c>
      <c r="F20" s="52" t="s">
        <v>129</v>
      </c>
      <c r="G20" s="52"/>
      <c r="H20" s="57">
        <f>H21</f>
        <v>1252</v>
      </c>
      <c r="I20" s="57">
        <f>I21</f>
        <v>1252</v>
      </c>
    </row>
    <row r="21" spans="2:9" s="9" customFormat="1" ht="15">
      <c r="B21" s="80" t="s">
        <v>114</v>
      </c>
      <c r="C21" s="53" t="s">
        <v>63</v>
      </c>
      <c r="D21" s="53" t="s">
        <v>64</v>
      </c>
      <c r="E21" s="53" t="s">
        <v>281</v>
      </c>
      <c r="F21" s="53" t="s">
        <v>129</v>
      </c>
      <c r="G21" s="53" t="s">
        <v>98</v>
      </c>
      <c r="H21" s="59">
        <f>'вед.прил.14'!I16</f>
        <v>1252</v>
      </c>
      <c r="I21" s="59">
        <f>'вед.прил.14'!J16</f>
        <v>1252</v>
      </c>
    </row>
    <row r="22" spans="2:9" s="9" customFormat="1" ht="29.25" customHeight="1">
      <c r="B22" s="79" t="s">
        <v>130</v>
      </c>
      <c r="C22" s="52" t="s">
        <v>63</v>
      </c>
      <c r="D22" s="52" t="s">
        <v>64</v>
      </c>
      <c r="E22" s="52" t="s">
        <v>281</v>
      </c>
      <c r="F22" s="52" t="s">
        <v>131</v>
      </c>
      <c r="G22" s="52"/>
      <c r="H22" s="57">
        <f>H23</f>
        <v>146.7</v>
      </c>
      <c r="I22" s="57">
        <f>I23</f>
        <v>146.7</v>
      </c>
    </row>
    <row r="23" spans="2:9" s="9" customFormat="1" ht="30">
      <c r="B23" s="79" t="s">
        <v>134</v>
      </c>
      <c r="C23" s="52" t="s">
        <v>63</v>
      </c>
      <c r="D23" s="52" t="s">
        <v>64</v>
      </c>
      <c r="E23" s="52" t="s">
        <v>281</v>
      </c>
      <c r="F23" s="52" t="s">
        <v>133</v>
      </c>
      <c r="G23" s="52"/>
      <c r="H23" s="57">
        <f>H24</f>
        <v>146.7</v>
      </c>
      <c r="I23" s="57">
        <f>I24</f>
        <v>146.7</v>
      </c>
    </row>
    <row r="24" spans="2:9" s="9" customFormat="1" ht="15">
      <c r="B24" s="80" t="s">
        <v>114</v>
      </c>
      <c r="C24" s="53" t="s">
        <v>63</v>
      </c>
      <c r="D24" s="53" t="s">
        <v>64</v>
      </c>
      <c r="E24" s="53" t="s">
        <v>281</v>
      </c>
      <c r="F24" s="53" t="s">
        <v>133</v>
      </c>
      <c r="G24" s="53" t="s">
        <v>98</v>
      </c>
      <c r="H24" s="59">
        <f>'вед.прил.14'!I19</f>
        <v>146.7</v>
      </c>
      <c r="I24" s="59">
        <f>'вед.прил.14'!J19</f>
        <v>146.7</v>
      </c>
    </row>
    <row r="25" spans="2:9" s="9" customFormat="1" ht="15">
      <c r="B25" s="79" t="s">
        <v>143</v>
      </c>
      <c r="C25" s="52" t="s">
        <v>63</v>
      </c>
      <c r="D25" s="52" t="s">
        <v>64</v>
      </c>
      <c r="E25" s="52" t="s">
        <v>281</v>
      </c>
      <c r="F25" s="52" t="s">
        <v>142</v>
      </c>
      <c r="G25" s="52"/>
      <c r="H25" s="57">
        <f>H26</f>
        <v>5</v>
      </c>
      <c r="I25" s="57">
        <f>I26</f>
        <v>5</v>
      </c>
    </row>
    <row r="26" spans="2:9" s="9" customFormat="1" ht="15">
      <c r="B26" s="79" t="s">
        <v>145</v>
      </c>
      <c r="C26" s="52" t="s">
        <v>63</v>
      </c>
      <c r="D26" s="52" t="s">
        <v>64</v>
      </c>
      <c r="E26" s="52" t="s">
        <v>281</v>
      </c>
      <c r="F26" s="52" t="s">
        <v>144</v>
      </c>
      <c r="G26" s="52"/>
      <c r="H26" s="57">
        <f>H27</f>
        <v>5</v>
      </c>
      <c r="I26" s="57">
        <f>I27</f>
        <v>5</v>
      </c>
    </row>
    <row r="27" spans="2:9" s="9" customFormat="1" ht="15">
      <c r="B27" s="80" t="s">
        <v>114</v>
      </c>
      <c r="C27" s="53" t="s">
        <v>63</v>
      </c>
      <c r="D27" s="53" t="s">
        <v>64</v>
      </c>
      <c r="E27" s="53" t="s">
        <v>281</v>
      </c>
      <c r="F27" s="53" t="s">
        <v>144</v>
      </c>
      <c r="G27" s="53" t="s">
        <v>98</v>
      </c>
      <c r="H27" s="59">
        <f>'вед.прил.14'!I22</f>
        <v>5</v>
      </c>
      <c r="I27" s="59">
        <f>'вед.прил.14'!J22</f>
        <v>5</v>
      </c>
    </row>
    <row r="28" spans="2:9" ht="45">
      <c r="B28" s="83" t="s">
        <v>257</v>
      </c>
      <c r="C28" s="104" t="s">
        <v>63</v>
      </c>
      <c r="D28" s="104" t="s">
        <v>64</v>
      </c>
      <c r="E28" s="104" t="s">
        <v>282</v>
      </c>
      <c r="F28" s="104"/>
      <c r="G28" s="104"/>
      <c r="H28" s="189">
        <f aca="true" t="shared" si="1" ref="H28:I30">H29</f>
        <v>1388</v>
      </c>
      <c r="I28" s="189">
        <f t="shared" si="1"/>
        <v>1388</v>
      </c>
    </row>
    <row r="29" spans="2:9" s="20" customFormat="1" ht="91.5" customHeight="1">
      <c r="B29" s="78" t="s">
        <v>264</v>
      </c>
      <c r="C29" s="107" t="s">
        <v>63</v>
      </c>
      <c r="D29" s="107" t="s">
        <v>64</v>
      </c>
      <c r="E29" s="104" t="s">
        <v>282</v>
      </c>
      <c r="F29" s="104" t="s">
        <v>128</v>
      </c>
      <c r="G29" s="107"/>
      <c r="H29" s="65">
        <f t="shared" si="1"/>
        <v>1388</v>
      </c>
      <c r="I29" s="65">
        <f t="shared" si="1"/>
        <v>1388</v>
      </c>
    </row>
    <row r="30" spans="2:9" s="10" customFormat="1" ht="28.5" customHeight="1">
      <c r="B30" s="78" t="s">
        <v>132</v>
      </c>
      <c r="C30" s="104" t="s">
        <v>63</v>
      </c>
      <c r="D30" s="104" t="s">
        <v>64</v>
      </c>
      <c r="E30" s="104" t="s">
        <v>282</v>
      </c>
      <c r="F30" s="104" t="s">
        <v>129</v>
      </c>
      <c r="G30" s="104"/>
      <c r="H30" s="189">
        <f t="shared" si="1"/>
        <v>1388</v>
      </c>
      <c r="I30" s="189">
        <f t="shared" si="1"/>
        <v>1388</v>
      </c>
    </row>
    <row r="31" spans="2:9" s="10" customFormat="1" ht="15">
      <c r="B31" s="80" t="s">
        <v>114</v>
      </c>
      <c r="C31" s="107" t="s">
        <v>63</v>
      </c>
      <c r="D31" s="107" t="s">
        <v>64</v>
      </c>
      <c r="E31" s="107" t="s">
        <v>282</v>
      </c>
      <c r="F31" s="107" t="s">
        <v>129</v>
      </c>
      <c r="G31" s="107" t="s">
        <v>98</v>
      </c>
      <c r="H31" s="65">
        <f>'вед.прил.14'!I26</f>
        <v>1388</v>
      </c>
      <c r="I31" s="65">
        <f>'вед.прил.14'!J26</f>
        <v>1388</v>
      </c>
    </row>
    <row r="32" spans="2:9" s="10" customFormat="1" ht="24" customHeight="1">
      <c r="B32" s="102" t="s">
        <v>46</v>
      </c>
      <c r="C32" s="103" t="s">
        <v>63</v>
      </c>
      <c r="D32" s="103" t="s">
        <v>66</v>
      </c>
      <c r="E32" s="103"/>
      <c r="F32" s="103"/>
      <c r="G32" s="103"/>
      <c r="H32" s="61">
        <f>H33+H44</f>
        <v>31169.1</v>
      </c>
      <c r="I32" s="61">
        <f>I33+I44</f>
        <v>31139.1</v>
      </c>
    </row>
    <row r="33" spans="2:9" s="10" customFormat="1" ht="15">
      <c r="B33" s="78" t="s">
        <v>32</v>
      </c>
      <c r="C33" s="52" t="s">
        <v>63</v>
      </c>
      <c r="D33" s="52" t="s">
        <v>66</v>
      </c>
      <c r="E33" s="52" t="s">
        <v>280</v>
      </c>
      <c r="F33" s="52"/>
      <c r="G33" s="52"/>
      <c r="H33" s="57">
        <f>H34</f>
        <v>31139.1</v>
      </c>
      <c r="I33" s="57">
        <f>I34</f>
        <v>31139.1</v>
      </c>
    </row>
    <row r="34" spans="2:9" s="20" customFormat="1" ht="30">
      <c r="B34" s="83" t="s">
        <v>127</v>
      </c>
      <c r="C34" s="52" t="s">
        <v>63</v>
      </c>
      <c r="D34" s="52" t="s">
        <v>66</v>
      </c>
      <c r="E34" s="52" t="s">
        <v>273</v>
      </c>
      <c r="F34" s="52"/>
      <c r="G34" s="52"/>
      <c r="H34" s="57">
        <f>H36+H38+H41</f>
        <v>31139.1</v>
      </c>
      <c r="I34" s="57">
        <f>I36+I38+I41</f>
        <v>31139.1</v>
      </c>
    </row>
    <row r="35" spans="2:9" s="20" customFormat="1" ht="93" customHeight="1">
      <c r="B35" s="78" t="s">
        <v>264</v>
      </c>
      <c r="C35" s="113" t="s">
        <v>63</v>
      </c>
      <c r="D35" s="113" t="s">
        <v>66</v>
      </c>
      <c r="E35" s="52" t="s">
        <v>273</v>
      </c>
      <c r="F35" s="113" t="s">
        <v>128</v>
      </c>
      <c r="G35" s="113"/>
      <c r="H35" s="57">
        <f>H36</f>
        <v>26869.2</v>
      </c>
      <c r="I35" s="57">
        <f>I36</f>
        <v>26869.2</v>
      </c>
    </row>
    <row r="36" spans="2:9" s="20" customFormat="1" ht="27.75" customHeight="1">
      <c r="B36" s="78" t="s">
        <v>132</v>
      </c>
      <c r="C36" s="52" t="s">
        <v>63</v>
      </c>
      <c r="D36" s="52" t="s">
        <v>66</v>
      </c>
      <c r="E36" s="52" t="s">
        <v>273</v>
      </c>
      <c r="F36" s="52" t="s">
        <v>129</v>
      </c>
      <c r="G36" s="52"/>
      <c r="H36" s="57">
        <f>H37</f>
        <v>26869.2</v>
      </c>
      <c r="I36" s="57">
        <f>I37</f>
        <v>26869.2</v>
      </c>
    </row>
    <row r="37" spans="2:9" s="20" customFormat="1" ht="15">
      <c r="B37" s="80" t="s">
        <v>114</v>
      </c>
      <c r="C37" s="53" t="s">
        <v>63</v>
      </c>
      <c r="D37" s="53" t="s">
        <v>66</v>
      </c>
      <c r="E37" s="53" t="s">
        <v>273</v>
      </c>
      <c r="F37" s="53" t="s">
        <v>129</v>
      </c>
      <c r="G37" s="53" t="s">
        <v>98</v>
      </c>
      <c r="H37" s="59">
        <f>'вед.прил.14'!I253</f>
        <v>26869.2</v>
      </c>
      <c r="I37" s="59">
        <f>'вед.прил.14'!J253</f>
        <v>26869.2</v>
      </c>
    </row>
    <row r="38" spans="2:9" s="10" customFormat="1" ht="28.5" customHeight="1">
      <c r="B38" s="78" t="s">
        <v>130</v>
      </c>
      <c r="C38" s="52" t="s">
        <v>63</v>
      </c>
      <c r="D38" s="52" t="s">
        <v>66</v>
      </c>
      <c r="E38" s="52" t="s">
        <v>273</v>
      </c>
      <c r="F38" s="52" t="s">
        <v>131</v>
      </c>
      <c r="G38" s="52"/>
      <c r="H38" s="57">
        <f>H39</f>
        <v>4229.9</v>
      </c>
      <c r="I38" s="57">
        <f>I39</f>
        <v>4229.9</v>
      </c>
    </row>
    <row r="39" spans="2:9" s="10" customFormat="1" ht="30">
      <c r="B39" s="79" t="s">
        <v>134</v>
      </c>
      <c r="C39" s="52" t="s">
        <v>63</v>
      </c>
      <c r="D39" s="52" t="s">
        <v>66</v>
      </c>
      <c r="E39" s="52" t="s">
        <v>273</v>
      </c>
      <c r="F39" s="52" t="s">
        <v>133</v>
      </c>
      <c r="G39" s="52"/>
      <c r="H39" s="57">
        <f>H40</f>
        <v>4229.9</v>
      </c>
      <c r="I39" s="57">
        <f>I40</f>
        <v>4229.9</v>
      </c>
    </row>
    <row r="40" spans="2:9" s="10" customFormat="1" ht="15">
      <c r="B40" s="82" t="s">
        <v>114</v>
      </c>
      <c r="C40" s="53" t="s">
        <v>63</v>
      </c>
      <c r="D40" s="53" t="s">
        <v>66</v>
      </c>
      <c r="E40" s="53" t="s">
        <v>273</v>
      </c>
      <c r="F40" s="53" t="s">
        <v>133</v>
      </c>
      <c r="G40" s="53" t="s">
        <v>98</v>
      </c>
      <c r="H40" s="59">
        <f>'вед.прил.14'!I256</f>
        <v>4229.9</v>
      </c>
      <c r="I40" s="59">
        <f>'вед.прил.14'!J256</f>
        <v>4229.9</v>
      </c>
    </row>
    <row r="41" spans="2:9" s="10" customFormat="1" ht="15">
      <c r="B41" s="79" t="s">
        <v>143</v>
      </c>
      <c r="C41" s="52" t="s">
        <v>63</v>
      </c>
      <c r="D41" s="52" t="s">
        <v>66</v>
      </c>
      <c r="E41" s="52" t="s">
        <v>273</v>
      </c>
      <c r="F41" s="52" t="s">
        <v>142</v>
      </c>
      <c r="G41" s="52"/>
      <c r="H41" s="57">
        <f>H42</f>
        <v>40</v>
      </c>
      <c r="I41" s="57">
        <f>I42</f>
        <v>40</v>
      </c>
    </row>
    <row r="42" spans="2:9" s="10" customFormat="1" ht="15">
      <c r="B42" s="79" t="s">
        <v>145</v>
      </c>
      <c r="C42" s="52" t="s">
        <v>63</v>
      </c>
      <c r="D42" s="52" t="s">
        <v>66</v>
      </c>
      <c r="E42" s="52" t="s">
        <v>273</v>
      </c>
      <c r="F42" s="52" t="s">
        <v>144</v>
      </c>
      <c r="G42" s="52"/>
      <c r="H42" s="57">
        <f>H43</f>
        <v>40</v>
      </c>
      <c r="I42" s="57">
        <f>I43</f>
        <v>40</v>
      </c>
    </row>
    <row r="43" spans="2:9" s="10" customFormat="1" ht="15">
      <c r="B43" s="80" t="s">
        <v>114</v>
      </c>
      <c r="C43" s="53" t="s">
        <v>63</v>
      </c>
      <c r="D43" s="53" t="s">
        <v>66</v>
      </c>
      <c r="E43" s="53" t="s">
        <v>273</v>
      </c>
      <c r="F43" s="53" t="s">
        <v>144</v>
      </c>
      <c r="G43" s="53" t="s">
        <v>98</v>
      </c>
      <c r="H43" s="59">
        <f>'вед.прил.14'!I259</f>
        <v>40</v>
      </c>
      <c r="I43" s="59">
        <f>'вед.прил.14'!J259</f>
        <v>40</v>
      </c>
    </row>
    <row r="44" spans="2:9" s="10" customFormat="1" ht="45">
      <c r="B44" s="79" t="s">
        <v>190</v>
      </c>
      <c r="C44" s="52" t="s">
        <v>63</v>
      </c>
      <c r="D44" s="52" t="s">
        <v>66</v>
      </c>
      <c r="E44" s="52" t="s">
        <v>274</v>
      </c>
      <c r="F44" s="52"/>
      <c r="G44" s="52"/>
      <c r="H44" s="57">
        <f>H45</f>
        <v>30</v>
      </c>
      <c r="I44" s="57">
        <f>I45</f>
        <v>0</v>
      </c>
    </row>
    <row r="45" spans="2:9" s="10" customFormat="1" ht="45">
      <c r="B45" s="79" t="s">
        <v>409</v>
      </c>
      <c r="C45" s="52" t="s">
        <v>63</v>
      </c>
      <c r="D45" s="52" t="s">
        <v>66</v>
      </c>
      <c r="E45" s="52" t="s">
        <v>410</v>
      </c>
      <c r="F45" s="52"/>
      <c r="G45" s="52"/>
      <c r="H45" s="57">
        <f>H46</f>
        <v>30</v>
      </c>
      <c r="I45" s="57">
        <f>I46</f>
        <v>0</v>
      </c>
    </row>
    <row r="46" spans="2:9" s="10" customFormat="1" ht="18" customHeight="1">
      <c r="B46" s="79" t="s">
        <v>310</v>
      </c>
      <c r="C46" s="52" t="s">
        <v>63</v>
      </c>
      <c r="D46" s="52" t="s">
        <v>66</v>
      </c>
      <c r="E46" s="52" t="s">
        <v>411</v>
      </c>
      <c r="F46" s="52"/>
      <c r="G46" s="52"/>
      <c r="H46" s="57">
        <f>H47+H50</f>
        <v>30</v>
      </c>
      <c r="I46" s="57">
        <f>I47+I50</f>
        <v>0</v>
      </c>
    </row>
    <row r="47" spans="2:9" s="15" customFormat="1" ht="91.5" customHeight="1">
      <c r="B47" s="78" t="s">
        <v>264</v>
      </c>
      <c r="C47" s="113" t="s">
        <v>63</v>
      </c>
      <c r="D47" s="113" t="s">
        <v>66</v>
      </c>
      <c r="E47" s="52" t="s">
        <v>411</v>
      </c>
      <c r="F47" s="113" t="s">
        <v>128</v>
      </c>
      <c r="G47" s="113"/>
      <c r="H47" s="57">
        <f>H48</f>
        <v>10</v>
      </c>
      <c r="I47" s="57">
        <f>I48</f>
        <v>0</v>
      </c>
    </row>
    <row r="48" spans="2:9" s="15" customFormat="1" ht="30" customHeight="1">
      <c r="B48" s="78" t="s">
        <v>132</v>
      </c>
      <c r="C48" s="52" t="s">
        <v>63</v>
      </c>
      <c r="D48" s="52" t="s">
        <v>66</v>
      </c>
      <c r="E48" s="52" t="s">
        <v>411</v>
      </c>
      <c r="F48" s="52" t="s">
        <v>129</v>
      </c>
      <c r="G48" s="52"/>
      <c r="H48" s="57">
        <f>H49</f>
        <v>10</v>
      </c>
      <c r="I48" s="57">
        <f>I49</f>
        <v>0</v>
      </c>
    </row>
    <row r="49" spans="2:9" s="15" customFormat="1" ht="15">
      <c r="B49" s="80" t="s">
        <v>114</v>
      </c>
      <c r="C49" s="53" t="s">
        <v>63</v>
      </c>
      <c r="D49" s="53" t="s">
        <v>66</v>
      </c>
      <c r="E49" s="53" t="s">
        <v>411</v>
      </c>
      <c r="F49" s="53" t="s">
        <v>129</v>
      </c>
      <c r="G49" s="53" t="s">
        <v>98</v>
      </c>
      <c r="H49" s="59">
        <f>'вед.прил.14'!I265</f>
        <v>10</v>
      </c>
      <c r="I49" s="59">
        <f>'вед.прил.14'!J265</f>
        <v>0</v>
      </c>
    </row>
    <row r="50" spans="2:9" s="15" customFormat="1" ht="29.25" customHeight="1">
      <c r="B50" s="78" t="s">
        <v>130</v>
      </c>
      <c r="C50" s="52" t="s">
        <v>63</v>
      </c>
      <c r="D50" s="52" t="s">
        <v>66</v>
      </c>
      <c r="E50" s="52" t="s">
        <v>411</v>
      </c>
      <c r="F50" s="52" t="s">
        <v>131</v>
      </c>
      <c r="G50" s="52"/>
      <c r="H50" s="57">
        <f>H51</f>
        <v>20</v>
      </c>
      <c r="I50" s="57">
        <f>I51</f>
        <v>0</v>
      </c>
    </row>
    <row r="51" spans="2:9" s="15" customFormat="1" ht="30">
      <c r="B51" s="79" t="s">
        <v>134</v>
      </c>
      <c r="C51" s="52" t="s">
        <v>63</v>
      </c>
      <c r="D51" s="52" t="s">
        <v>66</v>
      </c>
      <c r="E51" s="52" t="s">
        <v>411</v>
      </c>
      <c r="F51" s="52" t="s">
        <v>133</v>
      </c>
      <c r="G51" s="52"/>
      <c r="H51" s="57">
        <f>H52</f>
        <v>20</v>
      </c>
      <c r="I51" s="57">
        <f>I52</f>
        <v>0</v>
      </c>
    </row>
    <row r="52" spans="2:9" s="15" customFormat="1" ht="15">
      <c r="B52" s="82" t="s">
        <v>114</v>
      </c>
      <c r="C52" s="53" t="s">
        <v>63</v>
      </c>
      <c r="D52" s="53" t="s">
        <v>66</v>
      </c>
      <c r="E52" s="53" t="s">
        <v>411</v>
      </c>
      <c r="F52" s="53" t="s">
        <v>133</v>
      </c>
      <c r="G52" s="53" t="s">
        <v>98</v>
      </c>
      <c r="H52" s="59">
        <f>'вед.прил.14'!I268</f>
        <v>20</v>
      </c>
      <c r="I52" s="59">
        <f>'вед.прил.14'!J268</f>
        <v>0</v>
      </c>
    </row>
    <row r="53" spans="2:9" s="15" customFormat="1" ht="15">
      <c r="B53" s="81" t="s">
        <v>455</v>
      </c>
      <c r="C53" s="54" t="s">
        <v>63</v>
      </c>
      <c r="D53" s="54" t="s">
        <v>68</v>
      </c>
      <c r="E53" s="54"/>
      <c r="F53" s="54"/>
      <c r="G53" s="54"/>
      <c r="H53" s="57">
        <f aca="true" t="shared" si="2" ref="H53:I57">H54</f>
        <v>27</v>
      </c>
      <c r="I53" s="57">
        <f t="shared" si="2"/>
        <v>43</v>
      </c>
    </row>
    <row r="54" spans="2:9" s="15" customFormat="1" ht="15">
      <c r="B54" s="79" t="s">
        <v>32</v>
      </c>
      <c r="C54" s="52" t="s">
        <v>63</v>
      </c>
      <c r="D54" s="52" t="s">
        <v>68</v>
      </c>
      <c r="E54" s="52" t="s">
        <v>280</v>
      </c>
      <c r="F54" s="52"/>
      <c r="G54" s="52"/>
      <c r="H54" s="57">
        <f t="shared" si="2"/>
        <v>27</v>
      </c>
      <c r="I54" s="57">
        <f t="shared" si="2"/>
        <v>43</v>
      </c>
    </row>
    <row r="55" spans="2:9" s="15" customFormat="1" ht="77.25" customHeight="1">
      <c r="B55" s="78" t="s">
        <v>0</v>
      </c>
      <c r="C55" s="52" t="s">
        <v>63</v>
      </c>
      <c r="D55" s="52" t="s">
        <v>68</v>
      </c>
      <c r="E55" s="52" t="s">
        <v>1</v>
      </c>
      <c r="F55" s="52"/>
      <c r="G55" s="52"/>
      <c r="H55" s="57">
        <f t="shared" si="2"/>
        <v>27</v>
      </c>
      <c r="I55" s="57">
        <f t="shared" si="2"/>
        <v>43</v>
      </c>
    </row>
    <row r="56" spans="2:9" s="15" customFormat="1" ht="30">
      <c r="B56" s="78" t="s">
        <v>130</v>
      </c>
      <c r="C56" s="52" t="s">
        <v>63</v>
      </c>
      <c r="D56" s="52" t="s">
        <v>68</v>
      </c>
      <c r="E56" s="52" t="s">
        <v>1</v>
      </c>
      <c r="F56" s="52" t="s">
        <v>131</v>
      </c>
      <c r="G56" s="52"/>
      <c r="H56" s="57">
        <f t="shared" si="2"/>
        <v>27</v>
      </c>
      <c r="I56" s="57">
        <f t="shared" si="2"/>
        <v>43</v>
      </c>
    </row>
    <row r="57" spans="2:9" s="15" customFormat="1" ht="30">
      <c r="B57" s="79" t="s">
        <v>134</v>
      </c>
      <c r="C57" s="52" t="s">
        <v>63</v>
      </c>
      <c r="D57" s="52" t="s">
        <v>68</v>
      </c>
      <c r="E57" s="52" t="s">
        <v>1</v>
      </c>
      <c r="F57" s="52" t="s">
        <v>133</v>
      </c>
      <c r="G57" s="52"/>
      <c r="H57" s="57">
        <f t="shared" si="2"/>
        <v>27</v>
      </c>
      <c r="I57" s="57">
        <f t="shared" si="2"/>
        <v>43</v>
      </c>
    </row>
    <row r="58" spans="2:9" s="15" customFormat="1" ht="15">
      <c r="B58" s="82" t="s">
        <v>115</v>
      </c>
      <c r="C58" s="53" t="s">
        <v>63</v>
      </c>
      <c r="D58" s="53" t="s">
        <v>68</v>
      </c>
      <c r="E58" s="53" t="s">
        <v>1</v>
      </c>
      <c r="F58" s="53" t="s">
        <v>133</v>
      </c>
      <c r="G58" s="53" t="s">
        <v>99</v>
      </c>
      <c r="H58" s="59">
        <f>'вед.прил.14'!I274</f>
        <v>27</v>
      </c>
      <c r="I58" s="59">
        <f>'вед.прил.14'!J274</f>
        <v>43</v>
      </c>
    </row>
    <row r="59" spans="2:9" s="16" customFormat="1" ht="45.75" customHeight="1">
      <c r="B59" s="81" t="s">
        <v>243</v>
      </c>
      <c r="C59" s="54" t="s">
        <v>63</v>
      </c>
      <c r="D59" s="54" t="s">
        <v>71</v>
      </c>
      <c r="E59" s="54"/>
      <c r="F59" s="54"/>
      <c r="G59" s="54"/>
      <c r="H59" s="56">
        <f>H60</f>
        <v>6254.2</v>
      </c>
      <c r="I59" s="56">
        <f>I60</f>
        <v>6254.2</v>
      </c>
    </row>
    <row r="60" spans="2:9" s="16" customFormat="1" ht="15">
      <c r="B60" s="78" t="s">
        <v>32</v>
      </c>
      <c r="C60" s="52" t="s">
        <v>63</v>
      </c>
      <c r="D60" s="52" t="s">
        <v>71</v>
      </c>
      <c r="E60" s="52" t="s">
        <v>280</v>
      </c>
      <c r="F60" s="52"/>
      <c r="G60" s="52"/>
      <c r="H60" s="57">
        <f>H61</f>
        <v>6254.2</v>
      </c>
      <c r="I60" s="57">
        <f>I61</f>
        <v>6254.2</v>
      </c>
    </row>
    <row r="61" spans="2:9" s="16" customFormat="1" ht="30">
      <c r="B61" s="83" t="s">
        <v>127</v>
      </c>
      <c r="C61" s="52" t="s">
        <v>63</v>
      </c>
      <c r="D61" s="52" t="s">
        <v>71</v>
      </c>
      <c r="E61" s="52" t="s">
        <v>281</v>
      </c>
      <c r="F61" s="52"/>
      <c r="G61" s="52"/>
      <c r="H61" s="57">
        <f>H62+H65+H68</f>
        <v>6254.2</v>
      </c>
      <c r="I61" s="57">
        <f>I62+I65+I68</f>
        <v>6254.2</v>
      </c>
    </row>
    <row r="62" spans="2:9" s="16" customFormat="1" ht="89.25" customHeight="1">
      <c r="B62" s="78" t="s">
        <v>264</v>
      </c>
      <c r="C62" s="52" t="s">
        <v>63</v>
      </c>
      <c r="D62" s="52" t="s">
        <v>71</v>
      </c>
      <c r="E62" s="52" t="s">
        <v>281</v>
      </c>
      <c r="F62" s="52" t="s">
        <v>128</v>
      </c>
      <c r="G62" s="52"/>
      <c r="H62" s="57">
        <f>H63</f>
        <v>5920.4</v>
      </c>
      <c r="I62" s="57">
        <f>I63</f>
        <v>5920.4</v>
      </c>
    </row>
    <row r="63" spans="2:9" s="16" customFormat="1" ht="28.5" customHeight="1">
      <c r="B63" s="78" t="s">
        <v>132</v>
      </c>
      <c r="C63" s="52" t="s">
        <v>63</v>
      </c>
      <c r="D63" s="52" t="s">
        <v>71</v>
      </c>
      <c r="E63" s="52" t="s">
        <v>281</v>
      </c>
      <c r="F63" s="52" t="s">
        <v>129</v>
      </c>
      <c r="G63" s="52"/>
      <c r="H63" s="57">
        <f>H64</f>
        <v>5920.4</v>
      </c>
      <c r="I63" s="57">
        <f>I64</f>
        <v>5920.4</v>
      </c>
    </row>
    <row r="64" spans="2:9" s="16" customFormat="1" ht="15">
      <c r="B64" s="80" t="s">
        <v>114</v>
      </c>
      <c r="C64" s="53" t="s">
        <v>63</v>
      </c>
      <c r="D64" s="53" t="s">
        <v>71</v>
      </c>
      <c r="E64" s="53" t="s">
        <v>281</v>
      </c>
      <c r="F64" s="53" t="s">
        <v>129</v>
      </c>
      <c r="G64" s="53" t="s">
        <v>98</v>
      </c>
      <c r="H64" s="59">
        <f>'вед.прил.14'!I46+'вед.прил.14'!I586</f>
        <v>5920.4</v>
      </c>
      <c r="I64" s="59">
        <f>'вед.прил.14'!J46+'вед.прил.14'!J586</f>
        <v>5920.4</v>
      </c>
    </row>
    <row r="65" spans="2:9" s="21" customFormat="1" ht="30" customHeight="1">
      <c r="B65" s="79" t="s">
        <v>130</v>
      </c>
      <c r="C65" s="52" t="s">
        <v>63</v>
      </c>
      <c r="D65" s="52" t="s">
        <v>71</v>
      </c>
      <c r="E65" s="52" t="s">
        <v>281</v>
      </c>
      <c r="F65" s="52" t="s">
        <v>131</v>
      </c>
      <c r="G65" s="52"/>
      <c r="H65" s="57">
        <f>H66</f>
        <v>330.3</v>
      </c>
      <c r="I65" s="57">
        <f>I66</f>
        <v>330.3</v>
      </c>
    </row>
    <row r="66" spans="2:9" ht="30">
      <c r="B66" s="79" t="s">
        <v>134</v>
      </c>
      <c r="C66" s="52" t="s">
        <v>63</v>
      </c>
      <c r="D66" s="52" t="s">
        <v>71</v>
      </c>
      <c r="E66" s="52" t="s">
        <v>281</v>
      </c>
      <c r="F66" s="52" t="s">
        <v>133</v>
      </c>
      <c r="G66" s="52"/>
      <c r="H66" s="57">
        <f>H67</f>
        <v>330.3</v>
      </c>
      <c r="I66" s="57">
        <f>I67</f>
        <v>330.3</v>
      </c>
    </row>
    <row r="67" spans="2:9" ht="15">
      <c r="B67" s="80" t="s">
        <v>114</v>
      </c>
      <c r="C67" s="53" t="s">
        <v>63</v>
      </c>
      <c r="D67" s="53" t="s">
        <v>71</v>
      </c>
      <c r="E67" s="53" t="s">
        <v>281</v>
      </c>
      <c r="F67" s="53" t="s">
        <v>133</v>
      </c>
      <c r="G67" s="53" t="s">
        <v>98</v>
      </c>
      <c r="H67" s="59">
        <f>'вед.прил.14'!I589+'вед.прил.14'!I49</f>
        <v>330.3</v>
      </c>
      <c r="I67" s="59">
        <f>'вед.прил.14'!J589+'вед.прил.14'!J49</f>
        <v>330.3</v>
      </c>
    </row>
    <row r="68" spans="2:9" ht="15">
      <c r="B68" s="79" t="s">
        <v>143</v>
      </c>
      <c r="C68" s="52" t="s">
        <v>63</v>
      </c>
      <c r="D68" s="52" t="s">
        <v>71</v>
      </c>
      <c r="E68" s="52" t="s">
        <v>281</v>
      </c>
      <c r="F68" s="52" t="s">
        <v>142</v>
      </c>
      <c r="G68" s="52"/>
      <c r="H68" s="57">
        <f>H69</f>
        <v>3.5</v>
      </c>
      <c r="I68" s="57">
        <f>I69</f>
        <v>3.5</v>
      </c>
    </row>
    <row r="69" spans="2:9" ht="15">
      <c r="B69" s="79" t="s">
        <v>145</v>
      </c>
      <c r="C69" s="52" t="s">
        <v>63</v>
      </c>
      <c r="D69" s="52" t="s">
        <v>71</v>
      </c>
      <c r="E69" s="52" t="s">
        <v>281</v>
      </c>
      <c r="F69" s="52" t="s">
        <v>144</v>
      </c>
      <c r="G69" s="52"/>
      <c r="H69" s="57">
        <f>H70</f>
        <v>3.5</v>
      </c>
      <c r="I69" s="57">
        <f>I70</f>
        <v>3.5</v>
      </c>
    </row>
    <row r="70" spans="2:9" ht="15">
      <c r="B70" s="80" t="s">
        <v>114</v>
      </c>
      <c r="C70" s="53" t="s">
        <v>63</v>
      </c>
      <c r="D70" s="53" t="s">
        <v>71</v>
      </c>
      <c r="E70" s="53" t="s">
        <v>281</v>
      </c>
      <c r="F70" s="53" t="s">
        <v>144</v>
      </c>
      <c r="G70" s="53" t="s">
        <v>98</v>
      </c>
      <c r="H70" s="59">
        <f>'вед.прил.14'!I592+'вед.прил.14'!I52</f>
        <v>3.5</v>
      </c>
      <c r="I70" s="59">
        <f>'вед.прил.14'!J592+'вед.прил.14'!J52</f>
        <v>3.5</v>
      </c>
    </row>
    <row r="71" spans="2:9" ht="14.25">
      <c r="B71" s="84" t="s">
        <v>48</v>
      </c>
      <c r="C71" s="54" t="s">
        <v>63</v>
      </c>
      <c r="D71" s="54" t="s">
        <v>81</v>
      </c>
      <c r="E71" s="54"/>
      <c r="F71" s="54"/>
      <c r="G71" s="54"/>
      <c r="H71" s="56">
        <f aca="true" t="shared" si="3" ref="H71:I75">H72</f>
        <v>100</v>
      </c>
      <c r="I71" s="56">
        <f t="shared" si="3"/>
        <v>100</v>
      </c>
    </row>
    <row r="72" spans="2:9" ht="15">
      <c r="B72" s="79" t="s">
        <v>32</v>
      </c>
      <c r="C72" s="52" t="s">
        <v>63</v>
      </c>
      <c r="D72" s="52" t="s">
        <v>81</v>
      </c>
      <c r="E72" s="52" t="s">
        <v>280</v>
      </c>
      <c r="F72" s="52"/>
      <c r="G72" s="52"/>
      <c r="H72" s="57">
        <f t="shared" si="3"/>
        <v>100</v>
      </c>
      <c r="I72" s="57">
        <f t="shared" si="3"/>
        <v>100</v>
      </c>
    </row>
    <row r="73" spans="2:9" ht="30">
      <c r="B73" s="79" t="s">
        <v>259</v>
      </c>
      <c r="C73" s="52" t="s">
        <v>63</v>
      </c>
      <c r="D73" s="52" t="s">
        <v>81</v>
      </c>
      <c r="E73" s="52" t="s">
        <v>407</v>
      </c>
      <c r="F73" s="52"/>
      <c r="G73" s="52"/>
      <c r="H73" s="57">
        <f t="shared" si="3"/>
        <v>100</v>
      </c>
      <c r="I73" s="57">
        <f t="shared" si="3"/>
        <v>100</v>
      </c>
    </row>
    <row r="74" spans="2:9" ht="20.25" customHeight="1">
      <c r="B74" s="78" t="s">
        <v>143</v>
      </c>
      <c r="C74" s="52" t="s">
        <v>63</v>
      </c>
      <c r="D74" s="52" t="s">
        <v>81</v>
      </c>
      <c r="E74" s="52" t="s">
        <v>407</v>
      </c>
      <c r="F74" s="52" t="s">
        <v>142</v>
      </c>
      <c r="G74" s="52"/>
      <c r="H74" s="57">
        <f t="shared" si="3"/>
        <v>100</v>
      </c>
      <c r="I74" s="57">
        <f t="shared" si="3"/>
        <v>100</v>
      </c>
    </row>
    <row r="75" spans="2:9" ht="15">
      <c r="B75" s="79" t="s">
        <v>430</v>
      </c>
      <c r="C75" s="52" t="s">
        <v>63</v>
      </c>
      <c r="D75" s="52" t="s">
        <v>81</v>
      </c>
      <c r="E75" s="52" t="s">
        <v>407</v>
      </c>
      <c r="F75" s="52" t="s">
        <v>429</v>
      </c>
      <c r="G75" s="52"/>
      <c r="H75" s="57">
        <f t="shared" si="3"/>
        <v>100</v>
      </c>
      <c r="I75" s="57">
        <f t="shared" si="3"/>
        <v>100</v>
      </c>
    </row>
    <row r="76" spans="2:9" ht="15">
      <c r="B76" s="82" t="s">
        <v>114</v>
      </c>
      <c r="C76" s="53" t="s">
        <v>63</v>
      </c>
      <c r="D76" s="53" t="s">
        <v>81</v>
      </c>
      <c r="E76" s="53" t="s">
        <v>407</v>
      </c>
      <c r="F76" s="53" t="s">
        <v>429</v>
      </c>
      <c r="G76" s="53" t="s">
        <v>98</v>
      </c>
      <c r="H76" s="59">
        <f>'вед.прил.14'!I280</f>
        <v>100</v>
      </c>
      <c r="I76" s="59">
        <f>'вед.прил.14'!J280</f>
        <v>100</v>
      </c>
    </row>
    <row r="77" spans="2:9" s="9" customFormat="1" ht="14.25">
      <c r="B77" s="102" t="s">
        <v>49</v>
      </c>
      <c r="C77" s="54" t="s">
        <v>63</v>
      </c>
      <c r="D77" s="54" t="s">
        <v>106</v>
      </c>
      <c r="E77" s="54"/>
      <c r="F77" s="54"/>
      <c r="G77" s="54"/>
      <c r="H77" s="56">
        <f>H78+H128+H150+H134</f>
        <v>12525.800000000001</v>
      </c>
      <c r="I77" s="56">
        <f>I78+I128+I150+I134</f>
        <v>12402.800000000001</v>
      </c>
    </row>
    <row r="78" spans="2:9" ht="15">
      <c r="B78" s="78" t="s">
        <v>32</v>
      </c>
      <c r="C78" s="52" t="s">
        <v>63</v>
      </c>
      <c r="D78" s="52" t="s">
        <v>106</v>
      </c>
      <c r="E78" s="52" t="s">
        <v>275</v>
      </c>
      <c r="F78" s="52"/>
      <c r="G78" s="52"/>
      <c r="H78" s="57">
        <f>H79+H86+H93+H100+H110+H121+H117</f>
        <v>12207.800000000001</v>
      </c>
      <c r="I78" s="57">
        <f>I79+I86+I93+I100+I110+I121+I117</f>
        <v>12207.800000000001</v>
      </c>
    </row>
    <row r="79" spans="2:9" s="9" customFormat="1" ht="108" customHeight="1">
      <c r="B79" s="87" t="s">
        <v>42</v>
      </c>
      <c r="C79" s="52" t="s">
        <v>63</v>
      </c>
      <c r="D79" s="52" t="s">
        <v>106</v>
      </c>
      <c r="E79" s="52" t="s">
        <v>276</v>
      </c>
      <c r="F79" s="54"/>
      <c r="G79" s="54"/>
      <c r="H79" s="57">
        <f>H81+H83</f>
        <v>327.7</v>
      </c>
      <c r="I79" s="57">
        <f>I81+I83</f>
        <v>327.7</v>
      </c>
    </row>
    <row r="80" spans="2:9" s="9" customFormat="1" ht="88.5" customHeight="1">
      <c r="B80" s="78" t="s">
        <v>264</v>
      </c>
      <c r="C80" s="113" t="s">
        <v>63</v>
      </c>
      <c r="D80" s="113" t="s">
        <v>106</v>
      </c>
      <c r="E80" s="52" t="s">
        <v>276</v>
      </c>
      <c r="F80" s="113" t="s">
        <v>128</v>
      </c>
      <c r="G80" s="114"/>
      <c r="H80" s="57">
        <f>H81</f>
        <v>260.4</v>
      </c>
      <c r="I80" s="57">
        <f>I81</f>
        <v>260.4</v>
      </c>
    </row>
    <row r="81" spans="2:9" s="9" customFormat="1" ht="30" customHeight="1">
      <c r="B81" s="78" t="s">
        <v>132</v>
      </c>
      <c r="C81" s="52" t="s">
        <v>63</v>
      </c>
      <c r="D81" s="52" t="s">
        <v>106</v>
      </c>
      <c r="E81" s="52" t="s">
        <v>276</v>
      </c>
      <c r="F81" s="52" t="s">
        <v>129</v>
      </c>
      <c r="G81" s="52"/>
      <c r="H81" s="57">
        <f>H82</f>
        <v>260.4</v>
      </c>
      <c r="I81" s="57">
        <f>I82</f>
        <v>260.4</v>
      </c>
    </row>
    <row r="82" spans="2:9" s="17" customFormat="1" ht="16.5" customHeight="1">
      <c r="B82" s="80" t="s">
        <v>115</v>
      </c>
      <c r="C82" s="53" t="s">
        <v>63</v>
      </c>
      <c r="D82" s="53" t="s">
        <v>106</v>
      </c>
      <c r="E82" s="53" t="s">
        <v>276</v>
      </c>
      <c r="F82" s="53" t="s">
        <v>129</v>
      </c>
      <c r="G82" s="53" t="s">
        <v>99</v>
      </c>
      <c r="H82" s="59">
        <f>'вед.прил.14'!I321</f>
        <v>260.4</v>
      </c>
      <c r="I82" s="59">
        <f>'вед.прил.14'!J321</f>
        <v>260.4</v>
      </c>
    </row>
    <row r="83" spans="2:9" s="12" customFormat="1" ht="30" customHeight="1">
      <c r="B83" s="78" t="s">
        <v>130</v>
      </c>
      <c r="C83" s="52" t="s">
        <v>63</v>
      </c>
      <c r="D83" s="52" t="s">
        <v>106</v>
      </c>
      <c r="E83" s="52" t="s">
        <v>276</v>
      </c>
      <c r="F83" s="52" t="s">
        <v>131</v>
      </c>
      <c r="G83" s="52"/>
      <c r="H83" s="57">
        <f>H84</f>
        <v>67.3</v>
      </c>
      <c r="I83" s="57">
        <f>I84</f>
        <v>67.3</v>
      </c>
    </row>
    <row r="84" spans="2:9" s="12" customFormat="1" ht="30">
      <c r="B84" s="79" t="s">
        <v>134</v>
      </c>
      <c r="C84" s="52" t="s">
        <v>63</v>
      </c>
      <c r="D84" s="52" t="s">
        <v>106</v>
      </c>
      <c r="E84" s="52" t="s">
        <v>276</v>
      </c>
      <c r="F84" s="52" t="s">
        <v>133</v>
      </c>
      <c r="G84" s="52"/>
      <c r="H84" s="57">
        <f>H85</f>
        <v>67.3</v>
      </c>
      <c r="I84" s="57">
        <f>I85</f>
        <v>67.3</v>
      </c>
    </row>
    <row r="85" spans="2:9" s="12" customFormat="1" ht="18.75" customHeight="1">
      <c r="B85" s="82" t="s">
        <v>115</v>
      </c>
      <c r="C85" s="53" t="s">
        <v>63</v>
      </c>
      <c r="D85" s="53" t="s">
        <v>106</v>
      </c>
      <c r="E85" s="53" t="s">
        <v>276</v>
      </c>
      <c r="F85" s="53" t="s">
        <v>133</v>
      </c>
      <c r="G85" s="53" t="s">
        <v>99</v>
      </c>
      <c r="H85" s="59">
        <f>'вед.прил.14'!I324</f>
        <v>67.3</v>
      </c>
      <c r="I85" s="59">
        <f>'вед.прил.14'!J324</f>
        <v>67.3</v>
      </c>
    </row>
    <row r="86" spans="2:9" s="12" customFormat="1" ht="75">
      <c r="B86" s="87" t="s">
        <v>41</v>
      </c>
      <c r="C86" s="52" t="s">
        <v>63</v>
      </c>
      <c r="D86" s="52" t="s">
        <v>106</v>
      </c>
      <c r="E86" s="52" t="s">
        <v>398</v>
      </c>
      <c r="F86" s="52"/>
      <c r="G86" s="52"/>
      <c r="H86" s="57">
        <f>H88+H90</f>
        <v>754.5</v>
      </c>
      <c r="I86" s="57">
        <f>I88+I90</f>
        <v>754.5</v>
      </c>
    </row>
    <row r="87" spans="2:9" s="12" customFormat="1" ht="78" customHeight="1">
      <c r="B87" s="78" t="s">
        <v>264</v>
      </c>
      <c r="C87" s="113" t="s">
        <v>63</v>
      </c>
      <c r="D87" s="113" t="s">
        <v>106</v>
      </c>
      <c r="E87" s="52" t="s">
        <v>398</v>
      </c>
      <c r="F87" s="113" t="s">
        <v>128</v>
      </c>
      <c r="G87" s="113"/>
      <c r="H87" s="57">
        <f>H88</f>
        <v>719</v>
      </c>
      <c r="I87" s="57">
        <f>I88</f>
        <v>719</v>
      </c>
    </row>
    <row r="88" spans="2:9" s="9" customFormat="1" ht="27" customHeight="1">
      <c r="B88" s="78" t="s">
        <v>132</v>
      </c>
      <c r="C88" s="52" t="s">
        <v>63</v>
      </c>
      <c r="D88" s="52" t="s">
        <v>106</v>
      </c>
      <c r="E88" s="52" t="s">
        <v>398</v>
      </c>
      <c r="F88" s="52" t="s">
        <v>129</v>
      </c>
      <c r="G88" s="52"/>
      <c r="H88" s="57">
        <f>H89</f>
        <v>719</v>
      </c>
      <c r="I88" s="57">
        <f>I89</f>
        <v>719</v>
      </c>
    </row>
    <row r="89" spans="2:9" s="9" customFormat="1" ht="15">
      <c r="B89" s="80" t="s">
        <v>115</v>
      </c>
      <c r="C89" s="53" t="s">
        <v>63</v>
      </c>
      <c r="D89" s="53" t="s">
        <v>106</v>
      </c>
      <c r="E89" s="53" t="s">
        <v>398</v>
      </c>
      <c r="F89" s="53" t="s">
        <v>129</v>
      </c>
      <c r="G89" s="53" t="s">
        <v>99</v>
      </c>
      <c r="H89" s="59">
        <f>'вед.прил.14'!I328</f>
        <v>719</v>
      </c>
      <c r="I89" s="59">
        <f>'вед.прил.14'!J328</f>
        <v>719</v>
      </c>
    </row>
    <row r="90" spans="2:9" s="9" customFormat="1" ht="31.5" customHeight="1">
      <c r="B90" s="78" t="s">
        <v>130</v>
      </c>
      <c r="C90" s="52" t="s">
        <v>63</v>
      </c>
      <c r="D90" s="52" t="s">
        <v>106</v>
      </c>
      <c r="E90" s="52" t="s">
        <v>398</v>
      </c>
      <c r="F90" s="52" t="s">
        <v>131</v>
      </c>
      <c r="G90" s="52"/>
      <c r="H90" s="57">
        <f>H91</f>
        <v>35.5</v>
      </c>
      <c r="I90" s="57">
        <f>I91</f>
        <v>35.5</v>
      </c>
    </row>
    <row r="91" spans="2:9" s="9" customFormat="1" ht="30">
      <c r="B91" s="79" t="s">
        <v>134</v>
      </c>
      <c r="C91" s="52" t="s">
        <v>63</v>
      </c>
      <c r="D91" s="52" t="s">
        <v>106</v>
      </c>
      <c r="E91" s="52" t="s">
        <v>398</v>
      </c>
      <c r="F91" s="52" t="s">
        <v>133</v>
      </c>
      <c r="G91" s="52"/>
      <c r="H91" s="57">
        <f>H92</f>
        <v>35.5</v>
      </c>
      <c r="I91" s="57">
        <f>I92</f>
        <v>35.5</v>
      </c>
    </row>
    <row r="92" spans="2:9" s="9" customFormat="1" ht="15">
      <c r="B92" s="82" t="s">
        <v>115</v>
      </c>
      <c r="C92" s="53" t="s">
        <v>63</v>
      </c>
      <c r="D92" s="53" t="s">
        <v>106</v>
      </c>
      <c r="E92" s="53" t="s">
        <v>398</v>
      </c>
      <c r="F92" s="53" t="s">
        <v>133</v>
      </c>
      <c r="G92" s="53" t="s">
        <v>99</v>
      </c>
      <c r="H92" s="59">
        <f>'вед.прил.14'!I331</f>
        <v>35.5</v>
      </c>
      <c r="I92" s="59">
        <f>'вед.прил.14'!J331</f>
        <v>35.5</v>
      </c>
    </row>
    <row r="93" spans="2:9" s="9" customFormat="1" ht="45">
      <c r="B93" s="87" t="s">
        <v>40</v>
      </c>
      <c r="C93" s="52" t="s">
        <v>63</v>
      </c>
      <c r="D93" s="52" t="s">
        <v>106</v>
      </c>
      <c r="E93" s="52" t="s">
        <v>397</v>
      </c>
      <c r="F93" s="52"/>
      <c r="G93" s="52"/>
      <c r="H93" s="57">
        <f>H94+H97</f>
        <v>324.4</v>
      </c>
      <c r="I93" s="57">
        <f>I94+I97</f>
        <v>324.4</v>
      </c>
    </row>
    <row r="94" spans="2:9" s="9" customFormat="1" ht="89.25" customHeight="1">
      <c r="B94" s="78" t="s">
        <v>264</v>
      </c>
      <c r="C94" s="113" t="s">
        <v>63</v>
      </c>
      <c r="D94" s="113" t="s">
        <v>106</v>
      </c>
      <c r="E94" s="52" t="s">
        <v>397</v>
      </c>
      <c r="F94" s="113" t="s">
        <v>128</v>
      </c>
      <c r="G94" s="113"/>
      <c r="H94" s="57">
        <f>H95</f>
        <v>276</v>
      </c>
      <c r="I94" s="57">
        <f>I95</f>
        <v>276</v>
      </c>
    </row>
    <row r="95" spans="2:9" s="9" customFormat="1" ht="27.75" customHeight="1">
      <c r="B95" s="78" t="s">
        <v>132</v>
      </c>
      <c r="C95" s="52" t="s">
        <v>63</v>
      </c>
      <c r="D95" s="52" t="s">
        <v>106</v>
      </c>
      <c r="E95" s="52" t="s">
        <v>397</v>
      </c>
      <c r="F95" s="52" t="s">
        <v>129</v>
      </c>
      <c r="G95" s="52"/>
      <c r="H95" s="57">
        <f>H96</f>
        <v>276</v>
      </c>
      <c r="I95" s="57">
        <f>I96</f>
        <v>276</v>
      </c>
    </row>
    <row r="96" spans="2:9" s="9" customFormat="1" ht="15">
      <c r="B96" s="80" t="s">
        <v>115</v>
      </c>
      <c r="C96" s="53" t="s">
        <v>63</v>
      </c>
      <c r="D96" s="53" t="s">
        <v>106</v>
      </c>
      <c r="E96" s="53" t="s">
        <v>397</v>
      </c>
      <c r="F96" s="53" t="s">
        <v>129</v>
      </c>
      <c r="G96" s="53" t="s">
        <v>99</v>
      </c>
      <c r="H96" s="59">
        <f>'вед.прил.14'!I335</f>
        <v>276</v>
      </c>
      <c r="I96" s="59">
        <f>'вед.прил.14'!J335</f>
        <v>276</v>
      </c>
    </row>
    <row r="97" spans="2:9" s="9" customFormat="1" ht="30">
      <c r="B97" s="78" t="s">
        <v>130</v>
      </c>
      <c r="C97" s="52" t="s">
        <v>63</v>
      </c>
      <c r="D97" s="52" t="s">
        <v>106</v>
      </c>
      <c r="E97" s="52" t="s">
        <v>397</v>
      </c>
      <c r="F97" s="52" t="s">
        <v>131</v>
      </c>
      <c r="G97" s="52"/>
      <c r="H97" s="57">
        <f>H98</f>
        <v>48.4</v>
      </c>
      <c r="I97" s="57">
        <f>I98</f>
        <v>48.4</v>
      </c>
    </row>
    <row r="98" spans="2:9" s="9" customFormat="1" ht="30">
      <c r="B98" s="79" t="s">
        <v>134</v>
      </c>
      <c r="C98" s="52" t="s">
        <v>63</v>
      </c>
      <c r="D98" s="52" t="s">
        <v>106</v>
      </c>
      <c r="E98" s="52" t="s">
        <v>397</v>
      </c>
      <c r="F98" s="52" t="s">
        <v>133</v>
      </c>
      <c r="G98" s="52"/>
      <c r="H98" s="57">
        <f>H99</f>
        <v>48.4</v>
      </c>
      <c r="I98" s="57">
        <f>I99</f>
        <v>48.4</v>
      </c>
    </row>
    <row r="99" spans="2:9" s="9" customFormat="1" ht="15">
      <c r="B99" s="80" t="s">
        <v>115</v>
      </c>
      <c r="C99" s="53" t="s">
        <v>63</v>
      </c>
      <c r="D99" s="53" t="s">
        <v>106</v>
      </c>
      <c r="E99" s="53" t="s">
        <v>397</v>
      </c>
      <c r="F99" s="53" t="s">
        <v>133</v>
      </c>
      <c r="G99" s="53" t="s">
        <v>99</v>
      </c>
      <c r="H99" s="59">
        <f>'вед.прил.14'!I338</f>
        <v>48.4</v>
      </c>
      <c r="I99" s="59">
        <f>'вед.прил.14'!J338</f>
        <v>48.4</v>
      </c>
    </row>
    <row r="100" spans="2:9" s="9" customFormat="1" ht="30">
      <c r="B100" s="83" t="s">
        <v>127</v>
      </c>
      <c r="C100" s="52" t="s">
        <v>63</v>
      </c>
      <c r="D100" s="52" t="s">
        <v>106</v>
      </c>
      <c r="E100" s="52" t="s">
        <v>281</v>
      </c>
      <c r="F100" s="52"/>
      <c r="G100" s="52"/>
      <c r="H100" s="57">
        <f>H102+H104+H107</f>
        <v>6380.1</v>
      </c>
      <c r="I100" s="57">
        <f>I102+I104+I107</f>
        <v>6380.1</v>
      </c>
    </row>
    <row r="101" spans="2:9" s="9" customFormat="1" ht="90.75" customHeight="1">
      <c r="B101" s="78" t="s">
        <v>264</v>
      </c>
      <c r="C101" s="113" t="s">
        <v>63</v>
      </c>
      <c r="D101" s="113" t="s">
        <v>106</v>
      </c>
      <c r="E101" s="52" t="s">
        <v>281</v>
      </c>
      <c r="F101" s="113" t="s">
        <v>128</v>
      </c>
      <c r="G101" s="113"/>
      <c r="H101" s="57">
        <f>H102</f>
        <v>5853</v>
      </c>
      <c r="I101" s="57">
        <f>I102</f>
        <v>5853</v>
      </c>
    </row>
    <row r="102" spans="2:9" ht="28.5" customHeight="1">
      <c r="B102" s="78" t="s">
        <v>132</v>
      </c>
      <c r="C102" s="52" t="s">
        <v>63</v>
      </c>
      <c r="D102" s="52" t="s">
        <v>106</v>
      </c>
      <c r="E102" s="52" t="s">
        <v>281</v>
      </c>
      <c r="F102" s="52" t="s">
        <v>129</v>
      </c>
      <c r="G102" s="52"/>
      <c r="H102" s="57">
        <f>H103</f>
        <v>5853</v>
      </c>
      <c r="I102" s="57">
        <f>I103</f>
        <v>5853</v>
      </c>
    </row>
    <row r="103" spans="2:9" s="16" customFormat="1" ht="15">
      <c r="B103" s="80" t="s">
        <v>114</v>
      </c>
      <c r="C103" s="52" t="s">
        <v>63</v>
      </c>
      <c r="D103" s="52" t="s">
        <v>106</v>
      </c>
      <c r="E103" s="53" t="s">
        <v>281</v>
      </c>
      <c r="F103" s="53" t="s">
        <v>129</v>
      </c>
      <c r="G103" s="53" t="s">
        <v>98</v>
      </c>
      <c r="H103" s="59">
        <f>'вед.прил.14'!I183</f>
        <v>5853</v>
      </c>
      <c r="I103" s="59">
        <f>'вед.прил.14'!J183</f>
        <v>5853</v>
      </c>
    </row>
    <row r="104" spans="2:9" s="16" customFormat="1" ht="28.5" customHeight="1">
      <c r="B104" s="78" t="s">
        <v>130</v>
      </c>
      <c r="C104" s="52" t="s">
        <v>63</v>
      </c>
      <c r="D104" s="52" t="s">
        <v>106</v>
      </c>
      <c r="E104" s="52" t="s">
        <v>281</v>
      </c>
      <c r="F104" s="52" t="s">
        <v>131</v>
      </c>
      <c r="G104" s="52"/>
      <c r="H104" s="57">
        <f>H105</f>
        <v>523.1</v>
      </c>
      <c r="I104" s="57">
        <f>I105</f>
        <v>523.1</v>
      </c>
    </row>
    <row r="105" spans="2:9" s="16" customFormat="1" ht="30">
      <c r="B105" s="79" t="s">
        <v>134</v>
      </c>
      <c r="C105" s="52" t="s">
        <v>63</v>
      </c>
      <c r="D105" s="52" t="s">
        <v>106</v>
      </c>
      <c r="E105" s="52" t="s">
        <v>281</v>
      </c>
      <c r="F105" s="52" t="s">
        <v>133</v>
      </c>
      <c r="G105" s="52"/>
      <c r="H105" s="57">
        <f>H106</f>
        <v>523.1</v>
      </c>
      <c r="I105" s="57">
        <f>I106</f>
        <v>523.1</v>
      </c>
    </row>
    <row r="106" spans="2:9" s="15" customFormat="1" ht="15">
      <c r="B106" s="82" t="s">
        <v>114</v>
      </c>
      <c r="C106" s="52" t="s">
        <v>63</v>
      </c>
      <c r="D106" s="52" t="s">
        <v>106</v>
      </c>
      <c r="E106" s="53" t="s">
        <v>281</v>
      </c>
      <c r="F106" s="53" t="s">
        <v>133</v>
      </c>
      <c r="G106" s="53" t="s">
        <v>98</v>
      </c>
      <c r="H106" s="59">
        <f>'вед.прил.14'!I186</f>
        <v>523.1</v>
      </c>
      <c r="I106" s="59">
        <f>'вед.прил.14'!J186</f>
        <v>523.1</v>
      </c>
    </row>
    <row r="107" spans="2:9" s="15" customFormat="1" ht="15">
      <c r="B107" s="79" t="s">
        <v>143</v>
      </c>
      <c r="C107" s="52" t="s">
        <v>63</v>
      </c>
      <c r="D107" s="52" t="s">
        <v>106</v>
      </c>
      <c r="E107" s="52" t="s">
        <v>281</v>
      </c>
      <c r="F107" s="52" t="s">
        <v>142</v>
      </c>
      <c r="G107" s="52"/>
      <c r="H107" s="57">
        <f>H108</f>
        <v>4</v>
      </c>
      <c r="I107" s="57">
        <f>I108</f>
        <v>4</v>
      </c>
    </row>
    <row r="108" spans="2:9" s="15" customFormat="1" ht="15">
      <c r="B108" s="79" t="s">
        <v>145</v>
      </c>
      <c r="C108" s="52" t="s">
        <v>63</v>
      </c>
      <c r="D108" s="52" t="s">
        <v>106</v>
      </c>
      <c r="E108" s="52" t="s">
        <v>281</v>
      </c>
      <c r="F108" s="52" t="s">
        <v>144</v>
      </c>
      <c r="G108" s="52"/>
      <c r="H108" s="57">
        <f>H109</f>
        <v>4</v>
      </c>
      <c r="I108" s="57">
        <f>I109</f>
        <v>4</v>
      </c>
    </row>
    <row r="109" spans="2:9" s="15" customFormat="1" ht="15">
      <c r="B109" s="80" t="s">
        <v>114</v>
      </c>
      <c r="C109" s="53" t="s">
        <v>63</v>
      </c>
      <c r="D109" s="53" t="s">
        <v>106</v>
      </c>
      <c r="E109" s="53" t="s">
        <v>281</v>
      </c>
      <c r="F109" s="53" t="s">
        <v>144</v>
      </c>
      <c r="G109" s="53" t="s">
        <v>98</v>
      </c>
      <c r="H109" s="59">
        <f>'вед.прил.14'!I189</f>
        <v>4</v>
      </c>
      <c r="I109" s="59">
        <f>'вед.прил.14'!J189</f>
        <v>4</v>
      </c>
    </row>
    <row r="110" spans="2:9" s="15" customFormat="1" ht="75.75" customHeight="1">
      <c r="B110" s="79" t="s">
        <v>239</v>
      </c>
      <c r="C110" s="52" t="s">
        <v>63</v>
      </c>
      <c r="D110" s="52" t="s">
        <v>106</v>
      </c>
      <c r="E110" s="52" t="s">
        <v>10</v>
      </c>
      <c r="F110" s="52"/>
      <c r="G110" s="52"/>
      <c r="H110" s="57">
        <f>H111+H114</f>
        <v>726.1</v>
      </c>
      <c r="I110" s="57">
        <f>I111+I114</f>
        <v>726.1</v>
      </c>
    </row>
    <row r="111" spans="2:9" s="15" customFormat="1" ht="30" customHeight="1">
      <c r="B111" s="78" t="s">
        <v>130</v>
      </c>
      <c r="C111" s="52" t="s">
        <v>63</v>
      </c>
      <c r="D111" s="52" t="s">
        <v>106</v>
      </c>
      <c r="E111" s="52" t="s">
        <v>10</v>
      </c>
      <c r="F111" s="52" t="s">
        <v>131</v>
      </c>
      <c r="G111" s="52"/>
      <c r="H111" s="57">
        <f>H112</f>
        <v>718.2</v>
      </c>
      <c r="I111" s="57">
        <f>I112</f>
        <v>718.2</v>
      </c>
    </row>
    <row r="112" spans="2:9" s="15" customFormat="1" ht="30">
      <c r="B112" s="79" t="s">
        <v>134</v>
      </c>
      <c r="C112" s="52" t="s">
        <v>63</v>
      </c>
      <c r="D112" s="52" t="s">
        <v>106</v>
      </c>
      <c r="E112" s="52" t="s">
        <v>10</v>
      </c>
      <c r="F112" s="52" t="s">
        <v>133</v>
      </c>
      <c r="G112" s="52"/>
      <c r="H112" s="57">
        <f>H113</f>
        <v>718.2</v>
      </c>
      <c r="I112" s="57">
        <f>I113</f>
        <v>718.2</v>
      </c>
    </row>
    <row r="113" spans="2:9" s="16" customFormat="1" ht="15">
      <c r="B113" s="82" t="s">
        <v>114</v>
      </c>
      <c r="C113" s="53" t="s">
        <v>63</v>
      </c>
      <c r="D113" s="53" t="s">
        <v>106</v>
      </c>
      <c r="E113" s="53" t="s">
        <v>10</v>
      </c>
      <c r="F113" s="53" t="s">
        <v>133</v>
      </c>
      <c r="G113" s="53" t="s">
        <v>98</v>
      </c>
      <c r="H113" s="59">
        <f>'вед.прил.14'!I193</f>
        <v>718.2</v>
      </c>
      <c r="I113" s="59">
        <f>'вед.прил.14'!J193</f>
        <v>718.2</v>
      </c>
    </row>
    <row r="114" spans="2:9" s="16" customFormat="1" ht="15">
      <c r="B114" s="79" t="s">
        <v>143</v>
      </c>
      <c r="C114" s="52" t="s">
        <v>63</v>
      </c>
      <c r="D114" s="52" t="s">
        <v>106</v>
      </c>
      <c r="E114" s="52" t="s">
        <v>10</v>
      </c>
      <c r="F114" s="52" t="s">
        <v>142</v>
      </c>
      <c r="G114" s="52"/>
      <c r="H114" s="57">
        <f>H115</f>
        <v>7.9</v>
      </c>
      <c r="I114" s="57">
        <f>I115</f>
        <v>7.9</v>
      </c>
    </row>
    <row r="115" spans="2:9" s="15" customFormat="1" ht="15">
      <c r="B115" s="79" t="s">
        <v>145</v>
      </c>
      <c r="C115" s="52" t="s">
        <v>63</v>
      </c>
      <c r="D115" s="52" t="s">
        <v>106</v>
      </c>
      <c r="E115" s="52" t="s">
        <v>10</v>
      </c>
      <c r="F115" s="52" t="s">
        <v>144</v>
      </c>
      <c r="G115" s="52"/>
      <c r="H115" s="57">
        <f>H116</f>
        <v>7.9</v>
      </c>
      <c r="I115" s="57">
        <f>I116</f>
        <v>7.9</v>
      </c>
    </row>
    <row r="116" spans="2:9" s="9" customFormat="1" ht="15">
      <c r="B116" s="80" t="s">
        <v>114</v>
      </c>
      <c r="C116" s="53" t="s">
        <v>63</v>
      </c>
      <c r="D116" s="53" t="s">
        <v>106</v>
      </c>
      <c r="E116" s="53" t="s">
        <v>10</v>
      </c>
      <c r="F116" s="53" t="s">
        <v>144</v>
      </c>
      <c r="G116" s="53" t="s">
        <v>98</v>
      </c>
      <c r="H116" s="59">
        <f>'вед.прил.14'!I196</f>
        <v>7.9</v>
      </c>
      <c r="I116" s="59">
        <f>'вед.прил.14'!J196</f>
        <v>7.9</v>
      </c>
    </row>
    <row r="117" spans="2:9" s="9" customFormat="1" ht="58.5" customHeight="1">
      <c r="B117" s="79" t="s">
        <v>277</v>
      </c>
      <c r="C117" s="52" t="s">
        <v>63</v>
      </c>
      <c r="D117" s="52" t="s">
        <v>106</v>
      </c>
      <c r="E117" s="52" t="s">
        <v>284</v>
      </c>
      <c r="F117" s="52"/>
      <c r="G117" s="52"/>
      <c r="H117" s="57">
        <f aca="true" t="shared" si="4" ref="H117:I119">H118</f>
        <v>3200</v>
      </c>
      <c r="I117" s="57">
        <f t="shared" si="4"/>
        <v>3200</v>
      </c>
    </row>
    <row r="118" spans="2:9" s="9" customFormat="1" ht="30" customHeight="1">
      <c r="B118" s="79" t="s">
        <v>130</v>
      </c>
      <c r="C118" s="52" t="s">
        <v>63</v>
      </c>
      <c r="D118" s="52" t="s">
        <v>106</v>
      </c>
      <c r="E118" s="52" t="s">
        <v>284</v>
      </c>
      <c r="F118" s="52" t="s">
        <v>131</v>
      </c>
      <c r="G118" s="52"/>
      <c r="H118" s="57">
        <f t="shared" si="4"/>
        <v>3200</v>
      </c>
      <c r="I118" s="57">
        <f t="shared" si="4"/>
        <v>3200</v>
      </c>
    </row>
    <row r="119" spans="2:9" s="9" customFormat="1" ht="30">
      <c r="B119" s="79" t="s">
        <v>134</v>
      </c>
      <c r="C119" s="52" t="s">
        <v>63</v>
      </c>
      <c r="D119" s="52" t="s">
        <v>106</v>
      </c>
      <c r="E119" s="52" t="s">
        <v>284</v>
      </c>
      <c r="F119" s="52" t="s">
        <v>133</v>
      </c>
      <c r="G119" s="52"/>
      <c r="H119" s="57">
        <f t="shared" si="4"/>
        <v>3200</v>
      </c>
      <c r="I119" s="57">
        <f t="shared" si="4"/>
        <v>3200</v>
      </c>
    </row>
    <row r="120" spans="2:9" s="9" customFormat="1" ht="15">
      <c r="B120" s="80" t="s">
        <v>114</v>
      </c>
      <c r="C120" s="53" t="s">
        <v>63</v>
      </c>
      <c r="D120" s="53" t="s">
        <v>106</v>
      </c>
      <c r="E120" s="53" t="s">
        <v>284</v>
      </c>
      <c r="F120" s="53" t="s">
        <v>133</v>
      </c>
      <c r="G120" s="53" t="s">
        <v>98</v>
      </c>
      <c r="H120" s="59">
        <f>'вед.прил.14'!I32</f>
        <v>3200</v>
      </c>
      <c r="I120" s="59">
        <f>'вед.прил.14'!J32</f>
        <v>3200</v>
      </c>
    </row>
    <row r="121" spans="2:9" ht="45">
      <c r="B121" s="79" t="s">
        <v>238</v>
      </c>
      <c r="C121" s="52" t="s">
        <v>63</v>
      </c>
      <c r="D121" s="52" t="s">
        <v>106</v>
      </c>
      <c r="E121" s="52" t="s">
        <v>285</v>
      </c>
      <c r="F121" s="52"/>
      <c r="G121" s="52"/>
      <c r="H121" s="57">
        <f>H122+H125</f>
        <v>495</v>
      </c>
      <c r="I121" s="57">
        <f>I122+I125</f>
        <v>495</v>
      </c>
    </row>
    <row r="122" spans="2:9" ht="27.75" customHeight="1">
      <c r="B122" s="78" t="s">
        <v>130</v>
      </c>
      <c r="C122" s="52" t="s">
        <v>63</v>
      </c>
      <c r="D122" s="52" t="s">
        <v>106</v>
      </c>
      <c r="E122" s="52" t="s">
        <v>285</v>
      </c>
      <c r="F122" s="52" t="s">
        <v>131</v>
      </c>
      <c r="G122" s="52"/>
      <c r="H122" s="57">
        <f>H123</f>
        <v>465</v>
      </c>
      <c r="I122" s="57">
        <f>I123</f>
        <v>465</v>
      </c>
    </row>
    <row r="123" spans="2:9" ht="30">
      <c r="B123" s="79" t="s">
        <v>134</v>
      </c>
      <c r="C123" s="52" t="s">
        <v>63</v>
      </c>
      <c r="D123" s="52" t="s">
        <v>106</v>
      </c>
      <c r="E123" s="52" t="s">
        <v>285</v>
      </c>
      <c r="F123" s="52" t="s">
        <v>133</v>
      </c>
      <c r="G123" s="52"/>
      <c r="H123" s="57">
        <f>H124</f>
        <v>465</v>
      </c>
      <c r="I123" s="57">
        <f>I124</f>
        <v>465</v>
      </c>
    </row>
    <row r="124" spans="2:9" ht="15">
      <c r="B124" s="82" t="s">
        <v>114</v>
      </c>
      <c r="C124" s="53" t="s">
        <v>63</v>
      </c>
      <c r="D124" s="53" t="s">
        <v>106</v>
      </c>
      <c r="E124" s="53" t="s">
        <v>285</v>
      </c>
      <c r="F124" s="53" t="s">
        <v>133</v>
      </c>
      <c r="G124" s="53" t="s">
        <v>98</v>
      </c>
      <c r="H124" s="59">
        <f>'вед.прил.14'!I36+'вед.прил.14'!I314</f>
        <v>465</v>
      </c>
      <c r="I124" s="59">
        <f>'вед.прил.14'!J36+'вед.прил.14'!J314</f>
        <v>465</v>
      </c>
    </row>
    <row r="125" spans="2:9" ht="15.75" customHeight="1">
      <c r="B125" s="79" t="s">
        <v>143</v>
      </c>
      <c r="C125" s="52" t="s">
        <v>63</v>
      </c>
      <c r="D125" s="52" t="s">
        <v>106</v>
      </c>
      <c r="E125" s="52" t="s">
        <v>285</v>
      </c>
      <c r="F125" s="52" t="s">
        <v>142</v>
      </c>
      <c r="G125" s="52"/>
      <c r="H125" s="59">
        <f>H126</f>
        <v>30</v>
      </c>
      <c r="I125" s="59">
        <f>I126</f>
        <v>30</v>
      </c>
    </row>
    <row r="126" spans="2:9" ht="15">
      <c r="B126" s="79" t="s">
        <v>145</v>
      </c>
      <c r="C126" s="52" t="s">
        <v>63</v>
      </c>
      <c r="D126" s="52" t="s">
        <v>106</v>
      </c>
      <c r="E126" s="52" t="s">
        <v>285</v>
      </c>
      <c r="F126" s="52" t="s">
        <v>144</v>
      </c>
      <c r="G126" s="52"/>
      <c r="H126" s="59">
        <f>H127</f>
        <v>30</v>
      </c>
      <c r="I126" s="59">
        <f>I127</f>
        <v>30</v>
      </c>
    </row>
    <row r="127" spans="2:9" ht="15">
      <c r="B127" s="82" t="s">
        <v>114</v>
      </c>
      <c r="C127" s="53" t="s">
        <v>63</v>
      </c>
      <c r="D127" s="53" t="s">
        <v>106</v>
      </c>
      <c r="E127" s="53" t="s">
        <v>285</v>
      </c>
      <c r="F127" s="53" t="s">
        <v>144</v>
      </c>
      <c r="G127" s="53" t="s">
        <v>98</v>
      </c>
      <c r="H127" s="59">
        <f>'вед.прил.14'!I317</f>
        <v>30</v>
      </c>
      <c r="I127" s="59">
        <f>'вед.прил.14'!J317</f>
        <v>30</v>
      </c>
    </row>
    <row r="128" spans="2:9" s="21" customFormat="1" ht="43.5" customHeight="1">
      <c r="B128" s="78" t="s">
        <v>203</v>
      </c>
      <c r="C128" s="52" t="s">
        <v>63</v>
      </c>
      <c r="D128" s="52" t="s">
        <v>106</v>
      </c>
      <c r="E128" s="52" t="s">
        <v>205</v>
      </c>
      <c r="F128" s="52"/>
      <c r="G128" s="52"/>
      <c r="H128" s="57">
        <f aca="true" t="shared" si="5" ref="H128:I132">H129</f>
        <v>125</v>
      </c>
      <c r="I128" s="57">
        <f t="shared" si="5"/>
        <v>0</v>
      </c>
    </row>
    <row r="129" spans="2:9" s="21" customFormat="1" ht="35.25" customHeight="1">
      <c r="B129" s="78" t="s">
        <v>204</v>
      </c>
      <c r="C129" s="52" t="s">
        <v>63</v>
      </c>
      <c r="D129" s="52" t="s">
        <v>106</v>
      </c>
      <c r="E129" s="52" t="s">
        <v>206</v>
      </c>
      <c r="F129" s="52"/>
      <c r="G129" s="52"/>
      <c r="H129" s="57">
        <f t="shared" si="5"/>
        <v>125</v>
      </c>
      <c r="I129" s="57">
        <f t="shared" si="5"/>
        <v>0</v>
      </c>
    </row>
    <row r="130" spans="2:9" s="21" customFormat="1" ht="15" customHeight="1">
      <c r="B130" s="79" t="s">
        <v>310</v>
      </c>
      <c r="C130" s="52" t="s">
        <v>63</v>
      </c>
      <c r="D130" s="52" t="s">
        <v>106</v>
      </c>
      <c r="E130" s="52" t="s">
        <v>207</v>
      </c>
      <c r="F130" s="52"/>
      <c r="G130" s="52"/>
      <c r="H130" s="57">
        <f t="shared" si="5"/>
        <v>125</v>
      </c>
      <c r="I130" s="57">
        <f t="shared" si="5"/>
        <v>0</v>
      </c>
    </row>
    <row r="131" spans="2:9" s="21" customFormat="1" ht="30.75" customHeight="1">
      <c r="B131" s="78" t="s">
        <v>130</v>
      </c>
      <c r="C131" s="52" t="s">
        <v>63</v>
      </c>
      <c r="D131" s="52" t="s">
        <v>106</v>
      </c>
      <c r="E131" s="52" t="s">
        <v>207</v>
      </c>
      <c r="F131" s="52" t="s">
        <v>131</v>
      </c>
      <c r="G131" s="52"/>
      <c r="H131" s="57">
        <f t="shared" si="5"/>
        <v>125</v>
      </c>
      <c r="I131" s="57">
        <f t="shared" si="5"/>
        <v>0</v>
      </c>
    </row>
    <row r="132" spans="2:9" s="21" customFormat="1" ht="30">
      <c r="B132" s="79" t="s">
        <v>134</v>
      </c>
      <c r="C132" s="52" t="s">
        <v>63</v>
      </c>
      <c r="D132" s="52" t="s">
        <v>106</v>
      </c>
      <c r="E132" s="52" t="s">
        <v>207</v>
      </c>
      <c r="F132" s="52" t="s">
        <v>133</v>
      </c>
      <c r="G132" s="52"/>
      <c r="H132" s="57">
        <f t="shared" si="5"/>
        <v>125</v>
      </c>
      <c r="I132" s="57">
        <f t="shared" si="5"/>
        <v>0</v>
      </c>
    </row>
    <row r="133" spans="2:9" ht="15">
      <c r="B133" s="82" t="s">
        <v>114</v>
      </c>
      <c r="C133" s="53" t="s">
        <v>63</v>
      </c>
      <c r="D133" s="53" t="s">
        <v>106</v>
      </c>
      <c r="E133" s="53" t="s">
        <v>207</v>
      </c>
      <c r="F133" s="53" t="s">
        <v>133</v>
      </c>
      <c r="G133" s="53" t="s">
        <v>98</v>
      </c>
      <c r="H133" s="59">
        <f>'вед.прил.14'!I303</f>
        <v>125</v>
      </c>
      <c r="I133" s="59">
        <f>'вед.прил.14'!J303</f>
        <v>0</v>
      </c>
    </row>
    <row r="134" spans="2:9" ht="45">
      <c r="B134" s="78" t="s">
        <v>445</v>
      </c>
      <c r="C134" s="52" t="s">
        <v>63</v>
      </c>
      <c r="D134" s="52" t="s">
        <v>106</v>
      </c>
      <c r="E134" s="52" t="s">
        <v>404</v>
      </c>
      <c r="F134" s="52"/>
      <c r="G134" s="52"/>
      <c r="H134" s="57">
        <f>H135+H140+H145</f>
        <v>55</v>
      </c>
      <c r="I134" s="57">
        <f>I135+I140+I145</f>
        <v>57</v>
      </c>
    </row>
    <row r="135" spans="2:9" ht="120.75" customHeight="1">
      <c r="B135" s="78" t="s">
        <v>448</v>
      </c>
      <c r="C135" s="52" t="s">
        <v>63</v>
      </c>
      <c r="D135" s="52" t="s">
        <v>106</v>
      </c>
      <c r="E135" s="52" t="s">
        <v>405</v>
      </c>
      <c r="F135" s="52"/>
      <c r="G135" s="52"/>
      <c r="H135" s="57">
        <f aca="true" t="shared" si="6" ref="H135:I138">H136</f>
        <v>30</v>
      </c>
      <c r="I135" s="57">
        <f t="shared" si="6"/>
        <v>27</v>
      </c>
    </row>
    <row r="136" spans="2:9" ht="15">
      <c r="B136" s="79" t="s">
        <v>310</v>
      </c>
      <c r="C136" s="52" t="s">
        <v>63</v>
      </c>
      <c r="D136" s="52" t="s">
        <v>106</v>
      </c>
      <c r="E136" s="52" t="s">
        <v>406</v>
      </c>
      <c r="F136" s="52"/>
      <c r="G136" s="52"/>
      <c r="H136" s="57">
        <f t="shared" si="6"/>
        <v>30</v>
      </c>
      <c r="I136" s="57">
        <f t="shared" si="6"/>
        <v>27</v>
      </c>
    </row>
    <row r="137" spans="2:9" ht="30">
      <c r="B137" s="78" t="s">
        <v>130</v>
      </c>
      <c r="C137" s="52" t="s">
        <v>63</v>
      </c>
      <c r="D137" s="52" t="s">
        <v>106</v>
      </c>
      <c r="E137" s="52" t="s">
        <v>406</v>
      </c>
      <c r="F137" s="52" t="s">
        <v>131</v>
      </c>
      <c r="G137" s="52"/>
      <c r="H137" s="57">
        <f t="shared" si="6"/>
        <v>30</v>
      </c>
      <c r="I137" s="57">
        <f t="shared" si="6"/>
        <v>27</v>
      </c>
    </row>
    <row r="138" spans="2:9" ht="30">
      <c r="B138" s="79" t="s">
        <v>134</v>
      </c>
      <c r="C138" s="52" t="s">
        <v>63</v>
      </c>
      <c r="D138" s="52" t="s">
        <v>106</v>
      </c>
      <c r="E138" s="52" t="s">
        <v>406</v>
      </c>
      <c r="F138" s="52" t="s">
        <v>133</v>
      </c>
      <c r="G138" s="52"/>
      <c r="H138" s="57">
        <f t="shared" si="6"/>
        <v>30</v>
      </c>
      <c r="I138" s="57">
        <f t="shared" si="6"/>
        <v>27</v>
      </c>
    </row>
    <row r="139" spans="2:9" ht="15">
      <c r="B139" s="82" t="s">
        <v>114</v>
      </c>
      <c r="C139" s="53" t="s">
        <v>63</v>
      </c>
      <c r="D139" s="53" t="s">
        <v>106</v>
      </c>
      <c r="E139" s="53" t="s">
        <v>406</v>
      </c>
      <c r="F139" s="53" t="s">
        <v>133</v>
      </c>
      <c r="G139" s="53" t="s">
        <v>98</v>
      </c>
      <c r="H139" s="59">
        <f>'вед.прил.14'!I287</f>
        <v>30</v>
      </c>
      <c r="I139" s="59">
        <f>'вед.прил.14'!J287</f>
        <v>27</v>
      </c>
    </row>
    <row r="140" spans="2:9" ht="45">
      <c r="B140" s="78" t="s">
        <v>449</v>
      </c>
      <c r="C140" s="53"/>
      <c r="D140" s="53"/>
      <c r="E140" s="53"/>
      <c r="F140" s="53"/>
      <c r="G140" s="53"/>
      <c r="H140" s="57">
        <f aca="true" t="shared" si="7" ref="H140:I143">H141</f>
        <v>0</v>
      </c>
      <c r="I140" s="57">
        <f t="shared" si="7"/>
        <v>30</v>
      </c>
    </row>
    <row r="141" spans="2:9" ht="15">
      <c r="B141" s="79" t="s">
        <v>310</v>
      </c>
      <c r="C141" s="52" t="s">
        <v>63</v>
      </c>
      <c r="D141" s="52" t="s">
        <v>106</v>
      </c>
      <c r="E141" s="52" t="s">
        <v>450</v>
      </c>
      <c r="F141" s="52"/>
      <c r="G141" s="52"/>
      <c r="H141" s="57">
        <f t="shared" si="7"/>
        <v>0</v>
      </c>
      <c r="I141" s="57">
        <f t="shared" si="7"/>
        <v>30</v>
      </c>
    </row>
    <row r="142" spans="2:9" ht="30">
      <c r="B142" s="78" t="s">
        <v>130</v>
      </c>
      <c r="C142" s="52" t="s">
        <v>63</v>
      </c>
      <c r="D142" s="52" t="s">
        <v>106</v>
      </c>
      <c r="E142" s="52" t="s">
        <v>450</v>
      </c>
      <c r="F142" s="52" t="s">
        <v>131</v>
      </c>
      <c r="G142" s="52"/>
      <c r="H142" s="57">
        <f t="shared" si="7"/>
        <v>0</v>
      </c>
      <c r="I142" s="57">
        <f t="shared" si="7"/>
        <v>30</v>
      </c>
    </row>
    <row r="143" spans="2:9" ht="30">
      <c r="B143" s="79" t="s">
        <v>134</v>
      </c>
      <c r="C143" s="52" t="s">
        <v>63</v>
      </c>
      <c r="D143" s="52" t="s">
        <v>106</v>
      </c>
      <c r="E143" s="52" t="s">
        <v>450</v>
      </c>
      <c r="F143" s="52" t="s">
        <v>133</v>
      </c>
      <c r="G143" s="52"/>
      <c r="H143" s="57">
        <f t="shared" si="7"/>
        <v>0</v>
      </c>
      <c r="I143" s="57">
        <f t="shared" si="7"/>
        <v>30</v>
      </c>
    </row>
    <row r="144" spans="2:9" ht="15">
      <c r="B144" s="82" t="s">
        <v>114</v>
      </c>
      <c r="C144" s="53" t="s">
        <v>63</v>
      </c>
      <c r="D144" s="53" t="s">
        <v>106</v>
      </c>
      <c r="E144" s="53" t="s">
        <v>450</v>
      </c>
      <c r="F144" s="53" t="s">
        <v>133</v>
      </c>
      <c r="G144" s="53" t="s">
        <v>98</v>
      </c>
      <c r="H144" s="59">
        <f>'вед.прил.14'!I292</f>
        <v>0</v>
      </c>
      <c r="I144" s="59">
        <f>'вед.прил.14'!J292</f>
        <v>30</v>
      </c>
    </row>
    <row r="145" spans="2:9" ht="77.25" customHeight="1">
      <c r="B145" s="78" t="s">
        <v>460</v>
      </c>
      <c r="C145" s="52" t="s">
        <v>63</v>
      </c>
      <c r="D145" s="52" t="s">
        <v>106</v>
      </c>
      <c r="E145" s="52" t="s">
        <v>463</v>
      </c>
      <c r="F145" s="53"/>
      <c r="G145" s="53"/>
      <c r="H145" s="57">
        <f aca="true" t="shared" si="8" ref="H145:I148">H146</f>
        <v>25</v>
      </c>
      <c r="I145" s="57">
        <f t="shared" si="8"/>
        <v>0</v>
      </c>
    </row>
    <row r="146" spans="2:9" ht="15">
      <c r="B146" s="79" t="s">
        <v>310</v>
      </c>
      <c r="C146" s="52" t="s">
        <v>63</v>
      </c>
      <c r="D146" s="52" t="s">
        <v>106</v>
      </c>
      <c r="E146" s="52" t="s">
        <v>461</v>
      </c>
      <c r="F146" s="52"/>
      <c r="G146" s="52"/>
      <c r="H146" s="57">
        <f t="shared" si="8"/>
        <v>25</v>
      </c>
      <c r="I146" s="57">
        <f t="shared" si="8"/>
        <v>0</v>
      </c>
    </row>
    <row r="147" spans="2:9" ht="30">
      <c r="B147" s="78" t="s">
        <v>130</v>
      </c>
      <c r="C147" s="52" t="s">
        <v>63</v>
      </c>
      <c r="D147" s="52" t="s">
        <v>106</v>
      </c>
      <c r="E147" s="52" t="s">
        <v>461</v>
      </c>
      <c r="F147" s="52" t="s">
        <v>131</v>
      </c>
      <c r="G147" s="52"/>
      <c r="H147" s="57">
        <f t="shared" si="8"/>
        <v>25</v>
      </c>
      <c r="I147" s="57">
        <f t="shared" si="8"/>
        <v>0</v>
      </c>
    </row>
    <row r="148" spans="2:9" ht="30">
      <c r="B148" s="79" t="s">
        <v>134</v>
      </c>
      <c r="C148" s="52" t="s">
        <v>63</v>
      </c>
      <c r="D148" s="52" t="s">
        <v>106</v>
      </c>
      <c r="E148" s="52" t="s">
        <v>461</v>
      </c>
      <c r="F148" s="52" t="s">
        <v>133</v>
      </c>
      <c r="G148" s="52"/>
      <c r="H148" s="57">
        <f t="shared" si="8"/>
        <v>25</v>
      </c>
      <c r="I148" s="57">
        <f t="shared" si="8"/>
        <v>0</v>
      </c>
    </row>
    <row r="149" spans="2:9" ht="15">
      <c r="B149" s="82" t="s">
        <v>114</v>
      </c>
      <c r="C149" s="53" t="s">
        <v>63</v>
      </c>
      <c r="D149" s="53" t="s">
        <v>106</v>
      </c>
      <c r="E149" s="53" t="s">
        <v>461</v>
      </c>
      <c r="F149" s="53" t="s">
        <v>133</v>
      </c>
      <c r="G149" s="53" t="s">
        <v>98</v>
      </c>
      <c r="H149" s="59">
        <f>'вед.прил.14'!I297</f>
        <v>25</v>
      </c>
      <c r="I149" s="59">
        <f>'вед.прил.14'!J297</f>
        <v>0</v>
      </c>
    </row>
    <row r="150" spans="2:9" ht="75.75" customHeight="1">
      <c r="B150" s="78" t="s">
        <v>474</v>
      </c>
      <c r="C150" s="52" t="s">
        <v>63</v>
      </c>
      <c r="D150" s="52" t="s">
        <v>106</v>
      </c>
      <c r="E150" s="52" t="s">
        <v>401</v>
      </c>
      <c r="F150" s="52"/>
      <c r="G150" s="52"/>
      <c r="H150" s="57">
        <f aca="true" t="shared" si="9" ref="H150:I154">H151</f>
        <v>138</v>
      </c>
      <c r="I150" s="57">
        <f t="shared" si="9"/>
        <v>138</v>
      </c>
    </row>
    <row r="151" spans="2:9" ht="45">
      <c r="B151" s="78" t="s">
        <v>400</v>
      </c>
      <c r="C151" s="52" t="s">
        <v>63</v>
      </c>
      <c r="D151" s="52" t="s">
        <v>106</v>
      </c>
      <c r="E151" s="52" t="s">
        <v>402</v>
      </c>
      <c r="F151" s="52"/>
      <c r="G151" s="52"/>
      <c r="H151" s="57">
        <f t="shared" si="9"/>
        <v>138</v>
      </c>
      <c r="I151" s="57">
        <f t="shared" si="9"/>
        <v>138</v>
      </c>
    </row>
    <row r="152" spans="2:9" ht="15">
      <c r="B152" s="79" t="s">
        <v>310</v>
      </c>
      <c r="C152" s="52" t="s">
        <v>63</v>
      </c>
      <c r="D152" s="52" t="s">
        <v>106</v>
      </c>
      <c r="E152" s="52" t="s">
        <v>403</v>
      </c>
      <c r="F152" s="52"/>
      <c r="G152" s="52"/>
      <c r="H152" s="57">
        <f t="shared" si="9"/>
        <v>138</v>
      </c>
      <c r="I152" s="57">
        <f t="shared" si="9"/>
        <v>138</v>
      </c>
    </row>
    <row r="153" spans="2:9" ht="30" customHeight="1">
      <c r="B153" s="78" t="s">
        <v>147</v>
      </c>
      <c r="C153" s="52" t="s">
        <v>63</v>
      </c>
      <c r="D153" s="52" t="s">
        <v>106</v>
      </c>
      <c r="E153" s="52" t="s">
        <v>403</v>
      </c>
      <c r="F153" s="52" t="s">
        <v>146</v>
      </c>
      <c r="G153" s="52"/>
      <c r="H153" s="57">
        <f t="shared" si="9"/>
        <v>138</v>
      </c>
      <c r="I153" s="57">
        <f t="shared" si="9"/>
        <v>138</v>
      </c>
    </row>
    <row r="154" spans="2:9" ht="15">
      <c r="B154" s="78" t="s">
        <v>231</v>
      </c>
      <c r="C154" s="52" t="s">
        <v>63</v>
      </c>
      <c r="D154" s="52" t="s">
        <v>106</v>
      </c>
      <c r="E154" s="52" t="s">
        <v>403</v>
      </c>
      <c r="F154" s="52" t="s">
        <v>230</v>
      </c>
      <c r="G154" s="52"/>
      <c r="H154" s="57">
        <f t="shared" si="9"/>
        <v>138</v>
      </c>
      <c r="I154" s="57">
        <f t="shared" si="9"/>
        <v>138</v>
      </c>
    </row>
    <row r="155" spans="2:9" ht="15">
      <c r="B155" s="82" t="s">
        <v>114</v>
      </c>
      <c r="C155" s="53" t="s">
        <v>63</v>
      </c>
      <c r="D155" s="53" t="s">
        <v>106</v>
      </c>
      <c r="E155" s="53" t="s">
        <v>403</v>
      </c>
      <c r="F155" s="53" t="s">
        <v>230</v>
      </c>
      <c r="G155" s="53" t="s">
        <v>98</v>
      </c>
      <c r="H155" s="59">
        <f>'вед.прил.14'!I309</f>
        <v>138</v>
      </c>
      <c r="I155" s="59">
        <f>'вед.прил.14'!J309</f>
        <v>138</v>
      </c>
    </row>
    <row r="156" spans="2:9" s="9" customFormat="1" ht="14.25">
      <c r="B156" s="102" t="s">
        <v>50</v>
      </c>
      <c r="C156" s="103" t="s">
        <v>66</v>
      </c>
      <c r="D156" s="103"/>
      <c r="E156" s="103"/>
      <c r="F156" s="103"/>
      <c r="G156" s="103"/>
      <c r="H156" s="61">
        <f>H165+H181+H159</f>
        <v>29008.9</v>
      </c>
      <c r="I156" s="61">
        <f>I165+I181+I159</f>
        <v>3998.9</v>
      </c>
    </row>
    <row r="157" spans="2:9" s="9" customFormat="1" ht="14.25">
      <c r="B157" s="102" t="s">
        <v>114</v>
      </c>
      <c r="C157" s="103" t="s">
        <v>66</v>
      </c>
      <c r="D157" s="103"/>
      <c r="E157" s="103"/>
      <c r="F157" s="103"/>
      <c r="G157" s="103" t="s">
        <v>98</v>
      </c>
      <c r="H157" s="61">
        <f>H164+H171+H180+H186+H191+H195</f>
        <v>4008.9</v>
      </c>
      <c r="I157" s="61">
        <f>I164+I171+I180+I186+I191+I195</f>
        <v>3998.9</v>
      </c>
    </row>
    <row r="158" spans="2:9" s="9" customFormat="1" ht="14.25">
      <c r="B158" s="102" t="s">
        <v>115</v>
      </c>
      <c r="C158" s="103" t="s">
        <v>66</v>
      </c>
      <c r="D158" s="103"/>
      <c r="E158" s="103"/>
      <c r="F158" s="103"/>
      <c r="G158" s="103" t="s">
        <v>99</v>
      </c>
      <c r="H158" s="61">
        <f>H176</f>
        <v>25000</v>
      </c>
      <c r="I158" s="61">
        <f>I176</f>
        <v>0</v>
      </c>
    </row>
    <row r="159" spans="2:9" ht="18" customHeight="1">
      <c r="B159" s="81" t="s">
        <v>226</v>
      </c>
      <c r="C159" s="54" t="s">
        <v>66</v>
      </c>
      <c r="D159" s="54" t="s">
        <v>67</v>
      </c>
      <c r="E159" s="54"/>
      <c r="F159" s="54"/>
      <c r="G159" s="54"/>
      <c r="H159" s="56">
        <f>H160</f>
        <v>0.4</v>
      </c>
      <c r="I159" s="56">
        <f>I160</f>
        <v>0.4</v>
      </c>
    </row>
    <row r="160" spans="2:9" ht="18" customHeight="1">
      <c r="B160" s="78" t="s">
        <v>32</v>
      </c>
      <c r="C160" s="52" t="s">
        <v>66</v>
      </c>
      <c r="D160" s="52" t="s">
        <v>67</v>
      </c>
      <c r="E160" s="52" t="s">
        <v>280</v>
      </c>
      <c r="F160" s="54"/>
      <c r="G160" s="54"/>
      <c r="H160" s="57">
        <f>H161</f>
        <v>0.4</v>
      </c>
      <c r="I160" s="57">
        <f>I161</f>
        <v>0.4</v>
      </c>
    </row>
    <row r="161" spans="2:9" ht="75" customHeight="1">
      <c r="B161" s="78" t="s">
        <v>227</v>
      </c>
      <c r="C161" s="52" t="s">
        <v>66</v>
      </c>
      <c r="D161" s="52" t="s">
        <v>67</v>
      </c>
      <c r="E161" s="52" t="s">
        <v>228</v>
      </c>
      <c r="F161" s="52"/>
      <c r="G161" s="52"/>
      <c r="H161" s="57">
        <f aca="true" t="shared" si="10" ref="H161:I163">H162</f>
        <v>0.4</v>
      </c>
      <c r="I161" s="57">
        <f t="shared" si="10"/>
        <v>0.4</v>
      </c>
    </row>
    <row r="162" spans="2:9" ht="31.5" customHeight="1">
      <c r="B162" s="78" t="s">
        <v>130</v>
      </c>
      <c r="C162" s="52" t="s">
        <v>66</v>
      </c>
      <c r="D162" s="52" t="s">
        <v>67</v>
      </c>
      <c r="E162" s="52" t="s">
        <v>228</v>
      </c>
      <c r="F162" s="52" t="s">
        <v>131</v>
      </c>
      <c r="G162" s="52"/>
      <c r="H162" s="57">
        <f t="shared" si="10"/>
        <v>0.4</v>
      </c>
      <c r="I162" s="57">
        <f t="shared" si="10"/>
        <v>0.4</v>
      </c>
    </row>
    <row r="163" spans="2:9" ht="30" customHeight="1">
      <c r="B163" s="79" t="s">
        <v>134</v>
      </c>
      <c r="C163" s="52" t="s">
        <v>66</v>
      </c>
      <c r="D163" s="52" t="s">
        <v>67</v>
      </c>
      <c r="E163" s="52" t="s">
        <v>228</v>
      </c>
      <c r="F163" s="52" t="s">
        <v>133</v>
      </c>
      <c r="G163" s="52"/>
      <c r="H163" s="57">
        <f t="shared" si="10"/>
        <v>0.4</v>
      </c>
      <c r="I163" s="57">
        <f t="shared" si="10"/>
        <v>0.4</v>
      </c>
    </row>
    <row r="164" spans="2:9" ht="18" customHeight="1">
      <c r="B164" s="82" t="s">
        <v>114</v>
      </c>
      <c r="C164" s="53" t="s">
        <v>66</v>
      </c>
      <c r="D164" s="53" t="s">
        <v>67</v>
      </c>
      <c r="E164" s="53" t="s">
        <v>228</v>
      </c>
      <c r="F164" s="53" t="s">
        <v>133</v>
      </c>
      <c r="G164" s="53" t="s">
        <v>98</v>
      </c>
      <c r="H164" s="59">
        <f>'вед.прил.14'!I345</f>
        <v>0.4</v>
      </c>
      <c r="I164" s="59">
        <f>'вед.прил.14'!J345</f>
        <v>0.4</v>
      </c>
    </row>
    <row r="165" spans="2:9" ht="14.25">
      <c r="B165" s="81" t="s">
        <v>117</v>
      </c>
      <c r="C165" s="54" t="s">
        <v>66</v>
      </c>
      <c r="D165" s="54" t="s">
        <v>65</v>
      </c>
      <c r="E165" s="54"/>
      <c r="F165" s="54"/>
      <c r="G165" s="54"/>
      <c r="H165" s="56">
        <f>H166</f>
        <v>28798.5</v>
      </c>
      <c r="I165" s="56">
        <f>I166</f>
        <v>3798.5</v>
      </c>
    </row>
    <row r="166" spans="2:9" ht="61.5" customHeight="1">
      <c r="B166" s="79" t="s">
        <v>183</v>
      </c>
      <c r="C166" s="52" t="s">
        <v>66</v>
      </c>
      <c r="D166" s="52" t="s">
        <v>65</v>
      </c>
      <c r="E166" s="52" t="s">
        <v>395</v>
      </c>
      <c r="F166" s="52"/>
      <c r="G166" s="52"/>
      <c r="H166" s="57">
        <f>H172+H167</f>
        <v>28798.5</v>
      </c>
      <c r="I166" s="57">
        <f>I172+I167</f>
        <v>3798.5</v>
      </c>
    </row>
    <row r="167" spans="2:9" ht="30">
      <c r="B167" s="79" t="s">
        <v>191</v>
      </c>
      <c r="C167" s="52" t="s">
        <v>66</v>
      </c>
      <c r="D167" s="52" t="s">
        <v>65</v>
      </c>
      <c r="E167" s="52" t="s">
        <v>192</v>
      </c>
      <c r="F167" s="52"/>
      <c r="G167" s="52"/>
      <c r="H167" s="57">
        <f aca="true" t="shared" si="11" ref="H167:I170">H168</f>
        <v>1020.7</v>
      </c>
      <c r="I167" s="57">
        <f t="shared" si="11"/>
        <v>1020.7</v>
      </c>
    </row>
    <row r="168" spans="2:9" ht="15">
      <c r="B168" s="79" t="s">
        <v>310</v>
      </c>
      <c r="C168" s="52" t="s">
        <v>66</v>
      </c>
      <c r="D168" s="52" t="s">
        <v>65</v>
      </c>
      <c r="E168" s="52" t="s">
        <v>193</v>
      </c>
      <c r="F168" s="52"/>
      <c r="G168" s="52"/>
      <c r="H168" s="57">
        <f t="shared" si="11"/>
        <v>1020.7</v>
      </c>
      <c r="I168" s="57">
        <f t="shared" si="11"/>
        <v>1020.7</v>
      </c>
    </row>
    <row r="169" spans="2:9" ht="30">
      <c r="B169" s="78" t="s">
        <v>130</v>
      </c>
      <c r="C169" s="52" t="s">
        <v>66</v>
      </c>
      <c r="D169" s="52" t="s">
        <v>65</v>
      </c>
      <c r="E169" s="52" t="s">
        <v>193</v>
      </c>
      <c r="F169" s="52" t="s">
        <v>131</v>
      </c>
      <c r="G169" s="52"/>
      <c r="H169" s="57">
        <f t="shared" si="11"/>
        <v>1020.7</v>
      </c>
      <c r="I169" s="57">
        <f t="shared" si="11"/>
        <v>1020.7</v>
      </c>
    </row>
    <row r="170" spans="2:9" ht="30">
      <c r="B170" s="79" t="s">
        <v>134</v>
      </c>
      <c r="C170" s="52" t="s">
        <v>66</v>
      </c>
      <c r="D170" s="52" t="s">
        <v>65</v>
      </c>
      <c r="E170" s="52" t="s">
        <v>193</v>
      </c>
      <c r="F170" s="52" t="s">
        <v>133</v>
      </c>
      <c r="G170" s="52"/>
      <c r="H170" s="57">
        <f t="shared" si="11"/>
        <v>1020.7</v>
      </c>
      <c r="I170" s="57">
        <f t="shared" si="11"/>
        <v>1020.7</v>
      </c>
    </row>
    <row r="171" spans="2:9" ht="15">
      <c r="B171" s="82" t="s">
        <v>114</v>
      </c>
      <c r="C171" s="53" t="s">
        <v>66</v>
      </c>
      <c r="D171" s="53" t="s">
        <v>65</v>
      </c>
      <c r="E171" s="53" t="s">
        <v>193</v>
      </c>
      <c r="F171" s="53" t="s">
        <v>133</v>
      </c>
      <c r="G171" s="53" t="s">
        <v>98</v>
      </c>
      <c r="H171" s="59">
        <f>'вед.прил.14'!I352</f>
        <v>1020.7</v>
      </c>
      <c r="I171" s="59">
        <f>'вед.прил.14'!J352</f>
        <v>1020.7</v>
      </c>
    </row>
    <row r="172" spans="2:9" ht="45">
      <c r="B172" s="79" t="s">
        <v>396</v>
      </c>
      <c r="C172" s="52" t="s">
        <v>66</v>
      </c>
      <c r="D172" s="52" t="s">
        <v>65</v>
      </c>
      <c r="E172" s="52" t="s">
        <v>194</v>
      </c>
      <c r="F172" s="52"/>
      <c r="G172" s="52"/>
      <c r="H172" s="57">
        <f>H177+H173</f>
        <v>27777.8</v>
      </c>
      <c r="I172" s="57">
        <f>I177+I173</f>
        <v>2777.8</v>
      </c>
    </row>
    <row r="173" spans="2:9" ht="15">
      <c r="B173" s="79" t="s">
        <v>310</v>
      </c>
      <c r="C173" s="52" t="s">
        <v>66</v>
      </c>
      <c r="D173" s="52" t="s">
        <v>65</v>
      </c>
      <c r="E173" s="52" t="s">
        <v>2</v>
      </c>
      <c r="F173" s="52"/>
      <c r="G173" s="52"/>
      <c r="H173" s="57">
        <f aca="true" t="shared" si="12" ref="H173:I175">H174</f>
        <v>25000</v>
      </c>
      <c r="I173" s="57">
        <f t="shared" si="12"/>
        <v>0</v>
      </c>
    </row>
    <row r="174" spans="2:9" ht="30">
      <c r="B174" s="78" t="s">
        <v>130</v>
      </c>
      <c r="C174" s="52" t="s">
        <v>66</v>
      </c>
      <c r="D174" s="52" t="s">
        <v>65</v>
      </c>
      <c r="E174" s="52" t="s">
        <v>2</v>
      </c>
      <c r="F174" s="52" t="s">
        <v>131</v>
      </c>
      <c r="G174" s="52"/>
      <c r="H174" s="57">
        <f t="shared" si="12"/>
        <v>25000</v>
      </c>
      <c r="I174" s="57">
        <f t="shared" si="12"/>
        <v>0</v>
      </c>
    </row>
    <row r="175" spans="2:9" ht="30">
      <c r="B175" s="79" t="s">
        <v>134</v>
      </c>
      <c r="C175" s="52" t="s">
        <v>66</v>
      </c>
      <c r="D175" s="52" t="s">
        <v>65</v>
      </c>
      <c r="E175" s="52" t="s">
        <v>2</v>
      </c>
      <c r="F175" s="52" t="s">
        <v>133</v>
      </c>
      <c r="G175" s="52"/>
      <c r="H175" s="57">
        <f t="shared" si="12"/>
        <v>25000</v>
      </c>
      <c r="I175" s="57">
        <f t="shared" si="12"/>
        <v>0</v>
      </c>
    </row>
    <row r="176" spans="2:9" ht="15">
      <c r="B176" s="82" t="s">
        <v>115</v>
      </c>
      <c r="C176" s="53" t="s">
        <v>66</v>
      </c>
      <c r="D176" s="53" t="s">
        <v>65</v>
      </c>
      <c r="E176" s="53" t="s">
        <v>2</v>
      </c>
      <c r="F176" s="53" t="s">
        <v>133</v>
      </c>
      <c r="G176" s="53" t="s">
        <v>99</v>
      </c>
      <c r="H176" s="59">
        <f>'вед.прил.14'!I357</f>
        <v>25000</v>
      </c>
      <c r="I176" s="59">
        <f>'вед.прил.14'!J357</f>
        <v>0</v>
      </c>
    </row>
    <row r="177" spans="2:9" ht="15">
      <c r="B177" s="79" t="s">
        <v>310</v>
      </c>
      <c r="C177" s="52" t="s">
        <v>66</v>
      </c>
      <c r="D177" s="52" t="s">
        <v>65</v>
      </c>
      <c r="E177" s="52" t="s">
        <v>195</v>
      </c>
      <c r="F177" s="52"/>
      <c r="G177" s="52"/>
      <c r="H177" s="57">
        <f aca="true" t="shared" si="13" ref="H177:I179">H178</f>
        <v>2777.8</v>
      </c>
      <c r="I177" s="57">
        <f t="shared" si="13"/>
        <v>2777.8</v>
      </c>
    </row>
    <row r="178" spans="2:9" ht="31.5" customHeight="1">
      <c r="B178" s="78" t="s">
        <v>130</v>
      </c>
      <c r="C178" s="52" t="s">
        <v>66</v>
      </c>
      <c r="D178" s="52" t="s">
        <v>65</v>
      </c>
      <c r="E178" s="52" t="s">
        <v>195</v>
      </c>
      <c r="F178" s="52" t="s">
        <v>131</v>
      </c>
      <c r="G178" s="52"/>
      <c r="H178" s="57">
        <f t="shared" si="13"/>
        <v>2777.8</v>
      </c>
      <c r="I178" s="57">
        <f t="shared" si="13"/>
        <v>2777.8</v>
      </c>
    </row>
    <row r="179" spans="2:9" ht="29.25" customHeight="1">
      <c r="B179" s="79" t="s">
        <v>134</v>
      </c>
      <c r="C179" s="52" t="s">
        <v>66</v>
      </c>
      <c r="D179" s="52" t="s">
        <v>65</v>
      </c>
      <c r="E179" s="52" t="s">
        <v>195</v>
      </c>
      <c r="F179" s="52" t="s">
        <v>133</v>
      </c>
      <c r="G179" s="52"/>
      <c r="H179" s="57">
        <f t="shared" si="13"/>
        <v>2777.8</v>
      </c>
      <c r="I179" s="57">
        <f t="shared" si="13"/>
        <v>2777.8</v>
      </c>
    </row>
    <row r="180" spans="2:9" ht="14.25" customHeight="1">
      <c r="B180" s="82" t="s">
        <v>114</v>
      </c>
      <c r="C180" s="53" t="s">
        <v>66</v>
      </c>
      <c r="D180" s="53" t="s">
        <v>65</v>
      </c>
      <c r="E180" s="53" t="s">
        <v>195</v>
      </c>
      <c r="F180" s="53" t="s">
        <v>133</v>
      </c>
      <c r="G180" s="53" t="s">
        <v>98</v>
      </c>
      <c r="H180" s="59">
        <f>'вед.прил.14'!I361</f>
        <v>2777.8</v>
      </c>
      <c r="I180" s="59">
        <f>'вед.прил.14'!J361</f>
        <v>2777.8</v>
      </c>
    </row>
    <row r="181" spans="2:9" ht="30" customHeight="1">
      <c r="B181" s="84" t="s">
        <v>82</v>
      </c>
      <c r="C181" s="54" t="s">
        <v>66</v>
      </c>
      <c r="D181" s="54" t="s">
        <v>78</v>
      </c>
      <c r="E181" s="54"/>
      <c r="F181" s="54"/>
      <c r="G181" s="54"/>
      <c r="H181" s="56">
        <f>H182+H187</f>
        <v>210</v>
      </c>
      <c r="I181" s="56">
        <f>I182+I187</f>
        <v>200</v>
      </c>
    </row>
    <row r="182" spans="2:9" ht="16.5" customHeight="1">
      <c r="B182" s="78" t="s">
        <v>32</v>
      </c>
      <c r="C182" s="52" t="s">
        <v>66</v>
      </c>
      <c r="D182" s="52" t="s">
        <v>78</v>
      </c>
      <c r="E182" s="52" t="s">
        <v>280</v>
      </c>
      <c r="F182" s="52"/>
      <c r="G182" s="52"/>
      <c r="H182" s="57">
        <f aca="true" t="shared" si="14" ref="H182:I185">H183</f>
        <v>200</v>
      </c>
      <c r="I182" s="57">
        <f t="shared" si="14"/>
        <v>200</v>
      </c>
    </row>
    <row r="183" spans="2:9" ht="47.25" customHeight="1">
      <c r="B183" s="78" t="s">
        <v>241</v>
      </c>
      <c r="C183" s="52" t="s">
        <v>66</v>
      </c>
      <c r="D183" s="52" t="s">
        <v>78</v>
      </c>
      <c r="E183" s="52" t="s">
        <v>426</v>
      </c>
      <c r="F183" s="52"/>
      <c r="G183" s="52"/>
      <c r="H183" s="57">
        <f t="shared" si="14"/>
        <v>200</v>
      </c>
      <c r="I183" s="57">
        <f t="shared" si="14"/>
        <v>200</v>
      </c>
    </row>
    <row r="184" spans="2:9" ht="28.5" customHeight="1">
      <c r="B184" s="78" t="s">
        <v>130</v>
      </c>
      <c r="C184" s="52" t="s">
        <v>66</v>
      </c>
      <c r="D184" s="52" t="s">
        <v>78</v>
      </c>
      <c r="E184" s="52" t="s">
        <v>426</v>
      </c>
      <c r="F184" s="52" t="s">
        <v>131</v>
      </c>
      <c r="G184" s="52"/>
      <c r="H184" s="57">
        <f t="shared" si="14"/>
        <v>200</v>
      </c>
      <c r="I184" s="57">
        <f t="shared" si="14"/>
        <v>200</v>
      </c>
    </row>
    <row r="185" spans="2:9" ht="30">
      <c r="B185" s="79" t="s">
        <v>134</v>
      </c>
      <c r="C185" s="52" t="s">
        <v>66</v>
      </c>
      <c r="D185" s="52" t="s">
        <v>78</v>
      </c>
      <c r="E185" s="52" t="s">
        <v>426</v>
      </c>
      <c r="F185" s="52" t="s">
        <v>133</v>
      </c>
      <c r="G185" s="52"/>
      <c r="H185" s="57">
        <f t="shared" si="14"/>
        <v>200</v>
      </c>
      <c r="I185" s="57">
        <f t="shared" si="14"/>
        <v>200</v>
      </c>
    </row>
    <row r="186" spans="2:9" ht="15">
      <c r="B186" s="80" t="s">
        <v>114</v>
      </c>
      <c r="C186" s="53" t="s">
        <v>66</v>
      </c>
      <c r="D186" s="53" t="s">
        <v>78</v>
      </c>
      <c r="E186" s="53" t="s">
        <v>426</v>
      </c>
      <c r="F186" s="53" t="s">
        <v>133</v>
      </c>
      <c r="G186" s="53" t="s">
        <v>98</v>
      </c>
      <c r="H186" s="59">
        <f>'вед.прил.14'!I203</f>
        <v>200</v>
      </c>
      <c r="I186" s="59">
        <f>'вед.прил.14'!J203</f>
        <v>200</v>
      </c>
    </row>
    <row r="187" spans="2:9" ht="60">
      <c r="B187" s="78" t="s">
        <v>427</v>
      </c>
      <c r="C187" s="52" t="s">
        <v>66</v>
      </c>
      <c r="D187" s="52" t="s">
        <v>78</v>
      </c>
      <c r="E187" s="52" t="s">
        <v>210</v>
      </c>
      <c r="F187" s="52"/>
      <c r="G187" s="52"/>
      <c r="H187" s="57">
        <f>H188+H192</f>
        <v>10</v>
      </c>
      <c r="I187" s="57">
        <f>I188+I192</f>
        <v>0</v>
      </c>
    </row>
    <row r="188" spans="2:9" ht="105.75" customHeight="1">
      <c r="B188" s="78" t="s">
        <v>208</v>
      </c>
      <c r="C188" s="52" t="s">
        <v>66</v>
      </c>
      <c r="D188" s="52" t="s">
        <v>78</v>
      </c>
      <c r="E188" s="52" t="s">
        <v>211</v>
      </c>
      <c r="F188" s="52"/>
      <c r="G188" s="52"/>
      <c r="H188" s="57">
        <f aca="true" t="shared" si="15" ref="H188:I190">H189</f>
        <v>5</v>
      </c>
      <c r="I188" s="57">
        <f t="shared" si="15"/>
        <v>0</v>
      </c>
    </row>
    <row r="189" spans="2:9" ht="30">
      <c r="B189" s="78" t="s">
        <v>130</v>
      </c>
      <c r="C189" s="52" t="s">
        <v>66</v>
      </c>
      <c r="D189" s="52" t="s">
        <v>78</v>
      </c>
      <c r="E189" s="52" t="s">
        <v>213</v>
      </c>
      <c r="F189" s="52" t="s">
        <v>131</v>
      </c>
      <c r="G189" s="52"/>
      <c r="H189" s="57">
        <f t="shared" si="15"/>
        <v>5</v>
      </c>
      <c r="I189" s="57">
        <f t="shared" si="15"/>
        <v>0</v>
      </c>
    </row>
    <row r="190" spans="2:9" ht="30">
      <c r="B190" s="79" t="s">
        <v>134</v>
      </c>
      <c r="C190" s="52" t="s">
        <v>66</v>
      </c>
      <c r="D190" s="52" t="s">
        <v>78</v>
      </c>
      <c r="E190" s="52" t="s">
        <v>213</v>
      </c>
      <c r="F190" s="52" t="s">
        <v>133</v>
      </c>
      <c r="G190" s="52"/>
      <c r="H190" s="57">
        <f t="shared" si="15"/>
        <v>5</v>
      </c>
      <c r="I190" s="57">
        <f t="shared" si="15"/>
        <v>0</v>
      </c>
    </row>
    <row r="191" spans="2:9" ht="15">
      <c r="B191" s="82" t="s">
        <v>114</v>
      </c>
      <c r="C191" s="53" t="s">
        <v>66</v>
      </c>
      <c r="D191" s="53" t="s">
        <v>78</v>
      </c>
      <c r="E191" s="53" t="s">
        <v>213</v>
      </c>
      <c r="F191" s="53" t="s">
        <v>133</v>
      </c>
      <c r="G191" s="53" t="s">
        <v>98</v>
      </c>
      <c r="H191" s="59">
        <f>'вед.прил.14'!I367</f>
        <v>5</v>
      </c>
      <c r="I191" s="59">
        <f>'вед.прил.14'!J367</f>
        <v>0</v>
      </c>
    </row>
    <row r="192" spans="2:9" ht="60">
      <c r="B192" s="78" t="s">
        <v>209</v>
      </c>
      <c r="C192" s="52" t="s">
        <v>66</v>
      </c>
      <c r="D192" s="52" t="s">
        <v>78</v>
      </c>
      <c r="E192" s="52" t="s">
        <v>212</v>
      </c>
      <c r="F192" s="52"/>
      <c r="G192" s="52"/>
      <c r="H192" s="57">
        <f aca="true" t="shared" si="16" ref="H192:I194">H193</f>
        <v>5</v>
      </c>
      <c r="I192" s="57">
        <f t="shared" si="16"/>
        <v>0</v>
      </c>
    </row>
    <row r="193" spans="2:9" ht="30">
      <c r="B193" s="78" t="s">
        <v>130</v>
      </c>
      <c r="C193" s="52" t="s">
        <v>66</v>
      </c>
      <c r="D193" s="52" t="s">
        <v>78</v>
      </c>
      <c r="E193" s="52" t="s">
        <v>214</v>
      </c>
      <c r="F193" s="52" t="s">
        <v>131</v>
      </c>
      <c r="G193" s="52"/>
      <c r="H193" s="57">
        <f t="shared" si="16"/>
        <v>5</v>
      </c>
      <c r="I193" s="57">
        <f t="shared" si="16"/>
        <v>0</v>
      </c>
    </row>
    <row r="194" spans="2:9" ht="30">
      <c r="B194" s="79" t="s">
        <v>134</v>
      </c>
      <c r="C194" s="52" t="s">
        <v>66</v>
      </c>
      <c r="D194" s="52" t="s">
        <v>78</v>
      </c>
      <c r="E194" s="52" t="s">
        <v>214</v>
      </c>
      <c r="F194" s="52" t="s">
        <v>133</v>
      </c>
      <c r="G194" s="52"/>
      <c r="H194" s="57">
        <f t="shared" si="16"/>
        <v>5</v>
      </c>
      <c r="I194" s="57">
        <f t="shared" si="16"/>
        <v>0</v>
      </c>
    </row>
    <row r="195" spans="2:9" ht="15">
      <c r="B195" s="82" t="s">
        <v>114</v>
      </c>
      <c r="C195" s="53" t="s">
        <v>66</v>
      </c>
      <c r="D195" s="53" t="s">
        <v>78</v>
      </c>
      <c r="E195" s="53" t="s">
        <v>214</v>
      </c>
      <c r="F195" s="53" t="s">
        <v>133</v>
      </c>
      <c r="G195" s="53" t="s">
        <v>98</v>
      </c>
      <c r="H195" s="59">
        <f>'вед.прил.14'!I371</f>
        <v>5</v>
      </c>
      <c r="I195" s="59">
        <f>'вед.прил.14'!J371</f>
        <v>0</v>
      </c>
    </row>
    <row r="196" spans="2:9" ht="14.25">
      <c r="B196" s="102" t="s">
        <v>51</v>
      </c>
      <c r="C196" s="103" t="s">
        <v>68</v>
      </c>
      <c r="D196" s="103"/>
      <c r="E196" s="103"/>
      <c r="F196" s="103"/>
      <c r="G196" s="103"/>
      <c r="H196" s="61">
        <f>H199+H205+H215+H244</f>
        <v>26657.199999999997</v>
      </c>
      <c r="I196" s="61">
        <f>I199+I205+I215+I244</f>
        <v>27207.199999999997</v>
      </c>
    </row>
    <row r="197" spans="2:9" ht="14.25">
      <c r="B197" s="102" t="s">
        <v>114</v>
      </c>
      <c r="C197" s="103" t="s">
        <v>68</v>
      </c>
      <c r="D197" s="103"/>
      <c r="E197" s="103"/>
      <c r="F197" s="103"/>
      <c r="G197" s="103" t="s">
        <v>98</v>
      </c>
      <c r="H197" s="61">
        <f>H204+H210+H221+H226+H231+H249+H214+H243+H237</f>
        <v>26657.2</v>
      </c>
      <c r="I197" s="61">
        <f>I204+I210+I221+I226+I231+I249+I214+I243+I237</f>
        <v>27207.2</v>
      </c>
    </row>
    <row r="198" spans="2:9" ht="14.25">
      <c r="B198" s="102" t="s">
        <v>115</v>
      </c>
      <c r="C198" s="103" t="s">
        <v>68</v>
      </c>
      <c r="D198" s="103"/>
      <c r="E198" s="103"/>
      <c r="F198" s="103"/>
      <c r="G198" s="103" t="s">
        <v>99</v>
      </c>
      <c r="H198" s="61">
        <v>0</v>
      </c>
      <c r="I198" s="61">
        <v>0</v>
      </c>
    </row>
    <row r="199" spans="2:9" ht="14.25">
      <c r="B199" s="84" t="s">
        <v>52</v>
      </c>
      <c r="C199" s="54" t="s">
        <v>68</v>
      </c>
      <c r="D199" s="54" t="s">
        <v>63</v>
      </c>
      <c r="E199" s="54"/>
      <c r="F199" s="54"/>
      <c r="G199" s="54"/>
      <c r="H199" s="56">
        <f>H200</f>
        <v>2066</v>
      </c>
      <c r="I199" s="56">
        <f>I200</f>
        <v>2066</v>
      </c>
    </row>
    <row r="200" spans="2:9" ht="15">
      <c r="B200" s="79" t="s">
        <v>32</v>
      </c>
      <c r="C200" s="52" t="s">
        <v>68</v>
      </c>
      <c r="D200" s="52" t="s">
        <v>63</v>
      </c>
      <c r="E200" s="52" t="s">
        <v>280</v>
      </c>
      <c r="F200" s="52"/>
      <c r="G200" s="52"/>
      <c r="H200" s="57">
        <f>H201</f>
        <v>2066</v>
      </c>
      <c r="I200" s="57">
        <f>I201</f>
        <v>2066</v>
      </c>
    </row>
    <row r="201" spans="2:9" ht="45.75" customHeight="1">
      <c r="B201" s="78" t="s">
        <v>473</v>
      </c>
      <c r="C201" s="52" t="s">
        <v>68</v>
      </c>
      <c r="D201" s="52" t="s">
        <v>63</v>
      </c>
      <c r="E201" s="52" t="s">
        <v>425</v>
      </c>
      <c r="F201" s="52"/>
      <c r="G201" s="52"/>
      <c r="H201" s="57">
        <f aca="true" t="shared" si="17" ref="H201:I203">H202</f>
        <v>2066</v>
      </c>
      <c r="I201" s="57">
        <f t="shared" si="17"/>
        <v>2066</v>
      </c>
    </row>
    <row r="202" spans="2:9" ht="30.75" customHeight="1">
      <c r="B202" s="78" t="s">
        <v>130</v>
      </c>
      <c r="C202" s="52" t="s">
        <v>68</v>
      </c>
      <c r="D202" s="52" t="s">
        <v>63</v>
      </c>
      <c r="E202" s="52" t="s">
        <v>425</v>
      </c>
      <c r="F202" s="52" t="s">
        <v>131</v>
      </c>
      <c r="G202" s="52"/>
      <c r="H202" s="57">
        <f t="shared" si="17"/>
        <v>2066</v>
      </c>
      <c r="I202" s="57">
        <f t="shared" si="17"/>
        <v>2066</v>
      </c>
    </row>
    <row r="203" spans="2:9" ht="30">
      <c r="B203" s="79" t="s">
        <v>134</v>
      </c>
      <c r="C203" s="52" t="s">
        <v>68</v>
      </c>
      <c r="D203" s="52" t="s">
        <v>63</v>
      </c>
      <c r="E203" s="52" t="s">
        <v>425</v>
      </c>
      <c r="F203" s="52" t="s">
        <v>133</v>
      </c>
      <c r="G203" s="52"/>
      <c r="H203" s="57">
        <f t="shared" si="17"/>
        <v>2066</v>
      </c>
      <c r="I203" s="57">
        <f t="shared" si="17"/>
        <v>2066</v>
      </c>
    </row>
    <row r="204" spans="2:9" ht="15">
      <c r="B204" s="80" t="s">
        <v>114</v>
      </c>
      <c r="C204" s="53" t="s">
        <v>68</v>
      </c>
      <c r="D204" s="53" t="s">
        <v>63</v>
      </c>
      <c r="E204" s="53" t="s">
        <v>425</v>
      </c>
      <c r="F204" s="53" t="s">
        <v>133</v>
      </c>
      <c r="G204" s="53" t="s">
        <v>98</v>
      </c>
      <c r="H204" s="59">
        <f>'вед.прил.14'!I210</f>
        <v>2066</v>
      </c>
      <c r="I204" s="59">
        <f>'вед.прил.14'!J210</f>
        <v>2066</v>
      </c>
    </row>
    <row r="205" spans="2:9" ht="14.25">
      <c r="B205" s="84" t="s">
        <v>53</v>
      </c>
      <c r="C205" s="54" t="s">
        <v>68</v>
      </c>
      <c r="D205" s="54" t="s">
        <v>69</v>
      </c>
      <c r="E205" s="54"/>
      <c r="F205" s="54"/>
      <c r="G205" s="54"/>
      <c r="H205" s="56">
        <f>H206+H211</f>
        <v>2880</v>
      </c>
      <c r="I205" s="56">
        <f>I206+I211</f>
        <v>3430</v>
      </c>
    </row>
    <row r="206" spans="2:9" ht="15">
      <c r="B206" s="79" t="s">
        <v>32</v>
      </c>
      <c r="C206" s="52" t="s">
        <v>68</v>
      </c>
      <c r="D206" s="52" t="s">
        <v>69</v>
      </c>
      <c r="E206" s="52" t="s">
        <v>280</v>
      </c>
      <c r="F206" s="52"/>
      <c r="G206" s="52"/>
      <c r="H206" s="57">
        <f aca="true" t="shared" si="18" ref="H206:I209">H207</f>
        <v>680</v>
      </c>
      <c r="I206" s="57">
        <f t="shared" si="18"/>
        <v>680</v>
      </c>
    </row>
    <row r="207" spans="2:9" ht="75" customHeight="1">
      <c r="B207" s="79" t="s">
        <v>470</v>
      </c>
      <c r="C207" s="52" t="s">
        <v>68</v>
      </c>
      <c r="D207" s="52" t="s">
        <v>69</v>
      </c>
      <c r="E207" s="52" t="s">
        <v>303</v>
      </c>
      <c r="F207" s="52"/>
      <c r="G207" s="52"/>
      <c r="H207" s="57">
        <f t="shared" si="18"/>
        <v>680</v>
      </c>
      <c r="I207" s="57">
        <f t="shared" si="18"/>
        <v>680</v>
      </c>
    </row>
    <row r="208" spans="2:9" ht="15">
      <c r="B208" s="79" t="s">
        <v>143</v>
      </c>
      <c r="C208" s="52" t="s">
        <v>68</v>
      </c>
      <c r="D208" s="52" t="s">
        <v>69</v>
      </c>
      <c r="E208" s="52" t="s">
        <v>303</v>
      </c>
      <c r="F208" s="52" t="s">
        <v>142</v>
      </c>
      <c r="G208" s="52"/>
      <c r="H208" s="57">
        <f t="shared" si="18"/>
        <v>680</v>
      </c>
      <c r="I208" s="57">
        <f t="shared" si="18"/>
        <v>680</v>
      </c>
    </row>
    <row r="209" spans="2:9" ht="61.5" customHeight="1">
      <c r="B209" s="79" t="s">
        <v>236</v>
      </c>
      <c r="C209" s="52" t="s">
        <v>68</v>
      </c>
      <c r="D209" s="52" t="s">
        <v>69</v>
      </c>
      <c r="E209" s="52" t="s">
        <v>303</v>
      </c>
      <c r="F209" s="52" t="s">
        <v>235</v>
      </c>
      <c r="G209" s="52"/>
      <c r="H209" s="57">
        <f t="shared" si="18"/>
        <v>680</v>
      </c>
      <c r="I209" s="57">
        <f t="shared" si="18"/>
        <v>680</v>
      </c>
    </row>
    <row r="210" spans="2:9" ht="15">
      <c r="B210" s="80" t="s">
        <v>114</v>
      </c>
      <c r="C210" s="53" t="s">
        <v>68</v>
      </c>
      <c r="D210" s="53" t="s">
        <v>69</v>
      </c>
      <c r="E210" s="53" t="s">
        <v>303</v>
      </c>
      <c r="F210" s="53" t="s">
        <v>235</v>
      </c>
      <c r="G210" s="53" t="s">
        <v>98</v>
      </c>
      <c r="H210" s="59">
        <f>'вед.прил.14'!I599</f>
        <v>680</v>
      </c>
      <c r="I210" s="59">
        <f>'вед.прил.14'!J599</f>
        <v>680</v>
      </c>
    </row>
    <row r="211" spans="2:9" ht="45">
      <c r="B211" s="78" t="s">
        <v>453</v>
      </c>
      <c r="C211" s="52" t="s">
        <v>68</v>
      </c>
      <c r="D211" s="52" t="s">
        <v>69</v>
      </c>
      <c r="E211" s="52" t="s">
        <v>454</v>
      </c>
      <c r="F211" s="52"/>
      <c r="G211" s="52"/>
      <c r="H211" s="57">
        <f aca="true" t="shared" si="19" ref="H211:I213">H212</f>
        <v>2200</v>
      </c>
      <c r="I211" s="57">
        <f t="shared" si="19"/>
        <v>2750</v>
      </c>
    </row>
    <row r="212" spans="2:9" ht="30">
      <c r="B212" s="78" t="s">
        <v>130</v>
      </c>
      <c r="C212" s="52" t="s">
        <v>68</v>
      </c>
      <c r="D212" s="52" t="s">
        <v>69</v>
      </c>
      <c r="E212" s="52" t="s">
        <v>454</v>
      </c>
      <c r="F212" s="52" t="s">
        <v>131</v>
      </c>
      <c r="G212" s="52"/>
      <c r="H212" s="57">
        <f t="shared" si="19"/>
        <v>2200</v>
      </c>
      <c r="I212" s="57">
        <f t="shared" si="19"/>
        <v>2750</v>
      </c>
    </row>
    <row r="213" spans="2:9" ht="30">
      <c r="B213" s="79" t="s">
        <v>134</v>
      </c>
      <c r="C213" s="52" t="s">
        <v>68</v>
      </c>
      <c r="D213" s="52" t="s">
        <v>69</v>
      </c>
      <c r="E213" s="52" t="s">
        <v>454</v>
      </c>
      <c r="F213" s="52" t="s">
        <v>133</v>
      </c>
      <c r="G213" s="52"/>
      <c r="H213" s="57">
        <f t="shared" si="19"/>
        <v>2200</v>
      </c>
      <c r="I213" s="57">
        <f t="shared" si="19"/>
        <v>2750</v>
      </c>
    </row>
    <row r="214" spans="2:9" ht="15">
      <c r="B214" s="82" t="s">
        <v>114</v>
      </c>
      <c r="C214" s="53" t="s">
        <v>68</v>
      </c>
      <c r="D214" s="53" t="s">
        <v>69</v>
      </c>
      <c r="E214" s="53" t="s">
        <v>454</v>
      </c>
      <c r="F214" s="53" t="s">
        <v>133</v>
      </c>
      <c r="G214" s="53" t="s">
        <v>98</v>
      </c>
      <c r="H214" s="59">
        <f>'вед.прил.14'!I377</f>
        <v>2200</v>
      </c>
      <c r="I214" s="59">
        <f>'вед.прил.14'!J377</f>
        <v>2750</v>
      </c>
    </row>
    <row r="215" spans="2:9" ht="14.25">
      <c r="B215" s="84" t="s">
        <v>261</v>
      </c>
      <c r="C215" s="54" t="s">
        <v>68</v>
      </c>
      <c r="D215" s="54" t="s">
        <v>64</v>
      </c>
      <c r="E215" s="54"/>
      <c r="F215" s="54"/>
      <c r="G215" s="54"/>
      <c r="H215" s="56">
        <f>H216+H238+H232</f>
        <v>21401.6</v>
      </c>
      <c r="I215" s="56">
        <f>I216+I238+I232</f>
        <v>21401.6</v>
      </c>
    </row>
    <row r="216" spans="2:9" ht="45">
      <c r="B216" s="78" t="s">
        <v>196</v>
      </c>
      <c r="C216" s="52" t="s">
        <v>68</v>
      </c>
      <c r="D216" s="52" t="s">
        <v>64</v>
      </c>
      <c r="E216" s="52" t="s">
        <v>390</v>
      </c>
      <c r="F216" s="52"/>
      <c r="G216" s="52"/>
      <c r="H216" s="57">
        <f>H217+H222+H227</f>
        <v>7060</v>
      </c>
      <c r="I216" s="57">
        <f>I217+I222+I227</f>
        <v>7060</v>
      </c>
    </row>
    <row r="217" spans="2:9" ht="45">
      <c r="B217" s="78" t="s">
        <v>153</v>
      </c>
      <c r="C217" s="52" t="s">
        <v>68</v>
      </c>
      <c r="D217" s="52" t="s">
        <v>64</v>
      </c>
      <c r="E217" s="52" t="s">
        <v>197</v>
      </c>
      <c r="F217" s="52"/>
      <c r="G217" s="52"/>
      <c r="H217" s="57">
        <f aca="true" t="shared" si="20" ref="H217:I220">H218</f>
        <v>6360</v>
      </c>
      <c r="I217" s="57">
        <f t="shared" si="20"/>
        <v>6360</v>
      </c>
    </row>
    <row r="218" spans="2:9" ht="15">
      <c r="B218" s="79" t="s">
        <v>310</v>
      </c>
      <c r="C218" s="52" t="s">
        <v>68</v>
      </c>
      <c r="D218" s="52" t="s">
        <v>64</v>
      </c>
      <c r="E218" s="52" t="s">
        <v>198</v>
      </c>
      <c r="F218" s="52"/>
      <c r="G218" s="52"/>
      <c r="H218" s="57">
        <f t="shared" si="20"/>
        <v>6360</v>
      </c>
      <c r="I218" s="57">
        <f t="shared" si="20"/>
        <v>6360</v>
      </c>
    </row>
    <row r="219" spans="2:9" ht="30">
      <c r="B219" s="78" t="s">
        <v>130</v>
      </c>
      <c r="C219" s="52" t="s">
        <v>68</v>
      </c>
      <c r="D219" s="52" t="s">
        <v>64</v>
      </c>
      <c r="E219" s="52" t="s">
        <v>198</v>
      </c>
      <c r="F219" s="52" t="s">
        <v>131</v>
      </c>
      <c r="G219" s="52"/>
      <c r="H219" s="57">
        <f t="shared" si="20"/>
        <v>6360</v>
      </c>
      <c r="I219" s="57">
        <f t="shared" si="20"/>
        <v>6360</v>
      </c>
    </row>
    <row r="220" spans="2:9" ht="30">
      <c r="B220" s="79" t="s">
        <v>134</v>
      </c>
      <c r="C220" s="52" t="s">
        <v>68</v>
      </c>
      <c r="D220" s="52" t="s">
        <v>64</v>
      </c>
      <c r="E220" s="52" t="s">
        <v>198</v>
      </c>
      <c r="F220" s="52" t="s">
        <v>133</v>
      </c>
      <c r="G220" s="52"/>
      <c r="H220" s="57">
        <f t="shared" si="20"/>
        <v>6360</v>
      </c>
      <c r="I220" s="57">
        <f t="shared" si="20"/>
        <v>6360</v>
      </c>
    </row>
    <row r="221" spans="2:9" ht="15">
      <c r="B221" s="82" t="s">
        <v>114</v>
      </c>
      <c r="C221" s="53" t="s">
        <v>68</v>
      </c>
      <c r="D221" s="53" t="s">
        <v>64</v>
      </c>
      <c r="E221" s="53" t="s">
        <v>198</v>
      </c>
      <c r="F221" s="53" t="s">
        <v>133</v>
      </c>
      <c r="G221" s="53" t="s">
        <v>98</v>
      </c>
      <c r="H221" s="59">
        <f>'вед.прил.14'!I384</f>
        <v>6360</v>
      </c>
      <c r="I221" s="59">
        <f>'вед.прил.14'!J384</f>
        <v>6360</v>
      </c>
    </row>
    <row r="222" spans="2:9" ht="30">
      <c r="B222" s="78" t="s">
        <v>386</v>
      </c>
      <c r="C222" s="52" t="s">
        <v>68</v>
      </c>
      <c r="D222" s="52" t="s">
        <v>64</v>
      </c>
      <c r="E222" s="52" t="s">
        <v>391</v>
      </c>
      <c r="F222" s="53"/>
      <c r="G222" s="53"/>
      <c r="H222" s="57">
        <f aca="true" t="shared" si="21" ref="H222:I225">H223</f>
        <v>600</v>
      </c>
      <c r="I222" s="57">
        <f t="shared" si="21"/>
        <v>600</v>
      </c>
    </row>
    <row r="223" spans="2:9" ht="15">
      <c r="B223" s="79" t="s">
        <v>310</v>
      </c>
      <c r="C223" s="52" t="s">
        <v>68</v>
      </c>
      <c r="D223" s="52" t="s">
        <v>64</v>
      </c>
      <c r="E223" s="52" t="s">
        <v>392</v>
      </c>
      <c r="F223" s="53"/>
      <c r="G223" s="53"/>
      <c r="H223" s="57">
        <f t="shared" si="21"/>
        <v>600</v>
      </c>
      <c r="I223" s="57">
        <f t="shared" si="21"/>
        <v>600</v>
      </c>
    </row>
    <row r="224" spans="2:9" ht="30">
      <c r="B224" s="78" t="s">
        <v>130</v>
      </c>
      <c r="C224" s="52" t="s">
        <v>68</v>
      </c>
      <c r="D224" s="52" t="s">
        <v>64</v>
      </c>
      <c r="E224" s="52" t="s">
        <v>392</v>
      </c>
      <c r="F224" s="52" t="s">
        <v>131</v>
      </c>
      <c r="G224" s="53"/>
      <c r="H224" s="57">
        <f t="shared" si="21"/>
        <v>600</v>
      </c>
      <c r="I224" s="57">
        <f t="shared" si="21"/>
        <v>600</v>
      </c>
    </row>
    <row r="225" spans="2:9" ht="30">
      <c r="B225" s="79" t="s">
        <v>134</v>
      </c>
      <c r="C225" s="52" t="s">
        <v>68</v>
      </c>
      <c r="D225" s="52" t="s">
        <v>64</v>
      </c>
      <c r="E225" s="52" t="s">
        <v>392</v>
      </c>
      <c r="F225" s="52" t="s">
        <v>133</v>
      </c>
      <c r="G225" s="53"/>
      <c r="H225" s="57">
        <f t="shared" si="21"/>
        <v>600</v>
      </c>
      <c r="I225" s="57">
        <f t="shared" si="21"/>
        <v>600</v>
      </c>
    </row>
    <row r="226" spans="2:9" ht="15">
      <c r="B226" s="82" t="s">
        <v>114</v>
      </c>
      <c r="C226" s="53" t="s">
        <v>68</v>
      </c>
      <c r="D226" s="53" t="s">
        <v>64</v>
      </c>
      <c r="E226" s="53" t="s">
        <v>392</v>
      </c>
      <c r="F226" s="53" t="s">
        <v>133</v>
      </c>
      <c r="G226" s="53" t="s">
        <v>98</v>
      </c>
      <c r="H226" s="59">
        <f>'вед.прил.14'!I389</f>
        <v>600</v>
      </c>
      <c r="I226" s="59">
        <f>'вед.прил.14'!J389</f>
        <v>600</v>
      </c>
    </row>
    <row r="227" spans="2:9" ht="32.25" customHeight="1">
      <c r="B227" s="78" t="s">
        <v>476</v>
      </c>
      <c r="C227" s="52" t="s">
        <v>68</v>
      </c>
      <c r="D227" s="52" t="s">
        <v>64</v>
      </c>
      <c r="E227" s="52" t="s">
        <v>393</v>
      </c>
      <c r="F227" s="53"/>
      <c r="G227" s="53"/>
      <c r="H227" s="57">
        <f aca="true" t="shared" si="22" ref="H227:I230">H228</f>
        <v>100</v>
      </c>
      <c r="I227" s="57">
        <f t="shared" si="22"/>
        <v>100</v>
      </c>
    </row>
    <row r="228" spans="2:9" ht="15">
      <c r="B228" s="79" t="s">
        <v>310</v>
      </c>
      <c r="C228" s="52" t="s">
        <v>68</v>
      </c>
      <c r="D228" s="52" t="s">
        <v>64</v>
      </c>
      <c r="E228" s="52" t="s">
        <v>394</v>
      </c>
      <c r="F228" s="53"/>
      <c r="G228" s="53"/>
      <c r="H228" s="57">
        <f t="shared" si="22"/>
        <v>100</v>
      </c>
      <c r="I228" s="57">
        <f t="shared" si="22"/>
        <v>100</v>
      </c>
    </row>
    <row r="229" spans="2:9" ht="30">
      <c r="B229" s="78" t="s">
        <v>130</v>
      </c>
      <c r="C229" s="52" t="s">
        <v>68</v>
      </c>
      <c r="D229" s="52" t="s">
        <v>64</v>
      </c>
      <c r="E229" s="52" t="s">
        <v>394</v>
      </c>
      <c r="F229" s="52" t="s">
        <v>131</v>
      </c>
      <c r="G229" s="53"/>
      <c r="H229" s="57">
        <f t="shared" si="22"/>
        <v>100</v>
      </c>
      <c r="I229" s="57">
        <f t="shared" si="22"/>
        <v>100</v>
      </c>
    </row>
    <row r="230" spans="2:9" ht="30">
      <c r="B230" s="79" t="s">
        <v>134</v>
      </c>
      <c r="C230" s="52" t="s">
        <v>68</v>
      </c>
      <c r="D230" s="52" t="s">
        <v>64</v>
      </c>
      <c r="E230" s="52" t="s">
        <v>394</v>
      </c>
      <c r="F230" s="52" t="s">
        <v>133</v>
      </c>
      <c r="G230" s="53"/>
      <c r="H230" s="57">
        <f t="shared" si="22"/>
        <v>100</v>
      </c>
      <c r="I230" s="57">
        <f t="shared" si="22"/>
        <v>100</v>
      </c>
    </row>
    <row r="231" spans="2:9" ht="15">
      <c r="B231" s="82" t="s">
        <v>114</v>
      </c>
      <c r="C231" s="53" t="s">
        <v>68</v>
      </c>
      <c r="D231" s="53" t="s">
        <v>64</v>
      </c>
      <c r="E231" s="53" t="s">
        <v>394</v>
      </c>
      <c r="F231" s="53" t="s">
        <v>133</v>
      </c>
      <c r="G231" s="53" t="s">
        <v>98</v>
      </c>
      <c r="H231" s="59">
        <f>'вед.прил.14'!I394</f>
        <v>100</v>
      </c>
      <c r="I231" s="59">
        <f>'вед.прил.14'!J394</f>
        <v>100</v>
      </c>
    </row>
    <row r="232" spans="2:9" ht="60">
      <c r="B232" s="79" t="s">
        <v>189</v>
      </c>
      <c r="C232" s="52" t="s">
        <v>68</v>
      </c>
      <c r="D232" s="52" t="s">
        <v>64</v>
      </c>
      <c r="E232" s="52" t="s">
        <v>382</v>
      </c>
      <c r="F232" s="53"/>
      <c r="G232" s="53"/>
      <c r="H232" s="57">
        <f aca="true" t="shared" si="23" ref="H232:I236">H233</f>
        <v>13900</v>
      </c>
      <c r="I232" s="57">
        <f t="shared" si="23"/>
        <v>13900</v>
      </c>
    </row>
    <row r="233" spans="2:9" ht="45">
      <c r="B233" s="79" t="s">
        <v>383</v>
      </c>
      <c r="C233" s="52" t="s">
        <v>68</v>
      </c>
      <c r="D233" s="52" t="s">
        <v>64</v>
      </c>
      <c r="E233" s="52" t="s">
        <v>384</v>
      </c>
      <c r="F233" s="53"/>
      <c r="G233" s="53"/>
      <c r="H233" s="57">
        <f t="shared" si="23"/>
        <v>13900</v>
      </c>
      <c r="I233" s="57">
        <f t="shared" si="23"/>
        <v>13900</v>
      </c>
    </row>
    <row r="234" spans="2:9" ht="15">
      <c r="B234" s="79" t="s">
        <v>310</v>
      </c>
      <c r="C234" s="52" t="s">
        <v>68</v>
      </c>
      <c r="D234" s="52" t="s">
        <v>64</v>
      </c>
      <c r="E234" s="52" t="s">
        <v>385</v>
      </c>
      <c r="F234" s="53"/>
      <c r="G234" s="53"/>
      <c r="H234" s="57">
        <f t="shared" si="23"/>
        <v>13900</v>
      </c>
      <c r="I234" s="57">
        <f t="shared" si="23"/>
        <v>13900</v>
      </c>
    </row>
    <row r="235" spans="2:9" ht="30">
      <c r="B235" s="78" t="s">
        <v>130</v>
      </c>
      <c r="C235" s="52" t="s">
        <v>68</v>
      </c>
      <c r="D235" s="52" t="s">
        <v>64</v>
      </c>
      <c r="E235" s="52" t="s">
        <v>385</v>
      </c>
      <c r="F235" s="52" t="s">
        <v>131</v>
      </c>
      <c r="G235" s="52"/>
      <c r="H235" s="57">
        <f t="shared" si="23"/>
        <v>13900</v>
      </c>
      <c r="I235" s="57">
        <f t="shared" si="23"/>
        <v>13900</v>
      </c>
    </row>
    <row r="236" spans="2:9" ht="30">
      <c r="B236" s="79" t="s">
        <v>134</v>
      </c>
      <c r="C236" s="52" t="s">
        <v>68</v>
      </c>
      <c r="D236" s="52" t="s">
        <v>64</v>
      </c>
      <c r="E236" s="52" t="s">
        <v>385</v>
      </c>
      <c r="F236" s="52" t="s">
        <v>133</v>
      </c>
      <c r="G236" s="52"/>
      <c r="H236" s="57">
        <f t="shared" si="23"/>
        <v>13900</v>
      </c>
      <c r="I236" s="57">
        <f t="shared" si="23"/>
        <v>13900</v>
      </c>
    </row>
    <row r="237" spans="2:9" ht="15">
      <c r="B237" s="82" t="s">
        <v>114</v>
      </c>
      <c r="C237" s="53" t="s">
        <v>68</v>
      </c>
      <c r="D237" s="53" t="s">
        <v>64</v>
      </c>
      <c r="E237" s="53" t="s">
        <v>385</v>
      </c>
      <c r="F237" s="53" t="s">
        <v>133</v>
      </c>
      <c r="G237" s="53" t="s">
        <v>98</v>
      </c>
      <c r="H237" s="59">
        <f>'вед.прил.14'!I217+'вед.прил.14'!I400</f>
        <v>13900</v>
      </c>
      <c r="I237" s="59">
        <f>'вед.прил.14'!J217+'вед.прил.14'!J400</f>
        <v>13900</v>
      </c>
    </row>
    <row r="238" spans="2:9" ht="48" customHeight="1">
      <c r="B238" s="90" t="s">
        <v>457</v>
      </c>
      <c r="C238" s="52" t="s">
        <v>68</v>
      </c>
      <c r="D238" s="52" t="s">
        <v>64</v>
      </c>
      <c r="E238" s="52" t="s">
        <v>5</v>
      </c>
      <c r="F238" s="52"/>
      <c r="G238" s="52"/>
      <c r="H238" s="57">
        <f aca="true" t="shared" si="24" ref="H238:I242">H239</f>
        <v>441.6</v>
      </c>
      <c r="I238" s="57">
        <f t="shared" si="24"/>
        <v>441.6</v>
      </c>
    </row>
    <row r="239" spans="2:9" ht="62.25" customHeight="1">
      <c r="B239" s="79" t="s">
        <v>6</v>
      </c>
      <c r="C239" s="52" t="s">
        <v>68</v>
      </c>
      <c r="D239" s="52" t="s">
        <v>64</v>
      </c>
      <c r="E239" s="52" t="s">
        <v>7</v>
      </c>
      <c r="F239" s="52"/>
      <c r="G239" s="52"/>
      <c r="H239" s="57">
        <f t="shared" si="24"/>
        <v>441.6</v>
      </c>
      <c r="I239" s="57">
        <f t="shared" si="24"/>
        <v>441.6</v>
      </c>
    </row>
    <row r="240" spans="2:9" ht="15">
      <c r="B240" s="79" t="s">
        <v>310</v>
      </c>
      <c r="C240" s="52" t="s">
        <v>68</v>
      </c>
      <c r="D240" s="52" t="s">
        <v>64</v>
      </c>
      <c r="E240" s="52" t="s">
        <v>8</v>
      </c>
      <c r="F240" s="52"/>
      <c r="G240" s="52"/>
      <c r="H240" s="57">
        <f t="shared" si="24"/>
        <v>441.6</v>
      </c>
      <c r="I240" s="57">
        <f t="shared" si="24"/>
        <v>441.6</v>
      </c>
    </row>
    <row r="241" spans="2:9" ht="30">
      <c r="B241" s="78" t="s">
        <v>130</v>
      </c>
      <c r="C241" s="52" t="s">
        <v>68</v>
      </c>
      <c r="D241" s="52" t="s">
        <v>64</v>
      </c>
      <c r="E241" s="52" t="s">
        <v>8</v>
      </c>
      <c r="F241" s="52" t="s">
        <v>131</v>
      </c>
      <c r="G241" s="52"/>
      <c r="H241" s="57">
        <f t="shared" si="24"/>
        <v>441.6</v>
      </c>
      <c r="I241" s="57">
        <f t="shared" si="24"/>
        <v>441.6</v>
      </c>
    </row>
    <row r="242" spans="2:9" ht="30">
      <c r="B242" s="79" t="s">
        <v>134</v>
      </c>
      <c r="C242" s="52" t="s">
        <v>68</v>
      </c>
      <c r="D242" s="52" t="s">
        <v>64</v>
      </c>
      <c r="E242" s="52" t="s">
        <v>8</v>
      </c>
      <c r="F242" s="52" t="s">
        <v>133</v>
      </c>
      <c r="G242" s="52"/>
      <c r="H242" s="57">
        <f t="shared" si="24"/>
        <v>441.6</v>
      </c>
      <c r="I242" s="57">
        <f t="shared" si="24"/>
        <v>441.6</v>
      </c>
    </row>
    <row r="243" spans="2:9" ht="21" customHeight="1">
      <c r="B243" s="82" t="s">
        <v>114</v>
      </c>
      <c r="C243" s="53" t="s">
        <v>68</v>
      </c>
      <c r="D243" s="53" t="s">
        <v>64</v>
      </c>
      <c r="E243" s="53" t="s">
        <v>8</v>
      </c>
      <c r="F243" s="53" t="s">
        <v>133</v>
      </c>
      <c r="G243" s="53" t="s">
        <v>98</v>
      </c>
      <c r="H243" s="59">
        <f>'вед.прил.14'!I406</f>
        <v>441.6</v>
      </c>
      <c r="I243" s="59">
        <f>'вед.прил.14'!J406</f>
        <v>441.6</v>
      </c>
    </row>
    <row r="244" spans="2:9" ht="28.5">
      <c r="B244" s="81" t="s">
        <v>279</v>
      </c>
      <c r="C244" s="54" t="s">
        <v>68</v>
      </c>
      <c r="D244" s="54" t="s">
        <v>68</v>
      </c>
      <c r="E244" s="54"/>
      <c r="F244" s="54"/>
      <c r="G244" s="54"/>
      <c r="H244" s="56">
        <f aca="true" t="shared" si="25" ref="H244:I248">H245</f>
        <v>309.6</v>
      </c>
      <c r="I244" s="56">
        <f t="shared" si="25"/>
        <v>309.6</v>
      </c>
    </row>
    <row r="245" spans="2:9" ht="15">
      <c r="B245" s="78" t="s">
        <v>32</v>
      </c>
      <c r="C245" s="52" t="s">
        <v>68</v>
      </c>
      <c r="D245" s="52" t="s">
        <v>68</v>
      </c>
      <c r="E245" s="52" t="s">
        <v>280</v>
      </c>
      <c r="F245" s="52"/>
      <c r="G245" s="52"/>
      <c r="H245" s="57">
        <f t="shared" si="25"/>
        <v>309.6</v>
      </c>
      <c r="I245" s="57">
        <f t="shared" si="25"/>
        <v>309.6</v>
      </c>
    </row>
    <row r="246" spans="2:9" ht="45">
      <c r="B246" s="78" t="s">
        <v>278</v>
      </c>
      <c r="C246" s="52" t="s">
        <v>68</v>
      </c>
      <c r="D246" s="52" t="s">
        <v>68</v>
      </c>
      <c r="E246" s="52" t="s">
        <v>380</v>
      </c>
      <c r="F246" s="52"/>
      <c r="G246" s="52"/>
      <c r="H246" s="57">
        <f t="shared" si="25"/>
        <v>309.6</v>
      </c>
      <c r="I246" s="57">
        <f t="shared" si="25"/>
        <v>309.6</v>
      </c>
    </row>
    <row r="247" spans="2:9" ht="29.25" customHeight="1">
      <c r="B247" s="78" t="s">
        <v>147</v>
      </c>
      <c r="C247" s="52" t="s">
        <v>68</v>
      </c>
      <c r="D247" s="52" t="s">
        <v>68</v>
      </c>
      <c r="E247" s="52" t="s">
        <v>380</v>
      </c>
      <c r="F247" s="52" t="s">
        <v>146</v>
      </c>
      <c r="G247" s="52"/>
      <c r="H247" s="57">
        <f t="shared" si="25"/>
        <v>309.6</v>
      </c>
      <c r="I247" s="57">
        <f t="shared" si="25"/>
        <v>309.6</v>
      </c>
    </row>
    <row r="248" spans="2:9" ht="15">
      <c r="B248" s="78" t="s">
        <v>231</v>
      </c>
      <c r="C248" s="52" t="s">
        <v>68</v>
      </c>
      <c r="D248" s="52" t="s">
        <v>68</v>
      </c>
      <c r="E248" s="52" t="s">
        <v>380</v>
      </c>
      <c r="F248" s="52" t="s">
        <v>230</v>
      </c>
      <c r="G248" s="52"/>
      <c r="H248" s="57">
        <f t="shared" si="25"/>
        <v>309.6</v>
      </c>
      <c r="I248" s="57">
        <f t="shared" si="25"/>
        <v>309.6</v>
      </c>
    </row>
    <row r="249" spans="2:9" ht="15">
      <c r="B249" s="82" t="s">
        <v>114</v>
      </c>
      <c r="C249" s="53" t="s">
        <v>68</v>
      </c>
      <c r="D249" s="53" t="s">
        <v>68</v>
      </c>
      <c r="E249" s="53" t="s">
        <v>380</v>
      </c>
      <c r="F249" s="53" t="s">
        <v>230</v>
      </c>
      <c r="G249" s="53" t="s">
        <v>98</v>
      </c>
      <c r="H249" s="59">
        <f>'вед.прил.14'!I412</f>
        <v>309.6</v>
      </c>
      <c r="I249" s="59">
        <f>'вед.прил.14'!J412</f>
        <v>309.6</v>
      </c>
    </row>
    <row r="250" spans="2:9" ht="14.25">
      <c r="B250" s="116" t="s">
        <v>54</v>
      </c>
      <c r="C250" s="54" t="s">
        <v>70</v>
      </c>
      <c r="D250" s="54"/>
      <c r="E250" s="54"/>
      <c r="F250" s="54"/>
      <c r="G250" s="54"/>
      <c r="H250" s="61">
        <f>H253+H277+H338+H346+H316</f>
        <v>544416.8</v>
      </c>
      <c r="I250" s="61">
        <f>I253+I277+I338+I346+I316</f>
        <v>462235.29999999993</v>
      </c>
    </row>
    <row r="251" spans="2:9" ht="14.25">
      <c r="B251" s="102" t="s">
        <v>114</v>
      </c>
      <c r="C251" s="54" t="s">
        <v>70</v>
      </c>
      <c r="D251" s="54"/>
      <c r="E251" s="54"/>
      <c r="F251" s="54"/>
      <c r="G251" s="54" t="s">
        <v>98</v>
      </c>
      <c r="H251" s="61">
        <f>H264+H270+H276+H293+H299+H305+H315+H323+H330+H337+H345+H351+H354+H357+H361+H364+H367+H374+H377+H380+H386</f>
        <v>195944.39999999994</v>
      </c>
      <c r="I251" s="61">
        <f>I264+I270+I276+I293+I299+I305+I315+I323+I330+I337+I345+I351+I354+I357+I361+I364+I367+I374+I377+I380+I386</f>
        <v>191762.89999999997</v>
      </c>
    </row>
    <row r="252" spans="2:9" ht="14.25">
      <c r="B252" s="102" t="s">
        <v>115</v>
      </c>
      <c r="C252" s="54" t="s">
        <v>70</v>
      </c>
      <c r="D252" s="54"/>
      <c r="E252" s="54"/>
      <c r="F252" s="54"/>
      <c r="G252" s="54" t="s">
        <v>99</v>
      </c>
      <c r="H252" s="61">
        <f>H260+H282+H289+H311</f>
        <v>348472.4</v>
      </c>
      <c r="I252" s="61">
        <f>I260+I282+I289+I311</f>
        <v>270472.4</v>
      </c>
    </row>
    <row r="253" spans="2:9" ht="14.25">
      <c r="B253" s="81" t="s">
        <v>55</v>
      </c>
      <c r="C253" s="54" t="s">
        <v>70</v>
      </c>
      <c r="D253" s="54" t="s">
        <v>63</v>
      </c>
      <c r="E253" s="54"/>
      <c r="F253" s="54"/>
      <c r="G253" s="54"/>
      <c r="H253" s="56">
        <f>H254+H265+H271</f>
        <v>180355.6</v>
      </c>
      <c r="I253" s="56">
        <f>I254+I265+I271</f>
        <v>180105.4</v>
      </c>
    </row>
    <row r="254" spans="2:9" ht="45">
      <c r="B254" s="124" t="s">
        <v>182</v>
      </c>
      <c r="C254" s="52" t="s">
        <v>70</v>
      </c>
      <c r="D254" s="52" t="s">
        <v>63</v>
      </c>
      <c r="E254" s="52" t="s">
        <v>286</v>
      </c>
      <c r="F254" s="52"/>
      <c r="G254" s="52"/>
      <c r="H254" s="57">
        <f>H255</f>
        <v>180105.6</v>
      </c>
      <c r="I254" s="57">
        <f>I255</f>
        <v>180105.4</v>
      </c>
    </row>
    <row r="255" spans="2:9" ht="45">
      <c r="B255" s="124" t="s">
        <v>162</v>
      </c>
      <c r="C255" s="52" t="s">
        <v>70</v>
      </c>
      <c r="D255" s="52" t="s">
        <v>63</v>
      </c>
      <c r="E255" s="52" t="s">
        <v>287</v>
      </c>
      <c r="F255" s="52"/>
      <c r="G255" s="52"/>
      <c r="H255" s="57">
        <f>H256</f>
        <v>180105.6</v>
      </c>
      <c r="I255" s="57">
        <f>I256</f>
        <v>180105.4</v>
      </c>
    </row>
    <row r="256" spans="2:9" ht="62.25" customHeight="1">
      <c r="B256" s="124" t="s">
        <v>163</v>
      </c>
      <c r="C256" s="52" t="s">
        <v>70</v>
      </c>
      <c r="D256" s="52" t="s">
        <v>63</v>
      </c>
      <c r="E256" s="52" t="s">
        <v>288</v>
      </c>
      <c r="F256" s="52"/>
      <c r="G256" s="52"/>
      <c r="H256" s="57">
        <f>H257+H261</f>
        <v>180105.6</v>
      </c>
      <c r="I256" s="57">
        <f>I257+I261</f>
        <v>180105.4</v>
      </c>
    </row>
    <row r="257" spans="2:9" ht="194.25" customHeight="1">
      <c r="B257" s="131" t="s">
        <v>471</v>
      </c>
      <c r="C257" s="52" t="s">
        <v>70</v>
      </c>
      <c r="D257" s="52" t="s">
        <v>63</v>
      </c>
      <c r="E257" s="52" t="s">
        <v>289</v>
      </c>
      <c r="F257" s="52"/>
      <c r="G257" s="52"/>
      <c r="H257" s="57">
        <f aca="true" t="shared" si="26" ref="H257:I259">H258</f>
        <v>116045</v>
      </c>
      <c r="I257" s="57">
        <f t="shared" si="26"/>
        <v>116045</v>
      </c>
    </row>
    <row r="258" spans="2:9" ht="45">
      <c r="B258" s="124" t="s">
        <v>137</v>
      </c>
      <c r="C258" s="52" t="s">
        <v>70</v>
      </c>
      <c r="D258" s="52" t="s">
        <v>63</v>
      </c>
      <c r="E258" s="52" t="s">
        <v>289</v>
      </c>
      <c r="F258" s="52" t="s">
        <v>136</v>
      </c>
      <c r="G258" s="52"/>
      <c r="H258" s="57">
        <f t="shared" si="26"/>
        <v>116045</v>
      </c>
      <c r="I258" s="57">
        <f t="shared" si="26"/>
        <v>116045</v>
      </c>
    </row>
    <row r="259" spans="2:9" ht="15">
      <c r="B259" s="124" t="s">
        <v>139</v>
      </c>
      <c r="C259" s="52" t="s">
        <v>70</v>
      </c>
      <c r="D259" s="52" t="s">
        <v>63</v>
      </c>
      <c r="E259" s="52" t="s">
        <v>289</v>
      </c>
      <c r="F259" s="52" t="s">
        <v>138</v>
      </c>
      <c r="G259" s="52"/>
      <c r="H259" s="57">
        <f t="shared" si="26"/>
        <v>116045</v>
      </c>
      <c r="I259" s="57">
        <f t="shared" si="26"/>
        <v>116045</v>
      </c>
    </row>
    <row r="260" spans="2:9" ht="15">
      <c r="B260" s="127" t="s">
        <v>115</v>
      </c>
      <c r="C260" s="53" t="s">
        <v>70</v>
      </c>
      <c r="D260" s="53" t="s">
        <v>63</v>
      </c>
      <c r="E260" s="53" t="s">
        <v>289</v>
      </c>
      <c r="F260" s="53" t="s">
        <v>138</v>
      </c>
      <c r="G260" s="53" t="s">
        <v>99</v>
      </c>
      <c r="H260" s="59">
        <f>'вед.прил.14'!I64</f>
        <v>116045</v>
      </c>
      <c r="I260" s="59">
        <f>'вед.прил.14'!J64</f>
        <v>116045</v>
      </c>
    </row>
    <row r="261" spans="2:9" ht="15">
      <c r="B261" s="124" t="s">
        <v>304</v>
      </c>
      <c r="C261" s="52" t="s">
        <v>70</v>
      </c>
      <c r="D261" s="52" t="s">
        <v>63</v>
      </c>
      <c r="E261" s="52" t="s">
        <v>290</v>
      </c>
      <c r="F261" s="52"/>
      <c r="G261" s="52"/>
      <c r="H261" s="57">
        <f aca="true" t="shared" si="27" ref="H261:I263">H262</f>
        <v>64060.6</v>
      </c>
      <c r="I261" s="57">
        <f t="shared" si="27"/>
        <v>64060.4</v>
      </c>
    </row>
    <row r="262" spans="2:9" ht="45">
      <c r="B262" s="124" t="s">
        <v>137</v>
      </c>
      <c r="C262" s="52" t="s">
        <v>70</v>
      </c>
      <c r="D262" s="52" t="s">
        <v>63</v>
      </c>
      <c r="E262" s="52" t="s">
        <v>290</v>
      </c>
      <c r="F262" s="52" t="s">
        <v>136</v>
      </c>
      <c r="G262" s="52"/>
      <c r="H262" s="57">
        <f t="shared" si="27"/>
        <v>64060.6</v>
      </c>
      <c r="I262" s="57">
        <f t="shared" si="27"/>
        <v>64060.4</v>
      </c>
    </row>
    <row r="263" spans="2:9" ht="15">
      <c r="B263" s="124" t="s">
        <v>139</v>
      </c>
      <c r="C263" s="52" t="s">
        <v>70</v>
      </c>
      <c r="D263" s="52" t="s">
        <v>63</v>
      </c>
      <c r="E263" s="52" t="s">
        <v>290</v>
      </c>
      <c r="F263" s="52" t="s">
        <v>138</v>
      </c>
      <c r="G263" s="52"/>
      <c r="H263" s="57">
        <f t="shared" si="27"/>
        <v>64060.6</v>
      </c>
      <c r="I263" s="57">
        <f t="shared" si="27"/>
        <v>64060.4</v>
      </c>
    </row>
    <row r="264" spans="2:9" ht="15">
      <c r="B264" s="125" t="s">
        <v>114</v>
      </c>
      <c r="C264" s="53" t="s">
        <v>70</v>
      </c>
      <c r="D264" s="53" t="s">
        <v>63</v>
      </c>
      <c r="E264" s="53" t="s">
        <v>290</v>
      </c>
      <c r="F264" s="53" t="s">
        <v>138</v>
      </c>
      <c r="G264" s="53" t="s">
        <v>98</v>
      </c>
      <c r="H264" s="59">
        <f>'вед.прил.14'!I68</f>
        <v>64060.6</v>
      </c>
      <c r="I264" s="59">
        <f>'вед.прил.14'!J68</f>
        <v>64060.4</v>
      </c>
    </row>
    <row r="265" spans="2:9" ht="75">
      <c r="B265" s="79" t="s">
        <v>184</v>
      </c>
      <c r="C265" s="52" t="s">
        <v>70</v>
      </c>
      <c r="D265" s="52" t="s">
        <v>63</v>
      </c>
      <c r="E265" s="52" t="s">
        <v>309</v>
      </c>
      <c r="F265" s="52"/>
      <c r="G265" s="52"/>
      <c r="H265" s="57">
        <f aca="true" t="shared" si="28" ref="H265:I269">H266</f>
        <v>150</v>
      </c>
      <c r="I265" s="57">
        <f t="shared" si="28"/>
        <v>0</v>
      </c>
    </row>
    <row r="266" spans="2:9" ht="60">
      <c r="B266" s="90" t="s">
        <v>185</v>
      </c>
      <c r="C266" s="52" t="s">
        <v>70</v>
      </c>
      <c r="D266" s="52" t="s">
        <v>63</v>
      </c>
      <c r="E266" s="52" t="s">
        <v>186</v>
      </c>
      <c r="F266" s="52"/>
      <c r="G266" s="52"/>
      <c r="H266" s="57">
        <f t="shared" si="28"/>
        <v>150</v>
      </c>
      <c r="I266" s="57">
        <f t="shared" si="28"/>
        <v>0</v>
      </c>
    </row>
    <row r="267" spans="2:9" ht="15">
      <c r="B267" s="79" t="s">
        <v>310</v>
      </c>
      <c r="C267" s="52" t="s">
        <v>70</v>
      </c>
      <c r="D267" s="52" t="s">
        <v>63</v>
      </c>
      <c r="E267" s="52" t="s">
        <v>187</v>
      </c>
      <c r="F267" s="52"/>
      <c r="G267" s="52"/>
      <c r="H267" s="57">
        <f t="shared" si="28"/>
        <v>150</v>
      </c>
      <c r="I267" s="57">
        <f t="shared" si="28"/>
        <v>0</v>
      </c>
    </row>
    <row r="268" spans="2:9" ht="45">
      <c r="B268" s="78" t="s">
        <v>137</v>
      </c>
      <c r="C268" s="52" t="s">
        <v>70</v>
      </c>
      <c r="D268" s="52" t="s">
        <v>63</v>
      </c>
      <c r="E268" s="52" t="s">
        <v>187</v>
      </c>
      <c r="F268" s="52" t="s">
        <v>136</v>
      </c>
      <c r="G268" s="52"/>
      <c r="H268" s="57">
        <f t="shared" si="28"/>
        <v>150</v>
      </c>
      <c r="I268" s="57">
        <f t="shared" si="28"/>
        <v>0</v>
      </c>
    </row>
    <row r="269" spans="2:9" ht="15">
      <c r="B269" s="78" t="s">
        <v>139</v>
      </c>
      <c r="C269" s="52" t="s">
        <v>70</v>
      </c>
      <c r="D269" s="52" t="s">
        <v>63</v>
      </c>
      <c r="E269" s="52" t="s">
        <v>187</v>
      </c>
      <c r="F269" s="52" t="s">
        <v>138</v>
      </c>
      <c r="G269" s="52"/>
      <c r="H269" s="57">
        <f t="shared" si="28"/>
        <v>150</v>
      </c>
      <c r="I269" s="57">
        <f t="shared" si="28"/>
        <v>0</v>
      </c>
    </row>
    <row r="270" spans="2:9" ht="15">
      <c r="B270" s="80" t="s">
        <v>114</v>
      </c>
      <c r="C270" s="53" t="s">
        <v>70</v>
      </c>
      <c r="D270" s="53" t="s">
        <v>63</v>
      </c>
      <c r="E270" s="53" t="s">
        <v>187</v>
      </c>
      <c r="F270" s="53" t="s">
        <v>138</v>
      </c>
      <c r="G270" s="53" t="s">
        <v>98</v>
      </c>
      <c r="H270" s="59">
        <f>'вед.прил.14'!I74</f>
        <v>150</v>
      </c>
      <c r="I270" s="59">
        <f>'вед.прил.14'!J74</f>
        <v>0</v>
      </c>
    </row>
    <row r="271" spans="2:9" ht="45">
      <c r="B271" s="79" t="s">
        <v>181</v>
      </c>
      <c r="C271" s="52" t="s">
        <v>70</v>
      </c>
      <c r="D271" s="52" t="s">
        <v>63</v>
      </c>
      <c r="E271" s="52" t="s">
        <v>23</v>
      </c>
      <c r="F271" s="52"/>
      <c r="G271" s="52"/>
      <c r="H271" s="57">
        <f aca="true" t="shared" si="29" ref="H271:I275">H272</f>
        <v>100</v>
      </c>
      <c r="I271" s="57">
        <f t="shared" si="29"/>
        <v>0</v>
      </c>
    </row>
    <row r="272" spans="2:9" ht="75">
      <c r="B272" s="90" t="s">
        <v>24</v>
      </c>
      <c r="C272" s="52" t="s">
        <v>70</v>
      </c>
      <c r="D272" s="52" t="s">
        <v>63</v>
      </c>
      <c r="E272" s="52" t="s">
        <v>25</v>
      </c>
      <c r="F272" s="52"/>
      <c r="G272" s="52"/>
      <c r="H272" s="57">
        <f t="shared" si="29"/>
        <v>100</v>
      </c>
      <c r="I272" s="57">
        <f t="shared" si="29"/>
        <v>0</v>
      </c>
    </row>
    <row r="273" spans="2:9" ht="15">
      <c r="B273" s="79" t="s">
        <v>310</v>
      </c>
      <c r="C273" s="52" t="s">
        <v>70</v>
      </c>
      <c r="D273" s="52" t="s">
        <v>63</v>
      </c>
      <c r="E273" s="52" t="s">
        <v>26</v>
      </c>
      <c r="F273" s="52"/>
      <c r="G273" s="52"/>
      <c r="H273" s="57">
        <f t="shared" si="29"/>
        <v>100</v>
      </c>
      <c r="I273" s="57">
        <f t="shared" si="29"/>
        <v>0</v>
      </c>
    </row>
    <row r="274" spans="2:9" ht="45">
      <c r="B274" s="78" t="s">
        <v>137</v>
      </c>
      <c r="C274" s="52" t="s">
        <v>70</v>
      </c>
      <c r="D274" s="52" t="s">
        <v>63</v>
      </c>
      <c r="E274" s="52" t="s">
        <v>26</v>
      </c>
      <c r="F274" s="52" t="s">
        <v>136</v>
      </c>
      <c r="G274" s="52"/>
      <c r="H274" s="57">
        <f t="shared" si="29"/>
        <v>100</v>
      </c>
      <c r="I274" s="57">
        <f t="shared" si="29"/>
        <v>0</v>
      </c>
    </row>
    <row r="275" spans="2:9" ht="15">
      <c r="B275" s="78" t="s">
        <v>139</v>
      </c>
      <c r="C275" s="52" t="s">
        <v>70</v>
      </c>
      <c r="D275" s="52" t="s">
        <v>63</v>
      </c>
      <c r="E275" s="52" t="s">
        <v>26</v>
      </c>
      <c r="F275" s="52" t="s">
        <v>138</v>
      </c>
      <c r="G275" s="52"/>
      <c r="H275" s="57">
        <f t="shared" si="29"/>
        <v>100</v>
      </c>
      <c r="I275" s="57">
        <f t="shared" si="29"/>
        <v>0</v>
      </c>
    </row>
    <row r="276" spans="2:9" ht="15">
      <c r="B276" s="80" t="s">
        <v>114</v>
      </c>
      <c r="C276" s="53" t="s">
        <v>70</v>
      </c>
      <c r="D276" s="53" t="s">
        <v>63</v>
      </c>
      <c r="E276" s="53" t="s">
        <v>26</v>
      </c>
      <c r="F276" s="53" t="s">
        <v>138</v>
      </c>
      <c r="G276" s="53" t="s">
        <v>98</v>
      </c>
      <c r="H276" s="59">
        <f>'вед.прил.14'!I80</f>
        <v>100</v>
      </c>
      <c r="I276" s="59">
        <f>'вед.прил.14'!J80</f>
        <v>0</v>
      </c>
    </row>
    <row r="277" spans="2:9" ht="14.25">
      <c r="B277" s="81" t="s">
        <v>56</v>
      </c>
      <c r="C277" s="54" t="s">
        <v>70</v>
      </c>
      <c r="D277" s="54" t="s">
        <v>69</v>
      </c>
      <c r="E277" s="54"/>
      <c r="F277" s="54"/>
      <c r="G277" s="54"/>
      <c r="H277" s="56">
        <f>H278+H283</f>
        <v>302489.10000000003</v>
      </c>
      <c r="I277" s="56">
        <f>I278+I283</f>
        <v>220557.8</v>
      </c>
    </row>
    <row r="278" spans="2:9" ht="15">
      <c r="B278" s="124" t="s">
        <v>32</v>
      </c>
      <c r="C278" s="52" t="s">
        <v>70</v>
      </c>
      <c r="D278" s="52" t="s">
        <v>69</v>
      </c>
      <c r="E278" s="52" t="s">
        <v>280</v>
      </c>
      <c r="F278" s="54"/>
      <c r="G278" s="54"/>
      <c r="H278" s="57">
        <f>H279</f>
        <v>6733.9</v>
      </c>
      <c r="I278" s="57">
        <f>I279</f>
        <v>6733.9</v>
      </c>
    </row>
    <row r="279" spans="2:9" ht="45">
      <c r="B279" s="131" t="s">
        <v>305</v>
      </c>
      <c r="C279" s="52" t="s">
        <v>70</v>
      </c>
      <c r="D279" s="52" t="s">
        <v>69</v>
      </c>
      <c r="E279" s="128" t="s">
        <v>306</v>
      </c>
      <c r="F279" s="54"/>
      <c r="G279" s="54"/>
      <c r="H279" s="57">
        <f aca="true" t="shared" si="30" ref="H279:I281">H280</f>
        <v>6733.9</v>
      </c>
      <c r="I279" s="57">
        <f t="shared" si="30"/>
        <v>6733.9</v>
      </c>
    </row>
    <row r="280" spans="2:9" ht="45">
      <c r="B280" s="124" t="s">
        <v>137</v>
      </c>
      <c r="C280" s="52" t="s">
        <v>70</v>
      </c>
      <c r="D280" s="52" t="s">
        <v>69</v>
      </c>
      <c r="E280" s="128" t="s">
        <v>306</v>
      </c>
      <c r="F280" s="52" t="s">
        <v>136</v>
      </c>
      <c r="G280" s="54"/>
      <c r="H280" s="57">
        <f t="shared" si="30"/>
        <v>6733.9</v>
      </c>
      <c r="I280" s="57">
        <f t="shared" si="30"/>
        <v>6733.9</v>
      </c>
    </row>
    <row r="281" spans="2:9" ht="15">
      <c r="B281" s="124" t="s">
        <v>139</v>
      </c>
      <c r="C281" s="52" t="s">
        <v>70</v>
      </c>
      <c r="D281" s="52" t="s">
        <v>69</v>
      </c>
      <c r="E281" s="128" t="s">
        <v>306</v>
      </c>
      <c r="F281" s="52" t="s">
        <v>138</v>
      </c>
      <c r="G281" s="54"/>
      <c r="H281" s="57">
        <f t="shared" si="30"/>
        <v>6733.9</v>
      </c>
      <c r="I281" s="57">
        <f t="shared" si="30"/>
        <v>6733.9</v>
      </c>
    </row>
    <row r="282" spans="2:9" ht="15">
      <c r="B282" s="127" t="s">
        <v>115</v>
      </c>
      <c r="C282" s="53" t="s">
        <v>70</v>
      </c>
      <c r="D282" s="53" t="s">
        <v>69</v>
      </c>
      <c r="E282" s="129" t="s">
        <v>306</v>
      </c>
      <c r="F282" s="53" t="s">
        <v>138</v>
      </c>
      <c r="G282" s="53" t="s">
        <v>99</v>
      </c>
      <c r="H282" s="59">
        <f>'вед.прил.14'!I86</f>
        <v>6733.9</v>
      </c>
      <c r="I282" s="59">
        <f>'вед.прил.14'!J86</f>
        <v>6733.9</v>
      </c>
    </row>
    <row r="283" spans="2:9" ht="45">
      <c r="B283" s="78" t="s">
        <v>182</v>
      </c>
      <c r="C283" s="52" t="s">
        <v>70</v>
      </c>
      <c r="D283" s="52" t="s">
        <v>69</v>
      </c>
      <c r="E283" s="52" t="s">
        <v>286</v>
      </c>
      <c r="F283" s="52"/>
      <c r="G283" s="52"/>
      <c r="H283" s="57">
        <f>H284+H294+H300+H306</f>
        <v>295755.2</v>
      </c>
      <c r="I283" s="57">
        <f>I284+I294+I300+I306</f>
        <v>213823.9</v>
      </c>
    </row>
    <row r="284" spans="2:9" ht="36.75" customHeight="1">
      <c r="B284" s="78" t="s">
        <v>164</v>
      </c>
      <c r="C284" s="52" t="s">
        <v>70</v>
      </c>
      <c r="D284" s="52" t="s">
        <v>69</v>
      </c>
      <c r="E284" s="52" t="s">
        <v>291</v>
      </c>
      <c r="F284" s="52"/>
      <c r="G284" s="52"/>
      <c r="H284" s="57">
        <f>H285</f>
        <v>193540.8</v>
      </c>
      <c r="I284" s="57">
        <f>I285</f>
        <v>193540.8</v>
      </c>
    </row>
    <row r="285" spans="2:9" ht="90" customHeight="1">
      <c r="B285" s="131" t="s">
        <v>165</v>
      </c>
      <c r="C285" s="52" t="s">
        <v>70</v>
      </c>
      <c r="D285" s="52" t="s">
        <v>69</v>
      </c>
      <c r="E285" s="52" t="s">
        <v>292</v>
      </c>
      <c r="F285" s="52"/>
      <c r="G285" s="52"/>
      <c r="H285" s="57">
        <f>H286+H290</f>
        <v>193540.8</v>
      </c>
      <c r="I285" s="57">
        <f>I286+I290</f>
        <v>193540.8</v>
      </c>
    </row>
    <row r="286" spans="2:9" ht="193.5" customHeight="1">
      <c r="B286" s="131" t="s">
        <v>471</v>
      </c>
      <c r="C286" s="52" t="s">
        <v>70</v>
      </c>
      <c r="D286" s="52" t="s">
        <v>69</v>
      </c>
      <c r="E286" s="52" t="s">
        <v>308</v>
      </c>
      <c r="F286" s="52"/>
      <c r="G286" s="52"/>
      <c r="H286" s="57">
        <f aca="true" t="shared" si="31" ref="H286:I288">H287</f>
        <v>147693.5</v>
      </c>
      <c r="I286" s="57">
        <f t="shared" si="31"/>
        <v>147693.5</v>
      </c>
    </row>
    <row r="287" spans="2:9" ht="45">
      <c r="B287" s="124" t="s">
        <v>137</v>
      </c>
      <c r="C287" s="52" t="s">
        <v>70</v>
      </c>
      <c r="D287" s="52" t="s">
        <v>69</v>
      </c>
      <c r="E287" s="52" t="s">
        <v>308</v>
      </c>
      <c r="F287" s="52" t="s">
        <v>136</v>
      </c>
      <c r="G287" s="52"/>
      <c r="H287" s="57">
        <f t="shared" si="31"/>
        <v>147693.5</v>
      </c>
      <c r="I287" s="57">
        <f t="shared" si="31"/>
        <v>147693.5</v>
      </c>
    </row>
    <row r="288" spans="2:9" ht="15">
      <c r="B288" s="124" t="s">
        <v>139</v>
      </c>
      <c r="C288" s="52" t="s">
        <v>70</v>
      </c>
      <c r="D288" s="52" t="s">
        <v>69</v>
      </c>
      <c r="E288" s="52" t="s">
        <v>308</v>
      </c>
      <c r="F288" s="52" t="s">
        <v>138</v>
      </c>
      <c r="G288" s="52"/>
      <c r="H288" s="57">
        <f t="shared" si="31"/>
        <v>147693.5</v>
      </c>
      <c r="I288" s="57">
        <f t="shared" si="31"/>
        <v>147693.5</v>
      </c>
    </row>
    <row r="289" spans="2:9" ht="15">
      <c r="B289" s="127" t="s">
        <v>115</v>
      </c>
      <c r="C289" s="53" t="s">
        <v>70</v>
      </c>
      <c r="D289" s="53" t="s">
        <v>69</v>
      </c>
      <c r="E289" s="53" t="s">
        <v>308</v>
      </c>
      <c r="F289" s="53" t="s">
        <v>138</v>
      </c>
      <c r="G289" s="53" t="s">
        <v>99</v>
      </c>
      <c r="H289" s="59">
        <f>'вед.прил.14'!I93</f>
        <v>147693.5</v>
      </c>
      <c r="I289" s="59">
        <f>'вед.прил.14'!J93</f>
        <v>147693.5</v>
      </c>
    </row>
    <row r="290" spans="2:9" ht="15">
      <c r="B290" s="124" t="s">
        <v>304</v>
      </c>
      <c r="C290" s="52" t="s">
        <v>70</v>
      </c>
      <c r="D290" s="52" t="s">
        <v>69</v>
      </c>
      <c r="E290" s="52" t="s">
        <v>293</v>
      </c>
      <c r="F290" s="52"/>
      <c r="G290" s="52"/>
      <c r="H290" s="57">
        <f aca="true" t="shared" si="32" ref="H290:I292">H291</f>
        <v>45847.3</v>
      </c>
      <c r="I290" s="57">
        <f t="shared" si="32"/>
        <v>45847.3</v>
      </c>
    </row>
    <row r="291" spans="2:9" ht="45">
      <c r="B291" s="124" t="s">
        <v>137</v>
      </c>
      <c r="C291" s="52" t="s">
        <v>70</v>
      </c>
      <c r="D291" s="52" t="s">
        <v>69</v>
      </c>
      <c r="E291" s="52" t="s">
        <v>293</v>
      </c>
      <c r="F291" s="52" t="s">
        <v>136</v>
      </c>
      <c r="G291" s="52"/>
      <c r="H291" s="57">
        <f t="shared" si="32"/>
        <v>45847.3</v>
      </c>
      <c r="I291" s="57">
        <f t="shared" si="32"/>
        <v>45847.3</v>
      </c>
    </row>
    <row r="292" spans="2:9" ht="15">
      <c r="B292" s="124" t="s">
        <v>139</v>
      </c>
      <c r="C292" s="52" t="s">
        <v>70</v>
      </c>
      <c r="D292" s="52" t="s">
        <v>69</v>
      </c>
      <c r="E292" s="52" t="s">
        <v>293</v>
      </c>
      <c r="F292" s="52" t="s">
        <v>138</v>
      </c>
      <c r="G292" s="52"/>
      <c r="H292" s="57">
        <f t="shared" si="32"/>
        <v>45847.3</v>
      </c>
      <c r="I292" s="57">
        <f t="shared" si="32"/>
        <v>45847.3</v>
      </c>
    </row>
    <row r="293" spans="2:9" ht="15">
      <c r="B293" s="125" t="s">
        <v>114</v>
      </c>
      <c r="C293" s="53" t="s">
        <v>70</v>
      </c>
      <c r="D293" s="53" t="s">
        <v>69</v>
      </c>
      <c r="E293" s="53" t="s">
        <v>293</v>
      </c>
      <c r="F293" s="53" t="s">
        <v>138</v>
      </c>
      <c r="G293" s="53" t="s">
        <v>98</v>
      </c>
      <c r="H293" s="59">
        <f>'вед.прил.14'!I97</f>
        <v>45847.3</v>
      </c>
      <c r="I293" s="59">
        <f>'вед.прил.14'!J97</f>
        <v>45847.3</v>
      </c>
    </row>
    <row r="294" spans="2:9" ht="45">
      <c r="B294" s="79" t="s">
        <v>168</v>
      </c>
      <c r="C294" s="52" t="s">
        <v>70</v>
      </c>
      <c r="D294" s="52" t="s">
        <v>69</v>
      </c>
      <c r="E294" s="52" t="s">
        <v>22</v>
      </c>
      <c r="F294" s="52"/>
      <c r="G294" s="52"/>
      <c r="H294" s="57">
        <f aca="true" t="shared" si="33" ref="H294:I298">H295</f>
        <v>2117.5</v>
      </c>
      <c r="I294" s="57">
        <f t="shared" si="33"/>
        <v>2117.5</v>
      </c>
    </row>
    <row r="295" spans="2:9" ht="30">
      <c r="B295" s="86" t="s">
        <v>451</v>
      </c>
      <c r="C295" s="52" t="s">
        <v>70</v>
      </c>
      <c r="D295" s="52" t="s">
        <v>69</v>
      </c>
      <c r="E295" s="52" t="s">
        <v>170</v>
      </c>
      <c r="F295" s="52"/>
      <c r="G295" s="52"/>
      <c r="H295" s="57">
        <f t="shared" si="33"/>
        <v>2117.5</v>
      </c>
      <c r="I295" s="57">
        <f t="shared" si="33"/>
        <v>2117.5</v>
      </c>
    </row>
    <row r="296" spans="2:9" ht="15">
      <c r="B296" s="83" t="s">
        <v>310</v>
      </c>
      <c r="C296" s="52" t="s">
        <v>70</v>
      </c>
      <c r="D296" s="52" t="s">
        <v>69</v>
      </c>
      <c r="E296" s="52" t="s">
        <v>171</v>
      </c>
      <c r="F296" s="52"/>
      <c r="G296" s="52"/>
      <c r="H296" s="57">
        <f t="shared" si="33"/>
        <v>2117.5</v>
      </c>
      <c r="I296" s="57">
        <f t="shared" si="33"/>
        <v>2117.5</v>
      </c>
    </row>
    <row r="297" spans="2:9" ht="45">
      <c r="B297" s="78" t="s">
        <v>137</v>
      </c>
      <c r="C297" s="52" t="s">
        <v>70</v>
      </c>
      <c r="D297" s="52" t="s">
        <v>69</v>
      </c>
      <c r="E297" s="52" t="s">
        <v>171</v>
      </c>
      <c r="F297" s="52" t="s">
        <v>136</v>
      </c>
      <c r="G297" s="52"/>
      <c r="H297" s="57">
        <f t="shared" si="33"/>
        <v>2117.5</v>
      </c>
      <c r="I297" s="57">
        <f t="shared" si="33"/>
        <v>2117.5</v>
      </c>
    </row>
    <row r="298" spans="2:9" ht="15">
      <c r="B298" s="78" t="s">
        <v>139</v>
      </c>
      <c r="C298" s="52" t="s">
        <v>70</v>
      </c>
      <c r="D298" s="52" t="s">
        <v>69</v>
      </c>
      <c r="E298" s="52" t="s">
        <v>171</v>
      </c>
      <c r="F298" s="52" t="s">
        <v>138</v>
      </c>
      <c r="G298" s="52"/>
      <c r="H298" s="57">
        <f t="shared" si="33"/>
        <v>2117.5</v>
      </c>
      <c r="I298" s="57">
        <f t="shared" si="33"/>
        <v>2117.5</v>
      </c>
    </row>
    <row r="299" spans="2:9" ht="17.25" customHeight="1">
      <c r="B299" s="80" t="s">
        <v>114</v>
      </c>
      <c r="C299" s="53" t="s">
        <v>70</v>
      </c>
      <c r="D299" s="52" t="s">
        <v>69</v>
      </c>
      <c r="E299" s="53" t="s">
        <v>171</v>
      </c>
      <c r="F299" s="53" t="s">
        <v>138</v>
      </c>
      <c r="G299" s="53" t="s">
        <v>98</v>
      </c>
      <c r="H299" s="59">
        <f>'вед.прил.14'!I103</f>
        <v>2117.5</v>
      </c>
      <c r="I299" s="59">
        <f>'вед.прил.14'!J103</f>
        <v>2117.5</v>
      </c>
    </row>
    <row r="300" spans="2:9" ht="43.5" customHeight="1">
      <c r="B300" s="79" t="s">
        <v>172</v>
      </c>
      <c r="C300" s="52" t="s">
        <v>70</v>
      </c>
      <c r="D300" s="52" t="s">
        <v>69</v>
      </c>
      <c r="E300" s="52" t="s">
        <v>270</v>
      </c>
      <c r="F300" s="52"/>
      <c r="G300" s="52"/>
      <c r="H300" s="57">
        <f>H301</f>
        <v>18165.6</v>
      </c>
      <c r="I300" s="57">
        <f>I301</f>
        <v>18165.6</v>
      </c>
    </row>
    <row r="301" spans="2:9" ht="63" customHeight="1">
      <c r="B301" s="79" t="s">
        <v>173</v>
      </c>
      <c r="C301" s="52" t="s">
        <v>70</v>
      </c>
      <c r="D301" s="52" t="s">
        <v>69</v>
      </c>
      <c r="E301" s="52" t="s">
        <v>272</v>
      </c>
      <c r="F301" s="52"/>
      <c r="G301" s="52"/>
      <c r="H301" s="57">
        <f>H302</f>
        <v>18165.6</v>
      </c>
      <c r="I301" s="57">
        <f>I302</f>
        <v>18165.6</v>
      </c>
    </row>
    <row r="302" spans="2:9" ht="15">
      <c r="B302" s="153" t="s">
        <v>310</v>
      </c>
      <c r="C302" s="52" t="s">
        <v>70</v>
      </c>
      <c r="D302" s="52" t="s">
        <v>69</v>
      </c>
      <c r="E302" s="52" t="s">
        <v>438</v>
      </c>
      <c r="F302" s="52"/>
      <c r="G302" s="52"/>
      <c r="H302" s="57">
        <f aca="true" t="shared" si="34" ref="H302:I304">H303</f>
        <v>18165.6</v>
      </c>
      <c r="I302" s="57">
        <f t="shared" si="34"/>
        <v>18165.6</v>
      </c>
    </row>
    <row r="303" spans="2:9" ht="45">
      <c r="B303" s="78" t="s">
        <v>137</v>
      </c>
      <c r="C303" s="52" t="s">
        <v>70</v>
      </c>
      <c r="D303" s="52" t="s">
        <v>69</v>
      </c>
      <c r="E303" s="52" t="s">
        <v>438</v>
      </c>
      <c r="F303" s="52" t="s">
        <v>136</v>
      </c>
      <c r="G303" s="52"/>
      <c r="H303" s="57">
        <f t="shared" si="34"/>
        <v>18165.6</v>
      </c>
      <c r="I303" s="57">
        <f t="shared" si="34"/>
        <v>18165.6</v>
      </c>
    </row>
    <row r="304" spans="2:9" ht="15">
      <c r="B304" s="78" t="s">
        <v>139</v>
      </c>
      <c r="C304" s="52" t="s">
        <v>70</v>
      </c>
      <c r="D304" s="52" t="s">
        <v>69</v>
      </c>
      <c r="E304" s="52" t="s">
        <v>438</v>
      </c>
      <c r="F304" s="52" t="s">
        <v>138</v>
      </c>
      <c r="G304" s="52"/>
      <c r="H304" s="57">
        <f t="shared" si="34"/>
        <v>18165.6</v>
      </c>
      <c r="I304" s="57">
        <f t="shared" si="34"/>
        <v>18165.6</v>
      </c>
    </row>
    <row r="305" spans="2:9" ht="15">
      <c r="B305" s="80" t="s">
        <v>114</v>
      </c>
      <c r="C305" s="53" t="s">
        <v>70</v>
      </c>
      <c r="D305" s="53" t="s">
        <v>69</v>
      </c>
      <c r="E305" s="53" t="s">
        <v>438</v>
      </c>
      <c r="F305" s="53" t="s">
        <v>138</v>
      </c>
      <c r="G305" s="53" t="s">
        <v>98</v>
      </c>
      <c r="H305" s="59">
        <f>'вед.прил.14'!I109</f>
        <v>18165.6</v>
      </c>
      <c r="I305" s="59">
        <f>'вед.прил.14'!J109</f>
        <v>18165.6</v>
      </c>
    </row>
    <row r="306" spans="2:9" ht="45">
      <c r="B306" s="79" t="s">
        <v>178</v>
      </c>
      <c r="C306" s="52" t="s">
        <v>70</v>
      </c>
      <c r="D306" s="52" t="s">
        <v>69</v>
      </c>
      <c r="E306" s="52" t="s">
        <v>16</v>
      </c>
      <c r="F306" s="53"/>
      <c r="G306" s="53"/>
      <c r="H306" s="57">
        <f>H307</f>
        <v>81931.3</v>
      </c>
      <c r="I306" s="57">
        <f>I307</f>
        <v>0</v>
      </c>
    </row>
    <row r="307" spans="2:9" ht="72.75" customHeight="1">
      <c r="B307" s="79" t="s">
        <v>441</v>
      </c>
      <c r="C307" s="52" t="s">
        <v>70</v>
      </c>
      <c r="D307" s="52" t="s">
        <v>69</v>
      </c>
      <c r="E307" s="52" t="s">
        <v>442</v>
      </c>
      <c r="F307" s="53"/>
      <c r="G307" s="53"/>
      <c r="H307" s="57">
        <f>H308+H312</f>
        <v>81931.3</v>
      </c>
      <c r="I307" s="57">
        <f>I308+I312</f>
        <v>0</v>
      </c>
    </row>
    <row r="308" spans="2:9" ht="15">
      <c r="B308" s="79" t="s">
        <v>310</v>
      </c>
      <c r="C308" s="52" t="s">
        <v>70</v>
      </c>
      <c r="D308" s="52" t="s">
        <v>69</v>
      </c>
      <c r="E308" s="52" t="s">
        <v>443</v>
      </c>
      <c r="F308" s="53"/>
      <c r="G308" s="53"/>
      <c r="H308" s="57">
        <f aca="true" t="shared" si="35" ref="H308:I310">H309</f>
        <v>78000</v>
      </c>
      <c r="I308" s="57">
        <f t="shared" si="35"/>
        <v>0</v>
      </c>
    </row>
    <row r="309" spans="2:9" ht="30">
      <c r="B309" s="78" t="s">
        <v>428</v>
      </c>
      <c r="C309" s="52" t="s">
        <v>70</v>
      </c>
      <c r="D309" s="52" t="s">
        <v>69</v>
      </c>
      <c r="E309" s="52" t="s">
        <v>443</v>
      </c>
      <c r="F309" s="52" t="s">
        <v>234</v>
      </c>
      <c r="G309" s="53"/>
      <c r="H309" s="57">
        <f t="shared" si="35"/>
        <v>78000</v>
      </c>
      <c r="I309" s="57">
        <f t="shared" si="35"/>
        <v>0</v>
      </c>
    </row>
    <row r="310" spans="2:9" ht="15">
      <c r="B310" s="78" t="s">
        <v>265</v>
      </c>
      <c r="C310" s="52" t="s">
        <v>70</v>
      </c>
      <c r="D310" s="52" t="s">
        <v>69</v>
      </c>
      <c r="E310" s="52" t="s">
        <v>443</v>
      </c>
      <c r="F310" s="52" t="s">
        <v>28</v>
      </c>
      <c r="G310" s="53"/>
      <c r="H310" s="57">
        <f t="shared" si="35"/>
        <v>78000</v>
      </c>
      <c r="I310" s="57">
        <f t="shared" si="35"/>
        <v>0</v>
      </c>
    </row>
    <row r="311" spans="2:9" ht="15">
      <c r="B311" s="80" t="s">
        <v>115</v>
      </c>
      <c r="C311" s="53" t="s">
        <v>70</v>
      </c>
      <c r="D311" s="53" t="s">
        <v>69</v>
      </c>
      <c r="E311" s="53" t="s">
        <v>443</v>
      </c>
      <c r="F311" s="53" t="s">
        <v>28</v>
      </c>
      <c r="G311" s="53" t="s">
        <v>99</v>
      </c>
      <c r="H311" s="59">
        <f>'вед.прил.14'!I226</f>
        <v>78000</v>
      </c>
      <c r="I311" s="59">
        <f>'вед.прил.14'!J226</f>
        <v>0</v>
      </c>
    </row>
    <row r="312" spans="2:9" ht="15">
      <c r="B312" s="79" t="s">
        <v>310</v>
      </c>
      <c r="C312" s="52" t="s">
        <v>70</v>
      </c>
      <c r="D312" s="52" t="s">
        <v>69</v>
      </c>
      <c r="E312" s="52" t="s">
        <v>444</v>
      </c>
      <c r="F312" s="53"/>
      <c r="G312" s="53"/>
      <c r="H312" s="57">
        <f aca="true" t="shared" si="36" ref="H312:I314">H313</f>
        <v>3931.3</v>
      </c>
      <c r="I312" s="57">
        <f t="shared" si="36"/>
        <v>0</v>
      </c>
    </row>
    <row r="313" spans="2:9" ht="30">
      <c r="B313" s="78" t="s">
        <v>428</v>
      </c>
      <c r="C313" s="52" t="s">
        <v>70</v>
      </c>
      <c r="D313" s="52" t="s">
        <v>69</v>
      </c>
      <c r="E313" s="52" t="s">
        <v>444</v>
      </c>
      <c r="F313" s="52" t="s">
        <v>234</v>
      </c>
      <c r="G313" s="53"/>
      <c r="H313" s="57">
        <f t="shared" si="36"/>
        <v>3931.3</v>
      </c>
      <c r="I313" s="57">
        <f t="shared" si="36"/>
        <v>0</v>
      </c>
    </row>
    <row r="314" spans="2:9" ht="15">
      <c r="B314" s="78" t="s">
        <v>265</v>
      </c>
      <c r="C314" s="52" t="s">
        <v>70</v>
      </c>
      <c r="D314" s="52" t="s">
        <v>69</v>
      </c>
      <c r="E314" s="52" t="s">
        <v>444</v>
      </c>
      <c r="F314" s="52" t="s">
        <v>28</v>
      </c>
      <c r="G314" s="53"/>
      <c r="H314" s="57">
        <f t="shared" si="36"/>
        <v>3931.3</v>
      </c>
      <c r="I314" s="57">
        <f t="shared" si="36"/>
        <v>0</v>
      </c>
    </row>
    <row r="315" spans="2:9" ht="15">
      <c r="B315" s="80" t="s">
        <v>114</v>
      </c>
      <c r="C315" s="53" t="s">
        <v>70</v>
      </c>
      <c r="D315" s="53" t="s">
        <v>69</v>
      </c>
      <c r="E315" s="53" t="s">
        <v>444</v>
      </c>
      <c r="F315" s="53" t="s">
        <v>28</v>
      </c>
      <c r="G315" s="53" t="s">
        <v>98</v>
      </c>
      <c r="H315" s="59">
        <f>'вед.прил.14'!I230</f>
        <v>3931.3</v>
      </c>
      <c r="I315" s="59">
        <f>'вед.прил.14'!J230</f>
        <v>0</v>
      </c>
    </row>
    <row r="316" spans="2:9" ht="14.25">
      <c r="B316" s="81" t="s">
        <v>446</v>
      </c>
      <c r="C316" s="54" t="s">
        <v>70</v>
      </c>
      <c r="D316" s="54" t="s">
        <v>64</v>
      </c>
      <c r="E316" s="54"/>
      <c r="F316" s="54"/>
      <c r="G316" s="54"/>
      <c r="H316" s="56">
        <f>H317+H324+H331</f>
        <v>39343</v>
      </c>
      <c r="I316" s="56">
        <f>I317+I324+I331</f>
        <v>39343</v>
      </c>
    </row>
    <row r="317" spans="2:9" ht="45">
      <c r="B317" s="78" t="s">
        <v>182</v>
      </c>
      <c r="C317" s="52" t="s">
        <v>70</v>
      </c>
      <c r="D317" s="52" t="s">
        <v>64</v>
      </c>
      <c r="E317" s="52" t="s">
        <v>286</v>
      </c>
      <c r="F317" s="53"/>
      <c r="G317" s="53"/>
      <c r="H317" s="57">
        <f aca="true" t="shared" si="37" ref="H317:I322">H318</f>
        <v>7335.4</v>
      </c>
      <c r="I317" s="57">
        <f t="shared" si="37"/>
        <v>7335.4</v>
      </c>
    </row>
    <row r="318" spans="2:9" ht="45">
      <c r="B318" s="79" t="s">
        <v>166</v>
      </c>
      <c r="C318" s="52" t="s">
        <v>70</v>
      </c>
      <c r="D318" s="52" t="s">
        <v>64</v>
      </c>
      <c r="E318" s="52" t="s">
        <v>266</v>
      </c>
      <c r="F318" s="52"/>
      <c r="G318" s="52"/>
      <c r="H318" s="57">
        <f t="shared" si="37"/>
        <v>7335.4</v>
      </c>
      <c r="I318" s="57">
        <f t="shared" si="37"/>
        <v>7335.4</v>
      </c>
    </row>
    <row r="319" spans="2:9" ht="45">
      <c r="B319" s="78" t="s">
        <v>216</v>
      </c>
      <c r="C319" s="52" t="s">
        <v>70</v>
      </c>
      <c r="D319" s="52" t="s">
        <v>64</v>
      </c>
      <c r="E319" s="52" t="s">
        <v>267</v>
      </c>
      <c r="F319" s="52"/>
      <c r="G319" s="52"/>
      <c r="H319" s="57">
        <f t="shared" si="37"/>
        <v>7335.4</v>
      </c>
      <c r="I319" s="57">
        <f t="shared" si="37"/>
        <v>7335.4</v>
      </c>
    </row>
    <row r="320" spans="2:9" ht="15">
      <c r="B320" s="83" t="s">
        <v>310</v>
      </c>
      <c r="C320" s="52" t="s">
        <v>70</v>
      </c>
      <c r="D320" s="52" t="s">
        <v>64</v>
      </c>
      <c r="E320" s="52" t="s">
        <v>268</v>
      </c>
      <c r="F320" s="53"/>
      <c r="G320" s="53"/>
      <c r="H320" s="57">
        <f t="shared" si="37"/>
        <v>7335.4</v>
      </c>
      <c r="I320" s="57">
        <f t="shared" si="37"/>
        <v>7335.4</v>
      </c>
    </row>
    <row r="321" spans="2:9" ht="45">
      <c r="B321" s="78" t="s">
        <v>137</v>
      </c>
      <c r="C321" s="52" t="s">
        <v>70</v>
      </c>
      <c r="D321" s="52" t="s">
        <v>64</v>
      </c>
      <c r="E321" s="52" t="s">
        <v>268</v>
      </c>
      <c r="F321" s="52" t="s">
        <v>136</v>
      </c>
      <c r="G321" s="52"/>
      <c r="H321" s="57">
        <f t="shared" si="37"/>
        <v>7335.4</v>
      </c>
      <c r="I321" s="57">
        <f t="shared" si="37"/>
        <v>7335.4</v>
      </c>
    </row>
    <row r="322" spans="2:9" ht="15">
      <c r="B322" s="78" t="s">
        <v>139</v>
      </c>
      <c r="C322" s="52" t="s">
        <v>70</v>
      </c>
      <c r="D322" s="52" t="s">
        <v>64</v>
      </c>
      <c r="E322" s="52" t="s">
        <v>269</v>
      </c>
      <c r="F322" s="52" t="s">
        <v>138</v>
      </c>
      <c r="G322" s="52"/>
      <c r="H322" s="57">
        <f t="shared" si="37"/>
        <v>7335.4</v>
      </c>
      <c r="I322" s="57">
        <f t="shared" si="37"/>
        <v>7335.4</v>
      </c>
    </row>
    <row r="323" spans="2:9" ht="19.5" customHeight="1">
      <c r="B323" s="80" t="s">
        <v>114</v>
      </c>
      <c r="C323" s="53" t="s">
        <v>70</v>
      </c>
      <c r="D323" s="53" t="s">
        <v>64</v>
      </c>
      <c r="E323" s="53" t="s">
        <v>269</v>
      </c>
      <c r="F323" s="53" t="s">
        <v>138</v>
      </c>
      <c r="G323" s="53" t="s">
        <v>98</v>
      </c>
      <c r="H323" s="59">
        <f>'вед.прил.14'!I474</f>
        <v>7335.4</v>
      </c>
      <c r="I323" s="59">
        <f>'вед.прил.14'!J474</f>
        <v>7335.4</v>
      </c>
    </row>
    <row r="324" spans="2:9" ht="45">
      <c r="B324" s="78" t="s">
        <v>199</v>
      </c>
      <c r="C324" s="52" t="s">
        <v>70</v>
      </c>
      <c r="D324" s="52" t="s">
        <v>64</v>
      </c>
      <c r="E324" s="52" t="s">
        <v>331</v>
      </c>
      <c r="F324" s="52"/>
      <c r="G324" s="52"/>
      <c r="H324" s="57">
        <f aca="true" t="shared" si="38" ref="H324:I329">H325</f>
        <v>22032.8</v>
      </c>
      <c r="I324" s="57">
        <f t="shared" si="38"/>
        <v>22032.8</v>
      </c>
    </row>
    <row r="325" spans="2:9" ht="45">
      <c r="B325" s="78" t="s">
        <v>478</v>
      </c>
      <c r="C325" s="52" t="s">
        <v>70</v>
      </c>
      <c r="D325" s="52" t="s">
        <v>64</v>
      </c>
      <c r="E325" s="52" t="s">
        <v>333</v>
      </c>
      <c r="F325" s="52"/>
      <c r="G325" s="52"/>
      <c r="H325" s="57">
        <f t="shared" si="38"/>
        <v>22032.8</v>
      </c>
      <c r="I325" s="57">
        <f t="shared" si="38"/>
        <v>22032.8</v>
      </c>
    </row>
    <row r="326" spans="2:9" ht="58.5" customHeight="1">
      <c r="B326" s="79" t="s">
        <v>202</v>
      </c>
      <c r="C326" s="52" t="s">
        <v>70</v>
      </c>
      <c r="D326" s="52" t="s">
        <v>64</v>
      </c>
      <c r="E326" s="52" t="s">
        <v>334</v>
      </c>
      <c r="F326" s="52"/>
      <c r="G326" s="52"/>
      <c r="H326" s="57">
        <f t="shared" si="38"/>
        <v>22032.8</v>
      </c>
      <c r="I326" s="57">
        <f t="shared" si="38"/>
        <v>22032.8</v>
      </c>
    </row>
    <row r="327" spans="2:9" ht="15">
      <c r="B327" s="79" t="s">
        <v>310</v>
      </c>
      <c r="C327" s="52" t="s">
        <v>70</v>
      </c>
      <c r="D327" s="52" t="s">
        <v>64</v>
      </c>
      <c r="E327" s="52" t="s">
        <v>335</v>
      </c>
      <c r="F327" s="52"/>
      <c r="G327" s="52"/>
      <c r="H327" s="57">
        <f t="shared" si="38"/>
        <v>22032.8</v>
      </c>
      <c r="I327" s="57">
        <f t="shared" si="38"/>
        <v>22032.8</v>
      </c>
    </row>
    <row r="328" spans="2:9" ht="45">
      <c r="B328" s="78" t="s">
        <v>137</v>
      </c>
      <c r="C328" s="52" t="s">
        <v>70</v>
      </c>
      <c r="D328" s="52" t="s">
        <v>64</v>
      </c>
      <c r="E328" s="52" t="s">
        <v>335</v>
      </c>
      <c r="F328" s="52" t="s">
        <v>136</v>
      </c>
      <c r="G328" s="52"/>
      <c r="H328" s="57">
        <f t="shared" si="38"/>
        <v>22032.8</v>
      </c>
      <c r="I328" s="57">
        <f t="shared" si="38"/>
        <v>22032.8</v>
      </c>
    </row>
    <row r="329" spans="2:9" ht="15">
      <c r="B329" s="78" t="s">
        <v>139</v>
      </c>
      <c r="C329" s="52" t="s">
        <v>70</v>
      </c>
      <c r="D329" s="52" t="s">
        <v>64</v>
      </c>
      <c r="E329" s="52" t="s">
        <v>335</v>
      </c>
      <c r="F329" s="52" t="s">
        <v>138</v>
      </c>
      <c r="G329" s="52"/>
      <c r="H329" s="57">
        <f t="shared" si="38"/>
        <v>22032.8</v>
      </c>
      <c r="I329" s="57">
        <f t="shared" si="38"/>
        <v>22032.8</v>
      </c>
    </row>
    <row r="330" spans="2:9" ht="15">
      <c r="B330" s="80" t="s">
        <v>114</v>
      </c>
      <c r="C330" s="53" t="s">
        <v>70</v>
      </c>
      <c r="D330" s="53" t="s">
        <v>64</v>
      </c>
      <c r="E330" s="53" t="s">
        <v>335</v>
      </c>
      <c r="F330" s="53" t="s">
        <v>138</v>
      </c>
      <c r="G330" s="53" t="s">
        <v>98</v>
      </c>
      <c r="H330" s="59">
        <f>'вед.прил.14'!I481</f>
        <v>22032.8</v>
      </c>
      <c r="I330" s="59">
        <f>'вед.прил.14'!J481</f>
        <v>22032.8</v>
      </c>
    </row>
    <row r="331" spans="2:9" ht="60">
      <c r="B331" s="78" t="s">
        <v>200</v>
      </c>
      <c r="C331" s="52" t="s">
        <v>70</v>
      </c>
      <c r="D331" s="52" t="s">
        <v>64</v>
      </c>
      <c r="E331" s="52" t="s">
        <v>413</v>
      </c>
      <c r="F331" s="52"/>
      <c r="G331" s="52"/>
      <c r="H331" s="57">
        <f aca="true" t="shared" si="39" ref="H331:I336">H332</f>
        <v>9974.8</v>
      </c>
      <c r="I331" s="57">
        <f t="shared" si="39"/>
        <v>9974.8</v>
      </c>
    </row>
    <row r="332" spans="2:9" ht="60">
      <c r="B332" s="78" t="s">
        <v>201</v>
      </c>
      <c r="C332" s="52" t="s">
        <v>70</v>
      </c>
      <c r="D332" s="52" t="s">
        <v>64</v>
      </c>
      <c r="E332" s="52" t="s">
        <v>424</v>
      </c>
      <c r="F332" s="52"/>
      <c r="G332" s="52"/>
      <c r="H332" s="57">
        <f t="shared" si="39"/>
        <v>9974.8</v>
      </c>
      <c r="I332" s="57">
        <f t="shared" si="39"/>
        <v>9974.8</v>
      </c>
    </row>
    <row r="333" spans="2:9" ht="75">
      <c r="B333" s="78" t="s">
        <v>421</v>
      </c>
      <c r="C333" s="52" t="s">
        <v>70</v>
      </c>
      <c r="D333" s="52" t="s">
        <v>64</v>
      </c>
      <c r="E333" s="52" t="s">
        <v>423</v>
      </c>
      <c r="F333" s="52"/>
      <c r="G333" s="52"/>
      <c r="H333" s="57">
        <f t="shared" si="39"/>
        <v>9974.8</v>
      </c>
      <c r="I333" s="57">
        <f t="shared" si="39"/>
        <v>9974.8</v>
      </c>
    </row>
    <row r="334" spans="2:9" ht="15">
      <c r="B334" s="79" t="s">
        <v>310</v>
      </c>
      <c r="C334" s="52" t="s">
        <v>70</v>
      </c>
      <c r="D334" s="52" t="s">
        <v>64</v>
      </c>
      <c r="E334" s="52" t="s">
        <v>422</v>
      </c>
      <c r="F334" s="52"/>
      <c r="G334" s="52"/>
      <c r="H334" s="57">
        <f t="shared" si="39"/>
        <v>9974.8</v>
      </c>
      <c r="I334" s="57">
        <f t="shared" si="39"/>
        <v>9974.8</v>
      </c>
    </row>
    <row r="335" spans="2:9" ht="45">
      <c r="B335" s="78" t="s">
        <v>137</v>
      </c>
      <c r="C335" s="52" t="s">
        <v>70</v>
      </c>
      <c r="D335" s="52" t="s">
        <v>64</v>
      </c>
      <c r="E335" s="52" t="s">
        <v>422</v>
      </c>
      <c r="F335" s="52" t="s">
        <v>136</v>
      </c>
      <c r="G335" s="52"/>
      <c r="H335" s="57">
        <f t="shared" si="39"/>
        <v>9974.8</v>
      </c>
      <c r="I335" s="57">
        <f t="shared" si="39"/>
        <v>9974.8</v>
      </c>
    </row>
    <row r="336" spans="2:9" ht="15">
      <c r="B336" s="78" t="s">
        <v>139</v>
      </c>
      <c r="C336" s="52" t="s">
        <v>70</v>
      </c>
      <c r="D336" s="52" t="s">
        <v>64</v>
      </c>
      <c r="E336" s="52" t="s">
        <v>422</v>
      </c>
      <c r="F336" s="52" t="s">
        <v>138</v>
      </c>
      <c r="G336" s="52"/>
      <c r="H336" s="57">
        <f t="shared" si="39"/>
        <v>9974.8</v>
      </c>
      <c r="I336" s="57">
        <f t="shared" si="39"/>
        <v>9974.8</v>
      </c>
    </row>
    <row r="337" spans="2:9" ht="15">
      <c r="B337" s="80" t="s">
        <v>114</v>
      </c>
      <c r="C337" s="53" t="s">
        <v>70</v>
      </c>
      <c r="D337" s="53" t="s">
        <v>64</v>
      </c>
      <c r="E337" s="53" t="s">
        <v>422</v>
      </c>
      <c r="F337" s="53" t="s">
        <v>138</v>
      </c>
      <c r="G337" s="53" t="s">
        <v>98</v>
      </c>
      <c r="H337" s="59">
        <f>'вед.прил.14'!I488</f>
        <v>9974.8</v>
      </c>
      <c r="I337" s="59">
        <f>'вед.прил.14'!J488</f>
        <v>9974.8</v>
      </c>
    </row>
    <row r="338" spans="2:9" ht="28.5">
      <c r="B338" s="81" t="s">
        <v>57</v>
      </c>
      <c r="C338" s="54" t="s">
        <v>70</v>
      </c>
      <c r="D338" s="54" t="s">
        <v>70</v>
      </c>
      <c r="E338" s="54"/>
      <c r="F338" s="54"/>
      <c r="G338" s="54"/>
      <c r="H338" s="56">
        <f aca="true" t="shared" si="40" ref="H338:I341">H339</f>
        <v>2000</v>
      </c>
      <c r="I338" s="56">
        <f t="shared" si="40"/>
        <v>2000</v>
      </c>
    </row>
    <row r="339" spans="2:9" ht="45">
      <c r="B339" s="78" t="s">
        <v>182</v>
      </c>
      <c r="C339" s="52" t="s">
        <v>70</v>
      </c>
      <c r="D339" s="52" t="s">
        <v>70</v>
      </c>
      <c r="E339" s="52" t="s">
        <v>286</v>
      </c>
      <c r="F339" s="52"/>
      <c r="G339" s="52"/>
      <c r="H339" s="57">
        <f t="shared" si="40"/>
        <v>2000</v>
      </c>
      <c r="I339" s="57">
        <f t="shared" si="40"/>
        <v>2000</v>
      </c>
    </row>
    <row r="340" spans="2:9" ht="45">
      <c r="B340" s="79" t="s">
        <v>168</v>
      </c>
      <c r="C340" s="52" t="s">
        <v>70</v>
      </c>
      <c r="D340" s="52" t="s">
        <v>70</v>
      </c>
      <c r="E340" s="52" t="s">
        <v>22</v>
      </c>
      <c r="F340" s="52"/>
      <c r="G340" s="52"/>
      <c r="H340" s="57">
        <f t="shared" si="40"/>
        <v>2000</v>
      </c>
      <c r="I340" s="57">
        <f t="shared" si="40"/>
        <v>2000</v>
      </c>
    </row>
    <row r="341" spans="2:9" ht="31.5" customHeight="1">
      <c r="B341" s="86" t="s">
        <v>169</v>
      </c>
      <c r="C341" s="52" t="s">
        <v>70</v>
      </c>
      <c r="D341" s="52" t="s">
        <v>70</v>
      </c>
      <c r="E341" s="52" t="s">
        <v>174</v>
      </c>
      <c r="F341" s="52"/>
      <c r="G341" s="52"/>
      <c r="H341" s="57">
        <f t="shared" si="40"/>
        <v>2000</v>
      </c>
      <c r="I341" s="57">
        <f t="shared" si="40"/>
        <v>2000</v>
      </c>
    </row>
    <row r="342" spans="2:9" ht="15">
      <c r="B342" s="79" t="s">
        <v>310</v>
      </c>
      <c r="C342" s="52" t="s">
        <v>70</v>
      </c>
      <c r="D342" s="52" t="s">
        <v>70</v>
      </c>
      <c r="E342" s="52" t="s">
        <v>439</v>
      </c>
      <c r="F342" s="52"/>
      <c r="G342" s="52"/>
      <c r="H342" s="57">
        <f aca="true" t="shared" si="41" ref="H342:I344">H343</f>
        <v>2000</v>
      </c>
      <c r="I342" s="57">
        <f t="shared" si="41"/>
        <v>2000</v>
      </c>
    </row>
    <row r="343" spans="2:9" ht="29.25" customHeight="1">
      <c r="B343" s="78" t="s">
        <v>147</v>
      </c>
      <c r="C343" s="52" t="s">
        <v>70</v>
      </c>
      <c r="D343" s="52" t="s">
        <v>70</v>
      </c>
      <c r="E343" s="52" t="s">
        <v>439</v>
      </c>
      <c r="F343" s="52" t="s">
        <v>146</v>
      </c>
      <c r="G343" s="52"/>
      <c r="H343" s="57">
        <f t="shared" si="41"/>
        <v>2000</v>
      </c>
      <c r="I343" s="57">
        <f t="shared" si="41"/>
        <v>2000</v>
      </c>
    </row>
    <row r="344" spans="2:9" ht="31.5" customHeight="1">
      <c r="B344" s="78" t="s">
        <v>229</v>
      </c>
      <c r="C344" s="52" t="s">
        <v>70</v>
      </c>
      <c r="D344" s="52" t="s">
        <v>70</v>
      </c>
      <c r="E344" s="52" t="s">
        <v>439</v>
      </c>
      <c r="F344" s="52" t="s">
        <v>150</v>
      </c>
      <c r="G344" s="52"/>
      <c r="H344" s="57">
        <f t="shared" si="41"/>
        <v>2000</v>
      </c>
      <c r="I344" s="57">
        <f t="shared" si="41"/>
        <v>2000</v>
      </c>
    </row>
    <row r="345" spans="2:9" ht="15">
      <c r="B345" s="80" t="s">
        <v>114</v>
      </c>
      <c r="C345" s="53" t="s">
        <v>70</v>
      </c>
      <c r="D345" s="53" t="s">
        <v>70</v>
      </c>
      <c r="E345" s="53" t="s">
        <v>439</v>
      </c>
      <c r="F345" s="53" t="s">
        <v>150</v>
      </c>
      <c r="G345" s="53" t="s">
        <v>98</v>
      </c>
      <c r="H345" s="59">
        <f>'вед.прил.14'!I117</f>
        <v>2000</v>
      </c>
      <c r="I345" s="59">
        <f>'вед.прил.14'!J117</f>
        <v>2000</v>
      </c>
    </row>
    <row r="346" spans="2:9" ht="14.25">
      <c r="B346" s="81" t="s">
        <v>58</v>
      </c>
      <c r="C346" s="54" t="s">
        <v>70</v>
      </c>
      <c r="D346" s="54" t="s">
        <v>65</v>
      </c>
      <c r="E346" s="54"/>
      <c r="F346" s="54"/>
      <c r="G346" s="54"/>
      <c r="H346" s="56">
        <f>H347+H368</f>
        <v>20229.1</v>
      </c>
      <c r="I346" s="56">
        <f>I347+I368</f>
        <v>20229.1</v>
      </c>
    </row>
    <row r="347" spans="2:9" ht="15">
      <c r="B347" s="78" t="s">
        <v>32</v>
      </c>
      <c r="C347" s="52" t="s">
        <v>70</v>
      </c>
      <c r="D347" s="52" t="s">
        <v>65</v>
      </c>
      <c r="E347" s="52" t="s">
        <v>280</v>
      </c>
      <c r="F347" s="52"/>
      <c r="G347" s="52"/>
      <c r="H347" s="57">
        <f>H348+H358</f>
        <v>14110</v>
      </c>
      <c r="I347" s="57">
        <f>I348+I358</f>
        <v>14110</v>
      </c>
    </row>
    <row r="348" spans="2:9" ht="30">
      <c r="B348" s="78" t="s">
        <v>127</v>
      </c>
      <c r="C348" s="52" t="s">
        <v>70</v>
      </c>
      <c r="D348" s="52" t="s">
        <v>65</v>
      </c>
      <c r="E348" s="52" t="s">
        <v>281</v>
      </c>
      <c r="F348" s="52"/>
      <c r="G348" s="52"/>
      <c r="H348" s="57">
        <f>H349+H352+H355</f>
        <v>6642.2</v>
      </c>
      <c r="I348" s="57">
        <f>I349+I352+I355</f>
        <v>6642.2</v>
      </c>
    </row>
    <row r="349" spans="2:9" ht="91.5" customHeight="1">
      <c r="B349" s="78" t="s">
        <v>264</v>
      </c>
      <c r="C349" s="52" t="s">
        <v>70</v>
      </c>
      <c r="D349" s="52" t="s">
        <v>65</v>
      </c>
      <c r="E349" s="52" t="s">
        <v>281</v>
      </c>
      <c r="F349" s="52" t="s">
        <v>128</v>
      </c>
      <c r="G349" s="52"/>
      <c r="H349" s="57">
        <f>H350</f>
        <v>6238</v>
      </c>
      <c r="I349" s="57">
        <f>I350</f>
        <v>6238</v>
      </c>
    </row>
    <row r="350" spans="2:9" ht="31.5" customHeight="1">
      <c r="B350" s="78" t="s">
        <v>132</v>
      </c>
      <c r="C350" s="52" t="s">
        <v>70</v>
      </c>
      <c r="D350" s="52" t="s">
        <v>65</v>
      </c>
      <c r="E350" s="52" t="s">
        <v>281</v>
      </c>
      <c r="F350" s="52" t="s">
        <v>129</v>
      </c>
      <c r="G350" s="52"/>
      <c r="H350" s="57">
        <f>H351</f>
        <v>6238</v>
      </c>
      <c r="I350" s="57">
        <f>I351</f>
        <v>6238</v>
      </c>
    </row>
    <row r="351" spans="2:9" ht="15">
      <c r="B351" s="80" t="s">
        <v>114</v>
      </c>
      <c r="C351" s="53" t="s">
        <v>70</v>
      </c>
      <c r="D351" s="53" t="s">
        <v>65</v>
      </c>
      <c r="E351" s="53" t="s">
        <v>281</v>
      </c>
      <c r="F351" s="53" t="s">
        <v>129</v>
      </c>
      <c r="G351" s="53" t="s">
        <v>98</v>
      </c>
      <c r="H351" s="59">
        <f>'вед.прил.14'!I123</f>
        <v>6238</v>
      </c>
      <c r="I351" s="59">
        <f>'вед.прил.14'!J123</f>
        <v>6238</v>
      </c>
    </row>
    <row r="352" spans="2:9" ht="30">
      <c r="B352" s="78" t="s">
        <v>130</v>
      </c>
      <c r="C352" s="52" t="s">
        <v>70</v>
      </c>
      <c r="D352" s="52" t="s">
        <v>65</v>
      </c>
      <c r="E352" s="52" t="s">
        <v>281</v>
      </c>
      <c r="F352" s="52" t="s">
        <v>131</v>
      </c>
      <c r="G352" s="52"/>
      <c r="H352" s="57">
        <f>H353</f>
        <v>389.2</v>
      </c>
      <c r="I352" s="57">
        <f>I353</f>
        <v>389.2</v>
      </c>
    </row>
    <row r="353" spans="2:9" ht="27.75" customHeight="1">
      <c r="B353" s="79" t="s">
        <v>134</v>
      </c>
      <c r="C353" s="52" t="s">
        <v>70</v>
      </c>
      <c r="D353" s="52" t="s">
        <v>65</v>
      </c>
      <c r="E353" s="52" t="s">
        <v>281</v>
      </c>
      <c r="F353" s="52" t="s">
        <v>133</v>
      </c>
      <c r="G353" s="52"/>
      <c r="H353" s="57">
        <f>H354</f>
        <v>389.2</v>
      </c>
      <c r="I353" s="57">
        <f>I354</f>
        <v>389.2</v>
      </c>
    </row>
    <row r="354" spans="2:9" ht="12.75" customHeight="1">
      <c r="B354" s="80" t="s">
        <v>114</v>
      </c>
      <c r="C354" s="53" t="s">
        <v>70</v>
      </c>
      <c r="D354" s="53" t="s">
        <v>65</v>
      </c>
      <c r="E354" s="53" t="s">
        <v>281</v>
      </c>
      <c r="F354" s="53" t="s">
        <v>133</v>
      </c>
      <c r="G354" s="53" t="s">
        <v>98</v>
      </c>
      <c r="H354" s="59">
        <f>'вед.прил.14'!I126</f>
        <v>389.2</v>
      </c>
      <c r="I354" s="59">
        <f>'вед.прил.14'!J126</f>
        <v>389.2</v>
      </c>
    </row>
    <row r="355" spans="2:9" ht="15">
      <c r="B355" s="79" t="s">
        <v>143</v>
      </c>
      <c r="C355" s="52" t="s">
        <v>70</v>
      </c>
      <c r="D355" s="52" t="s">
        <v>65</v>
      </c>
      <c r="E355" s="52" t="s">
        <v>281</v>
      </c>
      <c r="F355" s="52" t="s">
        <v>142</v>
      </c>
      <c r="G355" s="52"/>
      <c r="H355" s="57">
        <f>H356</f>
        <v>15</v>
      </c>
      <c r="I355" s="57">
        <f>I356</f>
        <v>15</v>
      </c>
    </row>
    <row r="356" spans="2:9" ht="15">
      <c r="B356" s="79" t="s">
        <v>145</v>
      </c>
      <c r="C356" s="52" t="s">
        <v>70</v>
      </c>
      <c r="D356" s="52" t="s">
        <v>65</v>
      </c>
      <c r="E356" s="52" t="s">
        <v>281</v>
      </c>
      <c r="F356" s="52" t="s">
        <v>144</v>
      </c>
      <c r="G356" s="52"/>
      <c r="H356" s="57">
        <f>H357</f>
        <v>15</v>
      </c>
      <c r="I356" s="57">
        <f>I357</f>
        <v>15</v>
      </c>
    </row>
    <row r="357" spans="2:9" ht="15">
      <c r="B357" s="80" t="s">
        <v>114</v>
      </c>
      <c r="C357" s="53" t="s">
        <v>70</v>
      </c>
      <c r="D357" s="53" t="s">
        <v>65</v>
      </c>
      <c r="E357" s="53" t="s">
        <v>281</v>
      </c>
      <c r="F357" s="53" t="s">
        <v>144</v>
      </c>
      <c r="G357" s="53" t="s">
        <v>98</v>
      </c>
      <c r="H357" s="59">
        <f>'вед.прил.14'!I129</f>
        <v>15</v>
      </c>
      <c r="I357" s="59">
        <f>'вед.прил.14'!J129</f>
        <v>15</v>
      </c>
    </row>
    <row r="358" spans="2:9" ht="45">
      <c r="B358" s="78" t="s">
        <v>175</v>
      </c>
      <c r="C358" s="52" t="s">
        <v>70</v>
      </c>
      <c r="D358" s="52" t="s">
        <v>65</v>
      </c>
      <c r="E358" s="52" t="s">
        <v>155</v>
      </c>
      <c r="F358" s="52"/>
      <c r="G358" s="52"/>
      <c r="H358" s="59">
        <f>H359+H362+H365</f>
        <v>7467.8</v>
      </c>
      <c r="I358" s="59">
        <f>I359+I362+I365</f>
        <v>7467.8</v>
      </c>
    </row>
    <row r="359" spans="2:9" ht="91.5" customHeight="1">
      <c r="B359" s="78" t="s">
        <v>264</v>
      </c>
      <c r="C359" s="52" t="s">
        <v>70</v>
      </c>
      <c r="D359" s="52" t="s">
        <v>65</v>
      </c>
      <c r="E359" s="52" t="s">
        <v>155</v>
      </c>
      <c r="F359" s="52" t="s">
        <v>128</v>
      </c>
      <c r="G359" s="52"/>
      <c r="H359" s="57">
        <f>H360</f>
        <v>7118</v>
      </c>
      <c r="I359" s="57">
        <f>I360</f>
        <v>7118</v>
      </c>
    </row>
    <row r="360" spans="2:9" ht="30">
      <c r="B360" s="78" t="s">
        <v>141</v>
      </c>
      <c r="C360" s="52" t="s">
        <v>70</v>
      </c>
      <c r="D360" s="52" t="s">
        <v>65</v>
      </c>
      <c r="E360" s="52" t="s">
        <v>155</v>
      </c>
      <c r="F360" s="52" t="s">
        <v>140</v>
      </c>
      <c r="G360" s="52"/>
      <c r="H360" s="57">
        <f>H361</f>
        <v>7118</v>
      </c>
      <c r="I360" s="57">
        <f>I361</f>
        <v>7118</v>
      </c>
    </row>
    <row r="361" spans="2:9" ht="15">
      <c r="B361" s="82" t="s">
        <v>114</v>
      </c>
      <c r="C361" s="53" t="s">
        <v>70</v>
      </c>
      <c r="D361" s="53" t="s">
        <v>65</v>
      </c>
      <c r="E361" s="53" t="s">
        <v>155</v>
      </c>
      <c r="F361" s="53" t="s">
        <v>140</v>
      </c>
      <c r="G361" s="53" t="s">
        <v>98</v>
      </c>
      <c r="H361" s="59">
        <f>'вед.прил.14'!I133</f>
        <v>7118</v>
      </c>
      <c r="I361" s="59">
        <f>'вед.прил.14'!J133</f>
        <v>7118</v>
      </c>
    </row>
    <row r="362" spans="2:9" ht="30">
      <c r="B362" s="78" t="s">
        <v>130</v>
      </c>
      <c r="C362" s="52" t="s">
        <v>70</v>
      </c>
      <c r="D362" s="52" t="s">
        <v>65</v>
      </c>
      <c r="E362" s="52" t="s">
        <v>155</v>
      </c>
      <c r="F362" s="52" t="s">
        <v>131</v>
      </c>
      <c r="G362" s="52"/>
      <c r="H362" s="57">
        <f>H363</f>
        <v>319.8</v>
      </c>
      <c r="I362" s="57">
        <f>I363</f>
        <v>319.8</v>
      </c>
    </row>
    <row r="363" spans="2:9" ht="30">
      <c r="B363" s="79" t="s">
        <v>134</v>
      </c>
      <c r="C363" s="52" t="s">
        <v>70</v>
      </c>
      <c r="D363" s="52" t="s">
        <v>65</v>
      </c>
      <c r="E363" s="52" t="s">
        <v>155</v>
      </c>
      <c r="F363" s="52" t="s">
        <v>133</v>
      </c>
      <c r="G363" s="52"/>
      <c r="H363" s="57">
        <f>H364</f>
        <v>319.8</v>
      </c>
      <c r="I363" s="57">
        <f>I364</f>
        <v>319.8</v>
      </c>
    </row>
    <row r="364" spans="2:9" ht="15">
      <c r="B364" s="80" t="s">
        <v>114</v>
      </c>
      <c r="C364" s="53" t="s">
        <v>70</v>
      </c>
      <c r="D364" s="53" t="s">
        <v>65</v>
      </c>
      <c r="E364" s="53" t="s">
        <v>155</v>
      </c>
      <c r="F364" s="53" t="s">
        <v>133</v>
      </c>
      <c r="G364" s="53" t="s">
        <v>98</v>
      </c>
      <c r="H364" s="59">
        <f>'вед.прил.14'!I136</f>
        <v>319.8</v>
      </c>
      <c r="I364" s="59">
        <f>'вед.прил.14'!J136</f>
        <v>319.8</v>
      </c>
    </row>
    <row r="365" spans="2:9" ht="15">
      <c r="B365" s="79" t="s">
        <v>143</v>
      </c>
      <c r="C365" s="52" t="s">
        <v>70</v>
      </c>
      <c r="D365" s="52" t="s">
        <v>65</v>
      </c>
      <c r="E365" s="52" t="s">
        <v>155</v>
      </c>
      <c r="F365" s="52" t="s">
        <v>142</v>
      </c>
      <c r="G365" s="52"/>
      <c r="H365" s="57">
        <f>H366</f>
        <v>30</v>
      </c>
      <c r="I365" s="57">
        <f>I366</f>
        <v>30</v>
      </c>
    </row>
    <row r="366" spans="2:9" ht="15">
      <c r="B366" s="79" t="s">
        <v>145</v>
      </c>
      <c r="C366" s="52" t="s">
        <v>70</v>
      </c>
      <c r="D366" s="52" t="s">
        <v>65</v>
      </c>
      <c r="E366" s="52" t="s">
        <v>155</v>
      </c>
      <c r="F366" s="52" t="s">
        <v>144</v>
      </c>
      <c r="G366" s="52"/>
      <c r="H366" s="57">
        <f>H367</f>
        <v>30</v>
      </c>
      <c r="I366" s="57">
        <f>I367</f>
        <v>30</v>
      </c>
    </row>
    <row r="367" spans="2:9" ht="15">
      <c r="B367" s="80" t="s">
        <v>114</v>
      </c>
      <c r="C367" s="53" t="s">
        <v>70</v>
      </c>
      <c r="D367" s="53" t="s">
        <v>65</v>
      </c>
      <c r="E367" s="53" t="s">
        <v>155</v>
      </c>
      <c r="F367" s="53" t="s">
        <v>144</v>
      </c>
      <c r="G367" s="53" t="s">
        <v>98</v>
      </c>
      <c r="H367" s="59">
        <f>'вед.прил.14'!I139</f>
        <v>30</v>
      </c>
      <c r="I367" s="59">
        <f>'вед.прил.14'!J139</f>
        <v>30</v>
      </c>
    </row>
    <row r="368" spans="2:9" ht="47.25" customHeight="1">
      <c r="B368" s="78" t="s">
        <v>182</v>
      </c>
      <c r="C368" s="52" t="s">
        <v>70</v>
      </c>
      <c r="D368" s="52" t="s">
        <v>65</v>
      </c>
      <c r="E368" s="52" t="s">
        <v>286</v>
      </c>
      <c r="F368" s="52"/>
      <c r="G368" s="52"/>
      <c r="H368" s="57">
        <f>H369+H381</f>
        <v>6119.1</v>
      </c>
      <c r="I368" s="57">
        <f>I369+I381</f>
        <v>6119.1</v>
      </c>
    </row>
    <row r="369" spans="2:9" ht="62.25" customHeight="1">
      <c r="B369" s="79" t="s">
        <v>177</v>
      </c>
      <c r="C369" s="52" t="s">
        <v>70</v>
      </c>
      <c r="D369" s="52" t="s">
        <v>65</v>
      </c>
      <c r="E369" s="52" t="s">
        <v>19</v>
      </c>
      <c r="F369" s="52"/>
      <c r="G369" s="52"/>
      <c r="H369" s="57">
        <f>H370</f>
        <v>3619.1000000000004</v>
      </c>
      <c r="I369" s="57">
        <f>I370</f>
        <v>3619.1000000000004</v>
      </c>
    </row>
    <row r="370" spans="2:9" ht="60">
      <c r="B370" s="78" t="s">
        <v>472</v>
      </c>
      <c r="C370" s="52" t="s">
        <v>70</v>
      </c>
      <c r="D370" s="52" t="s">
        <v>65</v>
      </c>
      <c r="E370" s="52" t="s">
        <v>20</v>
      </c>
      <c r="F370" s="52"/>
      <c r="G370" s="52"/>
      <c r="H370" s="57">
        <f>H371</f>
        <v>3619.1000000000004</v>
      </c>
      <c r="I370" s="57">
        <f>I371</f>
        <v>3619.1000000000004</v>
      </c>
    </row>
    <row r="371" spans="2:9" ht="15">
      <c r="B371" s="79" t="s">
        <v>310</v>
      </c>
      <c r="C371" s="52" t="s">
        <v>70</v>
      </c>
      <c r="D371" s="52" t="s">
        <v>65</v>
      </c>
      <c r="E371" s="52" t="s">
        <v>21</v>
      </c>
      <c r="F371" s="52"/>
      <c r="G371" s="52"/>
      <c r="H371" s="57">
        <f>H372+H375+H378</f>
        <v>3619.1000000000004</v>
      </c>
      <c r="I371" s="57">
        <f>I372+I375+I378</f>
        <v>3619.1000000000004</v>
      </c>
    </row>
    <row r="372" spans="2:9" ht="88.5" customHeight="1">
      <c r="B372" s="78" t="s">
        <v>264</v>
      </c>
      <c r="C372" s="52" t="s">
        <v>70</v>
      </c>
      <c r="D372" s="52" t="s">
        <v>65</v>
      </c>
      <c r="E372" s="52" t="s">
        <v>21</v>
      </c>
      <c r="F372" s="52" t="s">
        <v>128</v>
      </c>
      <c r="G372" s="52"/>
      <c r="H372" s="57">
        <f>H373</f>
        <v>3341.3</v>
      </c>
      <c r="I372" s="57">
        <f>I373</f>
        <v>3341.3</v>
      </c>
    </row>
    <row r="373" spans="2:9" ht="30">
      <c r="B373" s="78" t="s">
        <v>141</v>
      </c>
      <c r="C373" s="52" t="s">
        <v>70</v>
      </c>
      <c r="D373" s="52" t="s">
        <v>65</v>
      </c>
      <c r="E373" s="52" t="s">
        <v>21</v>
      </c>
      <c r="F373" s="52" t="s">
        <v>140</v>
      </c>
      <c r="G373" s="52"/>
      <c r="H373" s="57">
        <f>H374</f>
        <v>3341.3</v>
      </c>
      <c r="I373" s="57">
        <f>I374</f>
        <v>3341.3</v>
      </c>
    </row>
    <row r="374" spans="2:9" ht="15">
      <c r="B374" s="80" t="s">
        <v>114</v>
      </c>
      <c r="C374" s="53" t="s">
        <v>70</v>
      </c>
      <c r="D374" s="53" t="s">
        <v>65</v>
      </c>
      <c r="E374" s="53" t="s">
        <v>21</v>
      </c>
      <c r="F374" s="53" t="s">
        <v>140</v>
      </c>
      <c r="G374" s="53" t="s">
        <v>98</v>
      </c>
      <c r="H374" s="59">
        <f>'вед.прил.14'!I146</f>
        <v>3341.3</v>
      </c>
      <c r="I374" s="59">
        <f>'вед.прил.14'!J146</f>
        <v>3341.3</v>
      </c>
    </row>
    <row r="375" spans="2:9" ht="30">
      <c r="B375" s="78" t="s">
        <v>130</v>
      </c>
      <c r="C375" s="52" t="s">
        <v>70</v>
      </c>
      <c r="D375" s="52" t="s">
        <v>65</v>
      </c>
      <c r="E375" s="52" t="s">
        <v>21</v>
      </c>
      <c r="F375" s="52" t="s">
        <v>131</v>
      </c>
      <c r="G375" s="52"/>
      <c r="H375" s="57">
        <f>H376</f>
        <v>257.8</v>
      </c>
      <c r="I375" s="57">
        <f>I376</f>
        <v>257.8</v>
      </c>
    </row>
    <row r="376" spans="2:9" ht="30">
      <c r="B376" s="79" t="s">
        <v>134</v>
      </c>
      <c r="C376" s="52" t="s">
        <v>70</v>
      </c>
      <c r="D376" s="52" t="s">
        <v>65</v>
      </c>
      <c r="E376" s="52" t="s">
        <v>21</v>
      </c>
      <c r="F376" s="52" t="s">
        <v>133</v>
      </c>
      <c r="G376" s="52"/>
      <c r="H376" s="57">
        <f>H377</f>
        <v>257.8</v>
      </c>
      <c r="I376" s="57">
        <f>I377</f>
        <v>257.8</v>
      </c>
    </row>
    <row r="377" spans="2:9" ht="15">
      <c r="B377" s="80" t="s">
        <v>114</v>
      </c>
      <c r="C377" s="53" t="s">
        <v>70</v>
      </c>
      <c r="D377" s="53" t="s">
        <v>65</v>
      </c>
      <c r="E377" s="53" t="s">
        <v>21</v>
      </c>
      <c r="F377" s="53" t="s">
        <v>133</v>
      </c>
      <c r="G377" s="53" t="s">
        <v>98</v>
      </c>
      <c r="H377" s="59">
        <f>'вед.прил.14'!I149</f>
        <v>257.8</v>
      </c>
      <c r="I377" s="59">
        <f>'вед.прил.14'!J149</f>
        <v>257.8</v>
      </c>
    </row>
    <row r="378" spans="2:9" ht="15">
      <c r="B378" s="79" t="s">
        <v>143</v>
      </c>
      <c r="C378" s="52" t="s">
        <v>70</v>
      </c>
      <c r="D378" s="52" t="s">
        <v>65</v>
      </c>
      <c r="E378" s="52" t="s">
        <v>21</v>
      </c>
      <c r="F378" s="52" t="s">
        <v>142</v>
      </c>
      <c r="G378" s="52"/>
      <c r="H378" s="57">
        <f>H379</f>
        <v>20</v>
      </c>
      <c r="I378" s="57">
        <f>I379</f>
        <v>20</v>
      </c>
    </row>
    <row r="379" spans="2:9" ht="15">
      <c r="B379" s="79" t="s">
        <v>145</v>
      </c>
      <c r="C379" s="52" t="s">
        <v>70</v>
      </c>
      <c r="D379" s="52" t="s">
        <v>65</v>
      </c>
      <c r="E379" s="52" t="s">
        <v>21</v>
      </c>
      <c r="F379" s="52" t="s">
        <v>144</v>
      </c>
      <c r="G379" s="52"/>
      <c r="H379" s="57">
        <f>H380</f>
        <v>20</v>
      </c>
      <c r="I379" s="57">
        <f>I380</f>
        <v>20</v>
      </c>
    </row>
    <row r="380" spans="2:9" ht="15">
      <c r="B380" s="80" t="s">
        <v>114</v>
      </c>
      <c r="C380" s="53" t="s">
        <v>70</v>
      </c>
      <c r="D380" s="53" t="s">
        <v>65</v>
      </c>
      <c r="E380" s="53" t="s">
        <v>21</v>
      </c>
      <c r="F380" s="53" t="s">
        <v>144</v>
      </c>
      <c r="G380" s="53" t="s">
        <v>98</v>
      </c>
      <c r="H380" s="59">
        <f>'вед.прил.14'!I152</f>
        <v>20</v>
      </c>
      <c r="I380" s="59">
        <f>'вед.прил.14'!J152</f>
        <v>20</v>
      </c>
    </row>
    <row r="381" spans="2:9" ht="42" customHeight="1">
      <c r="B381" s="79" t="s">
        <v>178</v>
      </c>
      <c r="C381" s="52" t="s">
        <v>70</v>
      </c>
      <c r="D381" s="52" t="s">
        <v>65</v>
      </c>
      <c r="E381" s="52" t="s">
        <v>16</v>
      </c>
      <c r="F381" s="52"/>
      <c r="G381" s="52"/>
      <c r="H381" s="57">
        <f aca="true" t="shared" si="42" ref="H381:I385">H382</f>
        <v>2500</v>
      </c>
      <c r="I381" s="57">
        <f t="shared" si="42"/>
        <v>2500</v>
      </c>
    </row>
    <row r="382" spans="2:9" ht="43.5" customHeight="1">
      <c r="B382" s="79" t="s">
        <v>154</v>
      </c>
      <c r="C382" s="52" t="s">
        <v>70</v>
      </c>
      <c r="D382" s="52" t="s">
        <v>65</v>
      </c>
      <c r="E382" s="52" t="s">
        <v>17</v>
      </c>
      <c r="F382" s="53"/>
      <c r="G382" s="53"/>
      <c r="H382" s="57">
        <f t="shared" si="42"/>
        <v>2500</v>
      </c>
      <c r="I382" s="57">
        <f t="shared" si="42"/>
        <v>2500</v>
      </c>
    </row>
    <row r="383" spans="2:9" ht="15">
      <c r="B383" s="79" t="s">
        <v>310</v>
      </c>
      <c r="C383" s="52" t="s">
        <v>70</v>
      </c>
      <c r="D383" s="52" t="s">
        <v>65</v>
      </c>
      <c r="E383" s="52" t="s">
        <v>18</v>
      </c>
      <c r="F383" s="53"/>
      <c r="G383" s="53"/>
      <c r="H383" s="57">
        <f t="shared" si="42"/>
        <v>2500</v>
      </c>
      <c r="I383" s="57">
        <f t="shared" si="42"/>
        <v>2500</v>
      </c>
    </row>
    <row r="384" spans="2:9" ht="30">
      <c r="B384" s="78" t="s">
        <v>130</v>
      </c>
      <c r="C384" s="52" t="s">
        <v>70</v>
      </c>
      <c r="D384" s="52" t="s">
        <v>65</v>
      </c>
      <c r="E384" s="52" t="s">
        <v>18</v>
      </c>
      <c r="F384" s="52" t="s">
        <v>131</v>
      </c>
      <c r="G384" s="53"/>
      <c r="H384" s="57">
        <f t="shared" si="42"/>
        <v>2500</v>
      </c>
      <c r="I384" s="57">
        <f t="shared" si="42"/>
        <v>2500</v>
      </c>
    </row>
    <row r="385" spans="2:9" ht="30">
      <c r="B385" s="79" t="s">
        <v>134</v>
      </c>
      <c r="C385" s="52" t="s">
        <v>70</v>
      </c>
      <c r="D385" s="52" t="s">
        <v>65</v>
      </c>
      <c r="E385" s="52" t="s">
        <v>18</v>
      </c>
      <c r="F385" s="52" t="s">
        <v>133</v>
      </c>
      <c r="G385" s="53"/>
      <c r="H385" s="57">
        <f t="shared" si="42"/>
        <v>2500</v>
      </c>
      <c r="I385" s="57">
        <f t="shared" si="42"/>
        <v>2500</v>
      </c>
    </row>
    <row r="386" spans="2:9" ht="15">
      <c r="B386" s="80" t="s">
        <v>114</v>
      </c>
      <c r="C386" s="53" t="s">
        <v>70</v>
      </c>
      <c r="D386" s="53" t="s">
        <v>65</v>
      </c>
      <c r="E386" s="53" t="s">
        <v>18</v>
      </c>
      <c r="F386" s="53" t="s">
        <v>133</v>
      </c>
      <c r="G386" s="53" t="s">
        <v>98</v>
      </c>
      <c r="H386" s="59">
        <f>'вед.прил.14'!I158</f>
        <v>2500</v>
      </c>
      <c r="I386" s="59">
        <f>'вед.прил.14'!J158</f>
        <v>2500</v>
      </c>
    </row>
    <row r="387" spans="2:9" ht="15">
      <c r="B387" s="81" t="s">
        <v>110</v>
      </c>
      <c r="C387" s="54" t="s">
        <v>67</v>
      </c>
      <c r="D387" s="52"/>
      <c r="E387" s="52"/>
      <c r="F387" s="52"/>
      <c r="G387" s="52"/>
      <c r="H387" s="56">
        <f>H390+H438</f>
        <v>26423</v>
      </c>
      <c r="I387" s="56">
        <f>I390+I438</f>
        <v>26393</v>
      </c>
    </row>
    <row r="388" spans="2:9" ht="15">
      <c r="B388" s="102" t="s">
        <v>114</v>
      </c>
      <c r="C388" s="54" t="s">
        <v>67</v>
      </c>
      <c r="D388" s="52"/>
      <c r="E388" s="52"/>
      <c r="F388" s="52"/>
      <c r="G388" s="52" t="s">
        <v>98</v>
      </c>
      <c r="H388" s="56">
        <f>H397+H402+H407+H413+H419+H425+H428+H431+H437+H443+H446+H449+H453+H456+H459</f>
        <v>26423</v>
      </c>
      <c r="I388" s="56">
        <f>I397+I402+I407+I413+I419+I425+I428+I431+I437+I443+I446+I449+I453+I456+I459</f>
        <v>26393</v>
      </c>
    </row>
    <row r="389" spans="2:9" ht="15">
      <c r="B389" s="102" t="s">
        <v>115</v>
      </c>
      <c r="C389" s="54" t="s">
        <v>67</v>
      </c>
      <c r="D389" s="52"/>
      <c r="E389" s="52"/>
      <c r="F389" s="52"/>
      <c r="G389" s="52" t="s">
        <v>99</v>
      </c>
      <c r="H389" s="56">
        <v>0</v>
      </c>
      <c r="I389" s="56">
        <v>0</v>
      </c>
    </row>
    <row r="390" spans="2:9" ht="14.25">
      <c r="B390" s="81" t="s">
        <v>59</v>
      </c>
      <c r="C390" s="54" t="s">
        <v>67</v>
      </c>
      <c r="D390" s="54" t="s">
        <v>63</v>
      </c>
      <c r="E390" s="54"/>
      <c r="F390" s="54"/>
      <c r="G390" s="54"/>
      <c r="H390" s="56">
        <f>H391</f>
        <v>19590.8</v>
      </c>
      <c r="I390" s="56">
        <f>I391</f>
        <v>19560.8</v>
      </c>
    </row>
    <row r="391" spans="2:9" ht="42" customHeight="1">
      <c r="B391" s="79" t="s">
        <v>199</v>
      </c>
      <c r="C391" s="52" t="s">
        <v>67</v>
      </c>
      <c r="D391" s="52" t="s">
        <v>63</v>
      </c>
      <c r="E391" s="52" t="s">
        <v>331</v>
      </c>
      <c r="F391" s="52"/>
      <c r="G391" s="52"/>
      <c r="H391" s="57">
        <f>H392+H408+H414+H420+H432</f>
        <v>19590.8</v>
      </c>
      <c r="I391" s="57">
        <f>I392+I408+I414+I420+I432</f>
        <v>19560.8</v>
      </c>
    </row>
    <row r="392" spans="2:9" ht="42.75" customHeight="1">
      <c r="B392" s="79" t="s">
        <v>217</v>
      </c>
      <c r="C392" s="52" t="s">
        <v>67</v>
      </c>
      <c r="D392" s="52" t="s">
        <v>63</v>
      </c>
      <c r="E392" s="52" t="s">
        <v>332</v>
      </c>
      <c r="F392" s="52"/>
      <c r="G392" s="52"/>
      <c r="H392" s="57">
        <f>H393+H398+H403</f>
        <v>30</v>
      </c>
      <c r="I392" s="57">
        <f>I393+I398+I403</f>
        <v>0</v>
      </c>
    </row>
    <row r="393" spans="2:9" ht="30">
      <c r="B393" s="79" t="s">
        <v>220</v>
      </c>
      <c r="C393" s="52" t="s">
        <v>67</v>
      </c>
      <c r="D393" s="52" t="s">
        <v>63</v>
      </c>
      <c r="E393" s="128" t="s">
        <v>218</v>
      </c>
      <c r="F393" s="52"/>
      <c r="G393" s="52"/>
      <c r="H393" s="57">
        <f aca="true" t="shared" si="43" ref="H393:I396">H394</f>
        <v>10</v>
      </c>
      <c r="I393" s="57">
        <f t="shared" si="43"/>
        <v>0</v>
      </c>
    </row>
    <row r="394" spans="2:9" ht="15">
      <c r="B394" s="79" t="s">
        <v>310</v>
      </c>
      <c r="C394" s="52" t="s">
        <v>67</v>
      </c>
      <c r="D394" s="52" t="s">
        <v>63</v>
      </c>
      <c r="E394" s="132" t="s">
        <v>219</v>
      </c>
      <c r="F394" s="52"/>
      <c r="G394" s="52"/>
      <c r="H394" s="57">
        <f t="shared" si="43"/>
        <v>10</v>
      </c>
      <c r="I394" s="57">
        <f t="shared" si="43"/>
        <v>0</v>
      </c>
    </row>
    <row r="395" spans="2:9" ht="45">
      <c r="B395" s="78" t="s">
        <v>137</v>
      </c>
      <c r="C395" s="52" t="s">
        <v>67</v>
      </c>
      <c r="D395" s="52" t="s">
        <v>63</v>
      </c>
      <c r="E395" s="52" t="s">
        <v>219</v>
      </c>
      <c r="F395" s="52" t="s">
        <v>136</v>
      </c>
      <c r="G395" s="52"/>
      <c r="H395" s="57">
        <f t="shared" si="43"/>
        <v>10</v>
      </c>
      <c r="I395" s="57">
        <f t="shared" si="43"/>
        <v>0</v>
      </c>
    </row>
    <row r="396" spans="2:9" ht="15">
      <c r="B396" s="78" t="s">
        <v>139</v>
      </c>
      <c r="C396" s="52" t="s">
        <v>67</v>
      </c>
      <c r="D396" s="52" t="s">
        <v>63</v>
      </c>
      <c r="E396" s="52" t="s">
        <v>219</v>
      </c>
      <c r="F396" s="52" t="s">
        <v>138</v>
      </c>
      <c r="G396" s="52"/>
      <c r="H396" s="57">
        <f t="shared" si="43"/>
        <v>10</v>
      </c>
      <c r="I396" s="57">
        <f t="shared" si="43"/>
        <v>0</v>
      </c>
    </row>
    <row r="397" spans="2:9" ht="15">
      <c r="B397" s="82" t="s">
        <v>114</v>
      </c>
      <c r="C397" s="53" t="s">
        <v>67</v>
      </c>
      <c r="D397" s="53" t="s">
        <v>63</v>
      </c>
      <c r="E397" s="53" t="s">
        <v>219</v>
      </c>
      <c r="F397" s="53" t="s">
        <v>138</v>
      </c>
      <c r="G397" s="53" t="s">
        <v>98</v>
      </c>
      <c r="H397" s="59">
        <f>'вед.прил.14'!I497</f>
        <v>10</v>
      </c>
      <c r="I397" s="59">
        <f>'вед.прил.14'!J497</f>
        <v>0</v>
      </c>
    </row>
    <row r="398" spans="2:9" ht="45">
      <c r="B398" s="130" t="s">
        <v>387</v>
      </c>
      <c r="C398" s="52" t="s">
        <v>67</v>
      </c>
      <c r="D398" s="52" t="s">
        <v>63</v>
      </c>
      <c r="E398" s="128" t="s">
        <v>388</v>
      </c>
      <c r="F398" s="53"/>
      <c r="G398" s="53"/>
      <c r="H398" s="57">
        <f aca="true" t="shared" si="44" ref="H398:I401">H399</f>
        <v>10</v>
      </c>
      <c r="I398" s="57">
        <f t="shared" si="44"/>
        <v>0</v>
      </c>
    </row>
    <row r="399" spans="2:9" ht="15">
      <c r="B399" s="130" t="s">
        <v>310</v>
      </c>
      <c r="C399" s="52" t="s">
        <v>67</v>
      </c>
      <c r="D399" s="52" t="s">
        <v>63</v>
      </c>
      <c r="E399" s="132" t="s">
        <v>389</v>
      </c>
      <c r="F399" s="53"/>
      <c r="G399" s="53"/>
      <c r="H399" s="57">
        <f t="shared" si="44"/>
        <v>10</v>
      </c>
      <c r="I399" s="57">
        <f t="shared" si="44"/>
        <v>0</v>
      </c>
    </row>
    <row r="400" spans="2:9" ht="30">
      <c r="B400" s="78" t="s">
        <v>130</v>
      </c>
      <c r="C400" s="52" t="s">
        <v>67</v>
      </c>
      <c r="D400" s="52" t="s">
        <v>63</v>
      </c>
      <c r="E400" s="132" t="s">
        <v>389</v>
      </c>
      <c r="F400" s="53" t="s">
        <v>131</v>
      </c>
      <c r="G400" s="53"/>
      <c r="H400" s="57">
        <f t="shared" si="44"/>
        <v>10</v>
      </c>
      <c r="I400" s="57">
        <f t="shared" si="44"/>
        <v>0</v>
      </c>
    </row>
    <row r="401" spans="2:9" ht="30">
      <c r="B401" s="79" t="s">
        <v>134</v>
      </c>
      <c r="C401" s="52" t="s">
        <v>67</v>
      </c>
      <c r="D401" s="52" t="s">
        <v>63</v>
      </c>
      <c r="E401" s="132" t="s">
        <v>389</v>
      </c>
      <c r="F401" s="53" t="s">
        <v>133</v>
      </c>
      <c r="G401" s="53"/>
      <c r="H401" s="57">
        <f t="shared" si="44"/>
        <v>10</v>
      </c>
      <c r="I401" s="57">
        <f t="shared" si="44"/>
        <v>0</v>
      </c>
    </row>
    <row r="402" spans="2:9" ht="15">
      <c r="B402" s="80" t="s">
        <v>114</v>
      </c>
      <c r="C402" s="53" t="s">
        <v>67</v>
      </c>
      <c r="D402" s="53" t="s">
        <v>63</v>
      </c>
      <c r="E402" s="132" t="s">
        <v>389</v>
      </c>
      <c r="F402" s="53" t="s">
        <v>133</v>
      </c>
      <c r="G402" s="53" t="s">
        <v>98</v>
      </c>
      <c r="H402" s="59">
        <f>'вед.прил.14'!I502</f>
        <v>10</v>
      </c>
      <c r="I402" s="59">
        <f>'вед.прил.14'!J502</f>
        <v>0</v>
      </c>
    </row>
    <row r="403" spans="2:9" ht="45">
      <c r="B403" s="87" t="s">
        <v>221</v>
      </c>
      <c r="C403" s="52" t="s">
        <v>67</v>
      </c>
      <c r="D403" s="52" t="s">
        <v>63</v>
      </c>
      <c r="E403" s="128" t="s">
        <v>222</v>
      </c>
      <c r="F403" s="53"/>
      <c r="G403" s="53"/>
      <c r="H403" s="57">
        <f aca="true" t="shared" si="45" ref="H403:I406">H404</f>
        <v>10</v>
      </c>
      <c r="I403" s="57">
        <f t="shared" si="45"/>
        <v>0</v>
      </c>
    </row>
    <row r="404" spans="2:9" ht="15">
      <c r="B404" s="130" t="s">
        <v>310</v>
      </c>
      <c r="C404" s="52" t="s">
        <v>67</v>
      </c>
      <c r="D404" s="52" t="s">
        <v>63</v>
      </c>
      <c r="E404" s="132" t="s">
        <v>223</v>
      </c>
      <c r="F404" s="53"/>
      <c r="G404" s="53"/>
      <c r="H404" s="57">
        <f t="shared" si="45"/>
        <v>10</v>
      </c>
      <c r="I404" s="57">
        <f t="shared" si="45"/>
        <v>0</v>
      </c>
    </row>
    <row r="405" spans="2:9" ht="30">
      <c r="B405" s="78" t="s">
        <v>130</v>
      </c>
      <c r="C405" s="52" t="s">
        <v>67</v>
      </c>
      <c r="D405" s="52" t="s">
        <v>63</v>
      </c>
      <c r="E405" s="132" t="s">
        <v>223</v>
      </c>
      <c r="F405" s="52" t="s">
        <v>131</v>
      </c>
      <c r="G405" s="53"/>
      <c r="H405" s="57">
        <f t="shared" si="45"/>
        <v>10</v>
      </c>
      <c r="I405" s="57">
        <f t="shared" si="45"/>
        <v>0</v>
      </c>
    </row>
    <row r="406" spans="2:9" ht="30">
      <c r="B406" s="79" t="s">
        <v>134</v>
      </c>
      <c r="C406" s="52" t="s">
        <v>67</v>
      </c>
      <c r="D406" s="52" t="s">
        <v>63</v>
      </c>
      <c r="E406" s="132" t="s">
        <v>223</v>
      </c>
      <c r="F406" s="52" t="s">
        <v>133</v>
      </c>
      <c r="G406" s="53"/>
      <c r="H406" s="57">
        <f t="shared" si="45"/>
        <v>10</v>
      </c>
      <c r="I406" s="57">
        <f t="shared" si="45"/>
        <v>0</v>
      </c>
    </row>
    <row r="407" spans="2:9" ht="15">
      <c r="B407" s="80" t="s">
        <v>114</v>
      </c>
      <c r="C407" s="53" t="s">
        <v>67</v>
      </c>
      <c r="D407" s="53" t="s">
        <v>63</v>
      </c>
      <c r="E407" s="132" t="s">
        <v>223</v>
      </c>
      <c r="F407" s="53" t="s">
        <v>133</v>
      </c>
      <c r="G407" s="53" t="s">
        <v>98</v>
      </c>
      <c r="H407" s="59">
        <f>'вед.прил.14'!I507</f>
        <v>10</v>
      </c>
      <c r="I407" s="59">
        <f>'вед.прил.14'!J507</f>
        <v>0</v>
      </c>
    </row>
    <row r="408" spans="2:9" ht="30">
      <c r="B408" s="78" t="s">
        <v>36</v>
      </c>
      <c r="C408" s="52" t="s">
        <v>67</v>
      </c>
      <c r="D408" s="52" t="s">
        <v>63</v>
      </c>
      <c r="E408" s="52" t="s">
        <v>328</v>
      </c>
      <c r="F408" s="52"/>
      <c r="G408" s="52"/>
      <c r="H408" s="57">
        <f aca="true" t="shared" si="46" ref="H408:I412">H409</f>
        <v>13713.1</v>
      </c>
      <c r="I408" s="57">
        <f t="shared" si="46"/>
        <v>13713.1</v>
      </c>
    </row>
    <row r="409" spans="2:9" ht="60">
      <c r="B409" s="79" t="s">
        <v>327</v>
      </c>
      <c r="C409" s="52" t="s">
        <v>67</v>
      </c>
      <c r="D409" s="52" t="s">
        <v>63</v>
      </c>
      <c r="E409" s="52" t="s">
        <v>329</v>
      </c>
      <c r="F409" s="52"/>
      <c r="G409" s="52"/>
      <c r="H409" s="57">
        <f t="shared" si="46"/>
        <v>13713.1</v>
      </c>
      <c r="I409" s="57">
        <f t="shared" si="46"/>
        <v>13713.1</v>
      </c>
    </row>
    <row r="410" spans="2:9" ht="15">
      <c r="B410" s="79" t="s">
        <v>310</v>
      </c>
      <c r="C410" s="52" t="s">
        <v>67</v>
      </c>
      <c r="D410" s="52" t="s">
        <v>63</v>
      </c>
      <c r="E410" s="52" t="s">
        <v>330</v>
      </c>
      <c r="F410" s="52"/>
      <c r="G410" s="52"/>
      <c r="H410" s="57">
        <f t="shared" si="46"/>
        <v>13713.1</v>
      </c>
      <c r="I410" s="57">
        <f t="shared" si="46"/>
        <v>13713.1</v>
      </c>
    </row>
    <row r="411" spans="2:9" ht="45">
      <c r="B411" s="78" t="s">
        <v>137</v>
      </c>
      <c r="C411" s="52" t="s">
        <v>67</v>
      </c>
      <c r="D411" s="52" t="s">
        <v>63</v>
      </c>
      <c r="E411" s="52" t="s">
        <v>330</v>
      </c>
      <c r="F411" s="52" t="s">
        <v>136</v>
      </c>
      <c r="G411" s="52"/>
      <c r="H411" s="57">
        <f t="shared" si="46"/>
        <v>13713.1</v>
      </c>
      <c r="I411" s="57">
        <f t="shared" si="46"/>
        <v>13713.1</v>
      </c>
    </row>
    <row r="412" spans="2:9" ht="15">
      <c r="B412" s="78" t="s">
        <v>139</v>
      </c>
      <c r="C412" s="52" t="s">
        <v>67</v>
      </c>
      <c r="D412" s="52" t="s">
        <v>63</v>
      </c>
      <c r="E412" s="52" t="s">
        <v>330</v>
      </c>
      <c r="F412" s="52" t="s">
        <v>138</v>
      </c>
      <c r="G412" s="52"/>
      <c r="H412" s="57">
        <f t="shared" si="46"/>
        <v>13713.1</v>
      </c>
      <c r="I412" s="57">
        <f t="shared" si="46"/>
        <v>13713.1</v>
      </c>
    </row>
    <row r="413" spans="2:9" ht="15">
      <c r="B413" s="80" t="s">
        <v>114</v>
      </c>
      <c r="C413" s="53" t="s">
        <v>67</v>
      </c>
      <c r="D413" s="53" t="s">
        <v>63</v>
      </c>
      <c r="E413" s="53" t="s">
        <v>330</v>
      </c>
      <c r="F413" s="53" t="s">
        <v>138</v>
      </c>
      <c r="G413" s="53" t="s">
        <v>98</v>
      </c>
      <c r="H413" s="59">
        <f>'вед.прил.14'!I513</f>
        <v>13713.1</v>
      </c>
      <c r="I413" s="59">
        <f>'вед.прил.14'!J513</f>
        <v>13713.1</v>
      </c>
    </row>
    <row r="414" spans="2:9" ht="30">
      <c r="B414" s="79" t="s">
        <v>37</v>
      </c>
      <c r="C414" s="52" t="s">
        <v>67</v>
      </c>
      <c r="D414" s="52" t="s">
        <v>63</v>
      </c>
      <c r="E414" s="52" t="s">
        <v>323</v>
      </c>
      <c r="F414" s="52"/>
      <c r="G414" s="52"/>
      <c r="H414" s="57">
        <f aca="true" t="shared" si="47" ref="H414:I418">H415</f>
        <v>2474.1</v>
      </c>
      <c r="I414" s="57">
        <f t="shared" si="47"/>
        <v>2474.1</v>
      </c>
    </row>
    <row r="415" spans="2:9" ht="30">
      <c r="B415" s="79" t="s">
        <v>324</v>
      </c>
      <c r="C415" s="52" t="s">
        <v>67</v>
      </c>
      <c r="D415" s="52" t="s">
        <v>63</v>
      </c>
      <c r="E415" s="52" t="s">
        <v>325</v>
      </c>
      <c r="F415" s="52"/>
      <c r="G415" s="52"/>
      <c r="H415" s="57">
        <f t="shared" si="47"/>
        <v>2474.1</v>
      </c>
      <c r="I415" s="57">
        <f t="shared" si="47"/>
        <v>2474.1</v>
      </c>
    </row>
    <row r="416" spans="2:9" ht="15">
      <c r="B416" s="79" t="s">
        <v>310</v>
      </c>
      <c r="C416" s="52" t="s">
        <v>67</v>
      </c>
      <c r="D416" s="52" t="s">
        <v>63</v>
      </c>
      <c r="E416" s="52" t="s">
        <v>326</v>
      </c>
      <c r="F416" s="52"/>
      <c r="G416" s="52"/>
      <c r="H416" s="57">
        <f t="shared" si="47"/>
        <v>2474.1</v>
      </c>
      <c r="I416" s="57">
        <f t="shared" si="47"/>
        <v>2474.1</v>
      </c>
    </row>
    <row r="417" spans="2:9" ht="45">
      <c r="B417" s="78" t="s">
        <v>137</v>
      </c>
      <c r="C417" s="52" t="s">
        <v>67</v>
      </c>
      <c r="D417" s="52" t="s">
        <v>63</v>
      </c>
      <c r="E417" s="52" t="s">
        <v>326</v>
      </c>
      <c r="F417" s="52" t="s">
        <v>136</v>
      </c>
      <c r="G417" s="52"/>
      <c r="H417" s="57">
        <f t="shared" si="47"/>
        <v>2474.1</v>
      </c>
      <c r="I417" s="57">
        <f t="shared" si="47"/>
        <v>2474.1</v>
      </c>
    </row>
    <row r="418" spans="2:9" ht="15">
      <c r="B418" s="78" t="s">
        <v>139</v>
      </c>
      <c r="C418" s="52" t="s">
        <v>67</v>
      </c>
      <c r="D418" s="52" t="s">
        <v>63</v>
      </c>
      <c r="E418" s="52" t="s">
        <v>326</v>
      </c>
      <c r="F418" s="52" t="s">
        <v>138</v>
      </c>
      <c r="G418" s="52"/>
      <c r="H418" s="57">
        <f t="shared" si="47"/>
        <v>2474.1</v>
      </c>
      <c r="I418" s="57">
        <f t="shared" si="47"/>
        <v>2474.1</v>
      </c>
    </row>
    <row r="419" spans="2:9" ht="15">
      <c r="B419" s="80" t="s">
        <v>114</v>
      </c>
      <c r="C419" s="53" t="s">
        <v>67</v>
      </c>
      <c r="D419" s="53" t="s">
        <v>63</v>
      </c>
      <c r="E419" s="53" t="s">
        <v>326</v>
      </c>
      <c r="F419" s="53" t="s">
        <v>138</v>
      </c>
      <c r="G419" s="53" t="s">
        <v>98</v>
      </c>
      <c r="H419" s="59">
        <f>'вед.прил.14'!I519</f>
        <v>2474.1</v>
      </c>
      <c r="I419" s="59">
        <f>'вед.прил.14'!J519</f>
        <v>2474.1</v>
      </c>
    </row>
    <row r="420" spans="2:9" ht="30">
      <c r="B420" s="79" t="s">
        <v>38</v>
      </c>
      <c r="C420" s="52" t="s">
        <v>67</v>
      </c>
      <c r="D420" s="52" t="s">
        <v>63</v>
      </c>
      <c r="E420" s="52" t="s">
        <v>320</v>
      </c>
      <c r="F420" s="52"/>
      <c r="G420" s="52"/>
      <c r="H420" s="57">
        <f>H421</f>
        <v>2942.6</v>
      </c>
      <c r="I420" s="57">
        <f>I421</f>
        <v>2942.6</v>
      </c>
    </row>
    <row r="421" spans="2:9" ht="30">
      <c r="B421" s="79" t="s">
        <v>151</v>
      </c>
      <c r="C421" s="52" t="s">
        <v>67</v>
      </c>
      <c r="D421" s="52" t="s">
        <v>63</v>
      </c>
      <c r="E421" s="52" t="s">
        <v>321</v>
      </c>
      <c r="F421" s="52"/>
      <c r="G421" s="52"/>
      <c r="H421" s="57">
        <f>H422</f>
        <v>2942.6</v>
      </c>
      <c r="I421" s="57">
        <f>I422</f>
        <v>2942.6</v>
      </c>
    </row>
    <row r="422" spans="2:9" ht="15">
      <c r="B422" s="79" t="s">
        <v>310</v>
      </c>
      <c r="C422" s="52" t="s">
        <v>67</v>
      </c>
      <c r="D422" s="52" t="s">
        <v>63</v>
      </c>
      <c r="E422" s="52" t="s">
        <v>322</v>
      </c>
      <c r="F422" s="52"/>
      <c r="G422" s="52"/>
      <c r="H422" s="57">
        <f>H423+H426+H429</f>
        <v>2942.6</v>
      </c>
      <c r="I422" s="57">
        <f>I423+I426+I429</f>
        <v>2942.6</v>
      </c>
    </row>
    <row r="423" spans="2:9" ht="90.75" customHeight="1">
      <c r="B423" s="78" t="s">
        <v>264</v>
      </c>
      <c r="C423" s="52" t="s">
        <v>67</v>
      </c>
      <c r="D423" s="52" t="s">
        <v>63</v>
      </c>
      <c r="E423" s="52" t="s">
        <v>322</v>
      </c>
      <c r="F423" s="52" t="s">
        <v>128</v>
      </c>
      <c r="G423" s="52"/>
      <c r="H423" s="57">
        <f>H424</f>
        <v>2408</v>
      </c>
      <c r="I423" s="57">
        <f>I424</f>
        <v>2408</v>
      </c>
    </row>
    <row r="424" spans="2:9" ht="31.5" customHeight="1">
      <c r="B424" s="78" t="s">
        <v>141</v>
      </c>
      <c r="C424" s="52" t="s">
        <v>67</v>
      </c>
      <c r="D424" s="52" t="s">
        <v>63</v>
      </c>
      <c r="E424" s="52" t="s">
        <v>322</v>
      </c>
      <c r="F424" s="52" t="s">
        <v>140</v>
      </c>
      <c r="G424" s="52"/>
      <c r="H424" s="57">
        <f>H425</f>
        <v>2408</v>
      </c>
      <c r="I424" s="57">
        <f>I425</f>
        <v>2408</v>
      </c>
    </row>
    <row r="425" spans="2:9" ht="17.25" customHeight="1">
      <c r="B425" s="82" t="s">
        <v>114</v>
      </c>
      <c r="C425" s="53" t="s">
        <v>67</v>
      </c>
      <c r="D425" s="53" t="s">
        <v>63</v>
      </c>
      <c r="E425" s="53" t="s">
        <v>322</v>
      </c>
      <c r="F425" s="53" t="s">
        <v>140</v>
      </c>
      <c r="G425" s="53" t="s">
        <v>98</v>
      </c>
      <c r="H425" s="59">
        <f>'вед.прил.14'!I525</f>
        <v>2408</v>
      </c>
      <c r="I425" s="59">
        <f>'вед.прил.14'!J525</f>
        <v>2408</v>
      </c>
    </row>
    <row r="426" spans="2:9" ht="30">
      <c r="B426" s="78" t="s">
        <v>130</v>
      </c>
      <c r="C426" s="52" t="s">
        <v>67</v>
      </c>
      <c r="D426" s="52" t="s">
        <v>63</v>
      </c>
      <c r="E426" s="52" t="s">
        <v>322</v>
      </c>
      <c r="F426" s="52" t="s">
        <v>131</v>
      </c>
      <c r="G426" s="52"/>
      <c r="H426" s="57">
        <f>H427</f>
        <v>529.6</v>
      </c>
      <c r="I426" s="57">
        <f>I427</f>
        <v>529.6</v>
      </c>
    </row>
    <row r="427" spans="2:9" ht="30">
      <c r="B427" s="79" t="s">
        <v>134</v>
      </c>
      <c r="C427" s="52" t="s">
        <v>67</v>
      </c>
      <c r="D427" s="52" t="s">
        <v>63</v>
      </c>
      <c r="E427" s="52" t="s">
        <v>322</v>
      </c>
      <c r="F427" s="52" t="s">
        <v>133</v>
      </c>
      <c r="G427" s="52"/>
      <c r="H427" s="57">
        <f>H428</f>
        <v>529.6</v>
      </c>
      <c r="I427" s="57">
        <f>I428</f>
        <v>529.6</v>
      </c>
    </row>
    <row r="428" spans="2:9" ht="15">
      <c r="B428" s="80" t="s">
        <v>114</v>
      </c>
      <c r="C428" s="53" t="s">
        <v>67</v>
      </c>
      <c r="D428" s="53" t="s">
        <v>63</v>
      </c>
      <c r="E428" s="53" t="s">
        <v>322</v>
      </c>
      <c r="F428" s="53" t="s">
        <v>133</v>
      </c>
      <c r="G428" s="53" t="s">
        <v>98</v>
      </c>
      <c r="H428" s="59">
        <f>'вед.прил.14'!I528</f>
        <v>529.6</v>
      </c>
      <c r="I428" s="59">
        <f>'вед.прил.14'!J528</f>
        <v>529.6</v>
      </c>
    </row>
    <row r="429" spans="2:9" ht="15">
      <c r="B429" s="79" t="s">
        <v>143</v>
      </c>
      <c r="C429" s="52" t="s">
        <v>67</v>
      </c>
      <c r="D429" s="52" t="s">
        <v>63</v>
      </c>
      <c r="E429" s="52" t="s">
        <v>322</v>
      </c>
      <c r="F429" s="52" t="s">
        <v>142</v>
      </c>
      <c r="G429" s="52"/>
      <c r="H429" s="57">
        <f>H430</f>
        <v>5</v>
      </c>
      <c r="I429" s="57">
        <f>I430</f>
        <v>5</v>
      </c>
    </row>
    <row r="430" spans="2:9" ht="15">
      <c r="B430" s="79" t="s">
        <v>145</v>
      </c>
      <c r="C430" s="52" t="s">
        <v>67</v>
      </c>
      <c r="D430" s="52" t="s">
        <v>63</v>
      </c>
      <c r="E430" s="52" t="s">
        <v>322</v>
      </c>
      <c r="F430" s="52" t="s">
        <v>144</v>
      </c>
      <c r="G430" s="52"/>
      <c r="H430" s="57">
        <f>H431</f>
        <v>5</v>
      </c>
      <c r="I430" s="57">
        <f>I431</f>
        <v>5</v>
      </c>
    </row>
    <row r="431" spans="2:9" ht="15">
      <c r="B431" s="82" t="s">
        <v>114</v>
      </c>
      <c r="C431" s="53" t="s">
        <v>67</v>
      </c>
      <c r="D431" s="53" t="s">
        <v>63</v>
      </c>
      <c r="E431" s="53" t="s">
        <v>322</v>
      </c>
      <c r="F431" s="53" t="s">
        <v>144</v>
      </c>
      <c r="G431" s="53" t="s">
        <v>98</v>
      </c>
      <c r="H431" s="59">
        <f>'вед.прил.14'!I531</f>
        <v>5</v>
      </c>
      <c r="I431" s="59">
        <f>'вед.прил.14'!J531</f>
        <v>5</v>
      </c>
    </row>
    <row r="432" spans="2:9" ht="30">
      <c r="B432" s="79" t="s">
        <v>39</v>
      </c>
      <c r="C432" s="52" t="s">
        <v>67</v>
      </c>
      <c r="D432" s="52" t="s">
        <v>63</v>
      </c>
      <c r="E432" s="52" t="s">
        <v>318</v>
      </c>
      <c r="F432" s="52"/>
      <c r="G432" s="52"/>
      <c r="H432" s="59">
        <f aca="true" t="shared" si="48" ref="H432:I436">H433</f>
        <v>431</v>
      </c>
      <c r="I432" s="59">
        <f t="shared" si="48"/>
        <v>431</v>
      </c>
    </row>
    <row r="433" spans="2:9" ht="30">
      <c r="B433" s="79" t="s">
        <v>317</v>
      </c>
      <c r="C433" s="52" t="s">
        <v>67</v>
      </c>
      <c r="D433" s="52" t="s">
        <v>63</v>
      </c>
      <c r="E433" s="52" t="s">
        <v>318</v>
      </c>
      <c r="F433" s="52"/>
      <c r="G433" s="52"/>
      <c r="H433" s="57">
        <f t="shared" si="48"/>
        <v>431</v>
      </c>
      <c r="I433" s="57">
        <f t="shared" si="48"/>
        <v>431</v>
      </c>
    </row>
    <row r="434" spans="2:9" ht="15">
      <c r="B434" s="79" t="s">
        <v>310</v>
      </c>
      <c r="C434" s="52" t="s">
        <v>67</v>
      </c>
      <c r="D434" s="52" t="s">
        <v>63</v>
      </c>
      <c r="E434" s="52" t="s">
        <v>319</v>
      </c>
      <c r="F434" s="52"/>
      <c r="G434" s="52"/>
      <c r="H434" s="57">
        <f t="shared" si="48"/>
        <v>431</v>
      </c>
      <c r="I434" s="57">
        <f t="shared" si="48"/>
        <v>431</v>
      </c>
    </row>
    <row r="435" spans="2:9" ht="32.25" customHeight="1">
      <c r="B435" s="78" t="s">
        <v>130</v>
      </c>
      <c r="C435" s="52" t="s">
        <v>67</v>
      </c>
      <c r="D435" s="52" t="s">
        <v>63</v>
      </c>
      <c r="E435" s="52" t="s">
        <v>319</v>
      </c>
      <c r="F435" s="52" t="s">
        <v>131</v>
      </c>
      <c r="G435" s="52"/>
      <c r="H435" s="57">
        <f t="shared" si="48"/>
        <v>431</v>
      </c>
      <c r="I435" s="57">
        <f t="shared" si="48"/>
        <v>431</v>
      </c>
    </row>
    <row r="436" spans="2:9" ht="30">
      <c r="B436" s="79" t="s">
        <v>134</v>
      </c>
      <c r="C436" s="52" t="s">
        <v>67</v>
      </c>
      <c r="D436" s="52" t="s">
        <v>63</v>
      </c>
      <c r="E436" s="52" t="s">
        <v>319</v>
      </c>
      <c r="F436" s="52" t="s">
        <v>133</v>
      </c>
      <c r="G436" s="52"/>
      <c r="H436" s="57">
        <f t="shared" si="48"/>
        <v>431</v>
      </c>
      <c r="I436" s="57">
        <f t="shared" si="48"/>
        <v>431</v>
      </c>
    </row>
    <row r="437" spans="2:9" ht="15">
      <c r="B437" s="82" t="s">
        <v>114</v>
      </c>
      <c r="C437" s="53" t="s">
        <v>67</v>
      </c>
      <c r="D437" s="53" t="s">
        <v>63</v>
      </c>
      <c r="E437" s="53" t="s">
        <v>319</v>
      </c>
      <c r="F437" s="53" t="s">
        <v>133</v>
      </c>
      <c r="G437" s="53" t="s">
        <v>98</v>
      </c>
      <c r="H437" s="59">
        <f>'вед.прил.14'!I537</f>
        <v>431</v>
      </c>
      <c r="I437" s="59">
        <f>'вед.прил.14'!J537</f>
        <v>431</v>
      </c>
    </row>
    <row r="438" spans="2:9" ht="28.5">
      <c r="B438" s="81" t="s">
        <v>111</v>
      </c>
      <c r="C438" s="54" t="s">
        <v>67</v>
      </c>
      <c r="D438" s="54" t="s">
        <v>66</v>
      </c>
      <c r="E438" s="54"/>
      <c r="F438" s="54"/>
      <c r="G438" s="54"/>
      <c r="H438" s="56">
        <f>H439</f>
        <v>6832.2</v>
      </c>
      <c r="I438" s="56">
        <f>I439</f>
        <v>6832.2</v>
      </c>
    </row>
    <row r="439" spans="2:9" ht="15">
      <c r="B439" s="78" t="s">
        <v>32</v>
      </c>
      <c r="C439" s="52" t="s">
        <v>67</v>
      </c>
      <c r="D439" s="52" t="s">
        <v>66</v>
      </c>
      <c r="E439" s="52" t="s">
        <v>280</v>
      </c>
      <c r="F439" s="52"/>
      <c r="G439" s="52"/>
      <c r="H439" s="57">
        <f>H440+H450</f>
        <v>6832.2</v>
      </c>
      <c r="I439" s="57">
        <f>I440+I450</f>
        <v>6832.2</v>
      </c>
    </row>
    <row r="440" spans="2:9" ht="30">
      <c r="B440" s="83" t="s">
        <v>127</v>
      </c>
      <c r="C440" s="52" t="s">
        <v>67</v>
      </c>
      <c r="D440" s="52" t="s">
        <v>66</v>
      </c>
      <c r="E440" s="52" t="s">
        <v>281</v>
      </c>
      <c r="F440" s="52"/>
      <c r="G440" s="52"/>
      <c r="H440" s="57">
        <f>H441+H444+H447</f>
        <v>2978.2</v>
      </c>
      <c r="I440" s="57">
        <f>I441+I444+I447</f>
        <v>2978.2</v>
      </c>
    </row>
    <row r="441" spans="2:9" ht="88.5" customHeight="1">
      <c r="B441" s="78" t="s">
        <v>264</v>
      </c>
      <c r="C441" s="52" t="s">
        <v>67</v>
      </c>
      <c r="D441" s="52" t="s">
        <v>66</v>
      </c>
      <c r="E441" s="52" t="s">
        <v>281</v>
      </c>
      <c r="F441" s="52" t="s">
        <v>128</v>
      </c>
      <c r="G441" s="52"/>
      <c r="H441" s="57">
        <f>H442</f>
        <v>2936.5</v>
      </c>
      <c r="I441" s="57">
        <f>I442</f>
        <v>2936.5</v>
      </c>
    </row>
    <row r="442" spans="2:9" ht="30.75" customHeight="1">
      <c r="B442" s="78" t="s">
        <v>132</v>
      </c>
      <c r="C442" s="52" t="s">
        <v>67</v>
      </c>
      <c r="D442" s="52" t="s">
        <v>66</v>
      </c>
      <c r="E442" s="52" t="s">
        <v>281</v>
      </c>
      <c r="F442" s="52" t="s">
        <v>129</v>
      </c>
      <c r="G442" s="52"/>
      <c r="H442" s="57">
        <f>H443</f>
        <v>2936.5</v>
      </c>
      <c r="I442" s="57">
        <f>I443</f>
        <v>2936.5</v>
      </c>
    </row>
    <row r="443" spans="2:9" ht="15">
      <c r="B443" s="80" t="s">
        <v>114</v>
      </c>
      <c r="C443" s="53" t="s">
        <v>67</v>
      </c>
      <c r="D443" s="53" t="s">
        <v>66</v>
      </c>
      <c r="E443" s="53" t="s">
        <v>281</v>
      </c>
      <c r="F443" s="53" t="s">
        <v>129</v>
      </c>
      <c r="G443" s="53" t="s">
        <v>98</v>
      </c>
      <c r="H443" s="57">
        <f>'вед.прил.14'!I543</f>
        <v>2936.5</v>
      </c>
      <c r="I443" s="57">
        <f>'вед.прил.14'!J543</f>
        <v>2936.5</v>
      </c>
    </row>
    <row r="444" spans="2:9" ht="30">
      <c r="B444" s="78" t="s">
        <v>130</v>
      </c>
      <c r="C444" s="52" t="s">
        <v>67</v>
      </c>
      <c r="D444" s="52" t="s">
        <v>66</v>
      </c>
      <c r="E444" s="52" t="s">
        <v>281</v>
      </c>
      <c r="F444" s="52" t="s">
        <v>131</v>
      </c>
      <c r="G444" s="52"/>
      <c r="H444" s="59">
        <f>H445</f>
        <v>36.7</v>
      </c>
      <c r="I444" s="59">
        <f>I445</f>
        <v>36.7</v>
      </c>
    </row>
    <row r="445" spans="2:9" ht="29.25" customHeight="1">
      <c r="B445" s="79" t="s">
        <v>134</v>
      </c>
      <c r="C445" s="52" t="s">
        <v>67</v>
      </c>
      <c r="D445" s="52" t="s">
        <v>66</v>
      </c>
      <c r="E445" s="52" t="s">
        <v>281</v>
      </c>
      <c r="F445" s="52" t="s">
        <v>133</v>
      </c>
      <c r="G445" s="52"/>
      <c r="H445" s="57">
        <f>H446</f>
        <v>36.7</v>
      </c>
      <c r="I445" s="57">
        <f>I446</f>
        <v>36.7</v>
      </c>
    </row>
    <row r="446" spans="2:9" ht="15">
      <c r="B446" s="80" t="s">
        <v>114</v>
      </c>
      <c r="C446" s="53" t="s">
        <v>67</v>
      </c>
      <c r="D446" s="53" t="s">
        <v>66</v>
      </c>
      <c r="E446" s="53" t="s">
        <v>281</v>
      </c>
      <c r="F446" s="53" t="s">
        <v>133</v>
      </c>
      <c r="G446" s="53" t="s">
        <v>98</v>
      </c>
      <c r="H446" s="57">
        <f>'вед.прил.14'!I546</f>
        <v>36.7</v>
      </c>
      <c r="I446" s="57">
        <f>'вед.прил.14'!J546</f>
        <v>36.7</v>
      </c>
    </row>
    <row r="447" spans="2:9" ht="15">
      <c r="B447" s="79" t="s">
        <v>143</v>
      </c>
      <c r="C447" s="52" t="s">
        <v>67</v>
      </c>
      <c r="D447" s="52" t="s">
        <v>66</v>
      </c>
      <c r="E447" s="52" t="s">
        <v>281</v>
      </c>
      <c r="F447" s="52" t="s">
        <v>142</v>
      </c>
      <c r="G447" s="52"/>
      <c r="H447" s="57">
        <f>H448</f>
        <v>5</v>
      </c>
      <c r="I447" s="57">
        <f>I448</f>
        <v>5</v>
      </c>
    </row>
    <row r="448" spans="2:9" ht="15">
      <c r="B448" s="79" t="s">
        <v>145</v>
      </c>
      <c r="C448" s="52" t="s">
        <v>67</v>
      </c>
      <c r="D448" s="52" t="s">
        <v>66</v>
      </c>
      <c r="E448" s="52" t="s">
        <v>281</v>
      </c>
      <c r="F448" s="52" t="s">
        <v>144</v>
      </c>
      <c r="G448" s="52"/>
      <c r="H448" s="57">
        <f>H449</f>
        <v>5</v>
      </c>
      <c r="I448" s="57">
        <f>I449</f>
        <v>5</v>
      </c>
    </row>
    <row r="449" spans="2:9" ht="15">
      <c r="B449" s="82" t="s">
        <v>114</v>
      </c>
      <c r="C449" s="53" t="s">
        <v>67</v>
      </c>
      <c r="D449" s="53" t="s">
        <v>66</v>
      </c>
      <c r="E449" s="53" t="s">
        <v>281</v>
      </c>
      <c r="F449" s="53" t="s">
        <v>144</v>
      </c>
      <c r="G449" s="53" t="s">
        <v>98</v>
      </c>
      <c r="H449" s="59">
        <f>'вед.прил.14'!I549</f>
        <v>5</v>
      </c>
      <c r="I449" s="59">
        <f>'вед.прил.14'!J549</f>
        <v>5</v>
      </c>
    </row>
    <row r="450" spans="2:9" ht="30">
      <c r="B450" s="78" t="s">
        <v>224</v>
      </c>
      <c r="C450" s="52" t="s">
        <v>67</v>
      </c>
      <c r="D450" s="52" t="s">
        <v>66</v>
      </c>
      <c r="E450" s="52" t="s">
        <v>225</v>
      </c>
      <c r="F450" s="52"/>
      <c r="G450" s="52"/>
      <c r="H450" s="59">
        <f>H451+H454+H457</f>
        <v>3854</v>
      </c>
      <c r="I450" s="59">
        <f>I451+I454+I457</f>
        <v>3854</v>
      </c>
    </row>
    <row r="451" spans="2:9" ht="90" customHeight="1">
      <c r="B451" s="78" t="s">
        <v>264</v>
      </c>
      <c r="C451" s="52" t="s">
        <v>67</v>
      </c>
      <c r="D451" s="52" t="s">
        <v>66</v>
      </c>
      <c r="E451" s="52" t="s">
        <v>225</v>
      </c>
      <c r="F451" s="52" t="s">
        <v>128</v>
      </c>
      <c r="G451" s="52"/>
      <c r="H451" s="57">
        <f>H452</f>
        <v>3558</v>
      </c>
      <c r="I451" s="57">
        <f>I452</f>
        <v>3558</v>
      </c>
    </row>
    <row r="452" spans="2:9" ht="30">
      <c r="B452" s="78" t="s">
        <v>141</v>
      </c>
      <c r="C452" s="52" t="s">
        <v>67</v>
      </c>
      <c r="D452" s="52" t="s">
        <v>66</v>
      </c>
      <c r="E452" s="52" t="s">
        <v>225</v>
      </c>
      <c r="F452" s="52" t="s">
        <v>140</v>
      </c>
      <c r="G452" s="52"/>
      <c r="H452" s="57">
        <f>H453</f>
        <v>3558</v>
      </c>
      <c r="I452" s="57">
        <f>I453</f>
        <v>3558</v>
      </c>
    </row>
    <row r="453" spans="2:9" ht="15">
      <c r="B453" s="82" t="s">
        <v>114</v>
      </c>
      <c r="C453" s="53" t="s">
        <v>67</v>
      </c>
      <c r="D453" s="53" t="s">
        <v>66</v>
      </c>
      <c r="E453" s="53" t="s">
        <v>225</v>
      </c>
      <c r="F453" s="53" t="s">
        <v>140</v>
      </c>
      <c r="G453" s="53" t="s">
        <v>98</v>
      </c>
      <c r="H453" s="59">
        <f>'вед.прил.14'!I553</f>
        <v>3558</v>
      </c>
      <c r="I453" s="59">
        <f>'вед.прил.14'!J553</f>
        <v>3558</v>
      </c>
    </row>
    <row r="454" spans="2:9" ht="30">
      <c r="B454" s="78" t="s">
        <v>130</v>
      </c>
      <c r="C454" s="52" t="s">
        <v>67</v>
      </c>
      <c r="D454" s="52" t="s">
        <v>66</v>
      </c>
      <c r="E454" s="52" t="s">
        <v>225</v>
      </c>
      <c r="F454" s="52" t="s">
        <v>131</v>
      </c>
      <c r="G454" s="52"/>
      <c r="H454" s="57">
        <f>H455</f>
        <v>291</v>
      </c>
      <c r="I454" s="57">
        <f>I455</f>
        <v>291</v>
      </c>
    </row>
    <row r="455" spans="2:9" ht="30">
      <c r="B455" s="79" t="s">
        <v>134</v>
      </c>
      <c r="C455" s="52" t="s">
        <v>67</v>
      </c>
      <c r="D455" s="52" t="s">
        <v>66</v>
      </c>
      <c r="E455" s="52" t="s">
        <v>225</v>
      </c>
      <c r="F455" s="52" t="s">
        <v>133</v>
      </c>
      <c r="G455" s="52"/>
      <c r="H455" s="57">
        <f>H456</f>
        <v>291</v>
      </c>
      <c r="I455" s="57">
        <f>I456</f>
        <v>291</v>
      </c>
    </row>
    <row r="456" spans="2:9" ht="15">
      <c r="B456" s="80" t="s">
        <v>114</v>
      </c>
      <c r="C456" s="53" t="s">
        <v>67</v>
      </c>
      <c r="D456" s="53" t="s">
        <v>66</v>
      </c>
      <c r="E456" s="53" t="s">
        <v>225</v>
      </c>
      <c r="F456" s="53" t="s">
        <v>133</v>
      </c>
      <c r="G456" s="53" t="s">
        <v>98</v>
      </c>
      <c r="H456" s="59">
        <f>'вед.прил.14'!I556</f>
        <v>291</v>
      </c>
      <c r="I456" s="59">
        <f>'вед.прил.14'!J556</f>
        <v>291</v>
      </c>
    </row>
    <row r="457" spans="2:9" ht="15">
      <c r="B457" s="79" t="s">
        <v>143</v>
      </c>
      <c r="C457" s="52" t="s">
        <v>67</v>
      </c>
      <c r="D457" s="52" t="s">
        <v>66</v>
      </c>
      <c r="E457" s="52" t="s">
        <v>225</v>
      </c>
      <c r="F457" s="52" t="s">
        <v>142</v>
      </c>
      <c r="G457" s="52"/>
      <c r="H457" s="57">
        <f>H458</f>
        <v>5</v>
      </c>
      <c r="I457" s="57">
        <f>I458</f>
        <v>5</v>
      </c>
    </row>
    <row r="458" spans="2:9" ht="15">
      <c r="B458" s="79" t="s">
        <v>145</v>
      </c>
      <c r="C458" s="52" t="s">
        <v>67</v>
      </c>
      <c r="D458" s="52" t="s">
        <v>66</v>
      </c>
      <c r="E458" s="52" t="s">
        <v>225</v>
      </c>
      <c r="F458" s="52" t="s">
        <v>144</v>
      </c>
      <c r="G458" s="52"/>
      <c r="H458" s="57">
        <f>H459</f>
        <v>5</v>
      </c>
      <c r="I458" s="57">
        <f>I459</f>
        <v>5</v>
      </c>
    </row>
    <row r="459" spans="2:9" ht="15">
      <c r="B459" s="82" t="s">
        <v>114</v>
      </c>
      <c r="C459" s="53" t="s">
        <v>67</v>
      </c>
      <c r="D459" s="53" t="s">
        <v>66</v>
      </c>
      <c r="E459" s="53" t="s">
        <v>225</v>
      </c>
      <c r="F459" s="53" t="s">
        <v>144</v>
      </c>
      <c r="G459" s="53" t="s">
        <v>98</v>
      </c>
      <c r="H459" s="59">
        <f>'вед.прил.14'!I559</f>
        <v>5</v>
      </c>
      <c r="I459" s="59">
        <f>'вед.прил.14'!J559</f>
        <v>5</v>
      </c>
    </row>
    <row r="460" spans="2:9" ht="15">
      <c r="B460" s="81" t="s">
        <v>60</v>
      </c>
      <c r="C460" s="54" t="s">
        <v>77</v>
      </c>
      <c r="D460" s="52"/>
      <c r="E460" s="52"/>
      <c r="F460" s="52"/>
      <c r="G460" s="52"/>
      <c r="H460" s="56">
        <f>H463+H469+H483+H523</f>
        <v>40784.1</v>
      </c>
      <c r="I460" s="56">
        <f>I463+I469+I483+I523</f>
        <v>41325.5</v>
      </c>
    </row>
    <row r="461" spans="2:9" ht="15">
      <c r="B461" s="102" t="s">
        <v>114</v>
      </c>
      <c r="C461" s="54" t="s">
        <v>77</v>
      </c>
      <c r="D461" s="52"/>
      <c r="E461" s="52"/>
      <c r="F461" s="52"/>
      <c r="G461" s="52" t="s">
        <v>98</v>
      </c>
      <c r="H461" s="56">
        <f>H468+H478+H482+H518</f>
        <v>7356.3</v>
      </c>
      <c r="I461" s="56">
        <f>I468+I478+I482+I518</f>
        <v>7356.3</v>
      </c>
    </row>
    <row r="462" spans="2:9" ht="15">
      <c r="B462" s="102" t="s">
        <v>115</v>
      </c>
      <c r="C462" s="54" t="s">
        <v>77</v>
      </c>
      <c r="D462" s="52"/>
      <c r="E462" s="52"/>
      <c r="F462" s="52"/>
      <c r="G462" s="52" t="s">
        <v>99</v>
      </c>
      <c r="H462" s="56">
        <f>H488+H492+H496+H500+H504+H506+H510+H514+H522+H528+H531+H474</f>
        <v>33427.8</v>
      </c>
      <c r="I462" s="56">
        <f>I488+I492+I496+I500+I504+I506+I510+I514+I522+I528+I531+I474</f>
        <v>33969.2</v>
      </c>
    </row>
    <row r="463" spans="2:9" ht="14.25">
      <c r="B463" s="81" t="s">
        <v>61</v>
      </c>
      <c r="C463" s="54">
        <v>10</v>
      </c>
      <c r="D463" s="54" t="s">
        <v>63</v>
      </c>
      <c r="E463" s="54"/>
      <c r="F463" s="54"/>
      <c r="G463" s="54"/>
      <c r="H463" s="56">
        <f aca="true" t="shared" si="49" ref="H463:I467">H464</f>
        <v>7200</v>
      </c>
      <c r="I463" s="56">
        <f t="shared" si="49"/>
        <v>7200</v>
      </c>
    </row>
    <row r="464" spans="2:9" ht="15">
      <c r="B464" s="78" t="s">
        <v>32</v>
      </c>
      <c r="C464" s="52" t="s">
        <v>77</v>
      </c>
      <c r="D464" s="52" t="s">
        <v>63</v>
      </c>
      <c r="E464" s="52" t="s">
        <v>280</v>
      </c>
      <c r="F464" s="52"/>
      <c r="G464" s="52"/>
      <c r="H464" s="57">
        <f t="shared" si="49"/>
        <v>7200</v>
      </c>
      <c r="I464" s="57">
        <f t="shared" si="49"/>
        <v>7200</v>
      </c>
    </row>
    <row r="465" spans="2:9" ht="46.5" customHeight="1">
      <c r="B465" s="78" t="s">
        <v>260</v>
      </c>
      <c r="C465" s="52">
        <v>10</v>
      </c>
      <c r="D465" s="52" t="s">
        <v>63</v>
      </c>
      <c r="E465" s="52" t="s">
        <v>347</v>
      </c>
      <c r="F465" s="52"/>
      <c r="G465" s="52"/>
      <c r="H465" s="57">
        <f t="shared" si="49"/>
        <v>7200</v>
      </c>
      <c r="I465" s="57">
        <f t="shared" si="49"/>
        <v>7200</v>
      </c>
    </row>
    <row r="466" spans="2:9" ht="30">
      <c r="B466" s="78" t="s">
        <v>147</v>
      </c>
      <c r="C466" s="52">
        <v>10</v>
      </c>
      <c r="D466" s="52" t="s">
        <v>63</v>
      </c>
      <c r="E466" s="52" t="s">
        <v>347</v>
      </c>
      <c r="F466" s="52" t="s">
        <v>146</v>
      </c>
      <c r="G466" s="52"/>
      <c r="H466" s="57">
        <f t="shared" si="49"/>
        <v>7200</v>
      </c>
      <c r="I466" s="57">
        <f t="shared" si="49"/>
        <v>7200</v>
      </c>
    </row>
    <row r="467" spans="2:9" ht="35.25" customHeight="1">
      <c r="B467" s="78" t="s">
        <v>229</v>
      </c>
      <c r="C467" s="52">
        <v>10</v>
      </c>
      <c r="D467" s="52" t="s">
        <v>63</v>
      </c>
      <c r="E467" s="52" t="s">
        <v>347</v>
      </c>
      <c r="F467" s="52" t="s">
        <v>150</v>
      </c>
      <c r="G467" s="52"/>
      <c r="H467" s="57">
        <f t="shared" si="49"/>
        <v>7200</v>
      </c>
      <c r="I467" s="57">
        <f t="shared" si="49"/>
        <v>7200</v>
      </c>
    </row>
    <row r="468" spans="2:9" ht="15">
      <c r="B468" s="80" t="s">
        <v>114</v>
      </c>
      <c r="C468" s="53">
        <v>10</v>
      </c>
      <c r="D468" s="53" t="s">
        <v>63</v>
      </c>
      <c r="E468" s="53" t="s">
        <v>347</v>
      </c>
      <c r="F468" s="53" t="s">
        <v>150</v>
      </c>
      <c r="G468" s="53" t="s">
        <v>98</v>
      </c>
      <c r="H468" s="59">
        <f>'вед.прил.14'!I419</f>
        <v>7200</v>
      </c>
      <c r="I468" s="59">
        <f>'вед.прил.14'!J419</f>
        <v>7200</v>
      </c>
    </row>
    <row r="469" spans="2:9" ht="14.25">
      <c r="B469" s="84" t="s">
        <v>75</v>
      </c>
      <c r="C469" s="54" t="s">
        <v>77</v>
      </c>
      <c r="D469" s="54" t="s">
        <v>64</v>
      </c>
      <c r="E469" s="54"/>
      <c r="F469" s="54"/>
      <c r="G469" s="54"/>
      <c r="H469" s="56">
        <f>H470</f>
        <v>132</v>
      </c>
      <c r="I469" s="56">
        <f>I470</f>
        <v>649.3</v>
      </c>
    </row>
    <row r="470" spans="2:9" ht="15">
      <c r="B470" s="78" t="s">
        <v>32</v>
      </c>
      <c r="C470" s="52" t="s">
        <v>77</v>
      </c>
      <c r="D470" s="52" t="s">
        <v>64</v>
      </c>
      <c r="E470" s="52" t="s">
        <v>152</v>
      </c>
      <c r="F470" s="52"/>
      <c r="G470" s="52"/>
      <c r="H470" s="57">
        <f>H475+H479+H471</f>
        <v>132</v>
      </c>
      <c r="I470" s="57">
        <f>I475+I479+I471</f>
        <v>649.3</v>
      </c>
    </row>
    <row r="471" spans="2:9" ht="105">
      <c r="B471" s="197" t="s">
        <v>485</v>
      </c>
      <c r="C471" s="52" t="s">
        <v>77</v>
      </c>
      <c r="D471" s="52" t="s">
        <v>64</v>
      </c>
      <c r="E471" s="52" t="s">
        <v>486</v>
      </c>
      <c r="F471" s="52"/>
      <c r="G471" s="52"/>
      <c r="H471" s="57">
        <f aca="true" t="shared" si="50" ref="H471:I473">H472</f>
        <v>0</v>
      </c>
      <c r="I471" s="57">
        <f t="shared" si="50"/>
        <v>517.3</v>
      </c>
    </row>
    <row r="472" spans="2:9" ht="30">
      <c r="B472" s="79" t="s">
        <v>147</v>
      </c>
      <c r="C472" s="52" t="s">
        <v>77</v>
      </c>
      <c r="D472" s="52" t="s">
        <v>64</v>
      </c>
      <c r="E472" s="52" t="s">
        <v>486</v>
      </c>
      <c r="F472" s="52" t="s">
        <v>146</v>
      </c>
      <c r="G472" s="52"/>
      <c r="H472" s="57">
        <f t="shared" si="50"/>
        <v>0</v>
      </c>
      <c r="I472" s="57">
        <f t="shared" si="50"/>
        <v>517.3</v>
      </c>
    </row>
    <row r="473" spans="2:9" ht="34.5" customHeight="1">
      <c r="B473" s="79" t="s">
        <v>229</v>
      </c>
      <c r="C473" s="52" t="s">
        <v>77</v>
      </c>
      <c r="D473" s="52" t="s">
        <v>64</v>
      </c>
      <c r="E473" s="52" t="s">
        <v>486</v>
      </c>
      <c r="F473" s="52" t="s">
        <v>150</v>
      </c>
      <c r="G473" s="52"/>
      <c r="H473" s="57">
        <f t="shared" si="50"/>
        <v>0</v>
      </c>
      <c r="I473" s="57">
        <f t="shared" si="50"/>
        <v>517.3</v>
      </c>
    </row>
    <row r="474" spans="2:9" ht="15">
      <c r="B474" s="80" t="s">
        <v>115</v>
      </c>
      <c r="C474" s="53" t="s">
        <v>77</v>
      </c>
      <c r="D474" s="53" t="s">
        <v>64</v>
      </c>
      <c r="E474" s="53" t="s">
        <v>486</v>
      </c>
      <c r="F474" s="53" t="s">
        <v>150</v>
      </c>
      <c r="G474" s="53" t="s">
        <v>99</v>
      </c>
      <c r="H474" s="59">
        <f>'вед.прил.14'!I606</f>
        <v>0</v>
      </c>
      <c r="I474" s="59">
        <f>'вед.прил.14'!J606</f>
        <v>517.3</v>
      </c>
    </row>
    <row r="475" spans="2:9" ht="60">
      <c r="B475" s="89" t="s">
        <v>263</v>
      </c>
      <c r="C475" s="52" t="s">
        <v>77</v>
      </c>
      <c r="D475" s="52" t="s">
        <v>64</v>
      </c>
      <c r="E475" s="52" t="s">
        <v>344</v>
      </c>
      <c r="F475" s="52"/>
      <c r="G475" s="52"/>
      <c r="H475" s="57">
        <f aca="true" t="shared" si="51" ref="H475:I477">H476</f>
        <v>42</v>
      </c>
      <c r="I475" s="57">
        <f t="shared" si="51"/>
        <v>42</v>
      </c>
    </row>
    <row r="476" spans="2:9" ht="30">
      <c r="B476" s="78" t="s">
        <v>147</v>
      </c>
      <c r="C476" s="52">
        <v>10</v>
      </c>
      <c r="D476" s="52" t="s">
        <v>64</v>
      </c>
      <c r="E476" s="52" t="s">
        <v>344</v>
      </c>
      <c r="F476" s="52" t="s">
        <v>146</v>
      </c>
      <c r="G476" s="52"/>
      <c r="H476" s="57">
        <f t="shared" si="51"/>
        <v>42</v>
      </c>
      <c r="I476" s="57">
        <f t="shared" si="51"/>
        <v>42</v>
      </c>
    </row>
    <row r="477" spans="2:9" ht="30">
      <c r="B477" s="78" t="s">
        <v>149</v>
      </c>
      <c r="C477" s="52">
        <v>10</v>
      </c>
      <c r="D477" s="52" t="s">
        <v>64</v>
      </c>
      <c r="E477" s="52" t="s">
        <v>344</v>
      </c>
      <c r="F477" s="52" t="s">
        <v>148</v>
      </c>
      <c r="G477" s="52"/>
      <c r="H477" s="57">
        <f t="shared" si="51"/>
        <v>42</v>
      </c>
      <c r="I477" s="57">
        <f t="shared" si="51"/>
        <v>42</v>
      </c>
    </row>
    <row r="478" spans="2:9" ht="15">
      <c r="B478" s="80" t="s">
        <v>114</v>
      </c>
      <c r="C478" s="53">
        <v>10</v>
      </c>
      <c r="D478" s="53" t="s">
        <v>64</v>
      </c>
      <c r="E478" s="53" t="s">
        <v>344</v>
      </c>
      <c r="F478" s="53" t="s">
        <v>148</v>
      </c>
      <c r="G478" s="53" t="s">
        <v>98</v>
      </c>
      <c r="H478" s="59">
        <f>'вед.прил.14'!I425</f>
        <v>42</v>
      </c>
      <c r="I478" s="59">
        <f>'вед.прил.14'!J425</f>
        <v>42</v>
      </c>
    </row>
    <row r="479" spans="2:9" ht="105">
      <c r="B479" s="89" t="s">
        <v>262</v>
      </c>
      <c r="C479" s="52" t="s">
        <v>77</v>
      </c>
      <c r="D479" s="52" t="s">
        <v>64</v>
      </c>
      <c r="E479" s="52" t="s">
        <v>345</v>
      </c>
      <c r="F479" s="52"/>
      <c r="G479" s="52"/>
      <c r="H479" s="57">
        <f aca="true" t="shared" si="52" ref="H479:I481">H480</f>
        <v>90</v>
      </c>
      <c r="I479" s="57">
        <f t="shared" si="52"/>
        <v>90</v>
      </c>
    </row>
    <row r="480" spans="2:9" ht="30">
      <c r="B480" s="78" t="s">
        <v>147</v>
      </c>
      <c r="C480" s="52">
        <v>10</v>
      </c>
      <c r="D480" s="52" t="s">
        <v>64</v>
      </c>
      <c r="E480" s="52" t="s">
        <v>345</v>
      </c>
      <c r="F480" s="52" t="s">
        <v>146</v>
      </c>
      <c r="G480" s="52"/>
      <c r="H480" s="57">
        <f t="shared" si="52"/>
        <v>90</v>
      </c>
      <c r="I480" s="57">
        <f t="shared" si="52"/>
        <v>90</v>
      </c>
    </row>
    <row r="481" spans="2:9" ht="33" customHeight="1">
      <c r="B481" s="78" t="s">
        <v>229</v>
      </c>
      <c r="C481" s="52">
        <v>10</v>
      </c>
      <c r="D481" s="52" t="s">
        <v>64</v>
      </c>
      <c r="E481" s="52" t="s">
        <v>345</v>
      </c>
      <c r="F481" s="52" t="s">
        <v>150</v>
      </c>
      <c r="G481" s="52"/>
      <c r="H481" s="57">
        <f t="shared" si="52"/>
        <v>90</v>
      </c>
      <c r="I481" s="57">
        <f t="shared" si="52"/>
        <v>90</v>
      </c>
    </row>
    <row r="482" spans="2:9" ht="15">
      <c r="B482" s="80" t="s">
        <v>114</v>
      </c>
      <c r="C482" s="53">
        <v>10</v>
      </c>
      <c r="D482" s="53" t="s">
        <v>64</v>
      </c>
      <c r="E482" s="53" t="s">
        <v>346</v>
      </c>
      <c r="F482" s="53" t="s">
        <v>150</v>
      </c>
      <c r="G482" s="53" t="s">
        <v>98</v>
      </c>
      <c r="H482" s="59">
        <f>'вед.прил.14'!I429</f>
        <v>90</v>
      </c>
      <c r="I482" s="59">
        <f>'вед.прил.14'!J429</f>
        <v>90</v>
      </c>
    </row>
    <row r="483" spans="2:9" ht="14.25">
      <c r="B483" s="81" t="s">
        <v>119</v>
      </c>
      <c r="C483" s="54" t="s">
        <v>77</v>
      </c>
      <c r="D483" s="54" t="s">
        <v>66</v>
      </c>
      <c r="E483" s="54"/>
      <c r="F483" s="54"/>
      <c r="G483" s="54"/>
      <c r="H483" s="56">
        <f>H484</f>
        <v>31027.1</v>
      </c>
      <c r="I483" s="56">
        <f>I484</f>
        <v>31051.199999999997</v>
      </c>
    </row>
    <row r="484" spans="2:9" ht="15">
      <c r="B484" s="78" t="s">
        <v>32</v>
      </c>
      <c r="C484" s="52" t="s">
        <v>77</v>
      </c>
      <c r="D484" s="52" t="s">
        <v>66</v>
      </c>
      <c r="E484" s="52" t="s">
        <v>280</v>
      </c>
      <c r="F484" s="52"/>
      <c r="G484" s="52"/>
      <c r="H484" s="57">
        <f>H485+H489+H493+H497+H501+H507+H511+H515+H519</f>
        <v>31027.1</v>
      </c>
      <c r="I484" s="57">
        <f>I485+I489+I493+I497+I501+I507+I511+I515+I519</f>
        <v>31051.199999999997</v>
      </c>
    </row>
    <row r="485" spans="2:9" ht="62.25" customHeight="1">
      <c r="B485" s="121" t="s">
        <v>30</v>
      </c>
      <c r="C485" s="52" t="s">
        <v>77</v>
      </c>
      <c r="D485" s="52" t="s">
        <v>66</v>
      </c>
      <c r="E485" s="52" t="s">
        <v>343</v>
      </c>
      <c r="F485" s="52"/>
      <c r="G485" s="52"/>
      <c r="H485" s="57">
        <f aca="true" t="shared" si="53" ref="H485:I487">H486</f>
        <v>601.3</v>
      </c>
      <c r="I485" s="57">
        <f t="shared" si="53"/>
        <v>625.4</v>
      </c>
    </row>
    <row r="486" spans="2:9" ht="30">
      <c r="B486" s="78" t="s">
        <v>147</v>
      </c>
      <c r="C486" s="52" t="s">
        <v>77</v>
      </c>
      <c r="D486" s="52" t="s">
        <v>66</v>
      </c>
      <c r="E486" s="52" t="s">
        <v>343</v>
      </c>
      <c r="F486" s="52" t="s">
        <v>146</v>
      </c>
      <c r="G486" s="52"/>
      <c r="H486" s="57">
        <f t="shared" si="53"/>
        <v>601.3</v>
      </c>
      <c r="I486" s="57">
        <f t="shared" si="53"/>
        <v>625.4</v>
      </c>
    </row>
    <row r="487" spans="2:9" ht="30">
      <c r="B487" s="78" t="s">
        <v>149</v>
      </c>
      <c r="C487" s="52" t="s">
        <v>77</v>
      </c>
      <c r="D487" s="52" t="s">
        <v>66</v>
      </c>
      <c r="E487" s="52" t="s">
        <v>343</v>
      </c>
      <c r="F487" s="52" t="s">
        <v>148</v>
      </c>
      <c r="G487" s="52"/>
      <c r="H487" s="57">
        <f t="shared" si="53"/>
        <v>601.3</v>
      </c>
      <c r="I487" s="57">
        <f t="shared" si="53"/>
        <v>625.4</v>
      </c>
    </row>
    <row r="488" spans="2:9" ht="15">
      <c r="B488" s="80" t="s">
        <v>115</v>
      </c>
      <c r="C488" s="53" t="s">
        <v>77</v>
      </c>
      <c r="D488" s="53" t="s">
        <v>66</v>
      </c>
      <c r="E488" s="53" t="s">
        <v>343</v>
      </c>
      <c r="F488" s="53" t="s">
        <v>148</v>
      </c>
      <c r="G488" s="53" t="s">
        <v>99</v>
      </c>
      <c r="H488" s="59">
        <f>'вед.прил.14'!I435</f>
        <v>601.3</v>
      </c>
      <c r="I488" s="59">
        <f>'вед.прил.14'!J435</f>
        <v>625.4</v>
      </c>
    </row>
    <row r="489" spans="2:9" ht="90">
      <c r="B489" s="184" t="s">
        <v>459</v>
      </c>
      <c r="C489" s="52" t="s">
        <v>77</v>
      </c>
      <c r="D489" s="52" t="s">
        <v>66</v>
      </c>
      <c r="E489" s="113" t="s">
        <v>458</v>
      </c>
      <c r="F489" s="53"/>
      <c r="G489" s="53"/>
      <c r="H489" s="57">
        <f aca="true" t="shared" si="54" ref="H489:I491">H490</f>
        <v>5058.2</v>
      </c>
      <c r="I489" s="57">
        <f t="shared" si="54"/>
        <v>5058.2</v>
      </c>
    </row>
    <row r="490" spans="2:9" ht="30">
      <c r="B490" s="78" t="s">
        <v>428</v>
      </c>
      <c r="C490" s="52" t="s">
        <v>77</v>
      </c>
      <c r="D490" s="52" t="s">
        <v>66</v>
      </c>
      <c r="E490" s="113" t="s">
        <v>458</v>
      </c>
      <c r="F490" s="52" t="s">
        <v>234</v>
      </c>
      <c r="G490" s="53"/>
      <c r="H490" s="57">
        <f t="shared" si="54"/>
        <v>5058.2</v>
      </c>
      <c r="I490" s="57">
        <f t="shared" si="54"/>
        <v>5058.2</v>
      </c>
    </row>
    <row r="491" spans="2:9" ht="15">
      <c r="B491" s="78" t="s">
        <v>29</v>
      </c>
      <c r="C491" s="52" t="s">
        <v>77</v>
      </c>
      <c r="D491" s="52" t="s">
        <v>66</v>
      </c>
      <c r="E491" s="113" t="s">
        <v>458</v>
      </c>
      <c r="F491" s="52" t="s">
        <v>28</v>
      </c>
      <c r="G491" s="53"/>
      <c r="H491" s="57">
        <f t="shared" si="54"/>
        <v>5058.2</v>
      </c>
      <c r="I491" s="57">
        <f t="shared" si="54"/>
        <v>5058.2</v>
      </c>
    </row>
    <row r="492" spans="2:9" ht="15">
      <c r="B492" s="80" t="s">
        <v>115</v>
      </c>
      <c r="C492" s="53" t="s">
        <v>77</v>
      </c>
      <c r="D492" s="53" t="s">
        <v>66</v>
      </c>
      <c r="E492" s="138" t="s">
        <v>458</v>
      </c>
      <c r="F492" s="53" t="s">
        <v>28</v>
      </c>
      <c r="G492" s="53" t="s">
        <v>99</v>
      </c>
      <c r="H492" s="59">
        <f>'вед.прил.14'!I237</f>
        <v>5058.2</v>
      </c>
      <c r="I492" s="59">
        <f>'вед.прил.14'!J237</f>
        <v>5058.2</v>
      </c>
    </row>
    <row r="493" spans="2:9" ht="105">
      <c r="B493" s="79" t="s">
        <v>31</v>
      </c>
      <c r="C493" s="52" t="s">
        <v>77</v>
      </c>
      <c r="D493" s="52" t="s">
        <v>66</v>
      </c>
      <c r="E493" s="52" t="s">
        <v>12</v>
      </c>
      <c r="F493" s="52"/>
      <c r="G493" s="52"/>
      <c r="H493" s="57">
        <f aca="true" t="shared" si="55" ref="H493:I495">H494</f>
        <v>186.9</v>
      </c>
      <c r="I493" s="57">
        <f t="shared" si="55"/>
        <v>186.9</v>
      </c>
    </row>
    <row r="494" spans="2:9" ht="29.25" customHeight="1">
      <c r="B494" s="78" t="s">
        <v>147</v>
      </c>
      <c r="C494" s="52" t="s">
        <v>77</v>
      </c>
      <c r="D494" s="52" t="s">
        <v>66</v>
      </c>
      <c r="E494" s="52" t="s">
        <v>12</v>
      </c>
      <c r="F494" s="52" t="s">
        <v>146</v>
      </c>
      <c r="G494" s="52"/>
      <c r="H494" s="57">
        <f t="shared" si="55"/>
        <v>186.9</v>
      </c>
      <c r="I494" s="57">
        <f t="shared" si="55"/>
        <v>186.9</v>
      </c>
    </row>
    <row r="495" spans="2:9" ht="30">
      <c r="B495" s="78" t="s">
        <v>149</v>
      </c>
      <c r="C495" s="52" t="s">
        <v>77</v>
      </c>
      <c r="D495" s="52" t="s">
        <v>66</v>
      </c>
      <c r="E495" s="52" t="s">
        <v>12</v>
      </c>
      <c r="F495" s="52" t="s">
        <v>148</v>
      </c>
      <c r="G495" s="52"/>
      <c r="H495" s="57">
        <f t="shared" si="55"/>
        <v>186.9</v>
      </c>
      <c r="I495" s="57">
        <f t="shared" si="55"/>
        <v>186.9</v>
      </c>
    </row>
    <row r="496" spans="2:9" ht="15">
      <c r="B496" s="80" t="s">
        <v>115</v>
      </c>
      <c r="C496" s="53" t="s">
        <v>77</v>
      </c>
      <c r="D496" s="53" t="s">
        <v>66</v>
      </c>
      <c r="E496" s="53" t="s">
        <v>12</v>
      </c>
      <c r="F496" s="53" t="s">
        <v>148</v>
      </c>
      <c r="G496" s="53" t="s">
        <v>99</v>
      </c>
      <c r="H496" s="59">
        <f>'вед.прил.14'!I169</f>
        <v>186.9</v>
      </c>
      <c r="I496" s="59">
        <f>'вед.прил.14'!J169</f>
        <v>186.9</v>
      </c>
    </row>
    <row r="497" spans="2:9" ht="135">
      <c r="B497" s="122" t="s">
        <v>237</v>
      </c>
      <c r="C497" s="52" t="s">
        <v>77</v>
      </c>
      <c r="D497" s="52" t="s">
        <v>66</v>
      </c>
      <c r="E497" s="52" t="s">
        <v>342</v>
      </c>
      <c r="F497" s="52"/>
      <c r="G497" s="52"/>
      <c r="H497" s="57">
        <f aca="true" t="shared" si="56" ref="H497:I499">H498</f>
        <v>172.5</v>
      </c>
      <c r="I497" s="57">
        <f t="shared" si="56"/>
        <v>172.5</v>
      </c>
    </row>
    <row r="498" spans="2:9" ht="30">
      <c r="B498" s="78" t="s">
        <v>147</v>
      </c>
      <c r="C498" s="52">
        <v>10</v>
      </c>
      <c r="D498" s="52" t="s">
        <v>66</v>
      </c>
      <c r="E498" s="52" t="s">
        <v>342</v>
      </c>
      <c r="F498" s="52" t="s">
        <v>146</v>
      </c>
      <c r="G498" s="52"/>
      <c r="H498" s="57">
        <f t="shared" si="56"/>
        <v>172.5</v>
      </c>
      <c r="I498" s="57">
        <f t="shared" si="56"/>
        <v>172.5</v>
      </c>
    </row>
    <row r="499" spans="2:9" ht="32.25" customHeight="1">
      <c r="B499" s="78" t="s">
        <v>229</v>
      </c>
      <c r="C499" s="52">
        <v>10</v>
      </c>
      <c r="D499" s="52" t="s">
        <v>66</v>
      </c>
      <c r="E499" s="52" t="s">
        <v>342</v>
      </c>
      <c r="F499" s="52" t="s">
        <v>150</v>
      </c>
      <c r="G499" s="52"/>
      <c r="H499" s="57">
        <f t="shared" si="56"/>
        <v>172.5</v>
      </c>
      <c r="I499" s="57">
        <f t="shared" si="56"/>
        <v>172.5</v>
      </c>
    </row>
    <row r="500" spans="2:9" ht="15">
      <c r="B500" s="80" t="s">
        <v>115</v>
      </c>
      <c r="C500" s="53">
        <v>10</v>
      </c>
      <c r="D500" s="53" t="s">
        <v>66</v>
      </c>
      <c r="E500" s="53" t="s">
        <v>342</v>
      </c>
      <c r="F500" s="53" t="s">
        <v>150</v>
      </c>
      <c r="G500" s="53" t="s">
        <v>99</v>
      </c>
      <c r="H500" s="59">
        <f>'вед.прил.14'!I439</f>
        <v>172.5</v>
      </c>
      <c r="I500" s="59">
        <f>'вед.прил.14'!J439</f>
        <v>172.5</v>
      </c>
    </row>
    <row r="501" spans="2:9" ht="64.5" customHeight="1">
      <c r="B501" s="121" t="s">
        <v>244</v>
      </c>
      <c r="C501" s="52" t="s">
        <v>77</v>
      </c>
      <c r="D501" s="52" t="s">
        <v>66</v>
      </c>
      <c r="E501" s="52" t="s">
        <v>341</v>
      </c>
      <c r="F501" s="52"/>
      <c r="G501" s="52"/>
      <c r="H501" s="57">
        <f>H502</f>
        <v>12270.9</v>
      </c>
      <c r="I501" s="57">
        <f>I502</f>
        <v>12270.9</v>
      </c>
    </row>
    <row r="502" spans="2:9" ht="30">
      <c r="B502" s="78" t="s">
        <v>147</v>
      </c>
      <c r="C502" s="52">
        <v>10</v>
      </c>
      <c r="D502" s="52" t="s">
        <v>66</v>
      </c>
      <c r="E502" s="52" t="s">
        <v>341</v>
      </c>
      <c r="F502" s="52" t="s">
        <v>146</v>
      </c>
      <c r="G502" s="52"/>
      <c r="H502" s="57">
        <f>H503+H505</f>
        <v>12270.9</v>
      </c>
      <c r="I502" s="57">
        <f>I503+I505</f>
        <v>12270.9</v>
      </c>
    </row>
    <row r="503" spans="2:9" ht="30">
      <c r="B503" s="78" t="s">
        <v>149</v>
      </c>
      <c r="C503" s="52">
        <v>10</v>
      </c>
      <c r="D503" s="52" t="s">
        <v>66</v>
      </c>
      <c r="E503" s="52" t="s">
        <v>341</v>
      </c>
      <c r="F503" s="52" t="s">
        <v>148</v>
      </c>
      <c r="G503" s="52"/>
      <c r="H503" s="57">
        <f>H504</f>
        <v>9615.9</v>
      </c>
      <c r="I503" s="57">
        <f>I504</f>
        <v>9615.9</v>
      </c>
    </row>
    <row r="504" spans="2:9" ht="15">
      <c r="B504" s="80" t="s">
        <v>115</v>
      </c>
      <c r="C504" s="53">
        <v>10</v>
      </c>
      <c r="D504" s="53" t="s">
        <v>66</v>
      </c>
      <c r="E504" s="53" t="s">
        <v>341</v>
      </c>
      <c r="F504" s="53" t="s">
        <v>148</v>
      </c>
      <c r="G504" s="53" t="s">
        <v>99</v>
      </c>
      <c r="H504" s="59">
        <f>'вед.прил.14'!I443</f>
        <v>9615.9</v>
      </c>
      <c r="I504" s="59">
        <f>'вед.прил.14'!J443</f>
        <v>9615.9</v>
      </c>
    </row>
    <row r="505" spans="2:9" ht="15">
      <c r="B505" s="78" t="s">
        <v>231</v>
      </c>
      <c r="C505" s="52">
        <v>10</v>
      </c>
      <c r="D505" s="52" t="s">
        <v>66</v>
      </c>
      <c r="E505" s="52" t="s">
        <v>341</v>
      </c>
      <c r="F505" s="52" t="s">
        <v>230</v>
      </c>
      <c r="G505" s="53"/>
      <c r="H505" s="59">
        <f>H506</f>
        <v>2655</v>
      </c>
      <c r="I505" s="59">
        <f>I506</f>
        <v>2655</v>
      </c>
    </row>
    <row r="506" spans="2:9" ht="15">
      <c r="B506" s="80" t="s">
        <v>115</v>
      </c>
      <c r="C506" s="53">
        <v>10</v>
      </c>
      <c r="D506" s="53" t="s">
        <v>66</v>
      </c>
      <c r="E506" s="53" t="s">
        <v>341</v>
      </c>
      <c r="F506" s="53" t="s">
        <v>230</v>
      </c>
      <c r="G506" s="53" t="s">
        <v>99</v>
      </c>
      <c r="H506" s="59">
        <f>'вед.прил.14'!I445</f>
        <v>2655</v>
      </c>
      <c r="I506" s="59">
        <f>'вед.прил.14'!J445</f>
        <v>2655</v>
      </c>
    </row>
    <row r="507" spans="2:9" ht="269.25" customHeight="1">
      <c r="B507" s="79" t="s">
        <v>475</v>
      </c>
      <c r="C507" s="53" t="s">
        <v>77</v>
      </c>
      <c r="D507" s="53" t="s">
        <v>66</v>
      </c>
      <c r="E507" s="52" t="s">
        <v>340</v>
      </c>
      <c r="F507" s="52"/>
      <c r="G507" s="52"/>
      <c r="H507" s="57">
        <f aca="true" t="shared" si="57" ref="H507:I509">H508</f>
        <v>200</v>
      </c>
      <c r="I507" s="57">
        <f t="shared" si="57"/>
        <v>200</v>
      </c>
    </row>
    <row r="508" spans="2:9" ht="30">
      <c r="B508" s="78" t="s">
        <v>147</v>
      </c>
      <c r="C508" s="52">
        <v>10</v>
      </c>
      <c r="D508" s="52" t="s">
        <v>66</v>
      </c>
      <c r="E508" s="52" t="s">
        <v>340</v>
      </c>
      <c r="F508" s="52" t="s">
        <v>146</v>
      </c>
      <c r="G508" s="52"/>
      <c r="H508" s="189">
        <f t="shared" si="57"/>
        <v>200</v>
      </c>
      <c r="I508" s="189">
        <f t="shared" si="57"/>
        <v>200</v>
      </c>
    </row>
    <row r="509" spans="2:9" ht="34.5" customHeight="1">
      <c r="B509" s="78" t="s">
        <v>229</v>
      </c>
      <c r="C509" s="52">
        <v>10</v>
      </c>
      <c r="D509" s="52" t="s">
        <v>66</v>
      </c>
      <c r="E509" s="52" t="s">
        <v>340</v>
      </c>
      <c r="F509" s="52" t="s">
        <v>150</v>
      </c>
      <c r="G509" s="52"/>
      <c r="H509" s="57">
        <f t="shared" si="57"/>
        <v>200</v>
      </c>
      <c r="I509" s="57">
        <f t="shared" si="57"/>
        <v>200</v>
      </c>
    </row>
    <row r="510" spans="2:9" ht="15">
      <c r="B510" s="80" t="s">
        <v>115</v>
      </c>
      <c r="C510" s="53">
        <v>10</v>
      </c>
      <c r="D510" s="53" t="s">
        <v>66</v>
      </c>
      <c r="E510" s="53" t="s">
        <v>340</v>
      </c>
      <c r="F510" s="53" t="s">
        <v>150</v>
      </c>
      <c r="G510" s="53" t="s">
        <v>99</v>
      </c>
      <c r="H510" s="59">
        <f>'вед.прил.14'!I449</f>
        <v>200</v>
      </c>
      <c r="I510" s="59">
        <f>'вед.прил.14'!J449</f>
        <v>200</v>
      </c>
    </row>
    <row r="511" spans="2:9" ht="95.25" customHeight="1">
      <c r="B511" s="121" t="s">
        <v>338</v>
      </c>
      <c r="C511" s="52" t="s">
        <v>77</v>
      </c>
      <c r="D511" s="52" t="s">
        <v>66</v>
      </c>
      <c r="E511" s="52" t="s">
        <v>339</v>
      </c>
      <c r="F511" s="52"/>
      <c r="G511" s="52"/>
      <c r="H511" s="57">
        <f aca="true" t="shared" si="58" ref="H511:I513">H512</f>
        <v>250</v>
      </c>
      <c r="I511" s="57">
        <f t="shared" si="58"/>
        <v>250</v>
      </c>
    </row>
    <row r="512" spans="2:9" ht="30">
      <c r="B512" s="78" t="s">
        <v>147</v>
      </c>
      <c r="C512" s="52">
        <v>10</v>
      </c>
      <c r="D512" s="52" t="s">
        <v>66</v>
      </c>
      <c r="E512" s="52" t="s">
        <v>339</v>
      </c>
      <c r="F512" s="52" t="s">
        <v>146</v>
      </c>
      <c r="G512" s="52"/>
      <c r="H512" s="57">
        <f t="shared" si="58"/>
        <v>250</v>
      </c>
      <c r="I512" s="57">
        <f t="shared" si="58"/>
        <v>250</v>
      </c>
    </row>
    <row r="513" spans="2:9" ht="30">
      <c r="B513" s="78" t="s">
        <v>149</v>
      </c>
      <c r="C513" s="52">
        <v>10</v>
      </c>
      <c r="D513" s="52" t="s">
        <v>66</v>
      </c>
      <c r="E513" s="52" t="s">
        <v>339</v>
      </c>
      <c r="F513" s="52" t="s">
        <v>148</v>
      </c>
      <c r="G513" s="52"/>
      <c r="H513" s="57">
        <f t="shared" si="58"/>
        <v>250</v>
      </c>
      <c r="I513" s="57">
        <f t="shared" si="58"/>
        <v>250</v>
      </c>
    </row>
    <row r="514" spans="2:9" ht="15">
      <c r="B514" s="80" t="s">
        <v>115</v>
      </c>
      <c r="C514" s="53">
        <v>10</v>
      </c>
      <c r="D514" s="53" t="s">
        <v>66</v>
      </c>
      <c r="E514" s="53" t="s">
        <v>339</v>
      </c>
      <c r="F514" s="53" t="s">
        <v>148</v>
      </c>
      <c r="G514" s="53" t="s">
        <v>99</v>
      </c>
      <c r="H514" s="59">
        <f>'вед.прил.14'!I453</f>
        <v>250</v>
      </c>
      <c r="I514" s="59">
        <f>'вед.прил.14'!J453</f>
        <v>250</v>
      </c>
    </row>
    <row r="515" spans="2:9" ht="75">
      <c r="B515" s="79" t="s">
        <v>13</v>
      </c>
      <c r="C515" s="52" t="s">
        <v>77</v>
      </c>
      <c r="D515" s="52" t="s">
        <v>66</v>
      </c>
      <c r="E515" s="52" t="s">
        <v>14</v>
      </c>
      <c r="F515" s="54"/>
      <c r="G515" s="54"/>
      <c r="H515" s="57">
        <f aca="true" t="shared" si="59" ref="H515:I517">H516</f>
        <v>24.3</v>
      </c>
      <c r="I515" s="57">
        <f t="shared" si="59"/>
        <v>24.3</v>
      </c>
    </row>
    <row r="516" spans="2:9" ht="30">
      <c r="B516" s="78" t="s">
        <v>147</v>
      </c>
      <c r="C516" s="52" t="s">
        <v>77</v>
      </c>
      <c r="D516" s="52" t="s">
        <v>66</v>
      </c>
      <c r="E516" s="52" t="s">
        <v>14</v>
      </c>
      <c r="F516" s="52" t="s">
        <v>146</v>
      </c>
      <c r="G516" s="54"/>
      <c r="H516" s="57">
        <f t="shared" si="59"/>
        <v>24.3</v>
      </c>
      <c r="I516" s="57">
        <f t="shared" si="59"/>
        <v>24.3</v>
      </c>
    </row>
    <row r="517" spans="2:9" ht="30">
      <c r="B517" s="78" t="s">
        <v>149</v>
      </c>
      <c r="C517" s="52" t="s">
        <v>77</v>
      </c>
      <c r="D517" s="52" t="s">
        <v>66</v>
      </c>
      <c r="E517" s="52" t="s">
        <v>14</v>
      </c>
      <c r="F517" s="52" t="s">
        <v>148</v>
      </c>
      <c r="G517" s="54"/>
      <c r="H517" s="57">
        <f t="shared" si="59"/>
        <v>24.3</v>
      </c>
      <c r="I517" s="57">
        <f t="shared" si="59"/>
        <v>24.3</v>
      </c>
    </row>
    <row r="518" spans="2:9" ht="16.5" customHeight="1">
      <c r="B518" s="80" t="s">
        <v>114</v>
      </c>
      <c r="C518" s="53" t="s">
        <v>77</v>
      </c>
      <c r="D518" s="53" t="s">
        <v>66</v>
      </c>
      <c r="E518" s="53" t="s">
        <v>14</v>
      </c>
      <c r="F518" s="53" t="s">
        <v>148</v>
      </c>
      <c r="G518" s="53" t="s">
        <v>98</v>
      </c>
      <c r="H518" s="59">
        <f>'вед.прил.14'!I173</f>
        <v>24.3</v>
      </c>
      <c r="I518" s="59">
        <f>'вед.прил.14'!J173</f>
        <v>24.3</v>
      </c>
    </row>
    <row r="519" spans="2:9" ht="120" customHeight="1">
      <c r="B519" s="121" t="s">
        <v>440</v>
      </c>
      <c r="C519" s="52" t="s">
        <v>77</v>
      </c>
      <c r="D519" s="52" t="s">
        <v>66</v>
      </c>
      <c r="E519" s="52" t="s">
        <v>11</v>
      </c>
      <c r="F519" s="52"/>
      <c r="G519" s="52"/>
      <c r="H519" s="57">
        <f aca="true" t="shared" si="60" ref="H519:I521">H520</f>
        <v>12263</v>
      </c>
      <c r="I519" s="57">
        <f t="shared" si="60"/>
        <v>12263</v>
      </c>
    </row>
    <row r="520" spans="2:9" ht="45">
      <c r="B520" s="78" t="s">
        <v>137</v>
      </c>
      <c r="C520" s="52" t="s">
        <v>77</v>
      </c>
      <c r="D520" s="52" t="s">
        <v>66</v>
      </c>
      <c r="E520" s="52" t="s">
        <v>11</v>
      </c>
      <c r="F520" s="52" t="s">
        <v>136</v>
      </c>
      <c r="G520" s="52"/>
      <c r="H520" s="57">
        <f t="shared" si="60"/>
        <v>12263</v>
      </c>
      <c r="I520" s="57">
        <f t="shared" si="60"/>
        <v>12263</v>
      </c>
    </row>
    <row r="521" spans="2:9" ht="15">
      <c r="B521" s="78" t="s">
        <v>139</v>
      </c>
      <c r="C521" s="52" t="s">
        <v>77</v>
      </c>
      <c r="D521" s="52" t="s">
        <v>66</v>
      </c>
      <c r="E521" s="52" t="s">
        <v>11</v>
      </c>
      <c r="F521" s="52" t="s">
        <v>138</v>
      </c>
      <c r="G521" s="52"/>
      <c r="H521" s="57">
        <f t="shared" si="60"/>
        <v>12263</v>
      </c>
      <c r="I521" s="57">
        <f t="shared" si="60"/>
        <v>12263</v>
      </c>
    </row>
    <row r="522" spans="2:9" ht="15">
      <c r="B522" s="80" t="s">
        <v>115</v>
      </c>
      <c r="C522" s="53" t="s">
        <v>77</v>
      </c>
      <c r="D522" s="53" t="s">
        <v>66</v>
      </c>
      <c r="E522" s="53" t="s">
        <v>11</v>
      </c>
      <c r="F522" s="64" t="s">
        <v>138</v>
      </c>
      <c r="G522" s="64" t="s">
        <v>99</v>
      </c>
      <c r="H522" s="65">
        <f>'вед.прил.14'!I165</f>
        <v>12263</v>
      </c>
      <c r="I522" s="65">
        <f>'вед.прил.14'!J165</f>
        <v>12263</v>
      </c>
    </row>
    <row r="523" spans="2:9" ht="28.5">
      <c r="B523" s="81" t="s">
        <v>62</v>
      </c>
      <c r="C523" s="54" t="s">
        <v>77</v>
      </c>
      <c r="D523" s="54" t="s">
        <v>71</v>
      </c>
      <c r="E523" s="54"/>
      <c r="F523" s="54" t="s">
        <v>84</v>
      </c>
      <c r="G523" s="54"/>
      <c r="H523" s="56">
        <f>H524</f>
        <v>2425</v>
      </c>
      <c r="I523" s="56">
        <f>I524</f>
        <v>2425</v>
      </c>
    </row>
    <row r="524" spans="2:9" ht="15">
      <c r="B524" s="78" t="s">
        <v>32</v>
      </c>
      <c r="C524" s="52" t="s">
        <v>77</v>
      </c>
      <c r="D524" s="52" t="s">
        <v>71</v>
      </c>
      <c r="E524" s="52" t="s">
        <v>280</v>
      </c>
      <c r="F524" s="52"/>
      <c r="G524" s="52"/>
      <c r="H524" s="57">
        <f>H525</f>
        <v>2425</v>
      </c>
      <c r="I524" s="57">
        <f>I525</f>
        <v>2425</v>
      </c>
    </row>
    <row r="525" spans="2:9" ht="42.75" customHeight="1">
      <c r="B525" s="78" t="s">
        <v>35</v>
      </c>
      <c r="C525" s="52">
        <v>10</v>
      </c>
      <c r="D525" s="52" t="s">
        <v>71</v>
      </c>
      <c r="E525" s="52" t="s">
        <v>337</v>
      </c>
      <c r="F525" s="52"/>
      <c r="G525" s="52"/>
      <c r="H525" s="57">
        <f>H526+H529</f>
        <v>2425</v>
      </c>
      <c r="I525" s="57">
        <f>I526+I529</f>
        <v>2425</v>
      </c>
    </row>
    <row r="526" spans="2:9" ht="90" customHeight="1">
      <c r="B526" s="78" t="s">
        <v>264</v>
      </c>
      <c r="C526" s="52" t="s">
        <v>77</v>
      </c>
      <c r="D526" s="52" t="s">
        <v>71</v>
      </c>
      <c r="E526" s="52" t="s">
        <v>337</v>
      </c>
      <c r="F526" s="52" t="s">
        <v>128</v>
      </c>
      <c r="G526" s="52"/>
      <c r="H526" s="57">
        <f>H527</f>
        <v>2102</v>
      </c>
      <c r="I526" s="57">
        <f>I527</f>
        <v>2102</v>
      </c>
    </row>
    <row r="527" spans="2:9" ht="33.75" customHeight="1">
      <c r="B527" s="78" t="s">
        <v>132</v>
      </c>
      <c r="C527" s="52">
        <v>10</v>
      </c>
      <c r="D527" s="52" t="s">
        <v>71</v>
      </c>
      <c r="E527" s="52" t="s">
        <v>337</v>
      </c>
      <c r="F527" s="52" t="s">
        <v>129</v>
      </c>
      <c r="G527" s="52"/>
      <c r="H527" s="57">
        <f>H528</f>
        <v>2102</v>
      </c>
      <c r="I527" s="57">
        <f>I528</f>
        <v>2102</v>
      </c>
    </row>
    <row r="528" spans="2:9" ht="15">
      <c r="B528" s="80" t="s">
        <v>115</v>
      </c>
      <c r="C528" s="53">
        <v>10</v>
      </c>
      <c r="D528" s="53" t="s">
        <v>71</v>
      </c>
      <c r="E528" s="53" t="s">
        <v>337</v>
      </c>
      <c r="F528" s="53" t="s">
        <v>129</v>
      </c>
      <c r="G528" s="53" t="s">
        <v>99</v>
      </c>
      <c r="H528" s="57">
        <f>'вед.прил.14'!I459</f>
        <v>2102</v>
      </c>
      <c r="I528" s="57">
        <f>'вед.прил.14'!J459</f>
        <v>2102</v>
      </c>
    </row>
    <row r="529" spans="2:9" ht="30">
      <c r="B529" s="78" t="s">
        <v>130</v>
      </c>
      <c r="C529" s="52">
        <v>10</v>
      </c>
      <c r="D529" s="52" t="s">
        <v>71</v>
      </c>
      <c r="E529" s="52" t="s">
        <v>337</v>
      </c>
      <c r="F529" s="52" t="s">
        <v>131</v>
      </c>
      <c r="G529" s="52"/>
      <c r="H529" s="59">
        <f>H530</f>
        <v>323</v>
      </c>
      <c r="I529" s="59">
        <f>I530</f>
        <v>323</v>
      </c>
    </row>
    <row r="530" spans="2:9" ht="30" customHeight="1">
      <c r="B530" s="79" t="s">
        <v>134</v>
      </c>
      <c r="C530" s="52">
        <v>10</v>
      </c>
      <c r="D530" s="52" t="s">
        <v>71</v>
      </c>
      <c r="E530" s="52" t="s">
        <v>337</v>
      </c>
      <c r="F530" s="52" t="s">
        <v>133</v>
      </c>
      <c r="G530" s="52"/>
      <c r="H530" s="57">
        <f>H531</f>
        <v>323</v>
      </c>
      <c r="I530" s="57">
        <f>I531</f>
        <v>323</v>
      </c>
    </row>
    <row r="531" spans="2:9" ht="15">
      <c r="B531" s="80" t="s">
        <v>115</v>
      </c>
      <c r="C531" s="53">
        <v>10</v>
      </c>
      <c r="D531" s="53" t="s">
        <v>71</v>
      </c>
      <c r="E531" s="53" t="s">
        <v>337</v>
      </c>
      <c r="F531" s="53" t="s">
        <v>133</v>
      </c>
      <c r="G531" s="53" t="s">
        <v>99</v>
      </c>
      <c r="H531" s="57">
        <f>'вед.прил.14'!I462</f>
        <v>323</v>
      </c>
      <c r="I531" s="57">
        <f>'вед.прил.14'!J462</f>
        <v>323</v>
      </c>
    </row>
    <row r="532" spans="2:9" ht="14.25">
      <c r="B532" s="116" t="s">
        <v>83</v>
      </c>
      <c r="C532" s="103" t="s">
        <v>81</v>
      </c>
      <c r="D532" s="103"/>
      <c r="E532" s="103"/>
      <c r="F532" s="103"/>
      <c r="G532" s="103"/>
      <c r="H532" s="61">
        <f>H535</f>
        <v>6800</v>
      </c>
      <c r="I532" s="61">
        <f>I535</f>
        <v>6800</v>
      </c>
    </row>
    <row r="533" spans="2:9" ht="14.25">
      <c r="B533" s="102" t="s">
        <v>114</v>
      </c>
      <c r="C533" s="103" t="s">
        <v>81</v>
      </c>
      <c r="D533" s="103"/>
      <c r="E533" s="103"/>
      <c r="F533" s="103"/>
      <c r="G533" s="103" t="s">
        <v>98</v>
      </c>
      <c r="H533" s="61">
        <f>H542+H550+H545</f>
        <v>6800</v>
      </c>
      <c r="I533" s="61">
        <f>I542+I550+I545</f>
        <v>6800</v>
      </c>
    </row>
    <row r="534" spans="2:9" ht="14.25">
      <c r="B534" s="102" t="s">
        <v>115</v>
      </c>
      <c r="C534" s="103" t="s">
        <v>81</v>
      </c>
      <c r="D534" s="103"/>
      <c r="E534" s="103"/>
      <c r="F534" s="103"/>
      <c r="G534" s="103" t="s">
        <v>99</v>
      </c>
      <c r="H534" s="61">
        <v>0</v>
      </c>
      <c r="I534" s="61">
        <v>0</v>
      </c>
    </row>
    <row r="535" spans="2:9" ht="14.25">
      <c r="B535" s="81" t="s">
        <v>107</v>
      </c>
      <c r="C535" s="54" t="s">
        <v>81</v>
      </c>
      <c r="D535" s="54" t="s">
        <v>69</v>
      </c>
      <c r="E535" s="54"/>
      <c r="F535" s="54"/>
      <c r="G535" s="54"/>
      <c r="H535" s="56">
        <f>H536</f>
        <v>6800</v>
      </c>
      <c r="I535" s="56">
        <f>I536</f>
        <v>6800</v>
      </c>
    </row>
    <row r="536" spans="2:9" ht="60.75" customHeight="1">
      <c r="B536" s="78" t="s">
        <v>200</v>
      </c>
      <c r="C536" s="52" t="s">
        <v>81</v>
      </c>
      <c r="D536" s="52" t="s">
        <v>69</v>
      </c>
      <c r="E536" s="52" t="s">
        <v>413</v>
      </c>
      <c r="F536" s="52"/>
      <c r="G536" s="52"/>
      <c r="H536" s="57">
        <f>H537</f>
        <v>6800</v>
      </c>
      <c r="I536" s="57">
        <f>I537</f>
        <v>6800</v>
      </c>
    </row>
    <row r="537" spans="2:9" ht="60">
      <c r="B537" s="78" t="s">
        <v>188</v>
      </c>
      <c r="C537" s="52" t="s">
        <v>81</v>
      </c>
      <c r="D537" s="52" t="s">
        <v>69</v>
      </c>
      <c r="E537" s="52" t="s">
        <v>418</v>
      </c>
      <c r="F537" s="52"/>
      <c r="G537" s="52"/>
      <c r="H537" s="57">
        <f>H538+H546</f>
        <v>6800</v>
      </c>
      <c r="I537" s="57">
        <f>I538+I546</f>
        <v>6800</v>
      </c>
    </row>
    <row r="538" spans="2:9" ht="78" customHeight="1">
      <c r="B538" s="78" t="s">
        <v>415</v>
      </c>
      <c r="C538" s="52" t="s">
        <v>81</v>
      </c>
      <c r="D538" s="52" t="s">
        <v>69</v>
      </c>
      <c r="E538" s="52" t="s">
        <v>419</v>
      </c>
      <c r="F538" s="52"/>
      <c r="G538" s="52"/>
      <c r="H538" s="57">
        <f aca="true" t="shared" si="61" ref="H538:I541">H539</f>
        <v>800</v>
      </c>
      <c r="I538" s="57">
        <f t="shared" si="61"/>
        <v>800</v>
      </c>
    </row>
    <row r="539" spans="2:9" ht="15">
      <c r="B539" s="79" t="s">
        <v>310</v>
      </c>
      <c r="C539" s="52" t="s">
        <v>81</v>
      </c>
      <c r="D539" s="52" t="s">
        <v>69</v>
      </c>
      <c r="E539" s="52" t="s">
        <v>420</v>
      </c>
      <c r="F539" s="52"/>
      <c r="G539" s="52"/>
      <c r="H539" s="57">
        <f>H540+H543</f>
        <v>800</v>
      </c>
      <c r="I539" s="57">
        <f>I540+I543</f>
        <v>800</v>
      </c>
    </row>
    <row r="540" spans="2:9" ht="30">
      <c r="B540" s="78" t="s">
        <v>130</v>
      </c>
      <c r="C540" s="52" t="s">
        <v>81</v>
      </c>
      <c r="D540" s="52" t="s">
        <v>69</v>
      </c>
      <c r="E540" s="52" t="s">
        <v>420</v>
      </c>
      <c r="F540" s="52" t="s">
        <v>131</v>
      </c>
      <c r="G540" s="52"/>
      <c r="H540" s="57">
        <f t="shared" si="61"/>
        <v>650</v>
      </c>
      <c r="I540" s="57">
        <f t="shared" si="61"/>
        <v>650</v>
      </c>
    </row>
    <row r="541" spans="2:9" ht="30">
      <c r="B541" s="79" t="s">
        <v>134</v>
      </c>
      <c r="C541" s="52" t="s">
        <v>81</v>
      </c>
      <c r="D541" s="52" t="s">
        <v>69</v>
      </c>
      <c r="E541" s="52" t="s">
        <v>420</v>
      </c>
      <c r="F541" s="52" t="s">
        <v>133</v>
      </c>
      <c r="G541" s="52"/>
      <c r="H541" s="57">
        <f t="shared" si="61"/>
        <v>650</v>
      </c>
      <c r="I541" s="57">
        <f t="shared" si="61"/>
        <v>650</v>
      </c>
    </row>
    <row r="542" spans="2:9" ht="15">
      <c r="B542" s="80" t="s">
        <v>114</v>
      </c>
      <c r="C542" s="53" t="s">
        <v>81</v>
      </c>
      <c r="D542" s="53" t="s">
        <v>69</v>
      </c>
      <c r="E542" s="53" t="s">
        <v>420</v>
      </c>
      <c r="F542" s="53" t="s">
        <v>133</v>
      </c>
      <c r="G542" s="53" t="s">
        <v>98</v>
      </c>
      <c r="H542" s="59">
        <f>'вед.прил.14'!I568</f>
        <v>650</v>
      </c>
      <c r="I542" s="59">
        <f>'вед.прил.14'!J568</f>
        <v>650</v>
      </c>
    </row>
    <row r="543" spans="2:9" ht="30">
      <c r="B543" s="78" t="s">
        <v>147</v>
      </c>
      <c r="C543" s="52" t="s">
        <v>81</v>
      </c>
      <c r="D543" s="52" t="s">
        <v>69</v>
      </c>
      <c r="E543" s="52" t="s">
        <v>420</v>
      </c>
      <c r="F543" s="52" t="s">
        <v>146</v>
      </c>
      <c r="G543" s="52"/>
      <c r="H543" s="57">
        <f>H544</f>
        <v>150</v>
      </c>
      <c r="I543" s="57">
        <f>I544</f>
        <v>150</v>
      </c>
    </row>
    <row r="544" spans="2:9" ht="15">
      <c r="B544" s="78" t="s">
        <v>231</v>
      </c>
      <c r="C544" s="52" t="s">
        <v>81</v>
      </c>
      <c r="D544" s="52" t="s">
        <v>69</v>
      </c>
      <c r="E544" s="52" t="s">
        <v>420</v>
      </c>
      <c r="F544" s="52" t="s">
        <v>230</v>
      </c>
      <c r="G544" s="52"/>
      <c r="H544" s="57">
        <f>H545</f>
        <v>150</v>
      </c>
      <c r="I544" s="57">
        <f>I545</f>
        <v>150</v>
      </c>
    </row>
    <row r="545" spans="2:9" ht="15">
      <c r="B545" s="82" t="s">
        <v>114</v>
      </c>
      <c r="C545" s="53" t="s">
        <v>81</v>
      </c>
      <c r="D545" s="53" t="s">
        <v>69</v>
      </c>
      <c r="E545" s="53" t="s">
        <v>420</v>
      </c>
      <c r="F545" s="53" t="s">
        <v>230</v>
      </c>
      <c r="G545" s="53" t="s">
        <v>98</v>
      </c>
      <c r="H545" s="59">
        <f>'вед.прил.14'!I571</f>
        <v>150</v>
      </c>
      <c r="I545" s="59">
        <f>'вед.прил.14'!J571</f>
        <v>150</v>
      </c>
    </row>
    <row r="546" spans="2:9" ht="90">
      <c r="B546" s="78" t="s">
        <v>414</v>
      </c>
      <c r="C546" s="52" t="s">
        <v>81</v>
      </c>
      <c r="D546" s="52" t="s">
        <v>69</v>
      </c>
      <c r="E546" s="52" t="s">
        <v>417</v>
      </c>
      <c r="F546" s="52"/>
      <c r="G546" s="52"/>
      <c r="H546" s="57">
        <f aca="true" t="shared" si="62" ref="H546:I549">H547</f>
        <v>6000</v>
      </c>
      <c r="I546" s="57">
        <f t="shared" si="62"/>
        <v>6000</v>
      </c>
    </row>
    <row r="547" spans="2:9" ht="18.75" customHeight="1">
      <c r="B547" s="79" t="s">
        <v>310</v>
      </c>
      <c r="C547" s="52" t="s">
        <v>81</v>
      </c>
      <c r="D547" s="52" t="s">
        <v>69</v>
      </c>
      <c r="E547" s="113" t="s">
        <v>416</v>
      </c>
      <c r="F547" s="52"/>
      <c r="G547" s="52"/>
      <c r="H547" s="57">
        <f t="shared" si="62"/>
        <v>6000</v>
      </c>
      <c r="I547" s="57">
        <f t="shared" si="62"/>
        <v>6000</v>
      </c>
    </row>
    <row r="548" spans="2:9" ht="45">
      <c r="B548" s="78" t="s">
        <v>137</v>
      </c>
      <c r="C548" s="52" t="s">
        <v>81</v>
      </c>
      <c r="D548" s="52" t="s">
        <v>69</v>
      </c>
      <c r="E548" s="52" t="s">
        <v>416</v>
      </c>
      <c r="F548" s="52" t="s">
        <v>136</v>
      </c>
      <c r="G548" s="52"/>
      <c r="H548" s="57">
        <f t="shared" si="62"/>
        <v>6000</v>
      </c>
      <c r="I548" s="57">
        <f t="shared" si="62"/>
        <v>6000</v>
      </c>
    </row>
    <row r="549" spans="2:9" ht="15">
      <c r="B549" s="78" t="s">
        <v>233</v>
      </c>
      <c r="C549" s="52" t="s">
        <v>81</v>
      </c>
      <c r="D549" s="52" t="s">
        <v>69</v>
      </c>
      <c r="E549" s="52" t="s">
        <v>416</v>
      </c>
      <c r="F549" s="52" t="s">
        <v>232</v>
      </c>
      <c r="G549" s="52"/>
      <c r="H549" s="57">
        <f t="shared" si="62"/>
        <v>6000</v>
      </c>
      <c r="I549" s="57">
        <f t="shared" si="62"/>
        <v>6000</v>
      </c>
    </row>
    <row r="550" spans="2:9" ht="15">
      <c r="B550" s="80" t="s">
        <v>114</v>
      </c>
      <c r="C550" s="53" t="s">
        <v>81</v>
      </c>
      <c r="D550" s="53" t="s">
        <v>69</v>
      </c>
      <c r="E550" s="53" t="s">
        <v>416</v>
      </c>
      <c r="F550" s="53" t="s">
        <v>232</v>
      </c>
      <c r="G550" s="53" t="s">
        <v>98</v>
      </c>
      <c r="H550" s="59">
        <f>'вед.прил.14'!I576</f>
        <v>6000</v>
      </c>
      <c r="I550" s="59">
        <f>'вед.прил.14'!J576</f>
        <v>6000</v>
      </c>
    </row>
    <row r="551" spans="2:9" ht="28.5">
      <c r="B551" s="84" t="s">
        <v>251</v>
      </c>
      <c r="C551" s="54" t="s">
        <v>106</v>
      </c>
      <c r="D551" s="54"/>
      <c r="E551" s="54"/>
      <c r="F551" s="54"/>
      <c r="G551" s="54"/>
      <c r="H551" s="56">
        <f>H554</f>
        <v>7225</v>
      </c>
      <c r="I551" s="56">
        <f>I554</f>
        <v>7225</v>
      </c>
    </row>
    <row r="552" spans="2:9" ht="14.25">
      <c r="B552" s="102" t="s">
        <v>114</v>
      </c>
      <c r="C552" s="54" t="s">
        <v>106</v>
      </c>
      <c r="D552" s="54"/>
      <c r="E552" s="54"/>
      <c r="F552" s="54"/>
      <c r="G552" s="54" t="s">
        <v>98</v>
      </c>
      <c r="H552" s="56">
        <f>H560</f>
        <v>7225</v>
      </c>
      <c r="I552" s="56">
        <f>I560</f>
        <v>7225</v>
      </c>
    </row>
    <row r="553" spans="2:9" ht="14.25">
      <c r="B553" s="102" t="s">
        <v>115</v>
      </c>
      <c r="C553" s="54" t="s">
        <v>106</v>
      </c>
      <c r="D553" s="54"/>
      <c r="E553" s="54"/>
      <c r="F553" s="54"/>
      <c r="G553" s="54" t="s">
        <v>99</v>
      </c>
      <c r="H553" s="56">
        <v>0</v>
      </c>
      <c r="I553" s="56">
        <v>0</v>
      </c>
    </row>
    <row r="554" spans="2:9" ht="24.75" customHeight="1">
      <c r="B554" s="84" t="s">
        <v>252</v>
      </c>
      <c r="C554" s="54" t="s">
        <v>106</v>
      </c>
      <c r="D554" s="54" t="s">
        <v>63</v>
      </c>
      <c r="E554" s="54"/>
      <c r="F554" s="54"/>
      <c r="G554" s="54"/>
      <c r="H554" s="56">
        <f aca="true" t="shared" si="63" ref="H554:I559">H555</f>
        <v>7225</v>
      </c>
      <c r="I554" s="56">
        <f t="shared" si="63"/>
        <v>7225</v>
      </c>
    </row>
    <row r="555" spans="2:9" ht="16.5" customHeight="1">
      <c r="B555" s="79" t="s">
        <v>32</v>
      </c>
      <c r="C555" s="52" t="s">
        <v>106</v>
      </c>
      <c r="D555" s="52" t="s">
        <v>63</v>
      </c>
      <c r="E555" s="52" t="s">
        <v>280</v>
      </c>
      <c r="F555" s="54"/>
      <c r="G555" s="54"/>
      <c r="H555" s="57">
        <f t="shared" si="63"/>
        <v>7225</v>
      </c>
      <c r="I555" s="57">
        <f t="shared" si="63"/>
        <v>7225</v>
      </c>
    </row>
    <row r="556" spans="2:9" ht="26.25" customHeight="1">
      <c r="B556" s="79" t="s">
        <v>294</v>
      </c>
      <c r="C556" s="52" t="s">
        <v>106</v>
      </c>
      <c r="D556" s="52" t="s">
        <v>63</v>
      </c>
      <c r="E556" s="52" t="s">
        <v>280</v>
      </c>
      <c r="F556" s="52"/>
      <c r="G556" s="52"/>
      <c r="H556" s="57">
        <f t="shared" si="63"/>
        <v>7225</v>
      </c>
      <c r="I556" s="57">
        <f t="shared" si="63"/>
        <v>7225</v>
      </c>
    </row>
    <row r="557" spans="2:9" ht="59.25" customHeight="1">
      <c r="B557" s="79" t="s">
        <v>27</v>
      </c>
      <c r="C557" s="52" t="s">
        <v>106</v>
      </c>
      <c r="D557" s="52" t="s">
        <v>63</v>
      </c>
      <c r="E557" s="52" t="s">
        <v>296</v>
      </c>
      <c r="F557" s="52"/>
      <c r="G557" s="52"/>
      <c r="H557" s="57">
        <f t="shared" si="63"/>
        <v>7225</v>
      </c>
      <c r="I557" s="57">
        <f t="shared" si="63"/>
        <v>7225</v>
      </c>
    </row>
    <row r="558" spans="2:9" ht="27" customHeight="1">
      <c r="B558" s="79" t="s">
        <v>295</v>
      </c>
      <c r="C558" s="52" t="s">
        <v>106</v>
      </c>
      <c r="D558" s="52" t="s">
        <v>63</v>
      </c>
      <c r="E558" s="52" t="s">
        <v>296</v>
      </c>
      <c r="F558" s="52" t="s">
        <v>247</v>
      </c>
      <c r="G558" s="52"/>
      <c r="H558" s="57">
        <f t="shared" si="63"/>
        <v>7225</v>
      </c>
      <c r="I558" s="57">
        <f t="shared" si="63"/>
        <v>7225</v>
      </c>
    </row>
    <row r="559" spans="2:9" ht="15">
      <c r="B559" s="79" t="s">
        <v>249</v>
      </c>
      <c r="C559" s="52" t="s">
        <v>106</v>
      </c>
      <c r="D559" s="52" t="s">
        <v>63</v>
      </c>
      <c r="E559" s="52" t="s">
        <v>296</v>
      </c>
      <c r="F559" s="52" t="s">
        <v>248</v>
      </c>
      <c r="G559" s="52"/>
      <c r="H559" s="57">
        <f t="shared" si="63"/>
        <v>7225</v>
      </c>
      <c r="I559" s="57">
        <f t="shared" si="63"/>
        <v>7225</v>
      </c>
    </row>
    <row r="560" spans="2:9" ht="15">
      <c r="B560" s="80" t="s">
        <v>114</v>
      </c>
      <c r="C560" s="53" t="s">
        <v>106</v>
      </c>
      <c r="D560" s="53" t="s">
        <v>63</v>
      </c>
      <c r="E560" s="53" t="s">
        <v>296</v>
      </c>
      <c r="F560" s="53" t="s">
        <v>248</v>
      </c>
      <c r="G560" s="53" t="s">
        <v>98</v>
      </c>
      <c r="H560" s="59">
        <f>'вед.прил.14'!I613</f>
        <v>7225</v>
      </c>
      <c r="I560" s="59">
        <f>'вед.прил.14'!J613</f>
        <v>7225</v>
      </c>
    </row>
    <row r="561" spans="2:9" ht="15">
      <c r="B561" s="84" t="s">
        <v>484</v>
      </c>
      <c r="C561" s="54" t="s">
        <v>481</v>
      </c>
      <c r="D561" s="54" t="s">
        <v>481</v>
      </c>
      <c r="E561" s="54" t="s">
        <v>280</v>
      </c>
      <c r="F561" s="53"/>
      <c r="G561" s="53"/>
      <c r="H561" s="56">
        <f>H564</f>
        <v>0</v>
      </c>
      <c r="I561" s="56">
        <f>I564</f>
        <v>2434.1</v>
      </c>
    </row>
    <row r="562" spans="2:9" ht="14.25">
      <c r="B562" s="102" t="s">
        <v>114</v>
      </c>
      <c r="C562" s="54" t="s">
        <v>481</v>
      </c>
      <c r="D562" s="54" t="s">
        <v>481</v>
      </c>
      <c r="E562" s="54"/>
      <c r="F562" s="54"/>
      <c r="G562" s="54" t="s">
        <v>98</v>
      </c>
      <c r="H562" s="56">
        <f>H567</f>
        <v>0</v>
      </c>
      <c r="I562" s="56">
        <f>I567</f>
        <v>2434.1</v>
      </c>
    </row>
    <row r="563" spans="2:9" ht="14.25">
      <c r="B563" s="102" t="s">
        <v>115</v>
      </c>
      <c r="C563" s="54" t="s">
        <v>481</v>
      </c>
      <c r="D563" s="54" t="s">
        <v>481</v>
      </c>
      <c r="E563" s="54"/>
      <c r="F563" s="54"/>
      <c r="G563" s="54" t="s">
        <v>99</v>
      </c>
      <c r="H563" s="56">
        <v>0</v>
      </c>
      <c r="I563" s="56">
        <v>0</v>
      </c>
    </row>
    <row r="564" spans="2:9" ht="30">
      <c r="B564" s="79" t="s">
        <v>483</v>
      </c>
      <c r="C564" s="52" t="s">
        <v>481</v>
      </c>
      <c r="D564" s="52" t="s">
        <v>481</v>
      </c>
      <c r="E564" s="52" t="s">
        <v>482</v>
      </c>
      <c r="F564" s="52"/>
      <c r="G564" s="52"/>
      <c r="H564" s="57">
        <f aca="true" t="shared" si="64" ref="H564:I566">H565</f>
        <v>0</v>
      </c>
      <c r="I564" s="57">
        <f t="shared" si="64"/>
        <v>2434.1</v>
      </c>
    </row>
    <row r="565" spans="2:9" ht="15">
      <c r="B565" s="78" t="s">
        <v>143</v>
      </c>
      <c r="C565" s="52" t="s">
        <v>481</v>
      </c>
      <c r="D565" s="52" t="s">
        <v>481</v>
      </c>
      <c r="E565" s="52" t="s">
        <v>482</v>
      </c>
      <c r="F565" s="52" t="s">
        <v>142</v>
      </c>
      <c r="G565" s="52"/>
      <c r="H565" s="57">
        <f t="shared" si="64"/>
        <v>0</v>
      </c>
      <c r="I565" s="57">
        <f t="shared" si="64"/>
        <v>2434.1</v>
      </c>
    </row>
    <row r="566" spans="2:9" ht="15">
      <c r="B566" s="79" t="s">
        <v>430</v>
      </c>
      <c r="C566" s="52" t="s">
        <v>481</v>
      </c>
      <c r="D566" s="52" t="s">
        <v>481</v>
      </c>
      <c r="E566" s="52" t="s">
        <v>482</v>
      </c>
      <c r="F566" s="52" t="s">
        <v>429</v>
      </c>
      <c r="G566" s="52"/>
      <c r="H566" s="57">
        <f t="shared" si="64"/>
        <v>0</v>
      </c>
      <c r="I566" s="57">
        <f t="shared" si="64"/>
        <v>2434.1</v>
      </c>
    </row>
    <row r="567" spans="2:9" ht="15">
      <c r="B567" s="80" t="s">
        <v>114</v>
      </c>
      <c r="C567" s="52" t="s">
        <v>481</v>
      </c>
      <c r="D567" s="52" t="s">
        <v>481</v>
      </c>
      <c r="E567" s="52" t="s">
        <v>482</v>
      </c>
      <c r="F567" s="52" t="s">
        <v>429</v>
      </c>
      <c r="G567" s="53" t="s">
        <v>98</v>
      </c>
      <c r="H567" s="59">
        <f>'вед.прил.14'!I618</f>
        <v>0</v>
      </c>
      <c r="I567" s="59">
        <f>'вед.прил.14'!J618</f>
        <v>2434.1</v>
      </c>
    </row>
    <row r="568" spans="2:9" ht="15">
      <c r="B568" s="116" t="s">
        <v>240</v>
      </c>
      <c r="C568" s="118"/>
      <c r="D568" s="118"/>
      <c r="E568" s="118"/>
      <c r="F568" s="118"/>
      <c r="G568" s="118"/>
      <c r="H568" s="61">
        <f>H7+H156+H196+H250+H387+H460+H532+H551+H561</f>
        <v>735689.8</v>
      </c>
      <c r="I568" s="61">
        <f>I7+I156+I196+I250+I387+I460+I532+I551+I561</f>
        <v>631856.7999999999</v>
      </c>
    </row>
    <row r="569" spans="2:9" ht="15">
      <c r="B569" s="102" t="s">
        <v>114</v>
      </c>
      <c r="C569" s="118"/>
      <c r="D569" s="118"/>
      <c r="E569" s="118"/>
      <c r="F569" s="118"/>
      <c r="G569" s="118" t="s">
        <v>98</v>
      </c>
      <c r="H569" s="61">
        <f>H8+H157+H197+H251+H388+H461+H533+H552+H562</f>
        <v>327355.99999999994</v>
      </c>
      <c r="I569" s="61">
        <f>I8+I157+I197+I251+I388+I461+I533+I552+I562</f>
        <v>325965.5999999999</v>
      </c>
    </row>
    <row r="570" spans="2:9" ht="15">
      <c r="B570" s="102" t="s">
        <v>115</v>
      </c>
      <c r="C570" s="118"/>
      <c r="D570" s="118"/>
      <c r="E570" s="118"/>
      <c r="F570" s="118"/>
      <c r="G570" s="118" t="s">
        <v>99</v>
      </c>
      <c r="H570" s="61">
        <f>H9+H158+H198+H252+H389+H462+H534+H553</f>
        <v>408333.8</v>
      </c>
      <c r="I570" s="61">
        <f>I9+I158+I198+I252+I389+I462+I534+I553</f>
        <v>305891.2</v>
      </c>
    </row>
    <row r="571" spans="2:8" ht="21" customHeight="1">
      <c r="B571" s="215"/>
      <c r="C571" s="215"/>
      <c r="D571" s="215"/>
      <c r="E571" s="215"/>
      <c r="F571" s="215"/>
      <c r="G571" s="215"/>
      <c r="H571" s="215"/>
    </row>
    <row r="572" spans="2:8" ht="19.5" customHeight="1">
      <c r="B572" s="216"/>
      <c r="C572" s="216"/>
      <c r="D572" s="216"/>
      <c r="E572" s="216"/>
      <c r="F572" s="216"/>
      <c r="G572" s="216"/>
      <c r="H572" s="216"/>
    </row>
    <row r="573" spans="2:8" ht="12.75">
      <c r="B573" s="226"/>
      <c r="C573" s="226"/>
      <c r="D573" s="226"/>
      <c r="E573" s="226"/>
      <c r="F573" s="226"/>
      <c r="G573" s="226"/>
      <c r="H573" s="226"/>
    </row>
    <row r="574" spans="2:8" ht="12.75">
      <c r="B574" s="226"/>
      <c r="C574" s="226"/>
      <c r="D574" s="226"/>
      <c r="E574" s="226"/>
      <c r="F574" s="226"/>
      <c r="G574" s="226"/>
      <c r="H574" s="226"/>
    </row>
    <row r="575" spans="2:8" ht="12.75">
      <c r="B575" s="226"/>
      <c r="C575" s="226"/>
      <c r="D575" s="226"/>
      <c r="E575" s="226"/>
      <c r="F575" s="226"/>
      <c r="G575" s="226"/>
      <c r="H575" s="226"/>
    </row>
    <row r="576" spans="2:8" ht="12.75">
      <c r="B576" s="226"/>
      <c r="C576" s="226"/>
      <c r="D576" s="226"/>
      <c r="E576" s="226"/>
      <c r="F576" s="226"/>
      <c r="G576" s="226"/>
      <c r="H576" s="226"/>
    </row>
    <row r="577" spans="2:8" ht="12.75">
      <c r="B577" s="226"/>
      <c r="C577" s="226"/>
      <c r="D577" s="226"/>
      <c r="E577" s="226"/>
      <c r="F577" s="226"/>
      <c r="G577" s="226"/>
      <c r="H577" s="226"/>
    </row>
    <row r="578" spans="2:8" ht="12.75">
      <c r="B578" s="226"/>
      <c r="C578" s="226"/>
      <c r="D578" s="226"/>
      <c r="E578" s="226"/>
      <c r="F578" s="226"/>
      <c r="G578" s="226"/>
      <c r="H578" s="226"/>
    </row>
    <row r="579" spans="2:8" ht="12.75">
      <c r="B579" s="226"/>
      <c r="C579" s="226"/>
      <c r="D579" s="226"/>
      <c r="E579" s="226"/>
      <c r="F579" s="226"/>
      <c r="G579" s="226"/>
      <c r="H579" s="226"/>
    </row>
    <row r="580" spans="2:8" ht="12.75">
      <c r="B580" s="226"/>
      <c r="C580" s="226"/>
      <c r="D580" s="226"/>
      <c r="E580" s="226"/>
      <c r="F580" s="226"/>
      <c r="G580" s="226"/>
      <c r="H580" s="226"/>
    </row>
    <row r="581" spans="2:8" ht="12.75">
      <c r="B581" s="226"/>
      <c r="C581" s="226"/>
      <c r="D581" s="226"/>
      <c r="E581" s="226"/>
      <c r="F581" s="226"/>
      <c r="G581" s="226"/>
      <c r="H581" s="226"/>
    </row>
    <row r="582" spans="2:8" ht="12.75">
      <c r="B582" s="226"/>
      <c r="C582" s="226"/>
      <c r="D582" s="226"/>
      <c r="E582" s="226"/>
      <c r="F582" s="226"/>
      <c r="G582" s="226"/>
      <c r="H582" s="226"/>
    </row>
    <row r="583" spans="2:8" ht="12.75">
      <c r="B583" s="226"/>
      <c r="C583" s="226"/>
      <c r="D583" s="226"/>
      <c r="E583" s="226"/>
      <c r="F583" s="226"/>
      <c r="G583" s="226"/>
      <c r="H583" s="226"/>
    </row>
    <row r="584" spans="2:8" ht="12.75">
      <c r="B584" s="226"/>
      <c r="C584" s="226"/>
      <c r="D584" s="226"/>
      <c r="E584" s="226"/>
      <c r="F584" s="226"/>
      <c r="G584" s="226"/>
      <c r="H584" s="226"/>
    </row>
    <row r="585" spans="2:8" ht="12.75">
      <c r="B585" s="226"/>
      <c r="C585" s="226"/>
      <c r="D585" s="226"/>
      <c r="E585" s="226"/>
      <c r="F585" s="226"/>
      <c r="G585" s="226"/>
      <c r="H585" s="226"/>
    </row>
    <row r="586" spans="2:8" ht="12.75">
      <c r="B586" s="226"/>
      <c r="C586" s="226"/>
      <c r="D586" s="226"/>
      <c r="E586" s="226"/>
      <c r="F586" s="226"/>
      <c r="G586" s="226"/>
      <c r="H586" s="226"/>
    </row>
    <row r="587" spans="2:8" ht="12.75">
      <c r="B587" s="226"/>
      <c r="C587" s="226"/>
      <c r="D587" s="226"/>
      <c r="E587" s="226"/>
      <c r="F587" s="226"/>
      <c r="G587" s="226"/>
      <c r="H587" s="226"/>
    </row>
    <row r="588" spans="2:8" ht="12.75">
      <c r="B588" s="226"/>
      <c r="C588" s="226"/>
      <c r="D588" s="226"/>
      <c r="E588" s="226"/>
      <c r="F588" s="226"/>
      <c r="G588" s="226"/>
      <c r="H588" s="226"/>
    </row>
    <row r="589" spans="2:8" ht="12.75">
      <c r="B589" s="226"/>
      <c r="C589" s="226"/>
      <c r="D589" s="226"/>
      <c r="E589" s="226"/>
      <c r="F589" s="226"/>
      <c r="G589" s="226"/>
      <c r="H589" s="226"/>
    </row>
    <row r="590" spans="2:8" ht="12.75">
      <c r="B590" s="226"/>
      <c r="C590" s="226"/>
      <c r="D590" s="226"/>
      <c r="E590" s="226"/>
      <c r="F590" s="226"/>
      <c r="G590" s="226"/>
      <c r="H590" s="226"/>
    </row>
    <row r="591" spans="2:8" ht="12.75">
      <c r="B591" s="226"/>
      <c r="C591" s="226"/>
      <c r="D591" s="226"/>
      <c r="E591" s="226"/>
      <c r="F591" s="226"/>
      <c r="G591" s="226"/>
      <c r="H591" s="226"/>
    </row>
    <row r="592" spans="2:8" ht="12.75">
      <c r="B592" s="226"/>
      <c r="C592" s="226"/>
      <c r="D592" s="226"/>
      <c r="E592" s="226"/>
      <c r="F592" s="226"/>
      <c r="G592" s="226"/>
      <c r="H592" s="226"/>
    </row>
    <row r="593" spans="2:8" ht="12.75">
      <c r="B593" s="226"/>
      <c r="C593" s="226"/>
      <c r="D593" s="226"/>
      <c r="E593" s="226"/>
      <c r="F593" s="226"/>
      <c r="G593" s="226"/>
      <c r="H593" s="226"/>
    </row>
    <row r="594" spans="2:8" ht="12.75">
      <c r="B594" s="226"/>
      <c r="C594" s="226"/>
      <c r="D594" s="226"/>
      <c r="E594" s="226"/>
      <c r="F594" s="226"/>
      <c r="G594" s="226"/>
      <c r="H594" s="226"/>
    </row>
    <row r="595" spans="2:8" ht="12.75">
      <c r="B595" s="226"/>
      <c r="C595" s="226"/>
      <c r="D595" s="226"/>
      <c r="E595" s="226"/>
      <c r="F595" s="226"/>
      <c r="G595" s="226"/>
      <c r="H595" s="226"/>
    </row>
    <row r="596" spans="3:8" ht="12.75">
      <c r="C596" s="19"/>
      <c r="D596" s="19"/>
      <c r="E596" s="19"/>
      <c r="F596" s="19"/>
      <c r="G596" s="19"/>
      <c r="H596" s="18"/>
    </row>
    <row r="597" spans="3:8" ht="12.75">
      <c r="C597" s="19"/>
      <c r="D597" s="19"/>
      <c r="E597" s="19"/>
      <c r="F597" s="19"/>
      <c r="G597" s="19"/>
      <c r="H597" s="18"/>
    </row>
    <row r="598" spans="3:8" ht="12.75">
      <c r="C598" s="19"/>
      <c r="D598" s="19"/>
      <c r="E598" s="19"/>
      <c r="F598" s="19"/>
      <c r="G598" s="19"/>
      <c r="H598" s="18"/>
    </row>
    <row r="599" spans="3:8" ht="12.75">
      <c r="C599" s="19"/>
      <c r="D599" s="19"/>
      <c r="E599" s="19"/>
      <c r="F599" s="19"/>
      <c r="G599" s="19"/>
      <c r="H599" s="18"/>
    </row>
    <row r="600" spans="3:8" ht="12.75">
      <c r="C600" s="19"/>
      <c r="D600" s="19"/>
      <c r="E600" s="19"/>
      <c r="F600" s="19"/>
      <c r="G600" s="19"/>
      <c r="H600" s="18"/>
    </row>
    <row r="601" spans="3:8" ht="12.75">
      <c r="C601" s="19"/>
      <c r="D601" s="19"/>
      <c r="E601" s="19"/>
      <c r="F601" s="19"/>
      <c r="G601" s="19"/>
      <c r="H601" s="18"/>
    </row>
    <row r="602" spans="3:8" ht="12.75">
      <c r="C602" s="19"/>
      <c r="D602" s="19"/>
      <c r="E602" s="19"/>
      <c r="F602" s="19"/>
      <c r="G602" s="19"/>
      <c r="H602" s="18"/>
    </row>
    <row r="603" spans="3:8" ht="12.75">
      <c r="C603" s="19"/>
      <c r="D603" s="19"/>
      <c r="E603" s="19"/>
      <c r="F603" s="19"/>
      <c r="G603" s="19"/>
      <c r="H603" s="18"/>
    </row>
    <row r="604" spans="3:8" ht="12.75">
      <c r="C604" s="19"/>
      <c r="D604" s="19"/>
      <c r="E604" s="19"/>
      <c r="F604" s="19"/>
      <c r="G604" s="19"/>
      <c r="H604" s="18"/>
    </row>
    <row r="605" spans="3:8" ht="12.75">
      <c r="C605" s="19"/>
      <c r="D605" s="19"/>
      <c r="E605" s="19"/>
      <c r="F605" s="19"/>
      <c r="G605" s="19"/>
      <c r="H605" s="18"/>
    </row>
    <row r="606" spans="3:8" ht="12.75">
      <c r="C606" s="19"/>
      <c r="D606" s="19"/>
      <c r="E606" s="19"/>
      <c r="F606" s="19"/>
      <c r="G606" s="19"/>
      <c r="H606" s="18"/>
    </row>
    <row r="607" spans="3:8" ht="12.75">
      <c r="C607" s="19"/>
      <c r="D607" s="19"/>
      <c r="E607" s="19"/>
      <c r="F607" s="19"/>
      <c r="G607" s="19"/>
      <c r="H607" s="18"/>
    </row>
    <row r="608" spans="3:8" ht="12.75">
      <c r="C608" s="19"/>
      <c r="D608" s="19"/>
      <c r="E608" s="19"/>
      <c r="F608" s="19"/>
      <c r="G608" s="19"/>
      <c r="H608" s="18"/>
    </row>
    <row r="609" spans="3:8" ht="12.75">
      <c r="C609" s="19"/>
      <c r="D609" s="19"/>
      <c r="E609" s="19"/>
      <c r="F609" s="19"/>
      <c r="G609" s="19"/>
      <c r="H609" s="18"/>
    </row>
    <row r="610" spans="3:8" ht="12.75">
      <c r="C610" s="19"/>
      <c r="D610" s="19"/>
      <c r="E610" s="19"/>
      <c r="F610" s="19"/>
      <c r="G610" s="19"/>
      <c r="H610" s="18"/>
    </row>
    <row r="611" spans="3:8" ht="12.75">
      <c r="C611" s="19"/>
      <c r="D611" s="19"/>
      <c r="E611" s="19"/>
      <c r="F611" s="19"/>
      <c r="G611" s="19"/>
      <c r="H611" s="18"/>
    </row>
    <row r="612" spans="3:8" ht="12.75">
      <c r="C612" s="19"/>
      <c r="D612" s="19"/>
      <c r="E612" s="19"/>
      <c r="F612" s="19"/>
      <c r="G612" s="19"/>
      <c r="H612" s="18"/>
    </row>
    <row r="613" spans="3:8" ht="12.75">
      <c r="C613" s="19"/>
      <c r="D613" s="19"/>
      <c r="E613" s="19"/>
      <c r="F613" s="19"/>
      <c r="G613" s="19"/>
      <c r="H613" s="18"/>
    </row>
    <row r="614" spans="3:8" ht="12.75">
      <c r="C614" s="19"/>
      <c r="D614" s="19"/>
      <c r="E614" s="19"/>
      <c r="F614" s="19"/>
      <c r="G614" s="19"/>
      <c r="H614" s="18"/>
    </row>
    <row r="615" spans="3:8" ht="12.75">
      <c r="C615" s="19"/>
      <c r="D615" s="19"/>
      <c r="E615" s="19"/>
      <c r="F615" s="19"/>
      <c r="G615" s="19"/>
      <c r="H615" s="18"/>
    </row>
    <row r="616" spans="3:8" ht="12.75">
      <c r="C616" s="19"/>
      <c r="D616" s="19"/>
      <c r="E616" s="19"/>
      <c r="F616" s="19"/>
      <c r="G616" s="19"/>
      <c r="H616" s="18"/>
    </row>
    <row r="617" spans="3:8" ht="12.75">
      <c r="C617" s="19"/>
      <c r="D617" s="19"/>
      <c r="E617" s="19"/>
      <c r="F617" s="19"/>
      <c r="G617" s="19"/>
      <c r="H617" s="18"/>
    </row>
    <row r="618" spans="3:8" ht="12.75">
      <c r="C618" s="19"/>
      <c r="D618" s="19"/>
      <c r="E618" s="19"/>
      <c r="F618" s="19"/>
      <c r="G618" s="19"/>
      <c r="H618" s="18"/>
    </row>
    <row r="619" spans="3:8" ht="12.75">
      <c r="C619" s="19"/>
      <c r="D619" s="19"/>
      <c r="E619" s="19"/>
      <c r="F619" s="19"/>
      <c r="G619" s="19"/>
      <c r="H619" s="18"/>
    </row>
    <row r="620" spans="3:8" ht="12.75">
      <c r="C620" s="19"/>
      <c r="D620" s="19"/>
      <c r="E620" s="19"/>
      <c r="F620" s="19"/>
      <c r="G620" s="19"/>
      <c r="H620" s="18"/>
    </row>
    <row r="621" spans="3:8" ht="12.75">
      <c r="C621" s="19"/>
      <c r="D621" s="19"/>
      <c r="E621" s="19"/>
      <c r="F621" s="19"/>
      <c r="G621" s="19"/>
      <c r="H621" s="18"/>
    </row>
    <row r="622" spans="3:8" ht="12.75">
      <c r="C622" s="19"/>
      <c r="D622" s="19"/>
      <c r="E622" s="19"/>
      <c r="F622" s="19"/>
      <c r="G622" s="19"/>
      <c r="H622" s="18"/>
    </row>
    <row r="623" spans="3:8" ht="12.75">
      <c r="C623" s="19"/>
      <c r="D623" s="19"/>
      <c r="E623" s="19"/>
      <c r="F623" s="19"/>
      <c r="G623" s="19"/>
      <c r="H623" s="18"/>
    </row>
    <row r="624" spans="3:8" ht="12.75">
      <c r="C624" s="19"/>
      <c r="D624" s="19"/>
      <c r="E624" s="19"/>
      <c r="F624" s="19"/>
      <c r="G624" s="19"/>
      <c r="H624" s="18"/>
    </row>
    <row r="625" spans="3:8" ht="12.75">
      <c r="C625" s="19"/>
      <c r="D625" s="19"/>
      <c r="E625" s="19"/>
      <c r="F625" s="19"/>
      <c r="G625" s="19"/>
      <c r="H625" s="18"/>
    </row>
    <row r="626" spans="3:8" ht="12.75">
      <c r="C626" s="19"/>
      <c r="D626" s="19"/>
      <c r="E626" s="19"/>
      <c r="F626" s="19"/>
      <c r="G626" s="19"/>
      <c r="H626" s="18"/>
    </row>
    <row r="627" spans="3:8" ht="12.75">
      <c r="C627" s="19"/>
      <c r="D627" s="19"/>
      <c r="E627" s="19"/>
      <c r="F627" s="19"/>
      <c r="G627" s="19"/>
      <c r="H627" s="18"/>
    </row>
    <row r="628" spans="3:8" ht="12.75">
      <c r="C628" s="19"/>
      <c r="D628" s="19"/>
      <c r="E628" s="19"/>
      <c r="F628" s="19"/>
      <c r="G628" s="19"/>
      <c r="H628" s="18"/>
    </row>
    <row r="629" spans="3:8" ht="12.75">
      <c r="C629" s="19"/>
      <c r="D629" s="19"/>
      <c r="E629" s="19"/>
      <c r="F629" s="19"/>
      <c r="G629" s="19"/>
      <c r="H629" s="18"/>
    </row>
    <row r="630" spans="3:8" ht="12.75">
      <c r="C630" s="19"/>
      <c r="D630" s="19"/>
      <c r="E630" s="19"/>
      <c r="F630" s="19"/>
      <c r="G630" s="19"/>
      <c r="H630" s="18"/>
    </row>
    <row r="631" spans="3:8" ht="12.75">
      <c r="C631" s="19"/>
      <c r="D631" s="19"/>
      <c r="E631" s="19"/>
      <c r="F631" s="19"/>
      <c r="G631" s="19"/>
      <c r="H631" s="18"/>
    </row>
    <row r="632" spans="3:8" ht="12.75">
      <c r="C632" s="19"/>
      <c r="D632" s="19"/>
      <c r="E632" s="19"/>
      <c r="F632" s="19"/>
      <c r="G632" s="19"/>
      <c r="H632" s="18"/>
    </row>
    <row r="633" spans="3:8" ht="12.75">
      <c r="C633" s="19"/>
      <c r="D633" s="19"/>
      <c r="E633" s="19"/>
      <c r="F633" s="19"/>
      <c r="G633" s="19"/>
      <c r="H633" s="18"/>
    </row>
    <row r="634" spans="3:8" ht="12.75">
      <c r="C634" s="19"/>
      <c r="D634" s="19"/>
      <c r="E634" s="19"/>
      <c r="F634" s="19"/>
      <c r="G634" s="19"/>
      <c r="H634" s="18"/>
    </row>
    <row r="635" spans="3:8" ht="12.75">
      <c r="C635" s="19"/>
      <c r="D635" s="19"/>
      <c r="E635" s="19"/>
      <c r="F635" s="19"/>
      <c r="G635" s="19"/>
      <c r="H635" s="18"/>
    </row>
    <row r="636" spans="3:8" ht="12.75">
      <c r="C636" s="19"/>
      <c r="D636" s="19"/>
      <c r="E636" s="19"/>
      <c r="F636" s="19"/>
      <c r="G636" s="19"/>
      <c r="H636" s="18"/>
    </row>
    <row r="637" spans="3:8" ht="12.75">
      <c r="C637" s="19"/>
      <c r="D637" s="19"/>
      <c r="E637" s="19"/>
      <c r="F637" s="19"/>
      <c r="G637" s="19"/>
      <c r="H637" s="18"/>
    </row>
    <row r="638" spans="3:8" ht="12.75">
      <c r="C638" s="19"/>
      <c r="D638" s="19"/>
      <c r="E638" s="19"/>
      <c r="F638" s="19"/>
      <c r="G638" s="19"/>
      <c r="H638" s="18"/>
    </row>
    <row r="639" spans="3:8" ht="12.75">
      <c r="C639" s="19"/>
      <c r="D639" s="19"/>
      <c r="E639" s="19"/>
      <c r="F639" s="19"/>
      <c r="G639" s="19"/>
      <c r="H639" s="18"/>
    </row>
    <row r="640" spans="3:8" ht="12.75">
      <c r="C640" s="19"/>
      <c r="D640" s="19"/>
      <c r="E640" s="19"/>
      <c r="F640" s="19"/>
      <c r="G640" s="19"/>
      <c r="H640" s="18"/>
    </row>
    <row r="641" spans="3:8" ht="12.75">
      <c r="C641" s="19"/>
      <c r="D641" s="19"/>
      <c r="E641" s="19"/>
      <c r="F641" s="19"/>
      <c r="G641" s="19"/>
      <c r="H641" s="18"/>
    </row>
    <row r="642" spans="3:8" ht="12.75">
      <c r="C642" s="19"/>
      <c r="D642" s="19"/>
      <c r="E642" s="19"/>
      <c r="F642" s="19"/>
      <c r="G642" s="19"/>
      <c r="H642" s="18"/>
    </row>
    <row r="643" spans="3:8" ht="12.75">
      <c r="C643" s="19"/>
      <c r="D643" s="19"/>
      <c r="E643" s="19"/>
      <c r="F643" s="19"/>
      <c r="G643" s="19"/>
      <c r="H643" s="18"/>
    </row>
    <row r="644" spans="3:8" ht="12.75">
      <c r="C644" s="19"/>
      <c r="D644" s="19"/>
      <c r="E644" s="19"/>
      <c r="F644" s="19"/>
      <c r="G644" s="19"/>
      <c r="H644" s="18"/>
    </row>
    <row r="645" spans="3:8" ht="12.75">
      <c r="C645" s="19"/>
      <c r="D645" s="19"/>
      <c r="E645" s="19"/>
      <c r="F645" s="19"/>
      <c r="G645" s="19"/>
      <c r="H645" s="18"/>
    </row>
    <row r="646" spans="3:8" ht="12.75">
      <c r="C646" s="19"/>
      <c r="D646" s="19"/>
      <c r="E646" s="19"/>
      <c r="F646" s="19"/>
      <c r="G646" s="19"/>
      <c r="H646" s="18"/>
    </row>
    <row r="647" spans="3:8" ht="12.75">
      <c r="C647" s="19"/>
      <c r="D647" s="19"/>
      <c r="E647" s="19"/>
      <c r="F647" s="19"/>
      <c r="G647" s="19"/>
      <c r="H647" s="18"/>
    </row>
    <row r="648" spans="3:8" ht="12.75">
      <c r="C648" s="19"/>
      <c r="D648" s="19"/>
      <c r="E648" s="19"/>
      <c r="F648" s="19"/>
      <c r="G648" s="19"/>
      <c r="H648" s="18"/>
    </row>
    <row r="649" spans="3:8" ht="12.75">
      <c r="C649" s="19"/>
      <c r="D649" s="19"/>
      <c r="E649" s="19"/>
      <c r="F649" s="19"/>
      <c r="G649" s="19"/>
      <c r="H649" s="18"/>
    </row>
    <row r="650" spans="3:8" ht="12.75">
      <c r="C650" s="19"/>
      <c r="D650" s="19"/>
      <c r="E650" s="19"/>
      <c r="F650" s="19"/>
      <c r="G650" s="19"/>
      <c r="H650" s="18"/>
    </row>
    <row r="651" spans="3:8" ht="12.75">
      <c r="C651" s="19"/>
      <c r="D651" s="19"/>
      <c r="E651" s="19"/>
      <c r="F651" s="19"/>
      <c r="G651" s="19"/>
      <c r="H651" s="18"/>
    </row>
    <row r="652" spans="3:8" ht="12.75">
      <c r="C652" s="19"/>
      <c r="D652" s="19"/>
      <c r="E652" s="19"/>
      <c r="F652" s="19"/>
      <c r="G652" s="19"/>
      <c r="H652" s="18"/>
    </row>
    <row r="653" spans="3:8" ht="12.75">
      <c r="C653" s="19"/>
      <c r="D653" s="19"/>
      <c r="E653" s="19"/>
      <c r="F653" s="19"/>
      <c r="G653" s="19"/>
      <c r="H653" s="18"/>
    </row>
    <row r="654" spans="3:8" ht="12.75">
      <c r="C654" s="19"/>
      <c r="D654" s="19"/>
      <c r="E654" s="19"/>
      <c r="F654" s="19"/>
      <c r="G654" s="19"/>
      <c r="H654" s="18"/>
    </row>
    <row r="655" spans="3:8" ht="12.75">
      <c r="C655" s="19"/>
      <c r="D655" s="19"/>
      <c r="E655" s="19"/>
      <c r="F655" s="19"/>
      <c r="G655" s="19"/>
      <c r="H655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1:D1"/>
    <mergeCell ref="B2:I2"/>
    <mergeCell ref="F1:I1"/>
    <mergeCell ref="B573:H595"/>
    <mergeCell ref="B571:H572"/>
    <mergeCell ref="H4:I5"/>
    <mergeCell ref="B4:B6"/>
    <mergeCell ref="C4:C6"/>
    <mergeCell ref="D4:D6"/>
    <mergeCell ref="E4:E6"/>
    <mergeCell ref="F4:F6"/>
    <mergeCell ref="G4:G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O888"/>
  <sheetViews>
    <sheetView tabSelected="1" view="pageBreakPreview" zoomScaleSheetLayoutView="100" zoomScalePageLayoutView="0" workbookViewId="0" topLeftCell="A610">
      <selection activeCell="E1" sqref="E1:M1"/>
    </sheetView>
  </sheetViews>
  <sheetFormatPr defaultColWidth="9.003906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5.6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125" style="49" customWidth="1"/>
    <col min="10" max="10" width="10.125" style="28" customWidth="1"/>
    <col min="11" max="13" width="10.125" style="28" hidden="1" customWidth="1"/>
    <col min="14" max="14" width="4.25390625" style="28" customWidth="1"/>
    <col min="15" max="20" width="9.125" style="28" hidden="1" customWidth="1"/>
    <col min="21" max="21" width="15.375" style="28" bestFit="1" customWidth="1"/>
    <col min="22" max="22" width="9.125" style="28" customWidth="1"/>
    <col min="23" max="23" width="0.12890625" style="28" customWidth="1"/>
    <col min="24" max="26" width="9.125" style="28" hidden="1" customWidth="1"/>
    <col min="27" max="16384" width="9.125" style="28" customWidth="1"/>
  </cols>
  <sheetData>
    <row r="1" spans="1:13" ht="72.75" customHeight="1">
      <c r="A1" s="25" t="s">
        <v>86</v>
      </c>
      <c r="B1" s="26"/>
      <c r="C1" s="26"/>
      <c r="E1" s="219" t="s">
        <v>492</v>
      </c>
      <c r="F1" s="219"/>
      <c r="G1" s="219"/>
      <c r="H1" s="219"/>
      <c r="I1" s="219"/>
      <c r="J1" s="219"/>
      <c r="K1" s="219"/>
      <c r="L1" s="219"/>
      <c r="M1" s="219"/>
    </row>
    <row r="2" spans="1:13" ht="18.75">
      <c r="A2" s="25"/>
      <c r="B2" s="26"/>
      <c r="C2" s="26"/>
      <c r="F2" s="26"/>
      <c r="G2" s="26"/>
      <c r="H2" s="26"/>
      <c r="I2" s="71"/>
      <c r="J2" s="29"/>
      <c r="K2" s="29"/>
      <c r="L2" s="29"/>
      <c r="M2" s="29"/>
    </row>
    <row r="3" spans="1:13" ht="33" customHeight="1">
      <c r="A3" s="200" t="s">
        <v>434</v>
      </c>
      <c r="B3" s="200"/>
      <c r="C3" s="200"/>
      <c r="D3" s="200"/>
      <c r="E3" s="200"/>
      <c r="F3" s="200"/>
      <c r="G3" s="200"/>
      <c r="H3" s="200"/>
      <c r="I3" s="200"/>
      <c r="J3" s="200"/>
      <c r="K3" s="186"/>
      <c r="L3" s="186"/>
      <c r="M3" s="186"/>
    </row>
    <row r="4" spans="1:17" s="32" customFormat="1" ht="15.75">
      <c r="A4" s="30"/>
      <c r="B4" s="31"/>
      <c r="C4" s="31"/>
      <c r="D4" s="31"/>
      <c r="E4" s="31"/>
      <c r="F4" s="31"/>
      <c r="G4" s="31"/>
      <c r="H4" s="31"/>
      <c r="N4" s="228"/>
      <c r="O4" s="228"/>
      <c r="P4" s="228"/>
      <c r="Q4" s="228"/>
    </row>
    <row r="5" spans="1:13" s="33" customFormat="1" ht="25.5">
      <c r="A5" s="229" t="s">
        <v>45</v>
      </c>
      <c r="B5" s="231" t="s">
        <v>87</v>
      </c>
      <c r="C5" s="231" t="s">
        <v>255</v>
      </c>
      <c r="D5" s="231" t="s">
        <v>73</v>
      </c>
      <c r="E5" s="231" t="s">
        <v>256</v>
      </c>
      <c r="F5" s="231" t="s">
        <v>74</v>
      </c>
      <c r="G5" s="231" t="s">
        <v>96</v>
      </c>
      <c r="H5" s="51" t="s">
        <v>97</v>
      </c>
      <c r="I5" s="230" t="s">
        <v>253</v>
      </c>
      <c r="J5" s="230"/>
      <c r="K5" s="144"/>
      <c r="L5" s="144"/>
      <c r="M5" s="144"/>
    </row>
    <row r="6" spans="1:13" s="33" customFormat="1" ht="15.75">
      <c r="A6" s="229"/>
      <c r="B6" s="231"/>
      <c r="C6" s="231"/>
      <c r="D6" s="231"/>
      <c r="E6" s="231"/>
      <c r="F6" s="231"/>
      <c r="G6" s="231"/>
      <c r="H6" s="51"/>
      <c r="I6" s="146" t="s">
        <v>160</v>
      </c>
      <c r="J6" s="168" t="s">
        <v>433</v>
      </c>
      <c r="K6" s="36"/>
      <c r="L6" s="37"/>
      <c r="M6" s="139"/>
    </row>
    <row r="7" spans="1:13" s="33" customFormat="1" ht="28.5">
      <c r="A7" s="81" t="s">
        <v>88</v>
      </c>
      <c r="B7" s="54" t="s">
        <v>89</v>
      </c>
      <c r="C7" s="54"/>
      <c r="D7" s="54"/>
      <c r="E7" s="54"/>
      <c r="F7" s="54"/>
      <c r="G7" s="54"/>
      <c r="H7" s="54"/>
      <c r="I7" s="56">
        <f>I10</f>
        <v>6006.7</v>
      </c>
      <c r="J7" s="56">
        <f>J10</f>
        <v>6006.7</v>
      </c>
      <c r="K7" s="198" t="s">
        <v>104</v>
      </c>
      <c r="L7" s="222" t="s">
        <v>105</v>
      </c>
      <c r="M7" s="199" t="s">
        <v>104</v>
      </c>
    </row>
    <row r="8" spans="1:13" s="33" customFormat="1" ht="15.75">
      <c r="A8" s="81" t="s">
        <v>114</v>
      </c>
      <c r="B8" s="54" t="s">
        <v>89</v>
      </c>
      <c r="C8" s="54"/>
      <c r="D8" s="54"/>
      <c r="E8" s="54"/>
      <c r="F8" s="54"/>
      <c r="G8" s="54" t="s">
        <v>98</v>
      </c>
      <c r="H8" s="54"/>
      <c r="I8" s="56">
        <f>I16+I19+I22+I26+I32+I36</f>
        <v>6006.7</v>
      </c>
      <c r="J8" s="56">
        <f>J16+J19+J22+J26+J32+J36</f>
        <v>6006.7</v>
      </c>
      <c r="K8" s="198"/>
      <c r="L8" s="222"/>
      <c r="M8" s="199"/>
    </row>
    <row r="9" spans="1:13" s="33" customFormat="1" ht="15.75">
      <c r="A9" s="81" t="s">
        <v>115</v>
      </c>
      <c r="B9" s="54" t="s">
        <v>89</v>
      </c>
      <c r="C9" s="54"/>
      <c r="D9" s="54"/>
      <c r="E9" s="54"/>
      <c r="F9" s="54"/>
      <c r="G9" s="54" t="s">
        <v>99</v>
      </c>
      <c r="H9" s="54"/>
      <c r="I9" s="56">
        <v>0</v>
      </c>
      <c r="J9" s="56">
        <v>0</v>
      </c>
      <c r="K9" s="198"/>
      <c r="L9" s="222"/>
      <c r="M9" s="199"/>
    </row>
    <row r="10" spans="1:13" s="33" customFormat="1" ht="15.75">
      <c r="A10" s="81" t="s">
        <v>120</v>
      </c>
      <c r="B10" s="54" t="s">
        <v>89</v>
      </c>
      <c r="C10" s="54" t="s">
        <v>63</v>
      </c>
      <c r="D10" s="54"/>
      <c r="E10" s="54"/>
      <c r="F10" s="54"/>
      <c r="G10" s="54"/>
      <c r="H10" s="54"/>
      <c r="I10" s="56">
        <f>I11+I27</f>
        <v>6006.7</v>
      </c>
      <c r="J10" s="56">
        <f>J11+J27</f>
        <v>6006.7</v>
      </c>
      <c r="K10" s="198"/>
      <c r="L10" s="222"/>
      <c r="M10" s="199"/>
    </row>
    <row r="11" spans="1:13" s="33" customFormat="1" ht="28.5">
      <c r="A11" s="81" t="s">
        <v>122</v>
      </c>
      <c r="B11" s="54" t="s">
        <v>89</v>
      </c>
      <c r="C11" s="54" t="s">
        <v>63</v>
      </c>
      <c r="D11" s="54" t="s">
        <v>64</v>
      </c>
      <c r="E11" s="54"/>
      <c r="F11" s="54"/>
      <c r="G11" s="54"/>
      <c r="H11" s="54"/>
      <c r="I11" s="56">
        <f>I12</f>
        <v>2791.7</v>
      </c>
      <c r="J11" s="56">
        <f>J12</f>
        <v>2791.7</v>
      </c>
      <c r="K11" s="171">
        <f>K12</f>
        <v>0</v>
      </c>
      <c r="L11" s="77">
        <f>L12</f>
        <v>0</v>
      </c>
      <c r="M11" s="77">
        <f>M12</f>
        <v>0</v>
      </c>
    </row>
    <row r="12" spans="1:13" s="33" customFormat="1" ht="18" customHeight="1">
      <c r="A12" s="78" t="s">
        <v>32</v>
      </c>
      <c r="B12" s="52" t="s">
        <v>89</v>
      </c>
      <c r="C12" s="52" t="s">
        <v>63</v>
      </c>
      <c r="D12" s="52" t="s">
        <v>64</v>
      </c>
      <c r="E12" s="52" t="s">
        <v>280</v>
      </c>
      <c r="F12" s="52"/>
      <c r="G12" s="52"/>
      <c r="H12" s="52"/>
      <c r="I12" s="57">
        <f>I13+I23</f>
        <v>2791.7</v>
      </c>
      <c r="J12" s="57">
        <f>J13+J23</f>
        <v>2791.7</v>
      </c>
      <c r="K12" s="172">
        <f>K13+K23</f>
        <v>0</v>
      </c>
      <c r="L12" s="57">
        <f>L13+L23</f>
        <v>0</v>
      </c>
      <c r="M12" s="57">
        <f>M13+M23</f>
        <v>0</v>
      </c>
    </row>
    <row r="13" spans="1:13" s="33" customFormat="1" ht="30">
      <c r="A13" s="83" t="s">
        <v>127</v>
      </c>
      <c r="B13" s="52" t="s">
        <v>89</v>
      </c>
      <c r="C13" s="52" t="s">
        <v>63</v>
      </c>
      <c r="D13" s="52" t="s">
        <v>64</v>
      </c>
      <c r="E13" s="52" t="s">
        <v>281</v>
      </c>
      <c r="F13" s="52"/>
      <c r="G13" s="52"/>
      <c r="H13" s="52"/>
      <c r="I13" s="57">
        <f>I14+I17+I20</f>
        <v>1403.7</v>
      </c>
      <c r="J13" s="57">
        <f>J14+J17+J20</f>
        <v>1403.7</v>
      </c>
      <c r="K13" s="173">
        <f>K14+K17+K20</f>
        <v>0</v>
      </c>
      <c r="L13" s="58">
        <f>L14+L17+L20</f>
        <v>0</v>
      </c>
      <c r="M13" s="58">
        <f>M14+M17+M20</f>
        <v>0</v>
      </c>
    </row>
    <row r="14" spans="1:13" s="35" customFormat="1" ht="74.25" customHeight="1">
      <c r="A14" s="78" t="s">
        <v>264</v>
      </c>
      <c r="B14" s="52" t="s">
        <v>89</v>
      </c>
      <c r="C14" s="52" t="s">
        <v>63</v>
      </c>
      <c r="D14" s="52" t="s">
        <v>64</v>
      </c>
      <c r="E14" s="52" t="s">
        <v>281</v>
      </c>
      <c r="F14" s="52" t="s">
        <v>128</v>
      </c>
      <c r="G14" s="52"/>
      <c r="H14" s="52"/>
      <c r="I14" s="57">
        <f>I15</f>
        <v>1252</v>
      </c>
      <c r="J14" s="57">
        <f aca="true" t="shared" si="0" ref="J14:M15">J15</f>
        <v>1252</v>
      </c>
      <c r="K14" s="173">
        <f t="shared" si="0"/>
        <v>0</v>
      </c>
      <c r="L14" s="58">
        <f t="shared" si="0"/>
        <v>0</v>
      </c>
      <c r="M14" s="58">
        <f t="shared" si="0"/>
        <v>0</v>
      </c>
    </row>
    <row r="15" spans="1:13" s="35" customFormat="1" ht="30.75" customHeight="1">
      <c r="A15" s="78" t="s">
        <v>132</v>
      </c>
      <c r="B15" s="52" t="s">
        <v>89</v>
      </c>
      <c r="C15" s="52" t="s">
        <v>63</v>
      </c>
      <c r="D15" s="52" t="s">
        <v>64</v>
      </c>
      <c r="E15" s="52" t="s">
        <v>281</v>
      </c>
      <c r="F15" s="52" t="s">
        <v>129</v>
      </c>
      <c r="G15" s="52"/>
      <c r="H15" s="52"/>
      <c r="I15" s="57">
        <f>I16</f>
        <v>1252</v>
      </c>
      <c r="J15" s="57">
        <f t="shared" si="0"/>
        <v>1252</v>
      </c>
      <c r="K15" s="173">
        <f t="shared" si="0"/>
        <v>0</v>
      </c>
      <c r="L15" s="58">
        <f t="shared" si="0"/>
        <v>0</v>
      </c>
      <c r="M15" s="58">
        <f t="shared" si="0"/>
        <v>0</v>
      </c>
    </row>
    <row r="16" spans="1:13" s="35" customFormat="1" ht="15" customHeight="1">
      <c r="A16" s="80" t="s">
        <v>114</v>
      </c>
      <c r="B16" s="53" t="s">
        <v>89</v>
      </c>
      <c r="C16" s="53" t="s">
        <v>63</v>
      </c>
      <c r="D16" s="53" t="s">
        <v>64</v>
      </c>
      <c r="E16" s="53" t="s">
        <v>281</v>
      </c>
      <c r="F16" s="53" t="s">
        <v>129</v>
      </c>
      <c r="G16" s="53" t="s">
        <v>98</v>
      </c>
      <c r="H16" s="53"/>
      <c r="I16" s="59">
        <v>1252</v>
      </c>
      <c r="J16" s="59">
        <v>1252</v>
      </c>
      <c r="K16" s="174">
        <v>0</v>
      </c>
      <c r="L16" s="59">
        <v>0</v>
      </c>
      <c r="M16" s="59">
        <v>0</v>
      </c>
    </row>
    <row r="17" spans="1:13" s="35" customFormat="1" ht="27" customHeight="1">
      <c r="A17" s="79" t="s">
        <v>130</v>
      </c>
      <c r="B17" s="52" t="s">
        <v>89</v>
      </c>
      <c r="C17" s="52" t="s">
        <v>63</v>
      </c>
      <c r="D17" s="52" t="s">
        <v>64</v>
      </c>
      <c r="E17" s="52" t="s">
        <v>281</v>
      </c>
      <c r="F17" s="52" t="s">
        <v>131</v>
      </c>
      <c r="G17" s="52"/>
      <c r="H17" s="52"/>
      <c r="I17" s="57">
        <f>I18</f>
        <v>146.7</v>
      </c>
      <c r="J17" s="57">
        <f aca="true" t="shared" si="1" ref="J17:M18">J18</f>
        <v>146.7</v>
      </c>
      <c r="K17" s="172">
        <f t="shared" si="1"/>
        <v>0</v>
      </c>
      <c r="L17" s="57">
        <f t="shared" si="1"/>
        <v>0</v>
      </c>
      <c r="M17" s="57">
        <f t="shared" si="1"/>
        <v>0</v>
      </c>
    </row>
    <row r="18" spans="1:13" s="35" customFormat="1" ht="30">
      <c r="A18" s="79" t="s">
        <v>134</v>
      </c>
      <c r="B18" s="52" t="s">
        <v>89</v>
      </c>
      <c r="C18" s="52" t="s">
        <v>63</v>
      </c>
      <c r="D18" s="52" t="s">
        <v>64</v>
      </c>
      <c r="E18" s="52" t="s">
        <v>281</v>
      </c>
      <c r="F18" s="52" t="s">
        <v>133</v>
      </c>
      <c r="G18" s="52"/>
      <c r="H18" s="52"/>
      <c r="I18" s="57">
        <f>I19</f>
        <v>146.7</v>
      </c>
      <c r="J18" s="57">
        <f t="shared" si="1"/>
        <v>146.7</v>
      </c>
      <c r="K18" s="172">
        <f t="shared" si="1"/>
        <v>0</v>
      </c>
      <c r="L18" s="57">
        <f t="shared" si="1"/>
        <v>0</v>
      </c>
      <c r="M18" s="57">
        <f t="shared" si="1"/>
        <v>0</v>
      </c>
    </row>
    <row r="19" spans="1:13" s="35" customFormat="1" ht="15.75" customHeight="1">
      <c r="A19" s="80" t="s">
        <v>114</v>
      </c>
      <c r="B19" s="53" t="s">
        <v>89</v>
      </c>
      <c r="C19" s="53" t="s">
        <v>63</v>
      </c>
      <c r="D19" s="53" t="s">
        <v>64</v>
      </c>
      <c r="E19" s="53" t="s">
        <v>281</v>
      </c>
      <c r="F19" s="53" t="s">
        <v>133</v>
      </c>
      <c r="G19" s="53" t="s">
        <v>98</v>
      </c>
      <c r="H19" s="53"/>
      <c r="I19" s="59">
        <v>146.7</v>
      </c>
      <c r="J19" s="59">
        <v>146.7</v>
      </c>
      <c r="K19" s="174">
        <v>0</v>
      </c>
      <c r="L19" s="59">
        <v>0</v>
      </c>
      <c r="M19" s="59">
        <v>0</v>
      </c>
    </row>
    <row r="20" spans="1:13" s="35" customFormat="1" ht="15.75">
      <c r="A20" s="79" t="s">
        <v>143</v>
      </c>
      <c r="B20" s="52" t="s">
        <v>89</v>
      </c>
      <c r="C20" s="52" t="s">
        <v>63</v>
      </c>
      <c r="D20" s="52" t="s">
        <v>64</v>
      </c>
      <c r="E20" s="52" t="s">
        <v>281</v>
      </c>
      <c r="F20" s="52" t="s">
        <v>142</v>
      </c>
      <c r="G20" s="52"/>
      <c r="H20" s="52"/>
      <c r="I20" s="57">
        <f>I21</f>
        <v>5</v>
      </c>
      <c r="J20" s="57">
        <f aca="true" t="shared" si="2" ref="J20:M21">J21</f>
        <v>5</v>
      </c>
      <c r="K20" s="172">
        <f t="shared" si="2"/>
        <v>0</v>
      </c>
      <c r="L20" s="57">
        <f t="shared" si="2"/>
        <v>0</v>
      </c>
      <c r="M20" s="57">
        <f t="shared" si="2"/>
        <v>0</v>
      </c>
    </row>
    <row r="21" spans="1:13" s="35" customFormat="1" ht="15.75">
      <c r="A21" s="79" t="s">
        <v>145</v>
      </c>
      <c r="B21" s="52" t="s">
        <v>89</v>
      </c>
      <c r="C21" s="52" t="s">
        <v>63</v>
      </c>
      <c r="D21" s="52" t="s">
        <v>64</v>
      </c>
      <c r="E21" s="52" t="s">
        <v>281</v>
      </c>
      <c r="F21" s="52" t="s">
        <v>144</v>
      </c>
      <c r="G21" s="52"/>
      <c r="H21" s="52"/>
      <c r="I21" s="57">
        <f>I22</f>
        <v>5</v>
      </c>
      <c r="J21" s="57">
        <f t="shared" si="2"/>
        <v>5</v>
      </c>
      <c r="K21" s="172">
        <f t="shared" si="2"/>
        <v>0</v>
      </c>
      <c r="L21" s="57">
        <f t="shared" si="2"/>
        <v>0</v>
      </c>
      <c r="M21" s="57">
        <f t="shared" si="2"/>
        <v>0</v>
      </c>
    </row>
    <row r="22" spans="1:13" s="35" customFormat="1" ht="15" customHeight="1">
      <c r="A22" s="80" t="s">
        <v>114</v>
      </c>
      <c r="B22" s="53" t="s">
        <v>89</v>
      </c>
      <c r="C22" s="53" t="s">
        <v>63</v>
      </c>
      <c r="D22" s="53" t="s">
        <v>64</v>
      </c>
      <c r="E22" s="53" t="s">
        <v>281</v>
      </c>
      <c r="F22" s="53" t="s">
        <v>144</v>
      </c>
      <c r="G22" s="53" t="s">
        <v>98</v>
      </c>
      <c r="H22" s="53"/>
      <c r="I22" s="59">
        <v>5</v>
      </c>
      <c r="J22" s="59">
        <v>5</v>
      </c>
      <c r="K22" s="174">
        <v>0</v>
      </c>
      <c r="L22" s="59">
        <v>0</v>
      </c>
      <c r="M22" s="59">
        <v>0</v>
      </c>
    </row>
    <row r="23" spans="1:13" s="33" customFormat="1" ht="43.5" customHeight="1">
      <c r="A23" s="78" t="s">
        <v>44</v>
      </c>
      <c r="B23" s="52" t="s">
        <v>89</v>
      </c>
      <c r="C23" s="52" t="s">
        <v>63</v>
      </c>
      <c r="D23" s="52" t="s">
        <v>64</v>
      </c>
      <c r="E23" s="52" t="s">
        <v>282</v>
      </c>
      <c r="F23" s="52"/>
      <c r="G23" s="52"/>
      <c r="H23" s="52"/>
      <c r="I23" s="57">
        <f aca="true" t="shared" si="3" ref="I23:M25">I24</f>
        <v>1388</v>
      </c>
      <c r="J23" s="57">
        <f t="shared" si="3"/>
        <v>1388</v>
      </c>
      <c r="K23" s="173">
        <f t="shared" si="3"/>
        <v>0</v>
      </c>
      <c r="L23" s="58">
        <f t="shared" si="3"/>
        <v>0</v>
      </c>
      <c r="M23" s="58">
        <f t="shared" si="3"/>
        <v>0</v>
      </c>
    </row>
    <row r="24" spans="1:13" s="33" customFormat="1" ht="75.75" customHeight="1">
      <c r="A24" s="78" t="s">
        <v>264</v>
      </c>
      <c r="B24" s="52" t="s">
        <v>89</v>
      </c>
      <c r="C24" s="52" t="s">
        <v>63</v>
      </c>
      <c r="D24" s="52" t="s">
        <v>64</v>
      </c>
      <c r="E24" s="52" t="s">
        <v>282</v>
      </c>
      <c r="F24" s="52" t="s">
        <v>128</v>
      </c>
      <c r="G24" s="52"/>
      <c r="H24" s="52"/>
      <c r="I24" s="57">
        <f t="shared" si="3"/>
        <v>1388</v>
      </c>
      <c r="J24" s="57">
        <f t="shared" si="3"/>
        <v>1388</v>
      </c>
      <c r="K24" s="173">
        <f t="shared" si="3"/>
        <v>0</v>
      </c>
      <c r="L24" s="58">
        <f t="shared" si="3"/>
        <v>0</v>
      </c>
      <c r="M24" s="58">
        <f t="shared" si="3"/>
        <v>0</v>
      </c>
    </row>
    <row r="25" spans="1:13" s="33" customFormat="1" ht="27.75" customHeight="1">
      <c r="A25" s="78" t="s">
        <v>132</v>
      </c>
      <c r="B25" s="52" t="s">
        <v>89</v>
      </c>
      <c r="C25" s="52" t="s">
        <v>63</v>
      </c>
      <c r="D25" s="52" t="s">
        <v>64</v>
      </c>
      <c r="E25" s="52" t="s">
        <v>282</v>
      </c>
      <c r="F25" s="52" t="s">
        <v>129</v>
      </c>
      <c r="G25" s="52"/>
      <c r="H25" s="52"/>
      <c r="I25" s="57">
        <f>I26</f>
        <v>1388</v>
      </c>
      <c r="J25" s="57">
        <f t="shared" si="3"/>
        <v>1388</v>
      </c>
      <c r="K25" s="173">
        <f t="shared" si="3"/>
        <v>0</v>
      </c>
      <c r="L25" s="58">
        <f t="shared" si="3"/>
        <v>0</v>
      </c>
      <c r="M25" s="58">
        <f t="shared" si="3"/>
        <v>0</v>
      </c>
    </row>
    <row r="26" spans="1:31" s="37" customFormat="1" ht="15" customHeight="1">
      <c r="A26" s="80" t="s">
        <v>114</v>
      </c>
      <c r="B26" s="53" t="s">
        <v>89</v>
      </c>
      <c r="C26" s="53" t="s">
        <v>63</v>
      </c>
      <c r="D26" s="53" t="s">
        <v>64</v>
      </c>
      <c r="E26" s="53" t="s">
        <v>283</v>
      </c>
      <c r="F26" s="53" t="s">
        <v>129</v>
      </c>
      <c r="G26" s="53" t="s">
        <v>98</v>
      </c>
      <c r="H26" s="53"/>
      <c r="I26" s="59">
        <v>1388</v>
      </c>
      <c r="J26" s="59">
        <v>1388</v>
      </c>
      <c r="K26" s="174">
        <v>0</v>
      </c>
      <c r="L26" s="59">
        <v>0</v>
      </c>
      <c r="M26" s="59"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6"/>
    </row>
    <row r="27" spans="1:13" s="34" customFormat="1" ht="15.75">
      <c r="A27" s="84" t="s">
        <v>49</v>
      </c>
      <c r="B27" s="54" t="s">
        <v>89</v>
      </c>
      <c r="C27" s="54" t="s">
        <v>63</v>
      </c>
      <c r="D27" s="54" t="s">
        <v>106</v>
      </c>
      <c r="E27" s="54"/>
      <c r="F27" s="54"/>
      <c r="G27" s="54"/>
      <c r="H27" s="54"/>
      <c r="I27" s="56">
        <f>I28</f>
        <v>3215</v>
      </c>
      <c r="J27" s="56">
        <f>J28</f>
        <v>3215</v>
      </c>
      <c r="K27" s="175">
        <f>K28</f>
        <v>0</v>
      </c>
      <c r="L27" s="56">
        <f>L28</f>
        <v>0</v>
      </c>
      <c r="M27" s="56">
        <f>M28</f>
        <v>0</v>
      </c>
    </row>
    <row r="28" spans="1:13" s="34" customFormat="1" ht="15.75">
      <c r="A28" s="78" t="s">
        <v>32</v>
      </c>
      <c r="B28" s="52" t="s">
        <v>89</v>
      </c>
      <c r="C28" s="52" t="s">
        <v>63</v>
      </c>
      <c r="D28" s="52" t="s">
        <v>106</v>
      </c>
      <c r="E28" s="52" t="s">
        <v>280</v>
      </c>
      <c r="F28" s="52"/>
      <c r="G28" s="52"/>
      <c r="H28" s="52"/>
      <c r="I28" s="57">
        <f>I33+I29</f>
        <v>3215</v>
      </c>
      <c r="J28" s="57">
        <f>J33+J29</f>
        <v>3215</v>
      </c>
      <c r="K28" s="172">
        <f>K33+K29</f>
        <v>0</v>
      </c>
      <c r="L28" s="57">
        <f>L33+L29</f>
        <v>0</v>
      </c>
      <c r="M28" s="57">
        <f>M33+M29</f>
        <v>0</v>
      </c>
    </row>
    <row r="29" spans="1:13" s="34" customFormat="1" ht="60">
      <c r="A29" s="78" t="s">
        <v>277</v>
      </c>
      <c r="B29" s="52" t="s">
        <v>89</v>
      </c>
      <c r="C29" s="52" t="s">
        <v>63</v>
      </c>
      <c r="D29" s="52" t="s">
        <v>106</v>
      </c>
      <c r="E29" s="52" t="s">
        <v>284</v>
      </c>
      <c r="F29" s="52"/>
      <c r="G29" s="52"/>
      <c r="H29" s="52"/>
      <c r="I29" s="57">
        <f>I30</f>
        <v>3200</v>
      </c>
      <c r="J29" s="57">
        <f aca="true" t="shared" si="4" ref="J29:M31">J30</f>
        <v>3200</v>
      </c>
      <c r="K29" s="172">
        <f t="shared" si="4"/>
        <v>0</v>
      </c>
      <c r="L29" s="57">
        <f t="shared" si="4"/>
        <v>0</v>
      </c>
      <c r="M29" s="57">
        <f t="shared" si="4"/>
        <v>0</v>
      </c>
    </row>
    <row r="30" spans="1:13" s="34" customFormat="1" ht="30" customHeight="1">
      <c r="A30" s="78" t="s">
        <v>130</v>
      </c>
      <c r="B30" s="52" t="s">
        <v>89</v>
      </c>
      <c r="C30" s="52" t="s">
        <v>63</v>
      </c>
      <c r="D30" s="52" t="s">
        <v>106</v>
      </c>
      <c r="E30" s="52" t="s">
        <v>284</v>
      </c>
      <c r="F30" s="52" t="s">
        <v>131</v>
      </c>
      <c r="G30" s="52"/>
      <c r="H30" s="52"/>
      <c r="I30" s="57">
        <f>I31</f>
        <v>3200</v>
      </c>
      <c r="J30" s="57">
        <f t="shared" si="4"/>
        <v>3200</v>
      </c>
      <c r="K30" s="172">
        <f t="shared" si="4"/>
        <v>0</v>
      </c>
      <c r="L30" s="57">
        <f t="shared" si="4"/>
        <v>0</v>
      </c>
      <c r="M30" s="57">
        <f t="shared" si="4"/>
        <v>0</v>
      </c>
    </row>
    <row r="31" spans="1:13" s="34" customFormat="1" ht="30">
      <c r="A31" s="78" t="s">
        <v>134</v>
      </c>
      <c r="B31" s="52" t="s">
        <v>89</v>
      </c>
      <c r="C31" s="52" t="s">
        <v>63</v>
      </c>
      <c r="D31" s="52" t="s">
        <v>106</v>
      </c>
      <c r="E31" s="52" t="s">
        <v>284</v>
      </c>
      <c r="F31" s="52" t="s">
        <v>133</v>
      </c>
      <c r="G31" s="52"/>
      <c r="H31" s="52"/>
      <c r="I31" s="57">
        <f>I32</f>
        <v>3200</v>
      </c>
      <c r="J31" s="57">
        <f t="shared" si="4"/>
        <v>3200</v>
      </c>
      <c r="K31" s="172">
        <f t="shared" si="4"/>
        <v>0</v>
      </c>
      <c r="L31" s="57">
        <f t="shared" si="4"/>
        <v>0</v>
      </c>
      <c r="M31" s="57">
        <f t="shared" si="4"/>
        <v>0</v>
      </c>
    </row>
    <row r="32" spans="1:13" s="34" customFormat="1" ht="14.25" customHeight="1">
      <c r="A32" s="82" t="s">
        <v>114</v>
      </c>
      <c r="B32" s="53" t="s">
        <v>89</v>
      </c>
      <c r="C32" s="53" t="s">
        <v>63</v>
      </c>
      <c r="D32" s="53" t="s">
        <v>106</v>
      </c>
      <c r="E32" s="53" t="s">
        <v>284</v>
      </c>
      <c r="F32" s="53" t="s">
        <v>133</v>
      </c>
      <c r="G32" s="53" t="s">
        <v>98</v>
      </c>
      <c r="H32" s="53"/>
      <c r="I32" s="59">
        <v>3200</v>
      </c>
      <c r="J32" s="59">
        <v>3200</v>
      </c>
      <c r="K32" s="174">
        <v>0</v>
      </c>
      <c r="L32" s="59">
        <v>0</v>
      </c>
      <c r="M32" s="59">
        <v>0</v>
      </c>
    </row>
    <row r="33" spans="1:13" s="34" customFormat="1" ht="45">
      <c r="A33" s="79" t="s">
        <v>238</v>
      </c>
      <c r="B33" s="52" t="s">
        <v>89</v>
      </c>
      <c r="C33" s="52" t="s">
        <v>63</v>
      </c>
      <c r="D33" s="52" t="s">
        <v>106</v>
      </c>
      <c r="E33" s="52" t="s">
        <v>285</v>
      </c>
      <c r="F33" s="52"/>
      <c r="G33" s="52"/>
      <c r="H33" s="52"/>
      <c r="I33" s="57">
        <f>I34</f>
        <v>15</v>
      </c>
      <c r="J33" s="57">
        <f aca="true" t="shared" si="5" ref="J33:M35">J34</f>
        <v>15</v>
      </c>
      <c r="K33" s="172">
        <f t="shared" si="5"/>
        <v>0</v>
      </c>
      <c r="L33" s="57">
        <f t="shared" si="5"/>
        <v>0</v>
      </c>
      <c r="M33" s="57">
        <f t="shared" si="5"/>
        <v>0</v>
      </c>
    </row>
    <row r="34" spans="1:13" s="34" customFormat="1" ht="26.25" customHeight="1">
      <c r="A34" s="79" t="s">
        <v>130</v>
      </c>
      <c r="B34" s="52" t="s">
        <v>89</v>
      </c>
      <c r="C34" s="52" t="s">
        <v>63</v>
      </c>
      <c r="D34" s="52" t="s">
        <v>106</v>
      </c>
      <c r="E34" s="52" t="s">
        <v>285</v>
      </c>
      <c r="F34" s="52" t="s">
        <v>131</v>
      </c>
      <c r="G34" s="52"/>
      <c r="H34" s="52"/>
      <c r="I34" s="57">
        <f>I35</f>
        <v>15</v>
      </c>
      <c r="J34" s="57">
        <f t="shared" si="5"/>
        <v>15</v>
      </c>
      <c r="K34" s="172">
        <f t="shared" si="5"/>
        <v>0</v>
      </c>
      <c r="L34" s="57">
        <f t="shared" si="5"/>
        <v>0</v>
      </c>
      <c r="M34" s="57">
        <f t="shared" si="5"/>
        <v>0</v>
      </c>
    </row>
    <row r="35" spans="1:13" s="34" customFormat="1" ht="30">
      <c r="A35" s="79" t="s">
        <v>134</v>
      </c>
      <c r="B35" s="52" t="s">
        <v>89</v>
      </c>
      <c r="C35" s="52" t="s">
        <v>63</v>
      </c>
      <c r="D35" s="52" t="s">
        <v>106</v>
      </c>
      <c r="E35" s="52" t="s">
        <v>285</v>
      </c>
      <c r="F35" s="52" t="s">
        <v>133</v>
      </c>
      <c r="G35" s="52"/>
      <c r="H35" s="52"/>
      <c r="I35" s="57">
        <f>I36</f>
        <v>15</v>
      </c>
      <c r="J35" s="57">
        <f t="shared" si="5"/>
        <v>15</v>
      </c>
      <c r="K35" s="172">
        <f t="shared" si="5"/>
        <v>0</v>
      </c>
      <c r="L35" s="57">
        <f t="shared" si="5"/>
        <v>0</v>
      </c>
      <c r="M35" s="57">
        <f t="shared" si="5"/>
        <v>0</v>
      </c>
    </row>
    <row r="36" spans="1:13" s="34" customFormat="1" ht="18" customHeight="1">
      <c r="A36" s="80" t="s">
        <v>114</v>
      </c>
      <c r="B36" s="53" t="s">
        <v>89</v>
      </c>
      <c r="C36" s="53" t="s">
        <v>63</v>
      </c>
      <c r="D36" s="53" t="s">
        <v>106</v>
      </c>
      <c r="E36" s="53" t="s">
        <v>285</v>
      </c>
      <c r="F36" s="53" t="s">
        <v>133</v>
      </c>
      <c r="G36" s="53" t="s">
        <v>98</v>
      </c>
      <c r="H36" s="53"/>
      <c r="I36" s="59">
        <v>15</v>
      </c>
      <c r="J36" s="59">
        <v>15</v>
      </c>
      <c r="K36" s="174">
        <v>0</v>
      </c>
      <c r="L36" s="59">
        <v>0</v>
      </c>
      <c r="M36" s="59">
        <v>0</v>
      </c>
    </row>
    <row r="37" spans="1:13" s="33" customFormat="1" ht="45" customHeight="1">
      <c r="A37" s="81" t="s">
        <v>121</v>
      </c>
      <c r="B37" s="54" t="s">
        <v>90</v>
      </c>
      <c r="C37" s="54"/>
      <c r="D37" s="54"/>
      <c r="E37" s="54"/>
      <c r="F37" s="54"/>
      <c r="G37" s="54"/>
      <c r="H37" s="54"/>
      <c r="I37" s="56">
        <f>I40</f>
        <v>1291.4</v>
      </c>
      <c r="J37" s="56">
        <f>J40</f>
        <v>1291.4</v>
      </c>
      <c r="K37" s="175">
        <f>K40</f>
        <v>0</v>
      </c>
      <c r="L37" s="56">
        <f>L40</f>
        <v>0</v>
      </c>
      <c r="M37" s="56">
        <f>M40</f>
        <v>0</v>
      </c>
    </row>
    <row r="38" spans="1:13" s="33" customFormat="1" ht="15.75">
      <c r="A38" s="81" t="s">
        <v>114</v>
      </c>
      <c r="B38" s="54" t="s">
        <v>90</v>
      </c>
      <c r="C38" s="54"/>
      <c r="D38" s="54"/>
      <c r="E38" s="54"/>
      <c r="F38" s="54"/>
      <c r="G38" s="54" t="s">
        <v>98</v>
      </c>
      <c r="H38" s="54"/>
      <c r="I38" s="56">
        <f>I46+I49+I52</f>
        <v>1291.4</v>
      </c>
      <c r="J38" s="56">
        <f>J46+J49+J52</f>
        <v>1291.4</v>
      </c>
      <c r="K38" s="176">
        <f>K46+K49</f>
        <v>0</v>
      </c>
      <c r="L38" s="133">
        <f>L46+L49</f>
        <v>0</v>
      </c>
      <c r="M38" s="133">
        <f>M46+M49</f>
        <v>0</v>
      </c>
    </row>
    <row r="39" spans="1:13" s="33" customFormat="1" ht="15.75">
      <c r="A39" s="81" t="s">
        <v>115</v>
      </c>
      <c r="B39" s="54" t="s">
        <v>90</v>
      </c>
      <c r="C39" s="54"/>
      <c r="D39" s="54"/>
      <c r="E39" s="54"/>
      <c r="F39" s="54"/>
      <c r="G39" s="54" t="s">
        <v>99</v>
      </c>
      <c r="H39" s="54"/>
      <c r="I39" s="56">
        <v>0</v>
      </c>
      <c r="J39" s="56">
        <v>0</v>
      </c>
      <c r="K39" s="176">
        <v>0</v>
      </c>
      <c r="L39" s="133">
        <v>0</v>
      </c>
      <c r="M39" s="133">
        <v>0</v>
      </c>
    </row>
    <row r="40" spans="1:13" s="33" customFormat="1" ht="16.5" thickBot="1">
      <c r="A40" s="81" t="s">
        <v>120</v>
      </c>
      <c r="B40" s="54" t="s">
        <v>90</v>
      </c>
      <c r="C40" s="54" t="s">
        <v>63</v>
      </c>
      <c r="D40" s="54"/>
      <c r="E40" s="54"/>
      <c r="F40" s="54"/>
      <c r="G40" s="54"/>
      <c r="H40" s="54"/>
      <c r="I40" s="56">
        <f>I41</f>
        <v>1291.4</v>
      </c>
      <c r="J40" s="56">
        <f aca="true" t="shared" si="6" ref="J40:M42">J41</f>
        <v>1291.4</v>
      </c>
      <c r="K40" s="177">
        <f t="shared" si="6"/>
        <v>0</v>
      </c>
      <c r="L40" s="120">
        <f t="shared" si="6"/>
        <v>0</v>
      </c>
      <c r="M40" s="120">
        <f t="shared" si="6"/>
        <v>0</v>
      </c>
    </row>
    <row r="41" spans="1:13" s="33" customFormat="1" ht="42.75">
      <c r="A41" s="81" t="s">
        <v>91</v>
      </c>
      <c r="B41" s="54" t="s">
        <v>90</v>
      </c>
      <c r="C41" s="54" t="s">
        <v>63</v>
      </c>
      <c r="D41" s="54" t="s">
        <v>71</v>
      </c>
      <c r="E41" s="54"/>
      <c r="F41" s="54"/>
      <c r="G41" s="54"/>
      <c r="H41" s="54"/>
      <c r="I41" s="56">
        <f>I42</f>
        <v>1291.4</v>
      </c>
      <c r="J41" s="56">
        <f t="shared" si="6"/>
        <v>1291.4</v>
      </c>
      <c r="K41" s="178">
        <f t="shared" si="6"/>
        <v>0</v>
      </c>
      <c r="L41" s="119">
        <f t="shared" si="6"/>
        <v>0</v>
      </c>
      <c r="M41" s="119">
        <f t="shared" si="6"/>
        <v>0</v>
      </c>
    </row>
    <row r="42" spans="1:13" s="33" customFormat="1" ht="15.75">
      <c r="A42" s="78" t="s">
        <v>32</v>
      </c>
      <c r="B42" s="52" t="s">
        <v>90</v>
      </c>
      <c r="C42" s="52" t="s">
        <v>63</v>
      </c>
      <c r="D42" s="52" t="s">
        <v>71</v>
      </c>
      <c r="E42" s="52" t="s">
        <v>280</v>
      </c>
      <c r="F42" s="52"/>
      <c r="G42" s="52"/>
      <c r="H42" s="52"/>
      <c r="I42" s="57">
        <f>I43</f>
        <v>1291.4</v>
      </c>
      <c r="J42" s="57">
        <f t="shared" si="6"/>
        <v>1291.4</v>
      </c>
      <c r="K42" s="173">
        <f t="shared" si="6"/>
        <v>0</v>
      </c>
      <c r="L42" s="58">
        <f t="shared" si="6"/>
        <v>0</v>
      </c>
      <c r="M42" s="58">
        <f t="shared" si="6"/>
        <v>0</v>
      </c>
    </row>
    <row r="43" spans="1:13" s="38" customFormat="1" ht="30">
      <c r="A43" s="83" t="s">
        <v>127</v>
      </c>
      <c r="B43" s="52" t="s">
        <v>90</v>
      </c>
      <c r="C43" s="52" t="s">
        <v>63</v>
      </c>
      <c r="D43" s="52" t="s">
        <v>71</v>
      </c>
      <c r="E43" s="52" t="s">
        <v>281</v>
      </c>
      <c r="F43" s="52"/>
      <c r="G43" s="52"/>
      <c r="H43" s="52"/>
      <c r="I43" s="57">
        <f>I44+I47+I50</f>
        <v>1291.4</v>
      </c>
      <c r="J43" s="57">
        <f>J44+J47+J50</f>
        <v>1291.4</v>
      </c>
      <c r="K43" s="173">
        <f>K44+K47</f>
        <v>0</v>
      </c>
      <c r="L43" s="58">
        <f>L44+L47</f>
        <v>0</v>
      </c>
      <c r="M43" s="58">
        <f>M44+M47</f>
        <v>0</v>
      </c>
    </row>
    <row r="44" spans="1:13" s="38" customFormat="1" ht="75.75" customHeight="1">
      <c r="A44" s="78" t="s">
        <v>264</v>
      </c>
      <c r="B44" s="52" t="s">
        <v>90</v>
      </c>
      <c r="C44" s="52" t="s">
        <v>63</v>
      </c>
      <c r="D44" s="52" t="s">
        <v>71</v>
      </c>
      <c r="E44" s="52" t="s">
        <v>281</v>
      </c>
      <c r="F44" s="52" t="s">
        <v>128</v>
      </c>
      <c r="G44" s="52"/>
      <c r="H44" s="52"/>
      <c r="I44" s="57">
        <f>I45</f>
        <v>1280.4</v>
      </c>
      <c r="J44" s="57">
        <f aca="true" t="shared" si="7" ref="J44:M45">J45</f>
        <v>1280.4</v>
      </c>
      <c r="K44" s="173">
        <f t="shared" si="7"/>
        <v>0</v>
      </c>
      <c r="L44" s="58">
        <f t="shared" si="7"/>
        <v>0</v>
      </c>
      <c r="M44" s="58">
        <f t="shared" si="7"/>
        <v>0</v>
      </c>
    </row>
    <row r="45" spans="1:13" s="38" customFormat="1" ht="28.5" customHeight="1">
      <c r="A45" s="78" t="s">
        <v>132</v>
      </c>
      <c r="B45" s="52" t="s">
        <v>90</v>
      </c>
      <c r="C45" s="52" t="s">
        <v>63</v>
      </c>
      <c r="D45" s="52" t="s">
        <v>71</v>
      </c>
      <c r="E45" s="52" t="s">
        <v>281</v>
      </c>
      <c r="F45" s="52" t="s">
        <v>129</v>
      </c>
      <c r="G45" s="52"/>
      <c r="H45" s="52"/>
      <c r="I45" s="57">
        <f>I46</f>
        <v>1280.4</v>
      </c>
      <c r="J45" s="57">
        <f t="shared" si="7"/>
        <v>1280.4</v>
      </c>
      <c r="K45" s="173">
        <f t="shared" si="7"/>
        <v>0</v>
      </c>
      <c r="L45" s="58">
        <f t="shared" si="7"/>
        <v>0</v>
      </c>
      <c r="M45" s="58">
        <f t="shared" si="7"/>
        <v>0</v>
      </c>
    </row>
    <row r="46" spans="1:13" s="38" customFormat="1" ht="13.5" customHeight="1">
      <c r="A46" s="80" t="s">
        <v>114</v>
      </c>
      <c r="B46" s="53" t="s">
        <v>90</v>
      </c>
      <c r="C46" s="53" t="s">
        <v>63</v>
      </c>
      <c r="D46" s="53" t="s">
        <v>71</v>
      </c>
      <c r="E46" s="53" t="s">
        <v>281</v>
      </c>
      <c r="F46" s="53" t="s">
        <v>129</v>
      </c>
      <c r="G46" s="53" t="s">
        <v>98</v>
      </c>
      <c r="H46" s="53"/>
      <c r="I46" s="59">
        <v>1280.4</v>
      </c>
      <c r="J46" s="59">
        <v>1280.4</v>
      </c>
      <c r="K46" s="174">
        <v>0</v>
      </c>
      <c r="L46" s="59">
        <v>0</v>
      </c>
      <c r="M46" s="59">
        <v>0</v>
      </c>
    </row>
    <row r="47" spans="1:13" s="38" customFormat="1" ht="25.5" customHeight="1">
      <c r="A47" s="79" t="s">
        <v>130</v>
      </c>
      <c r="B47" s="52" t="s">
        <v>90</v>
      </c>
      <c r="C47" s="52" t="s">
        <v>63</v>
      </c>
      <c r="D47" s="52" t="s">
        <v>71</v>
      </c>
      <c r="E47" s="52" t="s">
        <v>281</v>
      </c>
      <c r="F47" s="52" t="s">
        <v>131</v>
      </c>
      <c r="G47" s="52"/>
      <c r="H47" s="52"/>
      <c r="I47" s="57">
        <f>I48</f>
        <v>8.5</v>
      </c>
      <c r="J47" s="57">
        <f aca="true" t="shared" si="8" ref="J47:M48">J48</f>
        <v>8.5</v>
      </c>
      <c r="K47" s="172">
        <f t="shared" si="8"/>
        <v>0</v>
      </c>
      <c r="L47" s="57">
        <f t="shared" si="8"/>
        <v>0</v>
      </c>
      <c r="M47" s="57">
        <f t="shared" si="8"/>
        <v>0</v>
      </c>
    </row>
    <row r="48" spans="1:13" s="38" customFormat="1" ht="30">
      <c r="A48" s="79" t="s">
        <v>134</v>
      </c>
      <c r="B48" s="52" t="s">
        <v>90</v>
      </c>
      <c r="C48" s="52" t="s">
        <v>63</v>
      </c>
      <c r="D48" s="52" t="s">
        <v>71</v>
      </c>
      <c r="E48" s="52" t="s">
        <v>281</v>
      </c>
      <c r="F48" s="52" t="s">
        <v>133</v>
      </c>
      <c r="G48" s="52"/>
      <c r="H48" s="52"/>
      <c r="I48" s="57">
        <f>I49</f>
        <v>8.5</v>
      </c>
      <c r="J48" s="57">
        <f t="shared" si="8"/>
        <v>8.5</v>
      </c>
      <c r="K48" s="172">
        <f t="shared" si="8"/>
        <v>0</v>
      </c>
      <c r="L48" s="57">
        <f t="shared" si="8"/>
        <v>0</v>
      </c>
      <c r="M48" s="57">
        <f t="shared" si="8"/>
        <v>0</v>
      </c>
    </row>
    <row r="49" spans="1:13" s="32" customFormat="1" ht="15.75" customHeight="1">
      <c r="A49" s="80" t="s">
        <v>114</v>
      </c>
      <c r="B49" s="53" t="s">
        <v>90</v>
      </c>
      <c r="C49" s="53" t="s">
        <v>63</v>
      </c>
      <c r="D49" s="53" t="s">
        <v>71</v>
      </c>
      <c r="E49" s="53" t="s">
        <v>281</v>
      </c>
      <c r="F49" s="53" t="s">
        <v>133</v>
      </c>
      <c r="G49" s="53" t="s">
        <v>98</v>
      </c>
      <c r="H49" s="53"/>
      <c r="I49" s="59">
        <v>8.5</v>
      </c>
      <c r="J49" s="59">
        <v>8.5</v>
      </c>
      <c r="K49" s="174">
        <v>0</v>
      </c>
      <c r="L49" s="59">
        <v>0</v>
      </c>
      <c r="M49" s="59">
        <v>0</v>
      </c>
    </row>
    <row r="50" spans="1:13" s="32" customFormat="1" ht="15.75" customHeight="1">
      <c r="A50" s="79" t="s">
        <v>143</v>
      </c>
      <c r="B50" s="52" t="s">
        <v>90</v>
      </c>
      <c r="C50" s="52" t="s">
        <v>63</v>
      </c>
      <c r="D50" s="52" t="s">
        <v>71</v>
      </c>
      <c r="E50" s="52" t="s">
        <v>281</v>
      </c>
      <c r="F50" s="52" t="s">
        <v>142</v>
      </c>
      <c r="G50" s="52"/>
      <c r="H50" s="53"/>
      <c r="I50" s="59">
        <f>I51</f>
        <v>2.5</v>
      </c>
      <c r="J50" s="59">
        <f>J51</f>
        <v>2.5</v>
      </c>
      <c r="K50" s="174"/>
      <c r="L50" s="59"/>
      <c r="M50" s="59"/>
    </row>
    <row r="51" spans="1:13" s="32" customFormat="1" ht="15.75" customHeight="1">
      <c r="A51" s="79" t="s">
        <v>145</v>
      </c>
      <c r="B51" s="52" t="s">
        <v>90</v>
      </c>
      <c r="C51" s="52" t="s">
        <v>63</v>
      </c>
      <c r="D51" s="52" t="s">
        <v>71</v>
      </c>
      <c r="E51" s="52" t="s">
        <v>281</v>
      </c>
      <c r="F51" s="52" t="s">
        <v>144</v>
      </c>
      <c r="G51" s="52"/>
      <c r="H51" s="53"/>
      <c r="I51" s="59">
        <f>I52</f>
        <v>2.5</v>
      </c>
      <c r="J51" s="59">
        <f>J52</f>
        <v>2.5</v>
      </c>
      <c r="K51" s="174"/>
      <c r="L51" s="59"/>
      <c r="M51" s="59"/>
    </row>
    <row r="52" spans="1:13" s="32" customFormat="1" ht="15.75" customHeight="1">
      <c r="A52" s="80" t="s">
        <v>114</v>
      </c>
      <c r="B52" s="53" t="s">
        <v>90</v>
      </c>
      <c r="C52" s="53" t="s">
        <v>63</v>
      </c>
      <c r="D52" s="53" t="s">
        <v>71</v>
      </c>
      <c r="E52" s="53" t="s">
        <v>281</v>
      </c>
      <c r="F52" s="53" t="s">
        <v>144</v>
      </c>
      <c r="G52" s="53" t="s">
        <v>98</v>
      </c>
      <c r="H52" s="53"/>
      <c r="I52" s="59">
        <v>2.5</v>
      </c>
      <c r="J52" s="59">
        <v>2.5</v>
      </c>
      <c r="K52" s="174"/>
      <c r="L52" s="59"/>
      <c r="M52" s="59"/>
    </row>
    <row r="53" spans="1:13" s="32" customFormat="1" ht="44.25" customHeight="1">
      <c r="A53" s="81" t="s">
        <v>100</v>
      </c>
      <c r="B53" s="54" t="s">
        <v>92</v>
      </c>
      <c r="C53" s="54"/>
      <c r="D53" s="54"/>
      <c r="E53" s="54"/>
      <c r="F53" s="52"/>
      <c r="G53" s="52"/>
      <c r="H53" s="52"/>
      <c r="I53" s="56">
        <f>I56+I159</f>
        <v>435616.7</v>
      </c>
      <c r="J53" s="56">
        <f>J56+J159</f>
        <v>435366.49999999994</v>
      </c>
      <c r="K53" s="179" t="e">
        <f>K56+K159</f>
        <v>#REF!</v>
      </c>
      <c r="L53" s="55" t="e">
        <f>L56+L159</f>
        <v>#REF!</v>
      </c>
      <c r="M53" s="55" t="e">
        <f>M56+M159</f>
        <v>#REF!</v>
      </c>
    </row>
    <row r="54" spans="1:13" s="32" customFormat="1" ht="15">
      <c r="A54" s="81" t="s">
        <v>114</v>
      </c>
      <c r="B54" s="54" t="s">
        <v>92</v>
      </c>
      <c r="C54" s="54"/>
      <c r="D54" s="54"/>
      <c r="E54" s="54"/>
      <c r="F54" s="52"/>
      <c r="G54" s="54" t="s">
        <v>98</v>
      </c>
      <c r="H54" s="52"/>
      <c r="I54" s="56">
        <f>I68+I80+I103+I109+I117+I123+I126+I129+I133+I136+I139+I146+I149+I152+I158+I173+I97+I74</f>
        <v>152694.40000000002</v>
      </c>
      <c r="J54" s="56">
        <f>J68+J80+J103+J109+J117+J123+J126+J129+J133+J136+J139+J146+J149+J152+J158+J173+J97+J74</f>
        <v>152444.2</v>
      </c>
      <c r="K54" s="179" t="e">
        <f>K68+#REF!+K97+#REF!+#REF!+#REF!+K103+K109+#REF!+K117+K123+K126+K129+K133+K136+K139+K146+K149+K152+K158+K173</f>
        <v>#REF!</v>
      </c>
      <c r="L54" s="55" t="e">
        <f>L68+#REF!+L97+#REF!+#REF!+#REF!+L103+L109+#REF!+L117+L123+L126+L129+L133+L136+L139+L146+L149+L152+L158+L173</f>
        <v>#REF!</v>
      </c>
      <c r="M54" s="55" t="e">
        <f>M68+#REF!+M97+#REF!+#REF!+#REF!+M103+M109+#REF!+M117+M123+M126+M129+M133+M136+M139+M146+M149+M152+M158+M173</f>
        <v>#REF!</v>
      </c>
    </row>
    <row r="55" spans="1:13" s="32" customFormat="1" ht="15">
      <c r="A55" s="81" t="s">
        <v>115</v>
      </c>
      <c r="B55" s="54" t="s">
        <v>92</v>
      </c>
      <c r="C55" s="54"/>
      <c r="D55" s="54"/>
      <c r="E55" s="54"/>
      <c r="F55" s="52"/>
      <c r="G55" s="54" t="s">
        <v>99</v>
      </c>
      <c r="H55" s="52"/>
      <c r="I55" s="56">
        <f>I64+I86+I93+I165+I169</f>
        <v>282922.30000000005</v>
      </c>
      <c r="J55" s="56">
        <f>J64+J86+J93+J165+J169</f>
        <v>282922.30000000005</v>
      </c>
      <c r="K55" s="179" t="e">
        <f>K64+K86+K93+#REF!+#REF!+K165+K169</f>
        <v>#REF!</v>
      </c>
      <c r="L55" s="55" t="e">
        <f>L64+L86+L93+#REF!+#REF!+L165+L169</f>
        <v>#REF!</v>
      </c>
      <c r="M55" s="55" t="e">
        <f>M64+M86+M93+#REF!+#REF!+M165+M169</f>
        <v>#REF!</v>
      </c>
    </row>
    <row r="56" spans="1:13" s="32" customFormat="1" ht="15">
      <c r="A56" s="81" t="s">
        <v>54</v>
      </c>
      <c r="B56" s="54" t="s">
        <v>92</v>
      </c>
      <c r="C56" s="54" t="s">
        <v>70</v>
      </c>
      <c r="D56" s="52"/>
      <c r="E56" s="52"/>
      <c r="F56" s="52"/>
      <c r="G56" s="52"/>
      <c r="H56" s="52"/>
      <c r="I56" s="56">
        <f>I57+I81+I110+I118</f>
        <v>423142.5</v>
      </c>
      <c r="J56" s="56">
        <f>J57+J81+J110+J118</f>
        <v>422892.29999999993</v>
      </c>
      <c r="K56" s="179" t="e">
        <f>K57+K81+K110+K118</f>
        <v>#REF!</v>
      </c>
      <c r="L56" s="55" t="e">
        <f>L57+L81+L110+L118</f>
        <v>#REF!</v>
      </c>
      <c r="M56" s="55" t="e">
        <f>M57+M81+M110+M118</f>
        <v>#REF!</v>
      </c>
    </row>
    <row r="57" spans="1:13" s="32" customFormat="1" ht="15">
      <c r="A57" s="126" t="s">
        <v>55</v>
      </c>
      <c r="B57" s="54" t="s">
        <v>92</v>
      </c>
      <c r="C57" s="54" t="s">
        <v>70</v>
      </c>
      <c r="D57" s="54" t="s">
        <v>63</v>
      </c>
      <c r="E57" s="54"/>
      <c r="F57" s="54"/>
      <c r="G57" s="54"/>
      <c r="H57" s="54"/>
      <c r="I57" s="56">
        <f>I58+I75+I69</f>
        <v>180355.6</v>
      </c>
      <c r="J57" s="56">
        <f>J58+J75+J69</f>
        <v>180105.4</v>
      </c>
      <c r="K57" s="179" t="e">
        <f aca="true" t="shared" si="9" ref="J57:M58">K58</f>
        <v>#REF!</v>
      </c>
      <c r="L57" s="55" t="e">
        <f t="shared" si="9"/>
        <v>#REF!</v>
      </c>
      <c r="M57" s="55" t="e">
        <f t="shared" si="9"/>
        <v>#REF!</v>
      </c>
    </row>
    <row r="58" spans="1:13" s="32" customFormat="1" ht="45" customHeight="1">
      <c r="A58" s="124" t="s">
        <v>182</v>
      </c>
      <c r="B58" s="52" t="s">
        <v>92</v>
      </c>
      <c r="C58" s="52" t="s">
        <v>70</v>
      </c>
      <c r="D58" s="52" t="s">
        <v>63</v>
      </c>
      <c r="E58" s="52" t="s">
        <v>286</v>
      </c>
      <c r="F58" s="52"/>
      <c r="G58" s="52"/>
      <c r="H58" s="52"/>
      <c r="I58" s="57">
        <f>I59</f>
        <v>180105.6</v>
      </c>
      <c r="J58" s="57">
        <f t="shared" si="9"/>
        <v>180105.4</v>
      </c>
      <c r="K58" s="173" t="e">
        <f t="shared" si="9"/>
        <v>#REF!</v>
      </c>
      <c r="L58" s="58" t="e">
        <f t="shared" si="9"/>
        <v>#REF!</v>
      </c>
      <c r="M58" s="58" t="e">
        <f t="shared" si="9"/>
        <v>#REF!</v>
      </c>
    </row>
    <row r="59" spans="1:13" s="32" customFormat="1" ht="42.75" customHeight="1">
      <c r="A59" s="124" t="s">
        <v>162</v>
      </c>
      <c r="B59" s="52" t="s">
        <v>92</v>
      </c>
      <c r="C59" s="52" t="s">
        <v>70</v>
      </c>
      <c r="D59" s="52" t="s">
        <v>63</v>
      </c>
      <c r="E59" s="52" t="s">
        <v>287</v>
      </c>
      <c r="F59" s="52"/>
      <c r="G59" s="52"/>
      <c r="H59" s="52"/>
      <c r="I59" s="57">
        <f>I60</f>
        <v>180105.6</v>
      </c>
      <c r="J59" s="57">
        <f>J60</f>
        <v>180105.4</v>
      </c>
      <c r="K59" s="173" t="e">
        <f>K60+#REF!</f>
        <v>#REF!</v>
      </c>
      <c r="L59" s="58" t="e">
        <f>L60+#REF!</f>
        <v>#REF!</v>
      </c>
      <c r="M59" s="58" t="e">
        <f>M60+#REF!</f>
        <v>#REF!</v>
      </c>
    </row>
    <row r="60" spans="1:13" s="32" customFormat="1" ht="63.75" customHeight="1">
      <c r="A60" s="124" t="s">
        <v>163</v>
      </c>
      <c r="B60" s="52" t="s">
        <v>92</v>
      </c>
      <c r="C60" s="52" t="s">
        <v>70</v>
      </c>
      <c r="D60" s="52" t="s">
        <v>63</v>
      </c>
      <c r="E60" s="52" t="s">
        <v>288</v>
      </c>
      <c r="F60" s="52"/>
      <c r="G60" s="52"/>
      <c r="H60" s="52"/>
      <c r="I60" s="57">
        <f>I61+I65</f>
        <v>180105.6</v>
      </c>
      <c r="J60" s="57">
        <f>J61+J65</f>
        <v>180105.4</v>
      </c>
      <c r="K60" s="173">
        <f>K61+K65</f>
        <v>0</v>
      </c>
      <c r="L60" s="58">
        <f>L61+L65</f>
        <v>0</v>
      </c>
      <c r="M60" s="58">
        <f>M61+M65</f>
        <v>0</v>
      </c>
    </row>
    <row r="61" spans="1:13" s="32" customFormat="1" ht="192.75" customHeight="1">
      <c r="A61" s="131" t="s">
        <v>471</v>
      </c>
      <c r="B61" s="52" t="s">
        <v>92</v>
      </c>
      <c r="C61" s="52" t="s">
        <v>70</v>
      </c>
      <c r="D61" s="52" t="s">
        <v>63</v>
      </c>
      <c r="E61" s="52" t="s">
        <v>289</v>
      </c>
      <c r="F61" s="52"/>
      <c r="G61" s="52"/>
      <c r="H61" s="52"/>
      <c r="I61" s="57">
        <f>I62</f>
        <v>116045</v>
      </c>
      <c r="J61" s="57">
        <f aca="true" t="shared" si="10" ref="J61:M63">J62</f>
        <v>116045</v>
      </c>
      <c r="K61" s="173">
        <f t="shared" si="10"/>
        <v>0</v>
      </c>
      <c r="L61" s="58">
        <f t="shared" si="10"/>
        <v>0</v>
      </c>
      <c r="M61" s="58">
        <f t="shared" si="10"/>
        <v>0</v>
      </c>
    </row>
    <row r="62" spans="1:13" s="32" customFormat="1" ht="31.5" customHeight="1">
      <c r="A62" s="124" t="s">
        <v>137</v>
      </c>
      <c r="B62" s="52" t="s">
        <v>92</v>
      </c>
      <c r="C62" s="52" t="s">
        <v>70</v>
      </c>
      <c r="D62" s="52" t="s">
        <v>63</v>
      </c>
      <c r="E62" s="52" t="s">
        <v>289</v>
      </c>
      <c r="F62" s="52" t="s">
        <v>136</v>
      </c>
      <c r="G62" s="52"/>
      <c r="H62" s="52"/>
      <c r="I62" s="57">
        <f>I63</f>
        <v>116045</v>
      </c>
      <c r="J62" s="57">
        <f t="shared" si="10"/>
        <v>116045</v>
      </c>
      <c r="K62" s="173">
        <f t="shared" si="10"/>
        <v>0</v>
      </c>
      <c r="L62" s="58">
        <f t="shared" si="10"/>
        <v>0</v>
      </c>
      <c r="M62" s="58">
        <f t="shared" si="10"/>
        <v>0</v>
      </c>
    </row>
    <row r="63" spans="1:13" s="32" customFormat="1" ht="15.75" customHeight="1">
      <c r="A63" s="124" t="s">
        <v>139</v>
      </c>
      <c r="B63" s="52" t="s">
        <v>92</v>
      </c>
      <c r="C63" s="52" t="s">
        <v>70</v>
      </c>
      <c r="D63" s="52" t="s">
        <v>63</v>
      </c>
      <c r="E63" s="52" t="s">
        <v>289</v>
      </c>
      <c r="F63" s="52" t="s">
        <v>138</v>
      </c>
      <c r="G63" s="52"/>
      <c r="H63" s="52"/>
      <c r="I63" s="57">
        <f>I64</f>
        <v>116045</v>
      </c>
      <c r="J63" s="57">
        <f t="shared" si="10"/>
        <v>116045</v>
      </c>
      <c r="K63" s="173">
        <f t="shared" si="10"/>
        <v>0</v>
      </c>
      <c r="L63" s="58">
        <f t="shared" si="10"/>
        <v>0</v>
      </c>
      <c r="M63" s="58">
        <f t="shared" si="10"/>
        <v>0</v>
      </c>
    </row>
    <row r="64" spans="1:13" s="32" customFormat="1" ht="15" customHeight="1">
      <c r="A64" s="127" t="s">
        <v>115</v>
      </c>
      <c r="B64" s="53" t="s">
        <v>92</v>
      </c>
      <c r="C64" s="53" t="s">
        <v>70</v>
      </c>
      <c r="D64" s="53" t="s">
        <v>63</v>
      </c>
      <c r="E64" s="53" t="s">
        <v>289</v>
      </c>
      <c r="F64" s="53" t="s">
        <v>138</v>
      </c>
      <c r="G64" s="53" t="s">
        <v>99</v>
      </c>
      <c r="H64" s="53"/>
      <c r="I64" s="59">
        <v>116045</v>
      </c>
      <c r="J64" s="59">
        <v>116045</v>
      </c>
      <c r="K64" s="180">
        <v>0</v>
      </c>
      <c r="L64" s="60">
        <v>0</v>
      </c>
      <c r="M64" s="60">
        <v>0</v>
      </c>
    </row>
    <row r="65" spans="1:13" s="32" customFormat="1" ht="18" customHeight="1">
      <c r="A65" s="124" t="s">
        <v>310</v>
      </c>
      <c r="B65" s="52" t="s">
        <v>92</v>
      </c>
      <c r="C65" s="52" t="s">
        <v>70</v>
      </c>
      <c r="D65" s="52" t="s">
        <v>63</v>
      </c>
      <c r="E65" s="52" t="s">
        <v>290</v>
      </c>
      <c r="F65" s="52"/>
      <c r="G65" s="52"/>
      <c r="H65" s="52"/>
      <c r="I65" s="57">
        <f>I66</f>
        <v>64060.6</v>
      </c>
      <c r="J65" s="57">
        <f aca="true" t="shared" si="11" ref="J65:M67">J66</f>
        <v>64060.4</v>
      </c>
      <c r="K65" s="173">
        <f t="shared" si="11"/>
        <v>0</v>
      </c>
      <c r="L65" s="58">
        <f t="shared" si="11"/>
        <v>0</v>
      </c>
      <c r="M65" s="58">
        <f t="shared" si="11"/>
        <v>0</v>
      </c>
    </row>
    <row r="66" spans="1:13" s="38" customFormat="1" ht="46.5" customHeight="1">
      <c r="A66" s="124" t="s">
        <v>137</v>
      </c>
      <c r="B66" s="52" t="s">
        <v>92</v>
      </c>
      <c r="C66" s="52" t="s">
        <v>70</v>
      </c>
      <c r="D66" s="52" t="s">
        <v>63</v>
      </c>
      <c r="E66" s="52" t="s">
        <v>290</v>
      </c>
      <c r="F66" s="52" t="s">
        <v>136</v>
      </c>
      <c r="G66" s="52"/>
      <c r="H66" s="52"/>
      <c r="I66" s="57">
        <f>I67</f>
        <v>64060.6</v>
      </c>
      <c r="J66" s="57">
        <f t="shared" si="11"/>
        <v>64060.4</v>
      </c>
      <c r="K66" s="173">
        <f t="shared" si="11"/>
        <v>0</v>
      </c>
      <c r="L66" s="58">
        <f t="shared" si="11"/>
        <v>0</v>
      </c>
      <c r="M66" s="58">
        <f t="shared" si="11"/>
        <v>0</v>
      </c>
    </row>
    <row r="67" spans="1:13" s="38" customFormat="1" ht="15.75">
      <c r="A67" s="124" t="s">
        <v>139</v>
      </c>
      <c r="B67" s="52" t="s">
        <v>92</v>
      </c>
      <c r="C67" s="52" t="s">
        <v>70</v>
      </c>
      <c r="D67" s="52" t="s">
        <v>63</v>
      </c>
      <c r="E67" s="52" t="s">
        <v>290</v>
      </c>
      <c r="F67" s="52" t="s">
        <v>138</v>
      </c>
      <c r="G67" s="52"/>
      <c r="H67" s="52"/>
      <c r="I67" s="57">
        <f>I68</f>
        <v>64060.6</v>
      </c>
      <c r="J67" s="57">
        <f t="shared" si="11"/>
        <v>64060.4</v>
      </c>
      <c r="K67" s="173">
        <f t="shared" si="11"/>
        <v>0</v>
      </c>
      <c r="L67" s="58">
        <f t="shared" si="11"/>
        <v>0</v>
      </c>
      <c r="M67" s="58">
        <f t="shared" si="11"/>
        <v>0</v>
      </c>
    </row>
    <row r="68" spans="1:13" s="38" customFormat="1" ht="18.75" customHeight="1">
      <c r="A68" s="125" t="s">
        <v>114</v>
      </c>
      <c r="B68" s="53" t="s">
        <v>92</v>
      </c>
      <c r="C68" s="53" t="s">
        <v>70</v>
      </c>
      <c r="D68" s="53" t="s">
        <v>63</v>
      </c>
      <c r="E68" s="53" t="s">
        <v>290</v>
      </c>
      <c r="F68" s="53" t="s">
        <v>138</v>
      </c>
      <c r="G68" s="53" t="s">
        <v>98</v>
      </c>
      <c r="H68" s="53"/>
      <c r="I68" s="59">
        <v>64060.6</v>
      </c>
      <c r="J68" s="59">
        <v>64060.4</v>
      </c>
      <c r="K68" s="174">
        <v>0</v>
      </c>
      <c r="L68" s="59">
        <v>0</v>
      </c>
      <c r="M68" s="59">
        <v>0</v>
      </c>
    </row>
    <row r="69" spans="1:13" s="38" customFormat="1" ht="60" customHeight="1">
      <c r="A69" s="79" t="s">
        <v>184</v>
      </c>
      <c r="B69" s="52" t="s">
        <v>92</v>
      </c>
      <c r="C69" s="52" t="s">
        <v>70</v>
      </c>
      <c r="D69" s="52" t="s">
        <v>63</v>
      </c>
      <c r="E69" s="52" t="s">
        <v>309</v>
      </c>
      <c r="F69" s="52"/>
      <c r="G69" s="52"/>
      <c r="H69" s="53"/>
      <c r="I69" s="57">
        <f aca="true" t="shared" si="12" ref="I69:J73">I70</f>
        <v>150</v>
      </c>
      <c r="J69" s="57">
        <f t="shared" si="12"/>
        <v>0</v>
      </c>
      <c r="K69" s="174"/>
      <c r="L69" s="59"/>
      <c r="M69" s="59"/>
    </row>
    <row r="70" spans="1:13" s="38" customFormat="1" ht="46.5" customHeight="1">
      <c r="A70" s="90" t="s">
        <v>185</v>
      </c>
      <c r="B70" s="52" t="s">
        <v>92</v>
      </c>
      <c r="C70" s="52" t="s">
        <v>70</v>
      </c>
      <c r="D70" s="52" t="s">
        <v>63</v>
      </c>
      <c r="E70" s="52" t="s">
        <v>186</v>
      </c>
      <c r="F70" s="52"/>
      <c r="G70" s="52"/>
      <c r="H70" s="53"/>
      <c r="I70" s="57">
        <f t="shared" si="12"/>
        <v>150</v>
      </c>
      <c r="J70" s="57">
        <f t="shared" si="12"/>
        <v>0</v>
      </c>
      <c r="K70" s="174"/>
      <c r="L70" s="59"/>
      <c r="M70" s="59"/>
    </row>
    <row r="71" spans="1:13" s="38" customFormat="1" ht="21" customHeight="1">
      <c r="A71" s="79" t="s">
        <v>310</v>
      </c>
      <c r="B71" s="52" t="s">
        <v>92</v>
      </c>
      <c r="C71" s="52" t="s">
        <v>70</v>
      </c>
      <c r="D71" s="52" t="s">
        <v>63</v>
      </c>
      <c r="E71" s="52" t="s">
        <v>187</v>
      </c>
      <c r="F71" s="52"/>
      <c r="G71" s="52"/>
      <c r="H71" s="53"/>
      <c r="I71" s="57">
        <f t="shared" si="12"/>
        <v>150</v>
      </c>
      <c r="J71" s="57">
        <f t="shared" si="12"/>
        <v>0</v>
      </c>
      <c r="K71" s="174"/>
      <c r="L71" s="59"/>
      <c r="M71" s="59"/>
    </row>
    <row r="72" spans="1:13" s="38" customFormat="1" ht="45.75" customHeight="1">
      <c r="A72" s="78" t="s">
        <v>137</v>
      </c>
      <c r="B72" s="52" t="s">
        <v>92</v>
      </c>
      <c r="C72" s="52" t="s">
        <v>70</v>
      </c>
      <c r="D72" s="52" t="s">
        <v>63</v>
      </c>
      <c r="E72" s="52" t="s">
        <v>187</v>
      </c>
      <c r="F72" s="52" t="s">
        <v>136</v>
      </c>
      <c r="G72" s="52"/>
      <c r="H72" s="53"/>
      <c r="I72" s="57">
        <f t="shared" si="12"/>
        <v>150</v>
      </c>
      <c r="J72" s="57">
        <f t="shared" si="12"/>
        <v>0</v>
      </c>
      <c r="K72" s="174"/>
      <c r="L72" s="59"/>
      <c r="M72" s="59"/>
    </row>
    <row r="73" spans="1:13" s="38" customFormat="1" ht="15" customHeight="1">
      <c r="A73" s="78" t="s">
        <v>139</v>
      </c>
      <c r="B73" s="52" t="s">
        <v>92</v>
      </c>
      <c r="C73" s="52" t="s">
        <v>70</v>
      </c>
      <c r="D73" s="52" t="s">
        <v>63</v>
      </c>
      <c r="E73" s="52" t="s">
        <v>187</v>
      </c>
      <c r="F73" s="52" t="s">
        <v>138</v>
      </c>
      <c r="G73" s="52"/>
      <c r="H73" s="53"/>
      <c r="I73" s="57">
        <f t="shared" si="12"/>
        <v>150</v>
      </c>
      <c r="J73" s="57">
        <f t="shared" si="12"/>
        <v>0</v>
      </c>
      <c r="K73" s="174"/>
      <c r="L73" s="59"/>
      <c r="M73" s="59"/>
    </row>
    <row r="74" spans="1:13" s="38" customFormat="1" ht="18" customHeight="1">
      <c r="A74" s="80" t="s">
        <v>114</v>
      </c>
      <c r="B74" s="53" t="s">
        <v>92</v>
      </c>
      <c r="C74" s="53" t="s">
        <v>70</v>
      </c>
      <c r="D74" s="53" t="s">
        <v>63</v>
      </c>
      <c r="E74" s="53" t="s">
        <v>187</v>
      </c>
      <c r="F74" s="53" t="s">
        <v>138</v>
      </c>
      <c r="G74" s="53" t="s">
        <v>98</v>
      </c>
      <c r="H74" s="53"/>
      <c r="I74" s="59">
        <v>150</v>
      </c>
      <c r="J74" s="59">
        <v>0</v>
      </c>
      <c r="K74" s="174"/>
      <c r="L74" s="59"/>
      <c r="M74" s="59"/>
    </row>
    <row r="75" spans="1:13" s="38" customFormat="1" ht="46.5" customHeight="1">
      <c r="A75" s="79" t="s">
        <v>181</v>
      </c>
      <c r="B75" s="52" t="s">
        <v>92</v>
      </c>
      <c r="C75" s="52" t="s">
        <v>70</v>
      </c>
      <c r="D75" s="52" t="s">
        <v>63</v>
      </c>
      <c r="E75" s="52" t="s">
        <v>23</v>
      </c>
      <c r="F75" s="52"/>
      <c r="G75" s="52"/>
      <c r="H75" s="52"/>
      <c r="I75" s="57">
        <f aca="true" t="shared" si="13" ref="I75:J79">I76</f>
        <v>100</v>
      </c>
      <c r="J75" s="57">
        <f t="shared" si="13"/>
        <v>0</v>
      </c>
      <c r="K75" s="174"/>
      <c r="L75" s="59"/>
      <c r="M75" s="59"/>
    </row>
    <row r="76" spans="1:13" s="38" customFormat="1" ht="72" customHeight="1">
      <c r="A76" s="90" t="s">
        <v>24</v>
      </c>
      <c r="B76" s="52" t="s">
        <v>92</v>
      </c>
      <c r="C76" s="52" t="s">
        <v>70</v>
      </c>
      <c r="D76" s="52" t="s">
        <v>63</v>
      </c>
      <c r="E76" s="52" t="s">
        <v>25</v>
      </c>
      <c r="F76" s="52"/>
      <c r="G76" s="52"/>
      <c r="H76" s="52"/>
      <c r="I76" s="57">
        <f t="shared" si="13"/>
        <v>100</v>
      </c>
      <c r="J76" s="57">
        <f t="shared" si="13"/>
        <v>0</v>
      </c>
      <c r="K76" s="174"/>
      <c r="L76" s="59"/>
      <c r="M76" s="59"/>
    </row>
    <row r="77" spans="1:13" s="38" customFormat="1" ht="21" customHeight="1">
      <c r="A77" s="193" t="s">
        <v>310</v>
      </c>
      <c r="B77" s="52" t="s">
        <v>92</v>
      </c>
      <c r="C77" s="52" t="s">
        <v>70</v>
      </c>
      <c r="D77" s="52" t="s">
        <v>63</v>
      </c>
      <c r="E77" s="52" t="s">
        <v>26</v>
      </c>
      <c r="F77" s="52"/>
      <c r="G77" s="52"/>
      <c r="H77" s="52"/>
      <c r="I77" s="57">
        <f t="shared" si="13"/>
        <v>100</v>
      </c>
      <c r="J77" s="57">
        <f t="shared" si="13"/>
        <v>0</v>
      </c>
      <c r="K77" s="174"/>
      <c r="L77" s="59"/>
      <c r="M77" s="59"/>
    </row>
    <row r="78" spans="1:13" s="38" customFormat="1" ht="46.5" customHeight="1">
      <c r="A78" s="78" t="s">
        <v>137</v>
      </c>
      <c r="B78" s="52" t="s">
        <v>92</v>
      </c>
      <c r="C78" s="52" t="s">
        <v>70</v>
      </c>
      <c r="D78" s="52" t="s">
        <v>63</v>
      </c>
      <c r="E78" s="52" t="s">
        <v>26</v>
      </c>
      <c r="F78" s="52" t="s">
        <v>136</v>
      </c>
      <c r="G78" s="52"/>
      <c r="H78" s="52"/>
      <c r="I78" s="57">
        <f t="shared" si="13"/>
        <v>100</v>
      </c>
      <c r="J78" s="57">
        <f t="shared" si="13"/>
        <v>0</v>
      </c>
      <c r="K78" s="174"/>
      <c r="L78" s="59"/>
      <c r="M78" s="59"/>
    </row>
    <row r="79" spans="1:13" s="38" customFormat="1" ht="18" customHeight="1">
      <c r="A79" s="78" t="s">
        <v>139</v>
      </c>
      <c r="B79" s="52" t="s">
        <v>92</v>
      </c>
      <c r="C79" s="52" t="s">
        <v>70</v>
      </c>
      <c r="D79" s="52" t="s">
        <v>63</v>
      </c>
      <c r="E79" s="52" t="s">
        <v>26</v>
      </c>
      <c r="F79" s="52" t="s">
        <v>138</v>
      </c>
      <c r="G79" s="52"/>
      <c r="H79" s="52"/>
      <c r="I79" s="57">
        <f t="shared" si="13"/>
        <v>100</v>
      </c>
      <c r="J79" s="57">
        <f t="shared" si="13"/>
        <v>0</v>
      </c>
      <c r="K79" s="174"/>
      <c r="L79" s="59"/>
      <c r="M79" s="59"/>
    </row>
    <row r="80" spans="1:13" s="38" customFormat="1" ht="18.75" customHeight="1">
      <c r="A80" s="80" t="s">
        <v>114</v>
      </c>
      <c r="B80" s="53" t="s">
        <v>92</v>
      </c>
      <c r="C80" s="53" t="s">
        <v>70</v>
      </c>
      <c r="D80" s="53" t="s">
        <v>63</v>
      </c>
      <c r="E80" s="53" t="s">
        <v>26</v>
      </c>
      <c r="F80" s="53" t="s">
        <v>138</v>
      </c>
      <c r="G80" s="53" t="s">
        <v>98</v>
      </c>
      <c r="H80" s="53"/>
      <c r="I80" s="59">
        <v>100</v>
      </c>
      <c r="J80" s="59">
        <v>0</v>
      </c>
      <c r="K80" s="174"/>
      <c r="L80" s="59"/>
      <c r="M80" s="59"/>
    </row>
    <row r="81" spans="1:13" s="32" customFormat="1" ht="15">
      <c r="A81" s="126" t="s">
        <v>56</v>
      </c>
      <c r="B81" s="54" t="s">
        <v>92</v>
      </c>
      <c r="C81" s="54" t="s">
        <v>70</v>
      </c>
      <c r="D81" s="54" t="s">
        <v>69</v>
      </c>
      <c r="E81" s="53"/>
      <c r="F81" s="54"/>
      <c r="G81" s="54"/>
      <c r="H81" s="54"/>
      <c r="I81" s="56">
        <f>I82+I87</f>
        <v>220557.8</v>
      </c>
      <c r="J81" s="56">
        <f>J82+J87</f>
        <v>220557.8</v>
      </c>
      <c r="K81" s="179" t="e">
        <f>K82+K87+#REF!</f>
        <v>#REF!</v>
      </c>
      <c r="L81" s="55" t="e">
        <f>L82+L87+#REF!</f>
        <v>#REF!</v>
      </c>
      <c r="M81" s="55" t="e">
        <f>M82+M87+#REF!</f>
        <v>#REF!</v>
      </c>
    </row>
    <row r="82" spans="1:13" s="32" customFormat="1" ht="15">
      <c r="A82" s="124" t="s">
        <v>32</v>
      </c>
      <c r="B82" s="52" t="s">
        <v>92</v>
      </c>
      <c r="C82" s="52" t="s">
        <v>70</v>
      </c>
      <c r="D82" s="52" t="s">
        <v>69</v>
      </c>
      <c r="E82" s="52" t="s">
        <v>280</v>
      </c>
      <c r="F82" s="54"/>
      <c r="G82" s="54"/>
      <c r="H82" s="54"/>
      <c r="I82" s="57">
        <f>I83</f>
        <v>6733.9</v>
      </c>
      <c r="J82" s="57">
        <f aca="true" t="shared" si="14" ref="J82:M85">J83</f>
        <v>6733.9</v>
      </c>
      <c r="K82" s="173">
        <f t="shared" si="14"/>
        <v>0</v>
      </c>
      <c r="L82" s="58">
        <f t="shared" si="14"/>
        <v>0</v>
      </c>
      <c r="M82" s="58">
        <f t="shared" si="14"/>
        <v>0</v>
      </c>
    </row>
    <row r="83" spans="1:13" s="32" customFormat="1" ht="45">
      <c r="A83" s="131" t="s">
        <v>305</v>
      </c>
      <c r="B83" s="52" t="s">
        <v>92</v>
      </c>
      <c r="C83" s="52" t="s">
        <v>70</v>
      </c>
      <c r="D83" s="52" t="s">
        <v>69</v>
      </c>
      <c r="E83" s="128" t="s">
        <v>306</v>
      </c>
      <c r="F83" s="54"/>
      <c r="G83" s="54"/>
      <c r="H83" s="54"/>
      <c r="I83" s="57">
        <f>I84</f>
        <v>6733.9</v>
      </c>
      <c r="J83" s="57">
        <f t="shared" si="14"/>
        <v>6733.9</v>
      </c>
      <c r="K83" s="173">
        <f t="shared" si="14"/>
        <v>0</v>
      </c>
      <c r="L83" s="58">
        <f t="shared" si="14"/>
        <v>0</v>
      </c>
      <c r="M83" s="58">
        <f t="shared" si="14"/>
        <v>0</v>
      </c>
    </row>
    <row r="84" spans="1:13" s="32" customFormat="1" ht="45" customHeight="1">
      <c r="A84" s="124" t="s">
        <v>137</v>
      </c>
      <c r="B84" s="52" t="s">
        <v>92</v>
      </c>
      <c r="C84" s="52" t="s">
        <v>70</v>
      </c>
      <c r="D84" s="52" t="s">
        <v>69</v>
      </c>
      <c r="E84" s="128" t="s">
        <v>306</v>
      </c>
      <c r="F84" s="52" t="s">
        <v>136</v>
      </c>
      <c r="G84" s="54"/>
      <c r="H84" s="54"/>
      <c r="I84" s="57">
        <f>I85</f>
        <v>6733.9</v>
      </c>
      <c r="J84" s="57">
        <f t="shared" si="14"/>
        <v>6733.9</v>
      </c>
      <c r="K84" s="173">
        <f t="shared" si="14"/>
        <v>0</v>
      </c>
      <c r="L84" s="58">
        <f t="shared" si="14"/>
        <v>0</v>
      </c>
      <c r="M84" s="58">
        <f t="shared" si="14"/>
        <v>0</v>
      </c>
    </row>
    <row r="85" spans="1:13" s="32" customFormat="1" ht="15">
      <c r="A85" s="124" t="s">
        <v>139</v>
      </c>
      <c r="B85" s="52" t="s">
        <v>92</v>
      </c>
      <c r="C85" s="52" t="s">
        <v>70</v>
      </c>
      <c r="D85" s="52" t="s">
        <v>69</v>
      </c>
      <c r="E85" s="128" t="s">
        <v>306</v>
      </c>
      <c r="F85" s="52" t="s">
        <v>138</v>
      </c>
      <c r="G85" s="54"/>
      <c r="H85" s="54"/>
      <c r="I85" s="57">
        <f>I86</f>
        <v>6733.9</v>
      </c>
      <c r="J85" s="57">
        <f t="shared" si="14"/>
        <v>6733.9</v>
      </c>
      <c r="K85" s="173">
        <f t="shared" si="14"/>
        <v>0</v>
      </c>
      <c r="L85" s="58">
        <f t="shared" si="14"/>
        <v>0</v>
      </c>
      <c r="M85" s="58">
        <f t="shared" si="14"/>
        <v>0</v>
      </c>
    </row>
    <row r="86" spans="1:13" s="32" customFormat="1" ht="19.5" customHeight="1">
      <c r="A86" s="127" t="s">
        <v>115</v>
      </c>
      <c r="B86" s="53" t="s">
        <v>92</v>
      </c>
      <c r="C86" s="53" t="s">
        <v>70</v>
      </c>
      <c r="D86" s="53" t="s">
        <v>69</v>
      </c>
      <c r="E86" s="129" t="s">
        <v>306</v>
      </c>
      <c r="F86" s="53" t="s">
        <v>138</v>
      </c>
      <c r="G86" s="53" t="s">
        <v>99</v>
      </c>
      <c r="H86" s="63"/>
      <c r="I86" s="59">
        <v>6733.9</v>
      </c>
      <c r="J86" s="59">
        <v>6733.9</v>
      </c>
      <c r="K86" s="180">
        <v>0</v>
      </c>
      <c r="L86" s="60">
        <v>0</v>
      </c>
      <c r="M86" s="60">
        <v>0</v>
      </c>
    </row>
    <row r="87" spans="1:13" s="32" customFormat="1" ht="45.75" customHeight="1">
      <c r="A87" s="78" t="s">
        <v>182</v>
      </c>
      <c r="B87" s="52" t="s">
        <v>92</v>
      </c>
      <c r="C87" s="52" t="s">
        <v>70</v>
      </c>
      <c r="D87" s="52" t="s">
        <v>69</v>
      </c>
      <c r="E87" s="52" t="s">
        <v>286</v>
      </c>
      <c r="F87" s="52"/>
      <c r="G87" s="52"/>
      <c r="H87" s="52"/>
      <c r="I87" s="57">
        <f>I88+I104+I98</f>
        <v>213823.9</v>
      </c>
      <c r="J87" s="57">
        <f>J88+J104+J98</f>
        <v>213823.9</v>
      </c>
      <c r="K87" s="173" t="e">
        <f>K88+#REF!+K104+K98</f>
        <v>#REF!</v>
      </c>
      <c r="L87" s="58" t="e">
        <f>L88+#REF!+L104+L98</f>
        <v>#REF!</v>
      </c>
      <c r="M87" s="58" t="e">
        <f>M88+#REF!+M104+M98</f>
        <v>#REF!</v>
      </c>
    </row>
    <row r="88" spans="1:13" s="32" customFormat="1" ht="32.25" customHeight="1">
      <c r="A88" s="78" t="s">
        <v>164</v>
      </c>
      <c r="B88" s="52" t="s">
        <v>92</v>
      </c>
      <c r="C88" s="52" t="s">
        <v>70</v>
      </c>
      <c r="D88" s="52" t="s">
        <v>69</v>
      </c>
      <c r="E88" s="52" t="s">
        <v>291</v>
      </c>
      <c r="F88" s="52"/>
      <c r="G88" s="52"/>
      <c r="H88" s="52"/>
      <c r="I88" s="57">
        <f>I89</f>
        <v>193540.8</v>
      </c>
      <c r="J88" s="57">
        <f>J89</f>
        <v>193540.8</v>
      </c>
      <c r="K88" s="173" t="e">
        <f>K89+#REF!+#REF!</f>
        <v>#REF!</v>
      </c>
      <c r="L88" s="58" t="e">
        <f>L89+#REF!+#REF!</f>
        <v>#REF!</v>
      </c>
      <c r="M88" s="58" t="e">
        <f>M89+#REF!+#REF!</f>
        <v>#REF!</v>
      </c>
    </row>
    <row r="89" spans="1:13" s="32" customFormat="1" ht="87.75" customHeight="1">
      <c r="A89" s="131" t="s">
        <v>165</v>
      </c>
      <c r="B89" s="52" t="s">
        <v>92</v>
      </c>
      <c r="C89" s="52" t="s">
        <v>70</v>
      </c>
      <c r="D89" s="52" t="s">
        <v>69</v>
      </c>
      <c r="E89" s="52" t="s">
        <v>292</v>
      </c>
      <c r="F89" s="52"/>
      <c r="G89" s="52"/>
      <c r="H89" s="52"/>
      <c r="I89" s="57">
        <f>I90+I94</f>
        <v>193540.8</v>
      </c>
      <c r="J89" s="57">
        <f>J90+J94</f>
        <v>193540.8</v>
      </c>
      <c r="K89" s="173">
        <f>K90+K94</f>
        <v>0</v>
      </c>
      <c r="L89" s="58">
        <f>L90+L94</f>
        <v>0</v>
      </c>
      <c r="M89" s="58">
        <f>M90+M94</f>
        <v>0</v>
      </c>
    </row>
    <row r="90" spans="1:13" s="32" customFormat="1" ht="189.75" customHeight="1">
      <c r="A90" s="131" t="s">
        <v>471</v>
      </c>
      <c r="B90" s="52" t="s">
        <v>92</v>
      </c>
      <c r="C90" s="52" t="s">
        <v>70</v>
      </c>
      <c r="D90" s="52" t="s">
        <v>69</v>
      </c>
      <c r="E90" s="52" t="s">
        <v>308</v>
      </c>
      <c r="F90" s="52"/>
      <c r="G90" s="52"/>
      <c r="H90" s="52"/>
      <c r="I90" s="57">
        <f>I91</f>
        <v>147693.5</v>
      </c>
      <c r="J90" s="57">
        <f aca="true" t="shared" si="15" ref="J90:M92">J91</f>
        <v>147693.5</v>
      </c>
      <c r="K90" s="173">
        <f t="shared" si="15"/>
        <v>0</v>
      </c>
      <c r="L90" s="58">
        <f t="shared" si="15"/>
        <v>0</v>
      </c>
      <c r="M90" s="58">
        <f t="shared" si="15"/>
        <v>0</v>
      </c>
    </row>
    <row r="91" spans="1:13" s="32" customFormat="1" ht="45" customHeight="1">
      <c r="A91" s="124" t="s">
        <v>137</v>
      </c>
      <c r="B91" s="52" t="s">
        <v>92</v>
      </c>
      <c r="C91" s="52" t="s">
        <v>70</v>
      </c>
      <c r="D91" s="52" t="s">
        <v>69</v>
      </c>
      <c r="E91" s="52" t="s">
        <v>308</v>
      </c>
      <c r="F91" s="52" t="s">
        <v>136</v>
      </c>
      <c r="G91" s="52"/>
      <c r="H91" s="52"/>
      <c r="I91" s="57">
        <f>I92</f>
        <v>147693.5</v>
      </c>
      <c r="J91" s="57">
        <f t="shared" si="15"/>
        <v>147693.5</v>
      </c>
      <c r="K91" s="173">
        <f t="shared" si="15"/>
        <v>0</v>
      </c>
      <c r="L91" s="58">
        <f t="shared" si="15"/>
        <v>0</v>
      </c>
      <c r="M91" s="58">
        <f t="shared" si="15"/>
        <v>0</v>
      </c>
    </row>
    <row r="92" spans="1:13" s="32" customFormat="1" ht="15">
      <c r="A92" s="124" t="s">
        <v>139</v>
      </c>
      <c r="B92" s="52" t="s">
        <v>92</v>
      </c>
      <c r="C92" s="52" t="s">
        <v>70</v>
      </c>
      <c r="D92" s="52" t="s">
        <v>69</v>
      </c>
      <c r="E92" s="52" t="s">
        <v>308</v>
      </c>
      <c r="F92" s="52" t="s">
        <v>138</v>
      </c>
      <c r="G92" s="52"/>
      <c r="H92" s="52"/>
      <c r="I92" s="57">
        <f>I93</f>
        <v>147693.5</v>
      </c>
      <c r="J92" s="57">
        <f t="shared" si="15"/>
        <v>147693.5</v>
      </c>
      <c r="K92" s="173">
        <f t="shared" si="15"/>
        <v>0</v>
      </c>
      <c r="L92" s="58">
        <f t="shared" si="15"/>
        <v>0</v>
      </c>
      <c r="M92" s="58">
        <f t="shared" si="15"/>
        <v>0</v>
      </c>
    </row>
    <row r="93" spans="1:13" s="32" customFormat="1" ht="16.5" customHeight="1">
      <c r="A93" s="127" t="s">
        <v>115</v>
      </c>
      <c r="B93" s="53" t="s">
        <v>92</v>
      </c>
      <c r="C93" s="53" t="s">
        <v>70</v>
      </c>
      <c r="D93" s="53" t="s">
        <v>69</v>
      </c>
      <c r="E93" s="53" t="s">
        <v>308</v>
      </c>
      <c r="F93" s="53" t="s">
        <v>138</v>
      </c>
      <c r="G93" s="53" t="s">
        <v>99</v>
      </c>
      <c r="H93" s="53"/>
      <c r="I93" s="59">
        <v>147693.5</v>
      </c>
      <c r="J93" s="59">
        <v>147693.5</v>
      </c>
      <c r="K93" s="180">
        <v>0</v>
      </c>
      <c r="L93" s="60">
        <v>0</v>
      </c>
      <c r="M93" s="60">
        <v>0</v>
      </c>
    </row>
    <row r="94" spans="1:13" s="32" customFormat="1" ht="15">
      <c r="A94" s="124" t="s">
        <v>310</v>
      </c>
      <c r="B94" s="52" t="s">
        <v>92</v>
      </c>
      <c r="C94" s="52" t="s">
        <v>70</v>
      </c>
      <c r="D94" s="52" t="s">
        <v>69</v>
      </c>
      <c r="E94" s="52" t="s">
        <v>293</v>
      </c>
      <c r="F94" s="52"/>
      <c r="G94" s="52"/>
      <c r="H94" s="52"/>
      <c r="I94" s="57">
        <f>I95</f>
        <v>45847.3</v>
      </c>
      <c r="J94" s="57">
        <f aca="true" t="shared" si="16" ref="J94:M96">J95</f>
        <v>45847.3</v>
      </c>
      <c r="K94" s="173">
        <f t="shared" si="16"/>
        <v>0</v>
      </c>
      <c r="L94" s="58">
        <f t="shared" si="16"/>
        <v>0</v>
      </c>
      <c r="M94" s="58">
        <f t="shared" si="16"/>
        <v>0</v>
      </c>
    </row>
    <row r="95" spans="1:13" s="32" customFormat="1" ht="48" customHeight="1">
      <c r="A95" s="124" t="s">
        <v>137</v>
      </c>
      <c r="B95" s="52" t="s">
        <v>92</v>
      </c>
      <c r="C95" s="52" t="s">
        <v>70</v>
      </c>
      <c r="D95" s="52" t="s">
        <v>69</v>
      </c>
      <c r="E95" s="52" t="s">
        <v>293</v>
      </c>
      <c r="F95" s="52" t="s">
        <v>136</v>
      </c>
      <c r="G95" s="52"/>
      <c r="H95" s="52"/>
      <c r="I95" s="57">
        <f>I96</f>
        <v>45847.3</v>
      </c>
      <c r="J95" s="57">
        <f t="shared" si="16"/>
        <v>45847.3</v>
      </c>
      <c r="K95" s="173">
        <f t="shared" si="16"/>
        <v>0</v>
      </c>
      <c r="L95" s="58">
        <f t="shared" si="16"/>
        <v>0</v>
      </c>
      <c r="M95" s="58">
        <f t="shared" si="16"/>
        <v>0</v>
      </c>
    </row>
    <row r="96" spans="1:13" s="32" customFormat="1" ht="15">
      <c r="A96" s="124" t="s">
        <v>139</v>
      </c>
      <c r="B96" s="52" t="s">
        <v>92</v>
      </c>
      <c r="C96" s="52" t="s">
        <v>70</v>
      </c>
      <c r="D96" s="52" t="s">
        <v>69</v>
      </c>
      <c r="E96" s="52" t="s">
        <v>293</v>
      </c>
      <c r="F96" s="52" t="s">
        <v>138</v>
      </c>
      <c r="G96" s="52"/>
      <c r="H96" s="52"/>
      <c r="I96" s="57">
        <f>I97</f>
        <v>45847.3</v>
      </c>
      <c r="J96" s="57">
        <f t="shared" si="16"/>
        <v>45847.3</v>
      </c>
      <c r="K96" s="173">
        <f t="shared" si="16"/>
        <v>0</v>
      </c>
      <c r="L96" s="58">
        <f t="shared" si="16"/>
        <v>0</v>
      </c>
      <c r="M96" s="58">
        <f t="shared" si="16"/>
        <v>0</v>
      </c>
    </row>
    <row r="97" spans="1:13" s="38" customFormat="1" ht="18.75" customHeight="1">
      <c r="A97" s="125" t="s">
        <v>114</v>
      </c>
      <c r="B97" s="53" t="s">
        <v>92</v>
      </c>
      <c r="C97" s="53" t="s">
        <v>70</v>
      </c>
      <c r="D97" s="53" t="s">
        <v>69</v>
      </c>
      <c r="E97" s="53" t="s">
        <v>293</v>
      </c>
      <c r="F97" s="53" t="s">
        <v>138</v>
      </c>
      <c r="G97" s="53" t="s">
        <v>98</v>
      </c>
      <c r="H97" s="53"/>
      <c r="I97" s="59">
        <v>45847.3</v>
      </c>
      <c r="J97" s="59">
        <v>45847.3</v>
      </c>
      <c r="K97" s="174">
        <v>0</v>
      </c>
      <c r="L97" s="59">
        <v>0</v>
      </c>
      <c r="M97" s="59">
        <v>0</v>
      </c>
    </row>
    <row r="98" spans="1:13" s="38" customFormat="1" ht="45">
      <c r="A98" s="79" t="s">
        <v>168</v>
      </c>
      <c r="B98" s="52" t="s">
        <v>92</v>
      </c>
      <c r="C98" s="52" t="s">
        <v>70</v>
      </c>
      <c r="D98" s="52" t="s">
        <v>69</v>
      </c>
      <c r="E98" s="52" t="s">
        <v>22</v>
      </c>
      <c r="F98" s="52"/>
      <c r="G98" s="52"/>
      <c r="H98" s="52"/>
      <c r="I98" s="57">
        <f>I99</f>
        <v>2117.5</v>
      </c>
      <c r="J98" s="57">
        <f aca="true" t="shared" si="17" ref="J98:M102">J99</f>
        <v>2117.5</v>
      </c>
      <c r="K98" s="172">
        <f t="shared" si="17"/>
        <v>0</v>
      </c>
      <c r="L98" s="57">
        <f t="shared" si="17"/>
        <v>0</v>
      </c>
      <c r="M98" s="57">
        <f t="shared" si="17"/>
        <v>0</v>
      </c>
    </row>
    <row r="99" spans="1:13" s="38" customFormat="1" ht="29.25" customHeight="1">
      <c r="A99" s="86" t="s">
        <v>451</v>
      </c>
      <c r="B99" s="52" t="s">
        <v>92</v>
      </c>
      <c r="C99" s="52" t="s">
        <v>70</v>
      </c>
      <c r="D99" s="52" t="s">
        <v>69</v>
      </c>
      <c r="E99" s="52" t="s">
        <v>170</v>
      </c>
      <c r="F99" s="52"/>
      <c r="G99" s="52"/>
      <c r="H99" s="54"/>
      <c r="I99" s="57">
        <f>I100</f>
        <v>2117.5</v>
      </c>
      <c r="J99" s="57">
        <f t="shared" si="17"/>
        <v>2117.5</v>
      </c>
      <c r="K99" s="172">
        <f t="shared" si="17"/>
        <v>0</v>
      </c>
      <c r="L99" s="57">
        <f t="shared" si="17"/>
        <v>0</v>
      </c>
      <c r="M99" s="57">
        <f t="shared" si="17"/>
        <v>0</v>
      </c>
    </row>
    <row r="100" spans="1:13" s="38" customFormat="1" ht="15.75">
      <c r="A100" s="83" t="s">
        <v>310</v>
      </c>
      <c r="B100" s="52" t="s">
        <v>92</v>
      </c>
      <c r="C100" s="52" t="s">
        <v>70</v>
      </c>
      <c r="D100" s="52" t="s">
        <v>69</v>
      </c>
      <c r="E100" s="52" t="s">
        <v>171</v>
      </c>
      <c r="F100" s="52"/>
      <c r="G100" s="52"/>
      <c r="H100" s="54"/>
      <c r="I100" s="57">
        <f>I101</f>
        <v>2117.5</v>
      </c>
      <c r="J100" s="57">
        <f t="shared" si="17"/>
        <v>2117.5</v>
      </c>
      <c r="K100" s="172">
        <f t="shared" si="17"/>
        <v>0</v>
      </c>
      <c r="L100" s="57">
        <f t="shared" si="17"/>
        <v>0</v>
      </c>
      <c r="M100" s="57">
        <f t="shared" si="17"/>
        <v>0</v>
      </c>
    </row>
    <row r="101" spans="1:13" s="38" customFormat="1" ht="45" customHeight="1">
      <c r="A101" s="78" t="s">
        <v>137</v>
      </c>
      <c r="B101" s="53" t="s">
        <v>92</v>
      </c>
      <c r="C101" s="52" t="s">
        <v>70</v>
      </c>
      <c r="D101" s="52" t="s">
        <v>69</v>
      </c>
      <c r="E101" s="52" t="s">
        <v>171</v>
      </c>
      <c r="F101" s="52" t="s">
        <v>136</v>
      </c>
      <c r="G101" s="52"/>
      <c r="H101" s="52"/>
      <c r="I101" s="57">
        <f>I102</f>
        <v>2117.5</v>
      </c>
      <c r="J101" s="57">
        <f t="shared" si="17"/>
        <v>2117.5</v>
      </c>
      <c r="K101" s="172">
        <f t="shared" si="17"/>
        <v>0</v>
      </c>
      <c r="L101" s="57">
        <f t="shared" si="17"/>
        <v>0</v>
      </c>
      <c r="M101" s="57">
        <f t="shared" si="17"/>
        <v>0</v>
      </c>
    </row>
    <row r="102" spans="1:13" s="38" customFormat="1" ht="15.75">
      <c r="A102" s="78" t="s">
        <v>139</v>
      </c>
      <c r="B102" s="53" t="s">
        <v>92</v>
      </c>
      <c r="C102" s="52" t="s">
        <v>70</v>
      </c>
      <c r="D102" s="52" t="s">
        <v>69</v>
      </c>
      <c r="E102" s="52" t="s">
        <v>171</v>
      </c>
      <c r="F102" s="52" t="s">
        <v>138</v>
      </c>
      <c r="G102" s="52"/>
      <c r="H102" s="52"/>
      <c r="I102" s="57">
        <f>I103</f>
        <v>2117.5</v>
      </c>
      <c r="J102" s="57">
        <f t="shared" si="17"/>
        <v>2117.5</v>
      </c>
      <c r="K102" s="172">
        <f t="shared" si="17"/>
        <v>0</v>
      </c>
      <c r="L102" s="57">
        <f t="shared" si="17"/>
        <v>0</v>
      </c>
      <c r="M102" s="57">
        <f t="shared" si="17"/>
        <v>0</v>
      </c>
    </row>
    <row r="103" spans="1:13" s="38" customFormat="1" ht="17.25" customHeight="1">
      <c r="A103" s="80" t="s">
        <v>114</v>
      </c>
      <c r="B103" s="53" t="s">
        <v>92</v>
      </c>
      <c r="C103" s="53" t="s">
        <v>70</v>
      </c>
      <c r="D103" s="52" t="s">
        <v>69</v>
      </c>
      <c r="E103" s="53" t="s">
        <v>171</v>
      </c>
      <c r="F103" s="53" t="s">
        <v>138</v>
      </c>
      <c r="G103" s="53" t="s">
        <v>98</v>
      </c>
      <c r="H103" s="53"/>
      <c r="I103" s="59">
        <v>2117.5</v>
      </c>
      <c r="J103" s="59">
        <v>2117.5</v>
      </c>
      <c r="K103" s="174">
        <v>0</v>
      </c>
      <c r="L103" s="59">
        <v>0</v>
      </c>
      <c r="M103" s="59">
        <v>0</v>
      </c>
    </row>
    <row r="104" spans="1:13" s="32" customFormat="1" ht="45">
      <c r="A104" s="79" t="s">
        <v>172</v>
      </c>
      <c r="B104" s="52" t="s">
        <v>92</v>
      </c>
      <c r="C104" s="52" t="s">
        <v>70</v>
      </c>
      <c r="D104" s="52" t="s">
        <v>69</v>
      </c>
      <c r="E104" s="52" t="s">
        <v>270</v>
      </c>
      <c r="F104" s="52"/>
      <c r="G104" s="52"/>
      <c r="H104" s="52"/>
      <c r="I104" s="57">
        <f>I105</f>
        <v>18165.6</v>
      </c>
      <c r="J104" s="57">
        <f>J105</f>
        <v>18165.6</v>
      </c>
      <c r="K104" s="172" t="e">
        <f>K105</f>
        <v>#REF!</v>
      </c>
      <c r="L104" s="57" t="e">
        <f>L105</f>
        <v>#REF!</v>
      </c>
      <c r="M104" s="57" t="e">
        <f>M105</f>
        <v>#REF!</v>
      </c>
    </row>
    <row r="105" spans="1:13" s="32" customFormat="1" ht="60">
      <c r="A105" s="79" t="s">
        <v>173</v>
      </c>
      <c r="B105" s="52" t="s">
        <v>92</v>
      </c>
      <c r="C105" s="52" t="s">
        <v>70</v>
      </c>
      <c r="D105" s="52" t="s">
        <v>69</v>
      </c>
      <c r="E105" s="52" t="s">
        <v>272</v>
      </c>
      <c r="F105" s="52"/>
      <c r="G105" s="52"/>
      <c r="H105" s="52"/>
      <c r="I105" s="57">
        <f>I106</f>
        <v>18165.6</v>
      </c>
      <c r="J105" s="57">
        <f>J106</f>
        <v>18165.6</v>
      </c>
      <c r="K105" s="172" t="e">
        <f>#REF!+K106</f>
        <v>#REF!</v>
      </c>
      <c r="L105" s="57" t="e">
        <f>#REF!+L106</f>
        <v>#REF!</v>
      </c>
      <c r="M105" s="57" t="e">
        <f>#REF!+M106</f>
        <v>#REF!</v>
      </c>
    </row>
    <row r="106" spans="1:13" s="32" customFormat="1" ht="15.75">
      <c r="A106" s="153" t="s">
        <v>310</v>
      </c>
      <c r="B106" s="52" t="s">
        <v>92</v>
      </c>
      <c r="C106" s="52" t="s">
        <v>70</v>
      </c>
      <c r="D106" s="52" t="s">
        <v>69</v>
      </c>
      <c r="E106" s="52" t="s">
        <v>438</v>
      </c>
      <c r="F106" s="52"/>
      <c r="G106" s="52"/>
      <c r="H106" s="52"/>
      <c r="I106" s="57">
        <f>I107</f>
        <v>18165.6</v>
      </c>
      <c r="J106" s="57">
        <f aca="true" t="shared" si="18" ref="J106:M108">J107</f>
        <v>18165.6</v>
      </c>
      <c r="K106" s="172">
        <f t="shared" si="18"/>
        <v>0</v>
      </c>
      <c r="L106" s="57">
        <f t="shared" si="18"/>
        <v>0</v>
      </c>
      <c r="M106" s="57">
        <f t="shared" si="18"/>
        <v>0</v>
      </c>
    </row>
    <row r="107" spans="1:13" s="32" customFormat="1" ht="43.5" customHeight="1">
      <c r="A107" s="78" t="s">
        <v>137</v>
      </c>
      <c r="B107" s="52" t="s">
        <v>92</v>
      </c>
      <c r="C107" s="52" t="s">
        <v>70</v>
      </c>
      <c r="D107" s="52" t="s">
        <v>69</v>
      </c>
      <c r="E107" s="52" t="s">
        <v>438</v>
      </c>
      <c r="F107" s="52" t="s">
        <v>136</v>
      </c>
      <c r="G107" s="52"/>
      <c r="H107" s="52"/>
      <c r="I107" s="57">
        <f>I108</f>
        <v>18165.6</v>
      </c>
      <c r="J107" s="57">
        <f t="shared" si="18"/>
        <v>18165.6</v>
      </c>
      <c r="K107" s="172">
        <f t="shared" si="18"/>
        <v>0</v>
      </c>
      <c r="L107" s="57">
        <f t="shared" si="18"/>
        <v>0</v>
      </c>
      <c r="M107" s="57">
        <f t="shared" si="18"/>
        <v>0</v>
      </c>
    </row>
    <row r="108" spans="1:13" s="32" customFormat="1" ht="15">
      <c r="A108" s="78" t="s">
        <v>139</v>
      </c>
      <c r="B108" s="52" t="s">
        <v>92</v>
      </c>
      <c r="C108" s="52" t="s">
        <v>70</v>
      </c>
      <c r="D108" s="52" t="s">
        <v>69</v>
      </c>
      <c r="E108" s="52" t="s">
        <v>438</v>
      </c>
      <c r="F108" s="52" t="s">
        <v>138</v>
      </c>
      <c r="G108" s="52"/>
      <c r="H108" s="52"/>
      <c r="I108" s="57">
        <f>I109</f>
        <v>18165.6</v>
      </c>
      <c r="J108" s="57">
        <f t="shared" si="18"/>
        <v>18165.6</v>
      </c>
      <c r="K108" s="172">
        <f t="shared" si="18"/>
        <v>0</v>
      </c>
      <c r="L108" s="57">
        <f t="shared" si="18"/>
        <v>0</v>
      </c>
      <c r="M108" s="57">
        <f t="shared" si="18"/>
        <v>0</v>
      </c>
    </row>
    <row r="109" spans="1:13" s="32" customFormat="1" ht="18" customHeight="1">
      <c r="A109" s="80" t="s">
        <v>114</v>
      </c>
      <c r="B109" s="53" t="s">
        <v>92</v>
      </c>
      <c r="C109" s="53" t="s">
        <v>70</v>
      </c>
      <c r="D109" s="53" t="s">
        <v>69</v>
      </c>
      <c r="E109" s="53" t="s">
        <v>438</v>
      </c>
      <c r="F109" s="53" t="s">
        <v>138</v>
      </c>
      <c r="G109" s="53" t="s">
        <v>98</v>
      </c>
      <c r="H109" s="53"/>
      <c r="I109" s="59">
        <v>18165.6</v>
      </c>
      <c r="J109" s="59">
        <v>18165.6</v>
      </c>
      <c r="K109" s="174">
        <v>0</v>
      </c>
      <c r="L109" s="59">
        <v>0</v>
      </c>
      <c r="M109" s="59">
        <v>0</v>
      </c>
    </row>
    <row r="110" spans="1:13" s="32" customFormat="1" ht="14.25" customHeight="1">
      <c r="A110" s="81" t="s">
        <v>57</v>
      </c>
      <c r="B110" s="54" t="s">
        <v>92</v>
      </c>
      <c r="C110" s="54" t="s">
        <v>70</v>
      </c>
      <c r="D110" s="54" t="s">
        <v>70</v>
      </c>
      <c r="E110" s="54"/>
      <c r="F110" s="54"/>
      <c r="G110" s="54"/>
      <c r="H110" s="54"/>
      <c r="I110" s="56">
        <f aca="true" t="shared" si="19" ref="I110:I116">I111</f>
        <v>2000</v>
      </c>
      <c r="J110" s="56">
        <f aca="true" t="shared" si="20" ref="J110:M112">J111</f>
        <v>2000</v>
      </c>
      <c r="K110" s="175" t="e">
        <f t="shared" si="20"/>
        <v>#REF!</v>
      </c>
      <c r="L110" s="56" t="e">
        <f t="shared" si="20"/>
        <v>#REF!</v>
      </c>
      <c r="M110" s="56" t="e">
        <f t="shared" si="20"/>
        <v>#REF!</v>
      </c>
    </row>
    <row r="111" spans="1:13" s="32" customFormat="1" ht="46.5" customHeight="1">
      <c r="A111" s="78" t="s">
        <v>182</v>
      </c>
      <c r="B111" s="52" t="s">
        <v>92</v>
      </c>
      <c r="C111" s="52" t="s">
        <v>70</v>
      </c>
      <c r="D111" s="52" t="s">
        <v>70</v>
      </c>
      <c r="E111" s="52" t="s">
        <v>286</v>
      </c>
      <c r="F111" s="52"/>
      <c r="G111" s="52"/>
      <c r="H111" s="52"/>
      <c r="I111" s="57">
        <f t="shared" si="19"/>
        <v>2000</v>
      </c>
      <c r="J111" s="57">
        <f t="shared" si="20"/>
        <v>2000</v>
      </c>
      <c r="K111" s="172" t="e">
        <f t="shared" si="20"/>
        <v>#REF!</v>
      </c>
      <c r="L111" s="57" t="e">
        <f t="shared" si="20"/>
        <v>#REF!</v>
      </c>
      <c r="M111" s="57" t="e">
        <f t="shared" si="20"/>
        <v>#REF!</v>
      </c>
    </row>
    <row r="112" spans="1:13" s="32" customFormat="1" ht="45">
      <c r="A112" s="79" t="s">
        <v>168</v>
      </c>
      <c r="B112" s="52" t="s">
        <v>92</v>
      </c>
      <c r="C112" s="52" t="s">
        <v>70</v>
      </c>
      <c r="D112" s="52" t="s">
        <v>70</v>
      </c>
      <c r="E112" s="52" t="s">
        <v>22</v>
      </c>
      <c r="F112" s="52"/>
      <c r="G112" s="52"/>
      <c r="H112" s="52"/>
      <c r="I112" s="57">
        <f t="shared" si="19"/>
        <v>2000</v>
      </c>
      <c r="J112" s="57">
        <f t="shared" si="20"/>
        <v>2000</v>
      </c>
      <c r="K112" s="173" t="e">
        <f t="shared" si="20"/>
        <v>#REF!</v>
      </c>
      <c r="L112" s="58" t="e">
        <f t="shared" si="20"/>
        <v>#REF!</v>
      </c>
      <c r="M112" s="58" t="e">
        <f t="shared" si="20"/>
        <v>#REF!</v>
      </c>
    </row>
    <row r="113" spans="1:13" s="32" customFormat="1" ht="30">
      <c r="A113" s="86" t="s">
        <v>451</v>
      </c>
      <c r="B113" s="52" t="s">
        <v>92</v>
      </c>
      <c r="C113" s="52" t="s">
        <v>70</v>
      </c>
      <c r="D113" s="52" t="s">
        <v>70</v>
      </c>
      <c r="E113" s="52" t="s">
        <v>174</v>
      </c>
      <c r="F113" s="52"/>
      <c r="G113" s="52"/>
      <c r="H113" s="52"/>
      <c r="I113" s="57">
        <f t="shared" si="19"/>
        <v>2000</v>
      </c>
      <c r="J113" s="57">
        <f>J114</f>
        <v>2000</v>
      </c>
      <c r="K113" s="172" t="e">
        <f>#REF!+K114</f>
        <v>#REF!</v>
      </c>
      <c r="L113" s="57" t="e">
        <f>#REF!+L114</f>
        <v>#REF!</v>
      </c>
      <c r="M113" s="57" t="e">
        <f>#REF!+M114</f>
        <v>#REF!</v>
      </c>
    </row>
    <row r="114" spans="1:13" s="32" customFormat="1" ht="15.75">
      <c r="A114" s="79" t="s">
        <v>310</v>
      </c>
      <c r="B114" s="52" t="s">
        <v>92</v>
      </c>
      <c r="C114" s="52" t="s">
        <v>70</v>
      </c>
      <c r="D114" s="52" t="s">
        <v>70</v>
      </c>
      <c r="E114" s="52" t="s">
        <v>439</v>
      </c>
      <c r="F114" s="52"/>
      <c r="G114" s="52"/>
      <c r="H114" s="54"/>
      <c r="I114" s="57">
        <f t="shared" si="19"/>
        <v>2000</v>
      </c>
      <c r="J114" s="57">
        <f aca="true" t="shared" si="21" ref="J114:M116">J115</f>
        <v>2000</v>
      </c>
      <c r="K114" s="172">
        <f t="shared" si="21"/>
        <v>0</v>
      </c>
      <c r="L114" s="57">
        <f t="shared" si="21"/>
        <v>0</v>
      </c>
      <c r="M114" s="57">
        <f t="shared" si="21"/>
        <v>0</v>
      </c>
    </row>
    <row r="115" spans="1:13" s="32" customFormat="1" ht="30">
      <c r="A115" s="78" t="s">
        <v>147</v>
      </c>
      <c r="B115" s="52" t="s">
        <v>92</v>
      </c>
      <c r="C115" s="52" t="s">
        <v>70</v>
      </c>
      <c r="D115" s="52" t="s">
        <v>70</v>
      </c>
      <c r="E115" s="52" t="s">
        <v>439</v>
      </c>
      <c r="F115" s="52" t="s">
        <v>146</v>
      </c>
      <c r="G115" s="52"/>
      <c r="H115" s="52"/>
      <c r="I115" s="57">
        <f t="shared" si="19"/>
        <v>2000</v>
      </c>
      <c r="J115" s="57">
        <f t="shared" si="21"/>
        <v>2000</v>
      </c>
      <c r="K115" s="172">
        <f t="shared" si="21"/>
        <v>0</v>
      </c>
      <c r="L115" s="57">
        <f t="shared" si="21"/>
        <v>0</v>
      </c>
      <c r="M115" s="57">
        <f t="shared" si="21"/>
        <v>0</v>
      </c>
    </row>
    <row r="116" spans="1:13" s="32" customFormat="1" ht="30">
      <c r="A116" s="78" t="s">
        <v>229</v>
      </c>
      <c r="B116" s="52" t="s">
        <v>92</v>
      </c>
      <c r="C116" s="52" t="s">
        <v>70</v>
      </c>
      <c r="D116" s="52" t="s">
        <v>70</v>
      </c>
      <c r="E116" s="52" t="s">
        <v>439</v>
      </c>
      <c r="F116" s="52" t="s">
        <v>150</v>
      </c>
      <c r="G116" s="52"/>
      <c r="H116" s="52"/>
      <c r="I116" s="57">
        <f t="shared" si="19"/>
        <v>2000</v>
      </c>
      <c r="J116" s="57">
        <f t="shared" si="21"/>
        <v>2000</v>
      </c>
      <c r="K116" s="172">
        <f t="shared" si="21"/>
        <v>0</v>
      </c>
      <c r="L116" s="57">
        <f t="shared" si="21"/>
        <v>0</v>
      </c>
      <c r="M116" s="57">
        <f t="shared" si="21"/>
        <v>0</v>
      </c>
    </row>
    <row r="117" spans="1:13" s="32" customFormat="1" ht="16.5" customHeight="1">
      <c r="A117" s="80" t="s">
        <v>114</v>
      </c>
      <c r="B117" s="53" t="s">
        <v>92</v>
      </c>
      <c r="C117" s="53" t="s">
        <v>70</v>
      </c>
      <c r="D117" s="53" t="s">
        <v>70</v>
      </c>
      <c r="E117" s="53" t="s">
        <v>439</v>
      </c>
      <c r="F117" s="53" t="s">
        <v>150</v>
      </c>
      <c r="G117" s="53" t="s">
        <v>98</v>
      </c>
      <c r="H117" s="53"/>
      <c r="I117" s="59">
        <v>2000</v>
      </c>
      <c r="J117" s="59">
        <v>2000</v>
      </c>
      <c r="K117" s="174">
        <v>0</v>
      </c>
      <c r="L117" s="59">
        <v>0</v>
      </c>
      <c r="M117" s="59">
        <v>0</v>
      </c>
    </row>
    <row r="118" spans="1:13" s="32" customFormat="1" ht="15">
      <c r="A118" s="81" t="s">
        <v>58</v>
      </c>
      <c r="B118" s="54" t="s">
        <v>92</v>
      </c>
      <c r="C118" s="54" t="s">
        <v>70</v>
      </c>
      <c r="D118" s="54" t="s">
        <v>65</v>
      </c>
      <c r="E118" s="54"/>
      <c r="F118" s="54"/>
      <c r="G118" s="54"/>
      <c r="H118" s="54"/>
      <c r="I118" s="56">
        <f>I119+I140</f>
        <v>20229.1</v>
      </c>
      <c r="J118" s="56">
        <f>J119+J140</f>
        <v>20229.1</v>
      </c>
      <c r="K118" s="175">
        <f>K119+K140</f>
        <v>0</v>
      </c>
      <c r="L118" s="56">
        <f>L119+L140</f>
        <v>0</v>
      </c>
      <c r="M118" s="56">
        <f>M119+M140</f>
        <v>0</v>
      </c>
    </row>
    <row r="119" spans="1:13" s="32" customFormat="1" ht="15">
      <c r="A119" s="78" t="s">
        <v>32</v>
      </c>
      <c r="B119" s="52" t="s">
        <v>92</v>
      </c>
      <c r="C119" s="52" t="s">
        <v>70</v>
      </c>
      <c r="D119" s="52" t="s">
        <v>65</v>
      </c>
      <c r="E119" s="52" t="s">
        <v>280</v>
      </c>
      <c r="F119" s="52"/>
      <c r="G119" s="52"/>
      <c r="H119" s="52"/>
      <c r="I119" s="57">
        <f>I120+I130</f>
        <v>14110</v>
      </c>
      <c r="J119" s="57">
        <f>J120+J130</f>
        <v>14110</v>
      </c>
      <c r="K119" s="172">
        <f>K120+K130</f>
        <v>0</v>
      </c>
      <c r="L119" s="57">
        <f>L120+L130</f>
        <v>0</v>
      </c>
      <c r="M119" s="57">
        <f>M120+M130</f>
        <v>0</v>
      </c>
    </row>
    <row r="120" spans="1:13" s="32" customFormat="1" ht="30">
      <c r="A120" s="78" t="s">
        <v>127</v>
      </c>
      <c r="B120" s="52" t="s">
        <v>92</v>
      </c>
      <c r="C120" s="52" t="s">
        <v>70</v>
      </c>
      <c r="D120" s="52" t="s">
        <v>65</v>
      </c>
      <c r="E120" s="52" t="s">
        <v>281</v>
      </c>
      <c r="F120" s="52"/>
      <c r="G120" s="52"/>
      <c r="H120" s="52"/>
      <c r="I120" s="57">
        <f>I121+I124+I127</f>
        <v>6642.2</v>
      </c>
      <c r="J120" s="57">
        <f>J121+J124+J127</f>
        <v>6642.2</v>
      </c>
      <c r="K120" s="172">
        <f>K121+K124+K127</f>
        <v>0</v>
      </c>
      <c r="L120" s="57">
        <f>L121+L124+L127</f>
        <v>0</v>
      </c>
      <c r="M120" s="57">
        <f>M121+M124+M127</f>
        <v>0</v>
      </c>
    </row>
    <row r="121" spans="1:13" s="32" customFormat="1" ht="76.5" customHeight="1">
      <c r="A121" s="78" t="s">
        <v>264</v>
      </c>
      <c r="B121" s="52" t="s">
        <v>92</v>
      </c>
      <c r="C121" s="52" t="s">
        <v>70</v>
      </c>
      <c r="D121" s="52" t="s">
        <v>65</v>
      </c>
      <c r="E121" s="52" t="s">
        <v>281</v>
      </c>
      <c r="F121" s="52" t="s">
        <v>128</v>
      </c>
      <c r="G121" s="52"/>
      <c r="H121" s="52"/>
      <c r="I121" s="57">
        <f>I122</f>
        <v>6238</v>
      </c>
      <c r="J121" s="57">
        <f aca="true" t="shared" si="22" ref="J121:M122">J122</f>
        <v>6238</v>
      </c>
      <c r="K121" s="173">
        <f t="shared" si="22"/>
        <v>0</v>
      </c>
      <c r="L121" s="58">
        <f t="shared" si="22"/>
        <v>0</v>
      </c>
      <c r="M121" s="58">
        <f t="shared" si="22"/>
        <v>0</v>
      </c>
    </row>
    <row r="122" spans="1:13" s="32" customFormat="1" ht="30">
      <c r="A122" s="78" t="s">
        <v>132</v>
      </c>
      <c r="B122" s="52" t="s">
        <v>92</v>
      </c>
      <c r="C122" s="52" t="s">
        <v>70</v>
      </c>
      <c r="D122" s="52" t="s">
        <v>65</v>
      </c>
      <c r="E122" s="52" t="s">
        <v>281</v>
      </c>
      <c r="F122" s="52" t="s">
        <v>129</v>
      </c>
      <c r="G122" s="52"/>
      <c r="H122" s="52"/>
      <c r="I122" s="57">
        <f>I123</f>
        <v>6238</v>
      </c>
      <c r="J122" s="57">
        <f t="shared" si="22"/>
        <v>6238</v>
      </c>
      <c r="K122" s="173">
        <f t="shared" si="22"/>
        <v>0</v>
      </c>
      <c r="L122" s="58">
        <f t="shared" si="22"/>
        <v>0</v>
      </c>
      <c r="M122" s="58">
        <f t="shared" si="22"/>
        <v>0</v>
      </c>
    </row>
    <row r="123" spans="1:13" s="32" customFormat="1" ht="18" customHeight="1">
      <c r="A123" s="80" t="s">
        <v>114</v>
      </c>
      <c r="B123" s="53" t="s">
        <v>92</v>
      </c>
      <c r="C123" s="53" t="s">
        <v>70</v>
      </c>
      <c r="D123" s="53" t="s">
        <v>65</v>
      </c>
      <c r="E123" s="53" t="s">
        <v>281</v>
      </c>
      <c r="F123" s="53" t="s">
        <v>129</v>
      </c>
      <c r="G123" s="53" t="s">
        <v>98</v>
      </c>
      <c r="H123" s="53"/>
      <c r="I123" s="59">
        <v>6238</v>
      </c>
      <c r="J123" s="59">
        <v>6238</v>
      </c>
      <c r="K123" s="174">
        <v>0</v>
      </c>
      <c r="L123" s="59">
        <v>0</v>
      </c>
      <c r="M123" s="59">
        <v>0</v>
      </c>
    </row>
    <row r="124" spans="1:13" s="32" customFormat="1" ht="30">
      <c r="A124" s="78" t="s">
        <v>130</v>
      </c>
      <c r="B124" s="52" t="s">
        <v>92</v>
      </c>
      <c r="C124" s="52" t="s">
        <v>70</v>
      </c>
      <c r="D124" s="52" t="s">
        <v>65</v>
      </c>
      <c r="E124" s="52" t="s">
        <v>281</v>
      </c>
      <c r="F124" s="52" t="s">
        <v>131</v>
      </c>
      <c r="G124" s="52"/>
      <c r="H124" s="52"/>
      <c r="I124" s="57">
        <f>I125</f>
        <v>389.2</v>
      </c>
      <c r="J124" s="57">
        <f aca="true" t="shared" si="23" ref="J124:M125">J125</f>
        <v>389.2</v>
      </c>
      <c r="K124" s="173">
        <f t="shared" si="23"/>
        <v>0</v>
      </c>
      <c r="L124" s="58">
        <f t="shared" si="23"/>
        <v>0</v>
      </c>
      <c r="M124" s="58">
        <f t="shared" si="23"/>
        <v>0</v>
      </c>
    </row>
    <row r="125" spans="1:13" s="32" customFormat="1" ht="30">
      <c r="A125" s="79" t="s">
        <v>134</v>
      </c>
      <c r="B125" s="52" t="s">
        <v>92</v>
      </c>
      <c r="C125" s="52" t="s">
        <v>70</v>
      </c>
      <c r="D125" s="52" t="s">
        <v>65</v>
      </c>
      <c r="E125" s="52" t="s">
        <v>281</v>
      </c>
      <c r="F125" s="52" t="s">
        <v>133</v>
      </c>
      <c r="G125" s="52"/>
      <c r="H125" s="52"/>
      <c r="I125" s="57">
        <f>I126</f>
        <v>389.2</v>
      </c>
      <c r="J125" s="57">
        <f t="shared" si="23"/>
        <v>389.2</v>
      </c>
      <c r="K125" s="173">
        <f t="shared" si="23"/>
        <v>0</v>
      </c>
      <c r="L125" s="58">
        <f t="shared" si="23"/>
        <v>0</v>
      </c>
      <c r="M125" s="58">
        <f t="shared" si="23"/>
        <v>0</v>
      </c>
    </row>
    <row r="126" spans="1:13" s="38" customFormat="1" ht="18.75" customHeight="1">
      <c r="A126" s="80" t="s">
        <v>114</v>
      </c>
      <c r="B126" s="53" t="s">
        <v>92</v>
      </c>
      <c r="C126" s="53" t="s">
        <v>70</v>
      </c>
      <c r="D126" s="53" t="s">
        <v>65</v>
      </c>
      <c r="E126" s="53" t="s">
        <v>281</v>
      </c>
      <c r="F126" s="53" t="s">
        <v>133</v>
      </c>
      <c r="G126" s="53" t="s">
        <v>98</v>
      </c>
      <c r="H126" s="53"/>
      <c r="I126" s="59">
        <v>389.2</v>
      </c>
      <c r="J126" s="59">
        <v>389.2</v>
      </c>
      <c r="K126" s="180">
        <v>0</v>
      </c>
      <c r="L126" s="60">
        <v>0</v>
      </c>
      <c r="M126" s="60">
        <v>0</v>
      </c>
    </row>
    <row r="127" spans="1:13" s="32" customFormat="1" ht="15.75">
      <c r="A127" s="79" t="s">
        <v>143</v>
      </c>
      <c r="B127" s="52" t="s">
        <v>92</v>
      </c>
      <c r="C127" s="52" t="s">
        <v>70</v>
      </c>
      <c r="D127" s="52" t="s">
        <v>65</v>
      </c>
      <c r="E127" s="52" t="s">
        <v>281</v>
      </c>
      <c r="F127" s="52" t="s">
        <v>142</v>
      </c>
      <c r="G127" s="52"/>
      <c r="H127" s="52"/>
      <c r="I127" s="57">
        <f>I128</f>
        <v>15</v>
      </c>
      <c r="J127" s="57">
        <f aca="true" t="shared" si="24" ref="J127:M128">J128</f>
        <v>15</v>
      </c>
      <c r="K127" s="172">
        <f t="shared" si="24"/>
        <v>0</v>
      </c>
      <c r="L127" s="57">
        <f t="shared" si="24"/>
        <v>0</v>
      </c>
      <c r="M127" s="57">
        <f t="shared" si="24"/>
        <v>0</v>
      </c>
    </row>
    <row r="128" spans="1:13" s="32" customFormat="1" ht="15.75">
      <c r="A128" s="79" t="s">
        <v>145</v>
      </c>
      <c r="B128" s="52" t="s">
        <v>92</v>
      </c>
      <c r="C128" s="52" t="s">
        <v>70</v>
      </c>
      <c r="D128" s="52" t="s">
        <v>65</v>
      </c>
      <c r="E128" s="52" t="s">
        <v>281</v>
      </c>
      <c r="F128" s="52" t="s">
        <v>144</v>
      </c>
      <c r="G128" s="52"/>
      <c r="H128" s="52"/>
      <c r="I128" s="57">
        <f>I129</f>
        <v>15</v>
      </c>
      <c r="J128" s="57">
        <f t="shared" si="24"/>
        <v>15</v>
      </c>
      <c r="K128" s="172">
        <f t="shared" si="24"/>
        <v>0</v>
      </c>
      <c r="L128" s="57">
        <f t="shared" si="24"/>
        <v>0</v>
      </c>
      <c r="M128" s="57">
        <f t="shared" si="24"/>
        <v>0</v>
      </c>
    </row>
    <row r="129" spans="1:13" s="32" customFormat="1" ht="19.5" customHeight="1">
      <c r="A129" s="80" t="s">
        <v>114</v>
      </c>
      <c r="B129" s="53" t="s">
        <v>92</v>
      </c>
      <c r="C129" s="53" t="s">
        <v>70</v>
      </c>
      <c r="D129" s="53" t="s">
        <v>65</v>
      </c>
      <c r="E129" s="53" t="s">
        <v>281</v>
      </c>
      <c r="F129" s="53" t="s">
        <v>144</v>
      </c>
      <c r="G129" s="53" t="s">
        <v>98</v>
      </c>
      <c r="H129" s="53"/>
      <c r="I129" s="59">
        <v>15</v>
      </c>
      <c r="J129" s="59">
        <v>15</v>
      </c>
      <c r="K129" s="174">
        <v>0</v>
      </c>
      <c r="L129" s="59">
        <v>0</v>
      </c>
      <c r="M129" s="59">
        <v>0</v>
      </c>
    </row>
    <row r="130" spans="1:13" s="32" customFormat="1" ht="45">
      <c r="A130" s="124" t="s">
        <v>176</v>
      </c>
      <c r="B130" s="113" t="s">
        <v>92</v>
      </c>
      <c r="C130" s="113" t="s">
        <v>70</v>
      </c>
      <c r="D130" s="113" t="s">
        <v>65</v>
      </c>
      <c r="E130" s="113" t="s">
        <v>155</v>
      </c>
      <c r="F130" s="113"/>
      <c r="G130" s="113"/>
      <c r="H130" s="113"/>
      <c r="I130" s="57">
        <f>I131+I134+I137</f>
        <v>7467.8</v>
      </c>
      <c r="J130" s="57">
        <f>J131+J134+J137</f>
        <v>7467.8</v>
      </c>
      <c r="K130" s="172">
        <f>K131+K134+K137</f>
        <v>0</v>
      </c>
      <c r="L130" s="57">
        <f>L131+L134+L137</f>
        <v>0</v>
      </c>
      <c r="M130" s="57">
        <f>M131+M134+M137</f>
        <v>0</v>
      </c>
    </row>
    <row r="131" spans="1:13" s="32" customFormat="1" ht="74.25" customHeight="1">
      <c r="A131" s="124" t="s">
        <v>264</v>
      </c>
      <c r="B131" s="113" t="s">
        <v>92</v>
      </c>
      <c r="C131" s="113" t="s">
        <v>70</v>
      </c>
      <c r="D131" s="113" t="s">
        <v>65</v>
      </c>
      <c r="E131" s="113" t="s">
        <v>155</v>
      </c>
      <c r="F131" s="113" t="s">
        <v>128</v>
      </c>
      <c r="G131" s="113"/>
      <c r="H131" s="113"/>
      <c r="I131" s="57">
        <f>I132</f>
        <v>7118</v>
      </c>
      <c r="J131" s="57">
        <f aca="true" t="shared" si="25" ref="J131:M132">J132</f>
        <v>7118</v>
      </c>
      <c r="K131" s="172">
        <f t="shared" si="25"/>
        <v>0</v>
      </c>
      <c r="L131" s="57">
        <f t="shared" si="25"/>
        <v>0</v>
      </c>
      <c r="M131" s="57">
        <f t="shared" si="25"/>
        <v>0</v>
      </c>
    </row>
    <row r="132" spans="1:13" s="32" customFormat="1" ht="30" customHeight="1">
      <c r="A132" s="124" t="s">
        <v>141</v>
      </c>
      <c r="B132" s="113" t="s">
        <v>92</v>
      </c>
      <c r="C132" s="113" t="s">
        <v>70</v>
      </c>
      <c r="D132" s="113" t="s">
        <v>65</v>
      </c>
      <c r="E132" s="113" t="s">
        <v>155</v>
      </c>
      <c r="F132" s="113" t="s">
        <v>140</v>
      </c>
      <c r="G132" s="113"/>
      <c r="H132" s="113"/>
      <c r="I132" s="57">
        <f>I133</f>
        <v>7118</v>
      </c>
      <c r="J132" s="57">
        <f t="shared" si="25"/>
        <v>7118</v>
      </c>
      <c r="K132" s="172">
        <f t="shared" si="25"/>
        <v>0</v>
      </c>
      <c r="L132" s="57">
        <f t="shared" si="25"/>
        <v>0</v>
      </c>
      <c r="M132" s="57">
        <f t="shared" si="25"/>
        <v>0</v>
      </c>
    </row>
    <row r="133" spans="1:13" s="38" customFormat="1" ht="20.25" customHeight="1">
      <c r="A133" s="127" t="s">
        <v>114</v>
      </c>
      <c r="B133" s="138" t="s">
        <v>92</v>
      </c>
      <c r="C133" s="138" t="s">
        <v>70</v>
      </c>
      <c r="D133" s="138" t="s">
        <v>65</v>
      </c>
      <c r="E133" s="138" t="s">
        <v>155</v>
      </c>
      <c r="F133" s="138" t="s">
        <v>140</v>
      </c>
      <c r="G133" s="138" t="s">
        <v>98</v>
      </c>
      <c r="H133" s="138"/>
      <c r="I133" s="59">
        <v>7118</v>
      </c>
      <c r="J133" s="59">
        <v>7118</v>
      </c>
      <c r="K133" s="174">
        <v>0</v>
      </c>
      <c r="L133" s="59">
        <v>0</v>
      </c>
      <c r="M133" s="59">
        <v>0</v>
      </c>
    </row>
    <row r="134" spans="1:13" s="38" customFormat="1" ht="30">
      <c r="A134" s="124" t="s">
        <v>130</v>
      </c>
      <c r="B134" s="113" t="s">
        <v>92</v>
      </c>
      <c r="C134" s="113" t="s">
        <v>70</v>
      </c>
      <c r="D134" s="113" t="s">
        <v>65</v>
      </c>
      <c r="E134" s="113" t="s">
        <v>155</v>
      </c>
      <c r="F134" s="113" t="s">
        <v>131</v>
      </c>
      <c r="G134" s="113"/>
      <c r="H134" s="113"/>
      <c r="I134" s="57">
        <f>I135</f>
        <v>319.8</v>
      </c>
      <c r="J134" s="57">
        <f aca="true" t="shared" si="26" ref="J134:M135">J135</f>
        <v>319.8</v>
      </c>
      <c r="K134" s="172">
        <f t="shared" si="26"/>
        <v>0</v>
      </c>
      <c r="L134" s="57">
        <f t="shared" si="26"/>
        <v>0</v>
      </c>
      <c r="M134" s="57">
        <f t="shared" si="26"/>
        <v>0</v>
      </c>
    </row>
    <row r="135" spans="1:13" s="38" customFormat="1" ht="30">
      <c r="A135" s="90" t="s">
        <v>134</v>
      </c>
      <c r="B135" s="113" t="s">
        <v>92</v>
      </c>
      <c r="C135" s="113" t="s">
        <v>70</v>
      </c>
      <c r="D135" s="113" t="s">
        <v>65</v>
      </c>
      <c r="E135" s="113" t="s">
        <v>155</v>
      </c>
      <c r="F135" s="113" t="s">
        <v>133</v>
      </c>
      <c r="G135" s="113"/>
      <c r="H135" s="113"/>
      <c r="I135" s="57">
        <f>I136</f>
        <v>319.8</v>
      </c>
      <c r="J135" s="57">
        <f t="shared" si="26"/>
        <v>319.8</v>
      </c>
      <c r="K135" s="172">
        <f t="shared" si="26"/>
        <v>0</v>
      </c>
      <c r="L135" s="57">
        <f t="shared" si="26"/>
        <v>0</v>
      </c>
      <c r="M135" s="57">
        <f t="shared" si="26"/>
        <v>0</v>
      </c>
    </row>
    <row r="136" spans="1:13" s="38" customFormat="1" ht="20.25" customHeight="1">
      <c r="A136" s="125" t="s">
        <v>114</v>
      </c>
      <c r="B136" s="138" t="s">
        <v>92</v>
      </c>
      <c r="C136" s="138" t="s">
        <v>70</v>
      </c>
      <c r="D136" s="138" t="s">
        <v>65</v>
      </c>
      <c r="E136" s="138" t="s">
        <v>155</v>
      </c>
      <c r="F136" s="138" t="s">
        <v>133</v>
      </c>
      <c r="G136" s="138" t="s">
        <v>98</v>
      </c>
      <c r="H136" s="138"/>
      <c r="I136" s="59">
        <v>319.8</v>
      </c>
      <c r="J136" s="59">
        <v>319.8</v>
      </c>
      <c r="K136" s="174">
        <v>0</v>
      </c>
      <c r="L136" s="59">
        <v>0</v>
      </c>
      <c r="M136" s="59">
        <v>0</v>
      </c>
    </row>
    <row r="137" spans="1:13" s="38" customFormat="1" ht="15.75">
      <c r="A137" s="90" t="s">
        <v>143</v>
      </c>
      <c r="B137" s="113" t="s">
        <v>92</v>
      </c>
      <c r="C137" s="113" t="s">
        <v>70</v>
      </c>
      <c r="D137" s="113" t="s">
        <v>65</v>
      </c>
      <c r="E137" s="113" t="s">
        <v>155</v>
      </c>
      <c r="F137" s="113" t="s">
        <v>142</v>
      </c>
      <c r="G137" s="113"/>
      <c r="H137" s="113"/>
      <c r="I137" s="57">
        <f>I138</f>
        <v>30</v>
      </c>
      <c r="J137" s="57">
        <f aca="true" t="shared" si="27" ref="J137:M138">J138</f>
        <v>30</v>
      </c>
      <c r="K137" s="172">
        <f t="shared" si="27"/>
        <v>0</v>
      </c>
      <c r="L137" s="57">
        <f t="shared" si="27"/>
        <v>0</v>
      </c>
      <c r="M137" s="57">
        <f t="shared" si="27"/>
        <v>0</v>
      </c>
    </row>
    <row r="138" spans="1:13" s="38" customFormat="1" ht="15.75">
      <c r="A138" s="90" t="s">
        <v>145</v>
      </c>
      <c r="B138" s="113" t="s">
        <v>92</v>
      </c>
      <c r="C138" s="113" t="s">
        <v>70</v>
      </c>
      <c r="D138" s="113" t="s">
        <v>65</v>
      </c>
      <c r="E138" s="113" t="s">
        <v>155</v>
      </c>
      <c r="F138" s="113" t="s">
        <v>144</v>
      </c>
      <c r="G138" s="113"/>
      <c r="H138" s="113"/>
      <c r="I138" s="57">
        <f>I139</f>
        <v>30</v>
      </c>
      <c r="J138" s="57">
        <f t="shared" si="27"/>
        <v>30</v>
      </c>
      <c r="K138" s="172">
        <f t="shared" si="27"/>
        <v>0</v>
      </c>
      <c r="L138" s="57">
        <f t="shared" si="27"/>
        <v>0</v>
      </c>
      <c r="M138" s="57">
        <f t="shared" si="27"/>
        <v>0</v>
      </c>
    </row>
    <row r="139" spans="1:13" s="38" customFormat="1" ht="18.75" customHeight="1">
      <c r="A139" s="125" t="s">
        <v>114</v>
      </c>
      <c r="B139" s="138" t="s">
        <v>92</v>
      </c>
      <c r="C139" s="138" t="s">
        <v>70</v>
      </c>
      <c r="D139" s="138" t="s">
        <v>65</v>
      </c>
      <c r="E139" s="138" t="s">
        <v>155</v>
      </c>
      <c r="F139" s="138" t="s">
        <v>144</v>
      </c>
      <c r="G139" s="138" t="s">
        <v>98</v>
      </c>
      <c r="H139" s="138"/>
      <c r="I139" s="59">
        <v>30</v>
      </c>
      <c r="J139" s="59">
        <v>30</v>
      </c>
      <c r="K139" s="174">
        <v>0</v>
      </c>
      <c r="L139" s="59">
        <v>0</v>
      </c>
      <c r="M139" s="59">
        <v>0</v>
      </c>
    </row>
    <row r="140" spans="1:13" s="38" customFormat="1" ht="45" customHeight="1">
      <c r="A140" s="78" t="s">
        <v>182</v>
      </c>
      <c r="B140" s="52" t="s">
        <v>92</v>
      </c>
      <c r="C140" s="52" t="s">
        <v>70</v>
      </c>
      <c r="D140" s="52" t="s">
        <v>65</v>
      </c>
      <c r="E140" s="52" t="s">
        <v>286</v>
      </c>
      <c r="F140" s="52"/>
      <c r="G140" s="52"/>
      <c r="H140" s="52"/>
      <c r="I140" s="57">
        <f>I141+I153</f>
        <v>6119.1</v>
      </c>
      <c r="J140" s="57">
        <f>J141+J153</f>
        <v>6119.1</v>
      </c>
      <c r="K140" s="172">
        <f>K141+K153</f>
        <v>0</v>
      </c>
      <c r="L140" s="57">
        <f>L141+L153</f>
        <v>0</v>
      </c>
      <c r="M140" s="57">
        <f>M141+M153</f>
        <v>0</v>
      </c>
    </row>
    <row r="141" spans="1:13" s="40" customFormat="1" ht="59.25" customHeight="1">
      <c r="A141" s="79" t="s">
        <v>177</v>
      </c>
      <c r="B141" s="52" t="s">
        <v>92</v>
      </c>
      <c r="C141" s="52" t="s">
        <v>70</v>
      </c>
      <c r="D141" s="52" t="s">
        <v>65</v>
      </c>
      <c r="E141" s="52" t="s">
        <v>19</v>
      </c>
      <c r="F141" s="52"/>
      <c r="G141" s="52"/>
      <c r="H141" s="52"/>
      <c r="I141" s="57">
        <f>I142</f>
        <v>3619.1000000000004</v>
      </c>
      <c r="J141" s="57">
        <f aca="true" t="shared" si="28" ref="J141:M142">J142</f>
        <v>3619.1000000000004</v>
      </c>
      <c r="K141" s="172">
        <f t="shared" si="28"/>
        <v>0</v>
      </c>
      <c r="L141" s="57">
        <f t="shared" si="28"/>
        <v>0</v>
      </c>
      <c r="M141" s="57">
        <f t="shared" si="28"/>
        <v>0</v>
      </c>
    </row>
    <row r="142" spans="1:13" s="40" customFormat="1" ht="60" customHeight="1">
      <c r="A142" s="78" t="s">
        <v>472</v>
      </c>
      <c r="B142" s="52" t="s">
        <v>92</v>
      </c>
      <c r="C142" s="52" t="s">
        <v>70</v>
      </c>
      <c r="D142" s="52" t="s">
        <v>65</v>
      </c>
      <c r="E142" s="52" t="s">
        <v>20</v>
      </c>
      <c r="F142" s="52"/>
      <c r="G142" s="52"/>
      <c r="H142" s="52"/>
      <c r="I142" s="57">
        <f>I143</f>
        <v>3619.1000000000004</v>
      </c>
      <c r="J142" s="57">
        <f t="shared" si="28"/>
        <v>3619.1000000000004</v>
      </c>
      <c r="K142" s="173">
        <f t="shared" si="28"/>
        <v>0</v>
      </c>
      <c r="L142" s="58">
        <f t="shared" si="28"/>
        <v>0</v>
      </c>
      <c r="M142" s="58">
        <f t="shared" si="28"/>
        <v>0</v>
      </c>
    </row>
    <row r="143" spans="1:13" s="40" customFormat="1" ht="19.5" customHeight="1">
      <c r="A143" s="79" t="s">
        <v>310</v>
      </c>
      <c r="B143" s="52" t="s">
        <v>92</v>
      </c>
      <c r="C143" s="52" t="s">
        <v>70</v>
      </c>
      <c r="D143" s="52" t="s">
        <v>65</v>
      </c>
      <c r="E143" s="52" t="s">
        <v>21</v>
      </c>
      <c r="F143" s="52"/>
      <c r="G143" s="52"/>
      <c r="H143" s="52"/>
      <c r="I143" s="57">
        <f>I144+I147+I150</f>
        <v>3619.1000000000004</v>
      </c>
      <c r="J143" s="57">
        <f>J144+J147+J150</f>
        <v>3619.1000000000004</v>
      </c>
      <c r="K143" s="173">
        <f>K144+K147+K150</f>
        <v>0</v>
      </c>
      <c r="L143" s="58">
        <f>L144+L147+L150</f>
        <v>0</v>
      </c>
      <c r="M143" s="58">
        <f>M144+M147+M150</f>
        <v>0</v>
      </c>
    </row>
    <row r="144" spans="1:13" s="40" customFormat="1" ht="76.5" customHeight="1">
      <c r="A144" s="78" t="s">
        <v>264</v>
      </c>
      <c r="B144" s="52" t="s">
        <v>92</v>
      </c>
      <c r="C144" s="52" t="s">
        <v>70</v>
      </c>
      <c r="D144" s="52" t="s">
        <v>65</v>
      </c>
      <c r="E144" s="52" t="s">
        <v>21</v>
      </c>
      <c r="F144" s="52" t="s">
        <v>128</v>
      </c>
      <c r="G144" s="52"/>
      <c r="H144" s="52"/>
      <c r="I144" s="57">
        <f>I145</f>
        <v>3341.3</v>
      </c>
      <c r="J144" s="57">
        <f aca="true" t="shared" si="29" ref="J144:M145">J145</f>
        <v>3341.3</v>
      </c>
      <c r="K144" s="173">
        <f t="shared" si="29"/>
        <v>0</v>
      </c>
      <c r="L144" s="58">
        <f t="shared" si="29"/>
        <v>0</v>
      </c>
      <c r="M144" s="58">
        <f t="shared" si="29"/>
        <v>0</v>
      </c>
    </row>
    <row r="145" spans="1:13" s="40" customFormat="1" ht="30.75" customHeight="1">
      <c r="A145" s="78" t="s">
        <v>141</v>
      </c>
      <c r="B145" s="52" t="s">
        <v>92</v>
      </c>
      <c r="C145" s="52" t="s">
        <v>70</v>
      </c>
      <c r="D145" s="52" t="s">
        <v>65</v>
      </c>
      <c r="E145" s="52" t="s">
        <v>21</v>
      </c>
      <c r="F145" s="52" t="s">
        <v>140</v>
      </c>
      <c r="G145" s="52"/>
      <c r="H145" s="52"/>
      <c r="I145" s="57">
        <f>I146</f>
        <v>3341.3</v>
      </c>
      <c r="J145" s="57">
        <f t="shared" si="29"/>
        <v>3341.3</v>
      </c>
      <c r="K145" s="173">
        <f t="shared" si="29"/>
        <v>0</v>
      </c>
      <c r="L145" s="58">
        <f t="shared" si="29"/>
        <v>0</v>
      </c>
      <c r="M145" s="58">
        <f t="shared" si="29"/>
        <v>0</v>
      </c>
    </row>
    <row r="146" spans="1:13" s="40" customFormat="1" ht="15.75">
      <c r="A146" s="80" t="s">
        <v>114</v>
      </c>
      <c r="B146" s="53" t="s">
        <v>92</v>
      </c>
      <c r="C146" s="53" t="s">
        <v>70</v>
      </c>
      <c r="D146" s="53" t="s">
        <v>65</v>
      </c>
      <c r="E146" s="53" t="s">
        <v>21</v>
      </c>
      <c r="F146" s="53" t="s">
        <v>140</v>
      </c>
      <c r="G146" s="53" t="s">
        <v>98</v>
      </c>
      <c r="H146" s="53"/>
      <c r="I146" s="59">
        <v>3341.3</v>
      </c>
      <c r="J146" s="59">
        <v>3341.3</v>
      </c>
      <c r="K146" s="180">
        <v>0</v>
      </c>
      <c r="L146" s="60">
        <v>0</v>
      </c>
      <c r="M146" s="60">
        <v>0</v>
      </c>
    </row>
    <row r="147" spans="1:13" s="32" customFormat="1" ht="30">
      <c r="A147" s="78" t="s">
        <v>130</v>
      </c>
      <c r="B147" s="52" t="s">
        <v>92</v>
      </c>
      <c r="C147" s="52" t="s">
        <v>70</v>
      </c>
      <c r="D147" s="52" t="s">
        <v>65</v>
      </c>
      <c r="E147" s="52" t="s">
        <v>21</v>
      </c>
      <c r="F147" s="52" t="s">
        <v>131</v>
      </c>
      <c r="G147" s="52"/>
      <c r="H147" s="52"/>
      <c r="I147" s="57">
        <f>I148</f>
        <v>257.8</v>
      </c>
      <c r="J147" s="57">
        <f aca="true" t="shared" si="30" ref="J147:M148">J148</f>
        <v>257.8</v>
      </c>
      <c r="K147" s="173">
        <f t="shared" si="30"/>
        <v>0</v>
      </c>
      <c r="L147" s="58">
        <f t="shared" si="30"/>
        <v>0</v>
      </c>
      <c r="M147" s="58">
        <f t="shared" si="30"/>
        <v>0</v>
      </c>
    </row>
    <row r="148" spans="1:13" s="32" customFormat="1" ht="30">
      <c r="A148" s="79" t="s">
        <v>134</v>
      </c>
      <c r="B148" s="52" t="s">
        <v>92</v>
      </c>
      <c r="C148" s="52" t="s">
        <v>70</v>
      </c>
      <c r="D148" s="52" t="s">
        <v>65</v>
      </c>
      <c r="E148" s="52" t="s">
        <v>21</v>
      </c>
      <c r="F148" s="52" t="s">
        <v>133</v>
      </c>
      <c r="G148" s="52"/>
      <c r="H148" s="52"/>
      <c r="I148" s="57">
        <f>I149</f>
        <v>257.8</v>
      </c>
      <c r="J148" s="57">
        <f t="shared" si="30"/>
        <v>257.8</v>
      </c>
      <c r="K148" s="173">
        <f t="shared" si="30"/>
        <v>0</v>
      </c>
      <c r="L148" s="58">
        <f t="shared" si="30"/>
        <v>0</v>
      </c>
      <c r="M148" s="58">
        <f t="shared" si="30"/>
        <v>0</v>
      </c>
    </row>
    <row r="149" spans="1:13" s="39" customFormat="1" ht="17.25" customHeight="1">
      <c r="A149" s="80" t="s">
        <v>114</v>
      </c>
      <c r="B149" s="53" t="s">
        <v>92</v>
      </c>
      <c r="C149" s="53" t="s">
        <v>70</v>
      </c>
      <c r="D149" s="53" t="s">
        <v>65</v>
      </c>
      <c r="E149" s="53" t="s">
        <v>21</v>
      </c>
      <c r="F149" s="53" t="s">
        <v>133</v>
      </c>
      <c r="G149" s="53" t="s">
        <v>98</v>
      </c>
      <c r="H149" s="53"/>
      <c r="I149" s="59">
        <v>257.8</v>
      </c>
      <c r="J149" s="59">
        <v>257.8</v>
      </c>
      <c r="K149" s="180">
        <v>0</v>
      </c>
      <c r="L149" s="60">
        <v>0</v>
      </c>
      <c r="M149" s="60">
        <v>0</v>
      </c>
    </row>
    <row r="150" spans="1:13" s="32" customFormat="1" ht="15.75">
      <c r="A150" s="79" t="s">
        <v>143</v>
      </c>
      <c r="B150" s="52" t="s">
        <v>92</v>
      </c>
      <c r="C150" s="52" t="s">
        <v>70</v>
      </c>
      <c r="D150" s="52" t="s">
        <v>65</v>
      </c>
      <c r="E150" s="52" t="s">
        <v>21</v>
      </c>
      <c r="F150" s="52" t="s">
        <v>142</v>
      </c>
      <c r="G150" s="52"/>
      <c r="H150" s="52"/>
      <c r="I150" s="57">
        <f>I151</f>
        <v>20</v>
      </c>
      <c r="J150" s="57">
        <f aca="true" t="shared" si="31" ref="J150:M151">J151</f>
        <v>20</v>
      </c>
      <c r="K150" s="173">
        <f t="shared" si="31"/>
        <v>0</v>
      </c>
      <c r="L150" s="58">
        <f t="shared" si="31"/>
        <v>0</v>
      </c>
      <c r="M150" s="58">
        <f t="shared" si="31"/>
        <v>0</v>
      </c>
    </row>
    <row r="151" spans="1:13" s="32" customFormat="1" ht="15.75">
      <c r="A151" s="79" t="s">
        <v>145</v>
      </c>
      <c r="B151" s="52" t="s">
        <v>92</v>
      </c>
      <c r="C151" s="52" t="s">
        <v>70</v>
      </c>
      <c r="D151" s="52" t="s">
        <v>65</v>
      </c>
      <c r="E151" s="52" t="s">
        <v>21</v>
      </c>
      <c r="F151" s="52" t="s">
        <v>144</v>
      </c>
      <c r="G151" s="52"/>
      <c r="H151" s="52"/>
      <c r="I151" s="57">
        <f>I152</f>
        <v>20</v>
      </c>
      <c r="J151" s="57">
        <f t="shared" si="31"/>
        <v>20</v>
      </c>
      <c r="K151" s="173">
        <f t="shared" si="31"/>
        <v>0</v>
      </c>
      <c r="L151" s="58">
        <f t="shared" si="31"/>
        <v>0</v>
      </c>
      <c r="M151" s="58">
        <f t="shared" si="31"/>
        <v>0</v>
      </c>
    </row>
    <row r="152" spans="1:13" s="32" customFormat="1" ht="17.25" customHeight="1">
      <c r="A152" s="80" t="s">
        <v>114</v>
      </c>
      <c r="B152" s="53" t="s">
        <v>92</v>
      </c>
      <c r="C152" s="53" t="s">
        <v>70</v>
      </c>
      <c r="D152" s="53" t="s">
        <v>65</v>
      </c>
      <c r="E152" s="53" t="s">
        <v>21</v>
      </c>
      <c r="F152" s="53" t="s">
        <v>144</v>
      </c>
      <c r="G152" s="53" t="s">
        <v>98</v>
      </c>
      <c r="H152" s="53"/>
      <c r="I152" s="59">
        <v>20</v>
      </c>
      <c r="J152" s="59">
        <v>20</v>
      </c>
      <c r="K152" s="180">
        <v>0</v>
      </c>
      <c r="L152" s="60">
        <v>0</v>
      </c>
      <c r="M152" s="60">
        <v>0</v>
      </c>
    </row>
    <row r="153" spans="1:13" s="32" customFormat="1" ht="45.75" customHeight="1">
      <c r="A153" s="79" t="s">
        <v>178</v>
      </c>
      <c r="B153" s="52" t="s">
        <v>92</v>
      </c>
      <c r="C153" s="52" t="s">
        <v>70</v>
      </c>
      <c r="D153" s="52" t="s">
        <v>65</v>
      </c>
      <c r="E153" s="52" t="s">
        <v>16</v>
      </c>
      <c r="F153" s="52"/>
      <c r="G153" s="52"/>
      <c r="H153" s="52"/>
      <c r="I153" s="57">
        <f>I154</f>
        <v>2500</v>
      </c>
      <c r="J153" s="57">
        <f aca="true" t="shared" si="32" ref="J153:M157">J154</f>
        <v>2500</v>
      </c>
      <c r="K153" s="173">
        <f t="shared" si="32"/>
        <v>0</v>
      </c>
      <c r="L153" s="58">
        <f t="shared" si="32"/>
        <v>0</v>
      </c>
      <c r="M153" s="58">
        <f t="shared" si="32"/>
        <v>0</v>
      </c>
    </row>
    <row r="154" spans="1:13" s="32" customFormat="1" ht="45" customHeight="1">
      <c r="A154" s="79" t="s">
        <v>154</v>
      </c>
      <c r="B154" s="52" t="s">
        <v>92</v>
      </c>
      <c r="C154" s="52" t="s">
        <v>70</v>
      </c>
      <c r="D154" s="52" t="s">
        <v>65</v>
      </c>
      <c r="E154" s="52" t="s">
        <v>17</v>
      </c>
      <c r="F154" s="53"/>
      <c r="G154" s="53"/>
      <c r="H154" s="53"/>
      <c r="I154" s="57">
        <f>I155</f>
        <v>2500</v>
      </c>
      <c r="J154" s="57">
        <f t="shared" si="32"/>
        <v>2500</v>
      </c>
      <c r="K154" s="173">
        <f t="shared" si="32"/>
        <v>0</v>
      </c>
      <c r="L154" s="58">
        <f t="shared" si="32"/>
        <v>0</v>
      </c>
      <c r="M154" s="58">
        <f t="shared" si="32"/>
        <v>0</v>
      </c>
    </row>
    <row r="155" spans="1:13" s="32" customFormat="1" ht="15.75">
      <c r="A155" s="79" t="s">
        <v>310</v>
      </c>
      <c r="B155" s="52" t="s">
        <v>92</v>
      </c>
      <c r="C155" s="52" t="s">
        <v>70</v>
      </c>
      <c r="D155" s="52" t="s">
        <v>65</v>
      </c>
      <c r="E155" s="52" t="s">
        <v>18</v>
      </c>
      <c r="F155" s="53"/>
      <c r="G155" s="53"/>
      <c r="H155" s="53"/>
      <c r="I155" s="57">
        <f>I156</f>
        <v>2500</v>
      </c>
      <c r="J155" s="57">
        <f t="shared" si="32"/>
        <v>2500</v>
      </c>
      <c r="K155" s="173">
        <f t="shared" si="32"/>
        <v>0</v>
      </c>
      <c r="L155" s="58">
        <f t="shared" si="32"/>
        <v>0</v>
      </c>
      <c r="M155" s="58">
        <f t="shared" si="32"/>
        <v>0</v>
      </c>
    </row>
    <row r="156" spans="1:13" s="32" customFormat="1" ht="30">
      <c r="A156" s="78" t="s">
        <v>130</v>
      </c>
      <c r="B156" s="52" t="s">
        <v>92</v>
      </c>
      <c r="C156" s="52" t="s">
        <v>70</v>
      </c>
      <c r="D156" s="52" t="s">
        <v>65</v>
      </c>
      <c r="E156" s="52" t="s">
        <v>18</v>
      </c>
      <c r="F156" s="52" t="s">
        <v>131</v>
      </c>
      <c r="G156" s="53"/>
      <c r="H156" s="53"/>
      <c r="I156" s="57">
        <f>I157</f>
        <v>2500</v>
      </c>
      <c r="J156" s="57">
        <f t="shared" si="32"/>
        <v>2500</v>
      </c>
      <c r="K156" s="173">
        <f t="shared" si="32"/>
        <v>0</v>
      </c>
      <c r="L156" s="58">
        <f t="shared" si="32"/>
        <v>0</v>
      </c>
      <c r="M156" s="58">
        <f t="shared" si="32"/>
        <v>0</v>
      </c>
    </row>
    <row r="157" spans="1:13" s="32" customFormat="1" ht="30">
      <c r="A157" s="79" t="s">
        <v>134</v>
      </c>
      <c r="B157" s="52" t="s">
        <v>92</v>
      </c>
      <c r="C157" s="52" t="s">
        <v>70</v>
      </c>
      <c r="D157" s="52" t="s">
        <v>65</v>
      </c>
      <c r="E157" s="52" t="s">
        <v>18</v>
      </c>
      <c r="F157" s="52" t="s">
        <v>133</v>
      </c>
      <c r="G157" s="53"/>
      <c r="H157" s="53"/>
      <c r="I157" s="57">
        <f>I158</f>
        <v>2500</v>
      </c>
      <c r="J157" s="57">
        <f t="shared" si="32"/>
        <v>2500</v>
      </c>
      <c r="K157" s="173">
        <f t="shared" si="32"/>
        <v>0</v>
      </c>
      <c r="L157" s="58">
        <f t="shared" si="32"/>
        <v>0</v>
      </c>
      <c r="M157" s="58">
        <f t="shared" si="32"/>
        <v>0</v>
      </c>
    </row>
    <row r="158" spans="1:13" s="32" customFormat="1" ht="18" customHeight="1">
      <c r="A158" s="80" t="s">
        <v>114</v>
      </c>
      <c r="B158" s="53" t="s">
        <v>92</v>
      </c>
      <c r="C158" s="53" t="s">
        <v>70</v>
      </c>
      <c r="D158" s="53" t="s">
        <v>65</v>
      </c>
      <c r="E158" s="53" t="s">
        <v>18</v>
      </c>
      <c r="F158" s="53" t="s">
        <v>133</v>
      </c>
      <c r="G158" s="53" t="s">
        <v>98</v>
      </c>
      <c r="H158" s="53"/>
      <c r="I158" s="59">
        <v>2500</v>
      </c>
      <c r="J158" s="59">
        <v>2500</v>
      </c>
      <c r="K158" s="180">
        <v>0</v>
      </c>
      <c r="L158" s="60">
        <v>0</v>
      </c>
      <c r="M158" s="60">
        <v>0</v>
      </c>
    </row>
    <row r="159" spans="1:13" s="41" customFormat="1" ht="15">
      <c r="A159" s="81" t="s">
        <v>60</v>
      </c>
      <c r="B159" s="54" t="s">
        <v>92</v>
      </c>
      <c r="C159" s="54" t="s">
        <v>77</v>
      </c>
      <c r="D159" s="52"/>
      <c r="E159" s="52"/>
      <c r="F159" s="52"/>
      <c r="G159" s="52"/>
      <c r="H159" s="52"/>
      <c r="I159" s="56">
        <f>I160</f>
        <v>12474.199999999999</v>
      </c>
      <c r="J159" s="56">
        <f aca="true" t="shared" si="33" ref="J159:M160">J160</f>
        <v>12474.199999999999</v>
      </c>
      <c r="K159" s="175">
        <f t="shared" si="33"/>
        <v>0</v>
      </c>
      <c r="L159" s="56">
        <f t="shared" si="33"/>
        <v>0</v>
      </c>
      <c r="M159" s="56">
        <f t="shared" si="33"/>
        <v>0</v>
      </c>
    </row>
    <row r="160" spans="1:13" s="32" customFormat="1" ht="15">
      <c r="A160" s="81" t="s">
        <v>119</v>
      </c>
      <c r="B160" s="54" t="s">
        <v>92</v>
      </c>
      <c r="C160" s="54" t="s">
        <v>77</v>
      </c>
      <c r="D160" s="54" t="s">
        <v>66</v>
      </c>
      <c r="E160" s="54"/>
      <c r="F160" s="54"/>
      <c r="G160" s="54"/>
      <c r="H160" s="54"/>
      <c r="I160" s="56">
        <f>I161</f>
        <v>12474.199999999999</v>
      </c>
      <c r="J160" s="56">
        <f t="shared" si="33"/>
        <v>12474.199999999999</v>
      </c>
      <c r="K160" s="175">
        <f t="shared" si="33"/>
        <v>0</v>
      </c>
      <c r="L160" s="56">
        <f t="shared" si="33"/>
        <v>0</v>
      </c>
      <c r="M160" s="56">
        <f t="shared" si="33"/>
        <v>0</v>
      </c>
    </row>
    <row r="161" spans="1:13" s="32" customFormat="1" ht="15">
      <c r="A161" s="78" t="s">
        <v>32</v>
      </c>
      <c r="B161" s="52" t="s">
        <v>92</v>
      </c>
      <c r="C161" s="52" t="s">
        <v>77</v>
      </c>
      <c r="D161" s="52" t="s">
        <v>66</v>
      </c>
      <c r="E161" s="52" t="s">
        <v>15</v>
      </c>
      <c r="F161" s="52"/>
      <c r="G161" s="52"/>
      <c r="H161" s="52"/>
      <c r="I161" s="57">
        <f>I162+I166+I170</f>
        <v>12474.199999999999</v>
      </c>
      <c r="J161" s="57">
        <f>J162+J166+J170</f>
        <v>12474.199999999999</v>
      </c>
      <c r="K161" s="172">
        <f>K162+K166+K170</f>
        <v>0</v>
      </c>
      <c r="L161" s="57">
        <f>L162+L166+L170</f>
        <v>0</v>
      </c>
      <c r="M161" s="57">
        <f>M162+M166+M170</f>
        <v>0</v>
      </c>
    </row>
    <row r="162" spans="1:13" s="32" customFormat="1" ht="122.25" customHeight="1">
      <c r="A162" s="121" t="s">
        <v>440</v>
      </c>
      <c r="B162" s="52" t="s">
        <v>92</v>
      </c>
      <c r="C162" s="52" t="s">
        <v>77</v>
      </c>
      <c r="D162" s="52" t="s">
        <v>66</v>
      </c>
      <c r="E162" s="52" t="s">
        <v>11</v>
      </c>
      <c r="F162" s="52"/>
      <c r="G162" s="52"/>
      <c r="H162" s="52"/>
      <c r="I162" s="57">
        <f>I163</f>
        <v>12263</v>
      </c>
      <c r="J162" s="57">
        <f aca="true" t="shared" si="34" ref="J162:M164">J163</f>
        <v>12263</v>
      </c>
      <c r="K162" s="172">
        <f t="shared" si="34"/>
        <v>0</v>
      </c>
      <c r="L162" s="57">
        <f t="shared" si="34"/>
        <v>0</v>
      </c>
      <c r="M162" s="57">
        <f t="shared" si="34"/>
        <v>0</v>
      </c>
    </row>
    <row r="163" spans="1:13" s="32" customFormat="1" ht="44.25" customHeight="1">
      <c r="A163" s="78" t="s">
        <v>137</v>
      </c>
      <c r="B163" s="52" t="s">
        <v>92</v>
      </c>
      <c r="C163" s="52" t="s">
        <v>77</v>
      </c>
      <c r="D163" s="52" t="s">
        <v>66</v>
      </c>
      <c r="E163" s="52" t="s">
        <v>11</v>
      </c>
      <c r="F163" s="52" t="s">
        <v>136</v>
      </c>
      <c r="G163" s="52"/>
      <c r="H163" s="52"/>
      <c r="I163" s="57">
        <f>I164</f>
        <v>12263</v>
      </c>
      <c r="J163" s="57">
        <f t="shared" si="34"/>
        <v>12263</v>
      </c>
      <c r="K163" s="172">
        <f t="shared" si="34"/>
        <v>0</v>
      </c>
      <c r="L163" s="57">
        <f t="shared" si="34"/>
        <v>0</v>
      </c>
      <c r="M163" s="57">
        <f t="shared" si="34"/>
        <v>0</v>
      </c>
    </row>
    <row r="164" spans="1:13" s="32" customFormat="1" ht="15">
      <c r="A164" s="78" t="s">
        <v>139</v>
      </c>
      <c r="B164" s="52" t="s">
        <v>92</v>
      </c>
      <c r="C164" s="52" t="s">
        <v>77</v>
      </c>
      <c r="D164" s="52" t="s">
        <v>66</v>
      </c>
      <c r="E164" s="52" t="s">
        <v>11</v>
      </c>
      <c r="F164" s="52" t="s">
        <v>138</v>
      </c>
      <c r="G164" s="52"/>
      <c r="H164" s="52"/>
      <c r="I164" s="57">
        <f>I165</f>
        <v>12263</v>
      </c>
      <c r="J164" s="57">
        <f t="shared" si="34"/>
        <v>12263</v>
      </c>
      <c r="K164" s="172">
        <f t="shared" si="34"/>
        <v>0</v>
      </c>
      <c r="L164" s="57">
        <f t="shared" si="34"/>
        <v>0</v>
      </c>
      <c r="M164" s="57">
        <f t="shared" si="34"/>
        <v>0</v>
      </c>
    </row>
    <row r="165" spans="1:13" s="32" customFormat="1" ht="18" customHeight="1">
      <c r="A165" s="80" t="s">
        <v>115</v>
      </c>
      <c r="B165" s="53" t="s">
        <v>92</v>
      </c>
      <c r="C165" s="53" t="s">
        <v>77</v>
      </c>
      <c r="D165" s="53" t="s">
        <v>66</v>
      </c>
      <c r="E165" s="53" t="s">
        <v>11</v>
      </c>
      <c r="F165" s="64" t="s">
        <v>138</v>
      </c>
      <c r="G165" s="64" t="s">
        <v>99</v>
      </c>
      <c r="H165" s="64"/>
      <c r="I165" s="65">
        <v>12263</v>
      </c>
      <c r="J165" s="65">
        <v>12263</v>
      </c>
      <c r="K165" s="181">
        <v>0</v>
      </c>
      <c r="L165" s="65">
        <v>0</v>
      </c>
      <c r="M165" s="65">
        <v>0</v>
      </c>
    </row>
    <row r="166" spans="1:13" s="32" customFormat="1" ht="102.75" customHeight="1">
      <c r="A166" s="79" t="s">
        <v>31</v>
      </c>
      <c r="B166" s="52" t="s">
        <v>92</v>
      </c>
      <c r="C166" s="52" t="s">
        <v>77</v>
      </c>
      <c r="D166" s="52" t="s">
        <v>66</v>
      </c>
      <c r="E166" s="52" t="s">
        <v>12</v>
      </c>
      <c r="F166" s="52"/>
      <c r="G166" s="52"/>
      <c r="H166" s="52"/>
      <c r="I166" s="57">
        <f>I167</f>
        <v>186.9</v>
      </c>
      <c r="J166" s="57">
        <f aca="true" t="shared" si="35" ref="J166:M168">J167</f>
        <v>186.9</v>
      </c>
      <c r="K166" s="172">
        <f t="shared" si="35"/>
        <v>0</v>
      </c>
      <c r="L166" s="57">
        <f t="shared" si="35"/>
        <v>0</v>
      </c>
      <c r="M166" s="57">
        <f t="shared" si="35"/>
        <v>0</v>
      </c>
    </row>
    <row r="167" spans="1:13" s="32" customFormat="1" ht="28.5" customHeight="1">
      <c r="A167" s="78" t="s">
        <v>147</v>
      </c>
      <c r="B167" s="52" t="s">
        <v>92</v>
      </c>
      <c r="C167" s="52" t="s">
        <v>77</v>
      </c>
      <c r="D167" s="52" t="s">
        <v>66</v>
      </c>
      <c r="E167" s="52" t="s">
        <v>12</v>
      </c>
      <c r="F167" s="52" t="s">
        <v>146</v>
      </c>
      <c r="G167" s="52"/>
      <c r="H167" s="52"/>
      <c r="I167" s="57">
        <f>I168</f>
        <v>186.9</v>
      </c>
      <c r="J167" s="57">
        <f t="shared" si="35"/>
        <v>186.9</v>
      </c>
      <c r="K167" s="172">
        <f t="shared" si="35"/>
        <v>0</v>
      </c>
      <c r="L167" s="57">
        <f t="shared" si="35"/>
        <v>0</v>
      </c>
      <c r="M167" s="57">
        <f t="shared" si="35"/>
        <v>0</v>
      </c>
    </row>
    <row r="168" spans="1:13" s="32" customFormat="1" ht="30">
      <c r="A168" s="78" t="s">
        <v>149</v>
      </c>
      <c r="B168" s="52" t="s">
        <v>92</v>
      </c>
      <c r="C168" s="52" t="s">
        <v>77</v>
      </c>
      <c r="D168" s="52" t="s">
        <v>66</v>
      </c>
      <c r="E168" s="52" t="s">
        <v>12</v>
      </c>
      <c r="F168" s="52" t="s">
        <v>148</v>
      </c>
      <c r="G168" s="52"/>
      <c r="H168" s="52"/>
      <c r="I168" s="57">
        <f>I169</f>
        <v>186.9</v>
      </c>
      <c r="J168" s="57">
        <f t="shared" si="35"/>
        <v>186.9</v>
      </c>
      <c r="K168" s="172">
        <f t="shared" si="35"/>
        <v>0</v>
      </c>
      <c r="L168" s="57">
        <f t="shared" si="35"/>
        <v>0</v>
      </c>
      <c r="M168" s="57">
        <f t="shared" si="35"/>
        <v>0</v>
      </c>
    </row>
    <row r="169" spans="1:13" s="32" customFormat="1" ht="19.5" customHeight="1">
      <c r="A169" s="80" t="s">
        <v>115</v>
      </c>
      <c r="B169" s="53" t="s">
        <v>92</v>
      </c>
      <c r="C169" s="53" t="s">
        <v>77</v>
      </c>
      <c r="D169" s="53" t="s">
        <v>66</v>
      </c>
      <c r="E169" s="53" t="s">
        <v>12</v>
      </c>
      <c r="F169" s="53" t="s">
        <v>148</v>
      </c>
      <c r="G169" s="53" t="s">
        <v>99</v>
      </c>
      <c r="H169" s="53"/>
      <c r="I169" s="59">
        <v>186.9</v>
      </c>
      <c r="J169" s="59">
        <v>186.9</v>
      </c>
      <c r="K169" s="174">
        <v>0</v>
      </c>
      <c r="L169" s="59">
        <v>0</v>
      </c>
      <c r="M169" s="59">
        <v>0</v>
      </c>
    </row>
    <row r="170" spans="1:13" s="32" customFormat="1" ht="73.5" customHeight="1">
      <c r="A170" s="79" t="s">
        <v>13</v>
      </c>
      <c r="B170" s="52" t="s">
        <v>92</v>
      </c>
      <c r="C170" s="52" t="s">
        <v>77</v>
      </c>
      <c r="D170" s="52" t="s">
        <v>66</v>
      </c>
      <c r="E170" s="52" t="s">
        <v>14</v>
      </c>
      <c r="F170" s="54"/>
      <c r="G170" s="54"/>
      <c r="H170" s="54"/>
      <c r="I170" s="57">
        <f>I171</f>
        <v>24.3</v>
      </c>
      <c r="J170" s="57">
        <f aca="true" t="shared" si="36" ref="J170:M172">J171</f>
        <v>24.3</v>
      </c>
      <c r="K170" s="172">
        <f t="shared" si="36"/>
        <v>0</v>
      </c>
      <c r="L170" s="57">
        <f t="shared" si="36"/>
        <v>0</v>
      </c>
      <c r="M170" s="57">
        <f t="shared" si="36"/>
        <v>0</v>
      </c>
    </row>
    <row r="171" spans="1:13" s="32" customFormat="1" ht="32.25" customHeight="1">
      <c r="A171" s="78" t="s">
        <v>147</v>
      </c>
      <c r="B171" s="52" t="s">
        <v>92</v>
      </c>
      <c r="C171" s="52" t="s">
        <v>77</v>
      </c>
      <c r="D171" s="52" t="s">
        <v>66</v>
      </c>
      <c r="E171" s="52" t="s">
        <v>14</v>
      </c>
      <c r="F171" s="52" t="s">
        <v>146</v>
      </c>
      <c r="G171" s="54"/>
      <c r="H171" s="54"/>
      <c r="I171" s="57">
        <f>I172</f>
        <v>24.3</v>
      </c>
      <c r="J171" s="57">
        <f t="shared" si="36"/>
        <v>24.3</v>
      </c>
      <c r="K171" s="172">
        <f t="shared" si="36"/>
        <v>0</v>
      </c>
      <c r="L171" s="57">
        <f t="shared" si="36"/>
        <v>0</v>
      </c>
      <c r="M171" s="57">
        <f t="shared" si="36"/>
        <v>0</v>
      </c>
    </row>
    <row r="172" spans="1:13" s="32" customFormat="1" ht="30">
      <c r="A172" s="78" t="s">
        <v>149</v>
      </c>
      <c r="B172" s="52" t="s">
        <v>92</v>
      </c>
      <c r="C172" s="52" t="s">
        <v>77</v>
      </c>
      <c r="D172" s="52" t="s">
        <v>66</v>
      </c>
      <c r="E172" s="52" t="s">
        <v>14</v>
      </c>
      <c r="F172" s="52" t="s">
        <v>148</v>
      </c>
      <c r="G172" s="54"/>
      <c r="H172" s="54"/>
      <c r="I172" s="57">
        <f>I173</f>
        <v>24.3</v>
      </c>
      <c r="J172" s="57">
        <f t="shared" si="36"/>
        <v>24.3</v>
      </c>
      <c r="K172" s="172">
        <f t="shared" si="36"/>
        <v>0</v>
      </c>
      <c r="L172" s="57">
        <f t="shared" si="36"/>
        <v>0</v>
      </c>
      <c r="M172" s="57">
        <f t="shared" si="36"/>
        <v>0</v>
      </c>
    </row>
    <row r="173" spans="1:13" s="32" customFormat="1" ht="20.25" customHeight="1">
      <c r="A173" s="80" t="s">
        <v>114</v>
      </c>
      <c r="B173" s="53" t="s">
        <v>92</v>
      </c>
      <c r="C173" s="53" t="s">
        <v>77</v>
      </c>
      <c r="D173" s="53" t="s">
        <v>66</v>
      </c>
      <c r="E173" s="53" t="s">
        <v>14</v>
      </c>
      <c r="F173" s="53" t="s">
        <v>148</v>
      </c>
      <c r="G173" s="53" t="s">
        <v>98</v>
      </c>
      <c r="H173" s="63"/>
      <c r="I173" s="59">
        <v>24.3</v>
      </c>
      <c r="J173" s="59">
        <v>24.3</v>
      </c>
      <c r="K173" s="174">
        <v>0</v>
      </c>
      <c r="L173" s="59">
        <v>0</v>
      </c>
      <c r="M173" s="59">
        <v>0</v>
      </c>
    </row>
    <row r="174" spans="1:13" s="32" customFormat="1" ht="43.5" customHeight="1">
      <c r="A174" s="81" t="s">
        <v>101</v>
      </c>
      <c r="B174" s="54" t="s">
        <v>93</v>
      </c>
      <c r="C174" s="54"/>
      <c r="D174" s="54"/>
      <c r="E174" s="54"/>
      <c r="F174" s="54"/>
      <c r="G174" s="54"/>
      <c r="H174" s="54"/>
      <c r="I174" s="56">
        <f>I177+I197+I231+I204+I218</f>
        <v>96761.70000000001</v>
      </c>
      <c r="J174" s="56">
        <f>J177+J197+J231+J204+J218</f>
        <v>14830.400000000001</v>
      </c>
      <c r="K174" s="175" t="e">
        <f>K177+K197+K231+K204</f>
        <v>#REF!</v>
      </c>
      <c r="L174" s="56" t="e">
        <f>L177+L197+L231+L204</f>
        <v>#REF!</v>
      </c>
      <c r="M174" s="56" t="e">
        <f>M177+M197+M231+M204</f>
        <v>#REF!</v>
      </c>
    </row>
    <row r="175" spans="1:13" s="32" customFormat="1" ht="16.5" customHeight="1">
      <c r="A175" s="81" t="s">
        <v>114</v>
      </c>
      <c r="B175" s="54" t="s">
        <v>93</v>
      </c>
      <c r="C175" s="54"/>
      <c r="D175" s="54"/>
      <c r="E175" s="54"/>
      <c r="F175" s="54"/>
      <c r="G175" s="54" t="s">
        <v>98</v>
      </c>
      <c r="H175" s="54"/>
      <c r="I175" s="56">
        <f>I183+I186+I189+I193+I196+I203+I210+I230+I217</f>
        <v>13703.5</v>
      </c>
      <c r="J175" s="56">
        <f>J183+J186+J189+J193+J196+J203+J210+J230+J217</f>
        <v>9772.2</v>
      </c>
      <c r="K175" s="175" t="e">
        <f>K183+K186+K189+K193+K196+K203+K210+#REF!+#REF!</f>
        <v>#REF!</v>
      </c>
      <c r="L175" s="56" t="e">
        <f>L183+L186+L189+L193+L196+L203+L210+#REF!+#REF!</f>
        <v>#REF!</v>
      </c>
      <c r="M175" s="56" t="e">
        <f>M183+M186+M189+M193+M196+M203+M210+#REF!+#REF!</f>
        <v>#REF!</v>
      </c>
    </row>
    <row r="176" spans="1:13" s="32" customFormat="1" ht="18" customHeight="1">
      <c r="A176" s="81" t="s">
        <v>115</v>
      </c>
      <c r="B176" s="54" t="s">
        <v>93</v>
      </c>
      <c r="C176" s="54"/>
      <c r="D176" s="54"/>
      <c r="E176" s="54"/>
      <c r="F176" s="54"/>
      <c r="G176" s="54" t="s">
        <v>99</v>
      </c>
      <c r="H176" s="54"/>
      <c r="I176" s="56">
        <f>I237+I226</f>
        <v>83058.2</v>
      </c>
      <c r="J176" s="56">
        <f>J237+J226</f>
        <v>5058.2</v>
      </c>
      <c r="K176" s="175" t="e">
        <f>#REF!+K237</f>
        <v>#REF!</v>
      </c>
      <c r="L176" s="56" t="e">
        <f>#REF!+L237</f>
        <v>#REF!</v>
      </c>
      <c r="M176" s="56" t="e">
        <f>#REF!+M237</f>
        <v>#REF!</v>
      </c>
    </row>
    <row r="177" spans="1:13" s="32" customFormat="1" ht="15">
      <c r="A177" s="81" t="s">
        <v>120</v>
      </c>
      <c r="B177" s="54">
        <v>163</v>
      </c>
      <c r="C177" s="54" t="s">
        <v>63</v>
      </c>
      <c r="D177" s="54"/>
      <c r="E177" s="54"/>
      <c r="F177" s="52"/>
      <c r="G177" s="52"/>
      <c r="H177" s="52"/>
      <c r="I177" s="56">
        <f>I178</f>
        <v>7106.200000000001</v>
      </c>
      <c r="J177" s="56">
        <f aca="true" t="shared" si="37" ref="J177:M178">J178</f>
        <v>7106.200000000001</v>
      </c>
      <c r="K177" s="175">
        <f t="shared" si="37"/>
        <v>0</v>
      </c>
      <c r="L177" s="56">
        <f t="shared" si="37"/>
        <v>0</v>
      </c>
      <c r="M177" s="56">
        <f t="shared" si="37"/>
        <v>0</v>
      </c>
    </row>
    <row r="178" spans="1:13" s="32" customFormat="1" ht="15">
      <c r="A178" s="81" t="s">
        <v>49</v>
      </c>
      <c r="B178" s="54">
        <v>163</v>
      </c>
      <c r="C178" s="54" t="s">
        <v>63</v>
      </c>
      <c r="D178" s="54" t="s">
        <v>106</v>
      </c>
      <c r="E178" s="54"/>
      <c r="F178" s="54"/>
      <c r="G178" s="54"/>
      <c r="H178" s="54"/>
      <c r="I178" s="56">
        <f>I179</f>
        <v>7106.200000000001</v>
      </c>
      <c r="J178" s="56">
        <f t="shared" si="37"/>
        <v>7106.200000000001</v>
      </c>
      <c r="K178" s="175">
        <f t="shared" si="37"/>
        <v>0</v>
      </c>
      <c r="L178" s="56">
        <f t="shared" si="37"/>
        <v>0</v>
      </c>
      <c r="M178" s="56">
        <f t="shared" si="37"/>
        <v>0</v>
      </c>
    </row>
    <row r="179" spans="1:13" s="32" customFormat="1" ht="15">
      <c r="A179" s="78" t="s">
        <v>32</v>
      </c>
      <c r="B179" s="52" t="s">
        <v>93</v>
      </c>
      <c r="C179" s="52" t="s">
        <v>63</v>
      </c>
      <c r="D179" s="52" t="s">
        <v>106</v>
      </c>
      <c r="E179" s="52" t="s">
        <v>280</v>
      </c>
      <c r="F179" s="52"/>
      <c r="G179" s="52"/>
      <c r="H179" s="52"/>
      <c r="I179" s="57">
        <f>I180+I190</f>
        <v>7106.200000000001</v>
      </c>
      <c r="J179" s="57">
        <f>J180+J190</f>
        <v>7106.200000000001</v>
      </c>
      <c r="K179" s="172">
        <f>K180+K190</f>
        <v>0</v>
      </c>
      <c r="L179" s="57">
        <f>L180+L190</f>
        <v>0</v>
      </c>
      <c r="M179" s="57">
        <f>M180+M190</f>
        <v>0</v>
      </c>
    </row>
    <row r="180" spans="1:13" s="32" customFormat="1" ht="30">
      <c r="A180" s="83" t="s">
        <v>127</v>
      </c>
      <c r="B180" s="52" t="s">
        <v>93</v>
      </c>
      <c r="C180" s="52" t="s">
        <v>63</v>
      </c>
      <c r="D180" s="52" t="s">
        <v>106</v>
      </c>
      <c r="E180" s="52" t="s">
        <v>281</v>
      </c>
      <c r="F180" s="52"/>
      <c r="G180" s="52"/>
      <c r="H180" s="52"/>
      <c r="I180" s="57">
        <f>I182+I184+I187</f>
        <v>6380.1</v>
      </c>
      <c r="J180" s="57">
        <f>J182+J184+J187</f>
        <v>6380.1</v>
      </c>
      <c r="K180" s="172">
        <f>K182+K184+K187</f>
        <v>0</v>
      </c>
      <c r="L180" s="57">
        <f>L182+L184+L187</f>
        <v>0</v>
      </c>
      <c r="M180" s="57">
        <f>M182+M184+M187</f>
        <v>0</v>
      </c>
    </row>
    <row r="181" spans="1:13" s="32" customFormat="1" ht="75" customHeight="1">
      <c r="A181" s="78" t="s">
        <v>264</v>
      </c>
      <c r="B181" s="52" t="s">
        <v>93</v>
      </c>
      <c r="C181" s="52" t="s">
        <v>63</v>
      </c>
      <c r="D181" s="52" t="s">
        <v>106</v>
      </c>
      <c r="E181" s="52" t="s">
        <v>281</v>
      </c>
      <c r="F181" s="52" t="s">
        <v>128</v>
      </c>
      <c r="G181" s="52"/>
      <c r="H181" s="52"/>
      <c r="I181" s="57">
        <f>I182</f>
        <v>5853</v>
      </c>
      <c r="J181" s="57">
        <f aca="true" t="shared" si="38" ref="J181:M182">J182</f>
        <v>5853</v>
      </c>
      <c r="K181" s="173">
        <f t="shared" si="38"/>
        <v>0</v>
      </c>
      <c r="L181" s="58">
        <f t="shared" si="38"/>
        <v>0</v>
      </c>
      <c r="M181" s="58">
        <f t="shared" si="38"/>
        <v>0</v>
      </c>
    </row>
    <row r="182" spans="1:13" s="32" customFormat="1" ht="30">
      <c r="A182" s="78" t="s">
        <v>132</v>
      </c>
      <c r="B182" s="52">
        <v>163</v>
      </c>
      <c r="C182" s="52" t="s">
        <v>63</v>
      </c>
      <c r="D182" s="52" t="s">
        <v>106</v>
      </c>
      <c r="E182" s="52" t="s">
        <v>281</v>
      </c>
      <c r="F182" s="52" t="s">
        <v>129</v>
      </c>
      <c r="G182" s="52"/>
      <c r="H182" s="52"/>
      <c r="I182" s="57">
        <f>I183</f>
        <v>5853</v>
      </c>
      <c r="J182" s="57">
        <f t="shared" si="38"/>
        <v>5853</v>
      </c>
      <c r="K182" s="173">
        <f t="shared" si="38"/>
        <v>0</v>
      </c>
      <c r="L182" s="58">
        <f t="shared" si="38"/>
        <v>0</v>
      </c>
      <c r="M182" s="58">
        <f t="shared" si="38"/>
        <v>0</v>
      </c>
    </row>
    <row r="183" spans="1:13" s="32" customFormat="1" ht="17.25" customHeight="1">
      <c r="A183" s="80" t="s">
        <v>114</v>
      </c>
      <c r="B183" s="53">
        <v>163</v>
      </c>
      <c r="C183" s="53" t="s">
        <v>63</v>
      </c>
      <c r="D183" s="53" t="s">
        <v>106</v>
      </c>
      <c r="E183" s="53" t="s">
        <v>281</v>
      </c>
      <c r="F183" s="53" t="s">
        <v>129</v>
      </c>
      <c r="G183" s="53" t="s">
        <v>98</v>
      </c>
      <c r="H183" s="53"/>
      <c r="I183" s="59">
        <v>5853</v>
      </c>
      <c r="J183" s="59">
        <v>5853</v>
      </c>
      <c r="K183" s="174">
        <v>0</v>
      </c>
      <c r="L183" s="59">
        <v>0</v>
      </c>
      <c r="M183" s="59">
        <v>0</v>
      </c>
    </row>
    <row r="184" spans="1:13" s="32" customFormat="1" ht="30">
      <c r="A184" s="78" t="s">
        <v>130</v>
      </c>
      <c r="B184" s="52">
        <v>163</v>
      </c>
      <c r="C184" s="52" t="s">
        <v>63</v>
      </c>
      <c r="D184" s="52" t="s">
        <v>106</v>
      </c>
      <c r="E184" s="52" t="s">
        <v>281</v>
      </c>
      <c r="F184" s="52" t="s">
        <v>131</v>
      </c>
      <c r="G184" s="52"/>
      <c r="H184" s="52"/>
      <c r="I184" s="57">
        <f>I185</f>
        <v>523.1</v>
      </c>
      <c r="J184" s="57">
        <f aca="true" t="shared" si="39" ref="J184:M185">J185</f>
        <v>523.1</v>
      </c>
      <c r="K184" s="173">
        <f t="shared" si="39"/>
        <v>0</v>
      </c>
      <c r="L184" s="58">
        <f t="shared" si="39"/>
        <v>0</v>
      </c>
      <c r="M184" s="58">
        <f t="shared" si="39"/>
        <v>0</v>
      </c>
    </row>
    <row r="185" spans="1:13" s="32" customFormat="1" ht="30">
      <c r="A185" s="79" t="s">
        <v>134</v>
      </c>
      <c r="B185" s="52">
        <v>163</v>
      </c>
      <c r="C185" s="52" t="s">
        <v>63</v>
      </c>
      <c r="D185" s="52" t="s">
        <v>106</v>
      </c>
      <c r="E185" s="52" t="s">
        <v>281</v>
      </c>
      <c r="F185" s="52" t="s">
        <v>133</v>
      </c>
      <c r="G185" s="52"/>
      <c r="H185" s="52"/>
      <c r="I185" s="57">
        <f>I186</f>
        <v>523.1</v>
      </c>
      <c r="J185" s="57">
        <f t="shared" si="39"/>
        <v>523.1</v>
      </c>
      <c r="K185" s="173">
        <f t="shared" si="39"/>
        <v>0</v>
      </c>
      <c r="L185" s="58">
        <f t="shared" si="39"/>
        <v>0</v>
      </c>
      <c r="M185" s="58">
        <f t="shared" si="39"/>
        <v>0</v>
      </c>
    </row>
    <row r="186" spans="1:13" s="32" customFormat="1" ht="17.25" customHeight="1">
      <c r="A186" s="80" t="s">
        <v>114</v>
      </c>
      <c r="B186" s="53">
        <v>163</v>
      </c>
      <c r="C186" s="53" t="s">
        <v>63</v>
      </c>
      <c r="D186" s="53" t="s">
        <v>106</v>
      </c>
      <c r="E186" s="53" t="s">
        <v>281</v>
      </c>
      <c r="F186" s="53" t="s">
        <v>133</v>
      </c>
      <c r="G186" s="53" t="s">
        <v>98</v>
      </c>
      <c r="H186" s="53"/>
      <c r="I186" s="59">
        <v>523.1</v>
      </c>
      <c r="J186" s="59">
        <v>523.1</v>
      </c>
      <c r="K186" s="180">
        <v>0</v>
      </c>
      <c r="L186" s="60">
        <v>0</v>
      </c>
      <c r="M186" s="60">
        <v>0</v>
      </c>
    </row>
    <row r="187" spans="1:13" s="32" customFormat="1" ht="15.75">
      <c r="A187" s="79" t="s">
        <v>143</v>
      </c>
      <c r="B187" s="52">
        <v>163</v>
      </c>
      <c r="C187" s="52" t="s">
        <v>63</v>
      </c>
      <c r="D187" s="52" t="s">
        <v>106</v>
      </c>
      <c r="E187" s="52" t="s">
        <v>281</v>
      </c>
      <c r="F187" s="52" t="s">
        <v>142</v>
      </c>
      <c r="G187" s="52"/>
      <c r="H187" s="52"/>
      <c r="I187" s="57">
        <f>I188</f>
        <v>4</v>
      </c>
      <c r="J187" s="57">
        <f aca="true" t="shared" si="40" ref="J187:M188">J188</f>
        <v>4</v>
      </c>
      <c r="K187" s="172">
        <f t="shared" si="40"/>
        <v>0</v>
      </c>
      <c r="L187" s="57">
        <f t="shared" si="40"/>
        <v>0</v>
      </c>
      <c r="M187" s="57">
        <f t="shared" si="40"/>
        <v>0</v>
      </c>
    </row>
    <row r="188" spans="1:13" s="32" customFormat="1" ht="15.75">
      <c r="A188" s="79" t="s">
        <v>145</v>
      </c>
      <c r="B188" s="52">
        <v>163</v>
      </c>
      <c r="C188" s="52" t="s">
        <v>63</v>
      </c>
      <c r="D188" s="52" t="s">
        <v>106</v>
      </c>
      <c r="E188" s="52" t="s">
        <v>281</v>
      </c>
      <c r="F188" s="52" t="s">
        <v>144</v>
      </c>
      <c r="G188" s="52"/>
      <c r="H188" s="52"/>
      <c r="I188" s="57">
        <f>I189</f>
        <v>4</v>
      </c>
      <c r="J188" s="57">
        <f t="shared" si="40"/>
        <v>4</v>
      </c>
      <c r="K188" s="172">
        <f t="shared" si="40"/>
        <v>0</v>
      </c>
      <c r="L188" s="57">
        <f t="shared" si="40"/>
        <v>0</v>
      </c>
      <c r="M188" s="57">
        <f t="shared" si="40"/>
        <v>0</v>
      </c>
    </row>
    <row r="189" spans="1:13" s="32" customFormat="1" ht="18" customHeight="1">
      <c r="A189" s="80" t="s">
        <v>114</v>
      </c>
      <c r="B189" s="53">
        <v>163</v>
      </c>
      <c r="C189" s="53" t="s">
        <v>63</v>
      </c>
      <c r="D189" s="53" t="s">
        <v>106</v>
      </c>
      <c r="E189" s="53" t="s">
        <v>281</v>
      </c>
      <c r="F189" s="53" t="s">
        <v>144</v>
      </c>
      <c r="G189" s="53" t="s">
        <v>98</v>
      </c>
      <c r="H189" s="53"/>
      <c r="I189" s="59">
        <v>4</v>
      </c>
      <c r="J189" s="59">
        <v>4</v>
      </c>
      <c r="K189" s="174">
        <v>0</v>
      </c>
      <c r="L189" s="59">
        <v>0</v>
      </c>
      <c r="M189" s="59">
        <v>0</v>
      </c>
    </row>
    <row r="190" spans="1:13" s="32" customFormat="1" ht="57" customHeight="1">
      <c r="A190" s="79" t="s">
        <v>9</v>
      </c>
      <c r="B190" s="52">
        <v>163</v>
      </c>
      <c r="C190" s="52" t="s">
        <v>63</v>
      </c>
      <c r="D190" s="52" t="s">
        <v>106</v>
      </c>
      <c r="E190" s="52" t="s">
        <v>10</v>
      </c>
      <c r="F190" s="52"/>
      <c r="G190" s="52"/>
      <c r="H190" s="52"/>
      <c r="I190" s="57">
        <f>I191+I194</f>
        <v>726.1</v>
      </c>
      <c r="J190" s="57">
        <f>J191+J194</f>
        <v>726.1</v>
      </c>
      <c r="K190" s="172">
        <f>K191+K194</f>
        <v>0</v>
      </c>
      <c r="L190" s="57">
        <f>L191+L194</f>
        <v>0</v>
      </c>
      <c r="M190" s="57">
        <f>M191+M194</f>
        <v>0</v>
      </c>
    </row>
    <row r="191" spans="1:13" s="32" customFormat="1" ht="30">
      <c r="A191" s="78" t="s">
        <v>130</v>
      </c>
      <c r="B191" s="52" t="s">
        <v>93</v>
      </c>
      <c r="C191" s="52" t="s">
        <v>63</v>
      </c>
      <c r="D191" s="52" t="s">
        <v>106</v>
      </c>
      <c r="E191" s="52" t="s">
        <v>10</v>
      </c>
      <c r="F191" s="52" t="s">
        <v>131</v>
      </c>
      <c r="G191" s="52"/>
      <c r="H191" s="52"/>
      <c r="I191" s="57">
        <f>I192</f>
        <v>718.2</v>
      </c>
      <c r="J191" s="57">
        <f aca="true" t="shared" si="41" ref="J191:M192">J192</f>
        <v>718.2</v>
      </c>
      <c r="K191" s="172">
        <f t="shared" si="41"/>
        <v>0</v>
      </c>
      <c r="L191" s="57">
        <f t="shared" si="41"/>
        <v>0</v>
      </c>
      <c r="M191" s="57">
        <f t="shared" si="41"/>
        <v>0</v>
      </c>
    </row>
    <row r="192" spans="1:13" s="32" customFormat="1" ht="30">
      <c r="A192" s="79" t="s">
        <v>134</v>
      </c>
      <c r="B192" s="52" t="s">
        <v>93</v>
      </c>
      <c r="C192" s="52" t="s">
        <v>63</v>
      </c>
      <c r="D192" s="52" t="s">
        <v>106</v>
      </c>
      <c r="E192" s="52" t="s">
        <v>10</v>
      </c>
      <c r="F192" s="52" t="s">
        <v>133</v>
      </c>
      <c r="G192" s="52"/>
      <c r="H192" s="52"/>
      <c r="I192" s="57">
        <f>I193</f>
        <v>718.2</v>
      </c>
      <c r="J192" s="57">
        <f t="shared" si="41"/>
        <v>718.2</v>
      </c>
      <c r="K192" s="172">
        <f t="shared" si="41"/>
        <v>0</v>
      </c>
      <c r="L192" s="57">
        <f t="shared" si="41"/>
        <v>0</v>
      </c>
      <c r="M192" s="57">
        <f t="shared" si="41"/>
        <v>0</v>
      </c>
    </row>
    <row r="193" spans="1:13" s="41" customFormat="1" ht="18.75" customHeight="1">
      <c r="A193" s="82" t="s">
        <v>114</v>
      </c>
      <c r="B193" s="53" t="s">
        <v>93</v>
      </c>
      <c r="C193" s="53" t="s">
        <v>63</v>
      </c>
      <c r="D193" s="53" t="s">
        <v>106</v>
      </c>
      <c r="E193" s="53" t="s">
        <v>10</v>
      </c>
      <c r="F193" s="53" t="s">
        <v>133</v>
      </c>
      <c r="G193" s="53" t="s">
        <v>98</v>
      </c>
      <c r="H193" s="53"/>
      <c r="I193" s="59">
        <v>718.2</v>
      </c>
      <c r="J193" s="59">
        <v>718.2</v>
      </c>
      <c r="K193" s="174">
        <v>0</v>
      </c>
      <c r="L193" s="59">
        <v>0</v>
      </c>
      <c r="M193" s="59">
        <v>0</v>
      </c>
    </row>
    <row r="194" spans="1:13" s="41" customFormat="1" ht="15.75">
      <c r="A194" s="79" t="s">
        <v>143</v>
      </c>
      <c r="B194" s="52">
        <v>163</v>
      </c>
      <c r="C194" s="52" t="s">
        <v>63</v>
      </c>
      <c r="D194" s="52" t="s">
        <v>106</v>
      </c>
      <c r="E194" s="52" t="s">
        <v>10</v>
      </c>
      <c r="F194" s="52" t="s">
        <v>142</v>
      </c>
      <c r="G194" s="52"/>
      <c r="H194" s="52"/>
      <c r="I194" s="57">
        <f>I195</f>
        <v>7.9</v>
      </c>
      <c r="J194" s="57">
        <f aca="true" t="shared" si="42" ref="J194:M195">J195</f>
        <v>7.9</v>
      </c>
      <c r="K194" s="172">
        <f t="shared" si="42"/>
        <v>0</v>
      </c>
      <c r="L194" s="57">
        <f t="shared" si="42"/>
        <v>0</v>
      </c>
      <c r="M194" s="57">
        <f t="shared" si="42"/>
        <v>0</v>
      </c>
    </row>
    <row r="195" spans="1:13" s="41" customFormat="1" ht="15.75">
      <c r="A195" s="79" t="s">
        <v>145</v>
      </c>
      <c r="B195" s="52">
        <v>163</v>
      </c>
      <c r="C195" s="52" t="s">
        <v>63</v>
      </c>
      <c r="D195" s="52" t="s">
        <v>106</v>
      </c>
      <c r="E195" s="52" t="s">
        <v>10</v>
      </c>
      <c r="F195" s="52" t="s">
        <v>144</v>
      </c>
      <c r="G195" s="52"/>
      <c r="H195" s="52"/>
      <c r="I195" s="57">
        <f>I196</f>
        <v>7.9</v>
      </c>
      <c r="J195" s="57">
        <f t="shared" si="42"/>
        <v>7.9</v>
      </c>
      <c r="K195" s="172">
        <f t="shared" si="42"/>
        <v>0</v>
      </c>
      <c r="L195" s="57">
        <f t="shared" si="42"/>
        <v>0</v>
      </c>
      <c r="M195" s="57">
        <f t="shared" si="42"/>
        <v>0</v>
      </c>
    </row>
    <row r="196" spans="1:13" s="41" customFormat="1" ht="18.75" customHeight="1">
      <c r="A196" s="80" t="s">
        <v>114</v>
      </c>
      <c r="B196" s="53">
        <v>163</v>
      </c>
      <c r="C196" s="53" t="s">
        <v>63</v>
      </c>
      <c r="D196" s="53" t="s">
        <v>106</v>
      </c>
      <c r="E196" s="53" t="s">
        <v>10</v>
      </c>
      <c r="F196" s="53" t="s">
        <v>144</v>
      </c>
      <c r="G196" s="53" t="s">
        <v>98</v>
      </c>
      <c r="H196" s="53"/>
      <c r="I196" s="59">
        <v>7.9</v>
      </c>
      <c r="J196" s="59">
        <v>7.9</v>
      </c>
      <c r="K196" s="174">
        <v>0</v>
      </c>
      <c r="L196" s="59">
        <v>0</v>
      </c>
      <c r="M196" s="59">
        <v>0</v>
      </c>
    </row>
    <row r="197" spans="1:13" s="41" customFormat="1" ht="15">
      <c r="A197" s="81" t="s">
        <v>50</v>
      </c>
      <c r="B197" s="54" t="s">
        <v>93</v>
      </c>
      <c r="C197" s="54" t="s">
        <v>66</v>
      </c>
      <c r="D197" s="54"/>
      <c r="E197" s="52"/>
      <c r="F197" s="52"/>
      <c r="G197" s="52"/>
      <c r="H197" s="52"/>
      <c r="I197" s="56">
        <f>I198</f>
        <v>200</v>
      </c>
      <c r="J197" s="56">
        <f>J198</f>
        <v>200</v>
      </c>
      <c r="K197" s="179">
        <f>K198</f>
        <v>0</v>
      </c>
      <c r="L197" s="55">
        <f>L198</f>
        <v>0</v>
      </c>
      <c r="M197" s="55">
        <f>M198</f>
        <v>0</v>
      </c>
    </row>
    <row r="198" spans="1:41" s="29" customFormat="1" ht="28.5">
      <c r="A198" s="81" t="s">
        <v>82</v>
      </c>
      <c r="B198" s="54" t="s">
        <v>93</v>
      </c>
      <c r="C198" s="54" t="s">
        <v>66</v>
      </c>
      <c r="D198" s="54" t="s">
        <v>78</v>
      </c>
      <c r="E198" s="52"/>
      <c r="F198" s="52"/>
      <c r="G198" s="52"/>
      <c r="H198" s="52"/>
      <c r="I198" s="56">
        <f aca="true" t="shared" si="43" ref="I198:M202">I199</f>
        <v>200</v>
      </c>
      <c r="J198" s="56">
        <f t="shared" si="43"/>
        <v>200</v>
      </c>
      <c r="K198" s="175">
        <f t="shared" si="43"/>
        <v>0</v>
      </c>
      <c r="L198" s="56">
        <f t="shared" si="43"/>
        <v>0</v>
      </c>
      <c r="M198" s="56">
        <f t="shared" si="43"/>
        <v>0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</row>
    <row r="199" spans="1:41" s="29" customFormat="1" ht="18">
      <c r="A199" s="78" t="s">
        <v>32</v>
      </c>
      <c r="B199" s="52" t="s">
        <v>93</v>
      </c>
      <c r="C199" s="52" t="s">
        <v>66</v>
      </c>
      <c r="D199" s="52" t="s">
        <v>78</v>
      </c>
      <c r="E199" s="52" t="s">
        <v>280</v>
      </c>
      <c r="F199" s="52"/>
      <c r="G199" s="52"/>
      <c r="H199" s="52"/>
      <c r="I199" s="57">
        <f t="shared" si="43"/>
        <v>200</v>
      </c>
      <c r="J199" s="57">
        <f t="shared" si="43"/>
        <v>200</v>
      </c>
      <c r="K199" s="172">
        <f t="shared" si="43"/>
        <v>0</v>
      </c>
      <c r="L199" s="57">
        <f t="shared" si="43"/>
        <v>0</v>
      </c>
      <c r="M199" s="57">
        <f t="shared" si="43"/>
        <v>0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</row>
    <row r="200" spans="1:41" s="29" customFormat="1" ht="44.25" customHeight="1">
      <c r="A200" s="78" t="s">
        <v>241</v>
      </c>
      <c r="B200" s="52" t="s">
        <v>93</v>
      </c>
      <c r="C200" s="52" t="s">
        <v>66</v>
      </c>
      <c r="D200" s="52" t="s">
        <v>78</v>
      </c>
      <c r="E200" s="52" t="s">
        <v>426</v>
      </c>
      <c r="F200" s="52"/>
      <c r="G200" s="52"/>
      <c r="H200" s="52"/>
      <c r="I200" s="57">
        <f t="shared" si="43"/>
        <v>200</v>
      </c>
      <c r="J200" s="57">
        <f t="shared" si="43"/>
        <v>200</v>
      </c>
      <c r="K200" s="172">
        <f t="shared" si="43"/>
        <v>0</v>
      </c>
      <c r="L200" s="57">
        <f t="shared" si="43"/>
        <v>0</v>
      </c>
      <c r="M200" s="57">
        <f t="shared" si="43"/>
        <v>0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s="29" customFormat="1" ht="30">
      <c r="A201" s="78" t="s">
        <v>130</v>
      </c>
      <c r="B201" s="52" t="s">
        <v>93</v>
      </c>
      <c r="C201" s="52" t="s">
        <v>66</v>
      </c>
      <c r="D201" s="52" t="s">
        <v>78</v>
      </c>
      <c r="E201" s="52" t="s">
        <v>426</v>
      </c>
      <c r="F201" s="52" t="s">
        <v>131</v>
      </c>
      <c r="G201" s="52"/>
      <c r="H201" s="52"/>
      <c r="I201" s="57">
        <f t="shared" si="43"/>
        <v>200</v>
      </c>
      <c r="J201" s="57">
        <f t="shared" si="43"/>
        <v>200</v>
      </c>
      <c r="K201" s="172">
        <f t="shared" si="43"/>
        <v>0</v>
      </c>
      <c r="L201" s="57">
        <f t="shared" si="43"/>
        <v>0</v>
      </c>
      <c r="M201" s="57">
        <f t="shared" si="43"/>
        <v>0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</row>
    <row r="202" spans="1:41" s="29" customFormat="1" ht="30">
      <c r="A202" s="79" t="s">
        <v>134</v>
      </c>
      <c r="B202" s="52" t="s">
        <v>93</v>
      </c>
      <c r="C202" s="52" t="s">
        <v>66</v>
      </c>
      <c r="D202" s="52" t="s">
        <v>78</v>
      </c>
      <c r="E202" s="52" t="s">
        <v>426</v>
      </c>
      <c r="F202" s="52" t="s">
        <v>133</v>
      </c>
      <c r="G202" s="52"/>
      <c r="H202" s="52"/>
      <c r="I202" s="57">
        <f t="shared" si="43"/>
        <v>200</v>
      </c>
      <c r="J202" s="57">
        <f t="shared" si="43"/>
        <v>200</v>
      </c>
      <c r="K202" s="172">
        <f t="shared" si="43"/>
        <v>0</v>
      </c>
      <c r="L202" s="57">
        <f t="shared" si="43"/>
        <v>0</v>
      </c>
      <c r="M202" s="57">
        <f t="shared" si="43"/>
        <v>0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</row>
    <row r="203" spans="1:41" s="29" customFormat="1" ht="14.25" customHeight="1">
      <c r="A203" s="80" t="s">
        <v>114</v>
      </c>
      <c r="B203" s="53" t="s">
        <v>93</v>
      </c>
      <c r="C203" s="53" t="s">
        <v>66</v>
      </c>
      <c r="D203" s="53" t="s">
        <v>78</v>
      </c>
      <c r="E203" s="53" t="s">
        <v>426</v>
      </c>
      <c r="F203" s="53" t="s">
        <v>133</v>
      </c>
      <c r="G203" s="53" t="s">
        <v>98</v>
      </c>
      <c r="H203" s="53"/>
      <c r="I203" s="59">
        <v>200</v>
      </c>
      <c r="J203" s="59">
        <v>200</v>
      </c>
      <c r="K203" s="174">
        <v>0</v>
      </c>
      <c r="L203" s="59">
        <v>0</v>
      </c>
      <c r="M203" s="59">
        <v>0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</row>
    <row r="204" spans="1:41" s="29" customFormat="1" ht="18">
      <c r="A204" s="81" t="s">
        <v>51</v>
      </c>
      <c r="B204" s="54" t="s">
        <v>93</v>
      </c>
      <c r="C204" s="54" t="s">
        <v>68</v>
      </c>
      <c r="D204" s="52"/>
      <c r="E204" s="52"/>
      <c r="F204" s="52"/>
      <c r="G204" s="52"/>
      <c r="H204" s="52"/>
      <c r="I204" s="57">
        <f>I205+I211</f>
        <v>2466</v>
      </c>
      <c r="J204" s="57">
        <f>J205+J211</f>
        <v>2466</v>
      </c>
      <c r="K204" s="172" t="e">
        <f>K205+#REF!</f>
        <v>#REF!</v>
      </c>
      <c r="L204" s="57" t="e">
        <f>L205+#REF!</f>
        <v>#REF!</v>
      </c>
      <c r="M204" s="57" t="e">
        <f>M205+#REF!</f>
        <v>#REF!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</row>
    <row r="205" spans="1:41" s="29" customFormat="1" ht="18">
      <c r="A205" s="81" t="s">
        <v>52</v>
      </c>
      <c r="B205" s="54" t="s">
        <v>93</v>
      </c>
      <c r="C205" s="54" t="s">
        <v>68</v>
      </c>
      <c r="D205" s="54" t="s">
        <v>63</v>
      </c>
      <c r="E205" s="52"/>
      <c r="F205" s="52"/>
      <c r="G205" s="52"/>
      <c r="H205" s="52"/>
      <c r="I205" s="57">
        <f>I206</f>
        <v>2066</v>
      </c>
      <c r="J205" s="57">
        <f>J206</f>
        <v>2066</v>
      </c>
      <c r="K205" s="172" t="e">
        <f>K206+#REF!</f>
        <v>#REF!</v>
      </c>
      <c r="L205" s="57" t="e">
        <f>L206+#REF!</f>
        <v>#REF!</v>
      </c>
      <c r="M205" s="57" t="e">
        <f>M206+#REF!</f>
        <v>#REF!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</row>
    <row r="206" spans="1:41" s="29" customFormat="1" ht="18">
      <c r="A206" s="78" t="s">
        <v>32</v>
      </c>
      <c r="B206" s="52" t="s">
        <v>93</v>
      </c>
      <c r="C206" s="52" t="s">
        <v>68</v>
      </c>
      <c r="D206" s="52" t="s">
        <v>63</v>
      </c>
      <c r="E206" s="52" t="s">
        <v>280</v>
      </c>
      <c r="F206" s="52"/>
      <c r="G206" s="52"/>
      <c r="H206" s="52"/>
      <c r="I206" s="57">
        <f>I207</f>
        <v>2066</v>
      </c>
      <c r="J206" s="57">
        <f aca="true" t="shared" si="44" ref="J206:M209">J207</f>
        <v>2066</v>
      </c>
      <c r="K206" s="172">
        <f t="shared" si="44"/>
        <v>0</v>
      </c>
      <c r="L206" s="57">
        <f t="shared" si="44"/>
        <v>0</v>
      </c>
      <c r="M206" s="57">
        <f t="shared" si="44"/>
        <v>0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</row>
    <row r="207" spans="1:41" s="29" customFormat="1" ht="47.25" customHeight="1">
      <c r="A207" s="78" t="s">
        <v>473</v>
      </c>
      <c r="B207" s="52" t="s">
        <v>93</v>
      </c>
      <c r="C207" s="52" t="s">
        <v>68</v>
      </c>
      <c r="D207" s="52" t="s">
        <v>63</v>
      </c>
      <c r="E207" s="52" t="s">
        <v>425</v>
      </c>
      <c r="F207" s="52"/>
      <c r="G207" s="52"/>
      <c r="H207" s="52"/>
      <c r="I207" s="57">
        <f>I208</f>
        <v>2066</v>
      </c>
      <c r="J207" s="57">
        <f t="shared" si="44"/>
        <v>2066</v>
      </c>
      <c r="K207" s="172">
        <f t="shared" si="44"/>
        <v>0</v>
      </c>
      <c r="L207" s="57">
        <f t="shared" si="44"/>
        <v>0</v>
      </c>
      <c r="M207" s="57">
        <f t="shared" si="44"/>
        <v>0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</row>
    <row r="208" spans="1:41" s="29" customFormat="1" ht="30">
      <c r="A208" s="78" t="s">
        <v>130</v>
      </c>
      <c r="B208" s="52" t="s">
        <v>93</v>
      </c>
      <c r="C208" s="52" t="s">
        <v>68</v>
      </c>
      <c r="D208" s="52" t="s">
        <v>63</v>
      </c>
      <c r="E208" s="52" t="s">
        <v>425</v>
      </c>
      <c r="F208" s="52" t="s">
        <v>131</v>
      </c>
      <c r="G208" s="52"/>
      <c r="H208" s="52"/>
      <c r="I208" s="57">
        <f>I209</f>
        <v>2066</v>
      </c>
      <c r="J208" s="57">
        <f t="shared" si="44"/>
        <v>2066</v>
      </c>
      <c r="K208" s="172">
        <f t="shared" si="44"/>
        <v>0</v>
      </c>
      <c r="L208" s="57">
        <f t="shared" si="44"/>
        <v>0</v>
      </c>
      <c r="M208" s="57">
        <f t="shared" si="44"/>
        <v>0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</row>
    <row r="209" spans="1:41" s="29" customFormat="1" ht="30">
      <c r="A209" s="79" t="s">
        <v>134</v>
      </c>
      <c r="B209" s="52" t="s">
        <v>93</v>
      </c>
      <c r="C209" s="52" t="s">
        <v>68</v>
      </c>
      <c r="D209" s="52" t="s">
        <v>63</v>
      </c>
      <c r="E209" s="52" t="s">
        <v>425</v>
      </c>
      <c r="F209" s="52" t="s">
        <v>133</v>
      </c>
      <c r="G209" s="52"/>
      <c r="H209" s="52"/>
      <c r="I209" s="57">
        <f>I210</f>
        <v>2066</v>
      </c>
      <c r="J209" s="57">
        <f t="shared" si="44"/>
        <v>2066</v>
      </c>
      <c r="K209" s="172">
        <f t="shared" si="44"/>
        <v>0</v>
      </c>
      <c r="L209" s="57">
        <f t="shared" si="44"/>
        <v>0</v>
      </c>
      <c r="M209" s="57">
        <f t="shared" si="44"/>
        <v>0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</row>
    <row r="210" spans="1:41" s="29" customFormat="1" ht="17.25" customHeight="1">
      <c r="A210" s="80" t="s">
        <v>114</v>
      </c>
      <c r="B210" s="53" t="s">
        <v>93</v>
      </c>
      <c r="C210" s="53" t="s">
        <v>68</v>
      </c>
      <c r="D210" s="53" t="s">
        <v>63</v>
      </c>
      <c r="E210" s="53" t="s">
        <v>425</v>
      </c>
      <c r="F210" s="53" t="s">
        <v>133</v>
      </c>
      <c r="G210" s="53" t="s">
        <v>98</v>
      </c>
      <c r="H210" s="53"/>
      <c r="I210" s="59">
        <v>2066</v>
      </c>
      <c r="J210" s="59">
        <v>2066</v>
      </c>
      <c r="K210" s="174">
        <v>0</v>
      </c>
      <c r="L210" s="59">
        <v>0</v>
      </c>
      <c r="M210" s="59">
        <v>0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</row>
    <row r="211" spans="1:41" s="29" customFormat="1" ht="18">
      <c r="A211" s="79" t="s">
        <v>246</v>
      </c>
      <c r="B211" s="54" t="s">
        <v>93</v>
      </c>
      <c r="C211" s="54" t="s">
        <v>68</v>
      </c>
      <c r="D211" s="54" t="s">
        <v>64</v>
      </c>
      <c r="E211" s="53"/>
      <c r="F211" s="53"/>
      <c r="G211" s="53"/>
      <c r="H211" s="53"/>
      <c r="I211" s="57">
        <f aca="true" t="shared" si="45" ref="I211:J216">I212</f>
        <v>400</v>
      </c>
      <c r="J211" s="57">
        <f t="shared" si="45"/>
        <v>400</v>
      </c>
      <c r="K211" s="174"/>
      <c r="L211" s="59"/>
      <c r="M211" s="59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</row>
    <row r="212" spans="1:41" s="29" customFormat="1" ht="60">
      <c r="A212" s="79" t="s">
        <v>189</v>
      </c>
      <c r="B212" s="52" t="s">
        <v>93</v>
      </c>
      <c r="C212" s="52" t="s">
        <v>68</v>
      </c>
      <c r="D212" s="52" t="s">
        <v>64</v>
      </c>
      <c r="E212" s="52" t="s">
        <v>382</v>
      </c>
      <c r="F212" s="53"/>
      <c r="G212" s="53"/>
      <c r="H212" s="53"/>
      <c r="I212" s="57">
        <f t="shared" si="45"/>
        <v>400</v>
      </c>
      <c r="J212" s="57">
        <f t="shared" si="45"/>
        <v>400</v>
      </c>
      <c r="K212" s="174"/>
      <c r="L212" s="59"/>
      <c r="M212" s="59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</row>
    <row r="213" spans="1:41" s="29" customFormat="1" ht="45">
      <c r="A213" s="79" t="s">
        <v>383</v>
      </c>
      <c r="B213" s="52" t="s">
        <v>93</v>
      </c>
      <c r="C213" s="52" t="s">
        <v>68</v>
      </c>
      <c r="D213" s="52" t="s">
        <v>64</v>
      </c>
      <c r="E213" s="52" t="s">
        <v>384</v>
      </c>
      <c r="F213" s="53"/>
      <c r="G213" s="53"/>
      <c r="H213" s="53"/>
      <c r="I213" s="57">
        <f t="shared" si="45"/>
        <v>400</v>
      </c>
      <c r="J213" s="57">
        <f t="shared" si="45"/>
        <v>400</v>
      </c>
      <c r="K213" s="174"/>
      <c r="L213" s="59"/>
      <c r="M213" s="59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</row>
    <row r="214" spans="1:41" s="29" customFormat="1" ht="18">
      <c r="A214" s="79" t="s">
        <v>310</v>
      </c>
      <c r="B214" s="52" t="s">
        <v>93</v>
      </c>
      <c r="C214" s="52" t="s">
        <v>68</v>
      </c>
      <c r="D214" s="52" t="s">
        <v>64</v>
      </c>
      <c r="E214" s="52" t="s">
        <v>385</v>
      </c>
      <c r="F214" s="53"/>
      <c r="G214" s="53"/>
      <c r="H214" s="53"/>
      <c r="I214" s="57">
        <f t="shared" si="45"/>
        <v>400</v>
      </c>
      <c r="J214" s="57">
        <f t="shared" si="45"/>
        <v>400</v>
      </c>
      <c r="K214" s="174"/>
      <c r="L214" s="59"/>
      <c r="M214" s="59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</row>
    <row r="215" spans="1:41" s="29" customFormat="1" ht="30">
      <c r="A215" s="78" t="s">
        <v>130</v>
      </c>
      <c r="B215" s="52" t="s">
        <v>93</v>
      </c>
      <c r="C215" s="52" t="s">
        <v>68</v>
      </c>
      <c r="D215" s="52" t="s">
        <v>64</v>
      </c>
      <c r="E215" s="52" t="s">
        <v>385</v>
      </c>
      <c r="F215" s="52" t="s">
        <v>131</v>
      </c>
      <c r="G215" s="52"/>
      <c r="H215" s="53"/>
      <c r="I215" s="57">
        <f t="shared" si="45"/>
        <v>400</v>
      </c>
      <c r="J215" s="57">
        <f t="shared" si="45"/>
        <v>400</v>
      </c>
      <c r="K215" s="174"/>
      <c r="L215" s="59"/>
      <c r="M215" s="59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</row>
    <row r="216" spans="1:41" s="29" customFormat="1" ht="30">
      <c r="A216" s="79" t="s">
        <v>134</v>
      </c>
      <c r="B216" s="52" t="s">
        <v>93</v>
      </c>
      <c r="C216" s="52" t="s">
        <v>68</v>
      </c>
      <c r="D216" s="52" t="s">
        <v>64</v>
      </c>
      <c r="E216" s="52" t="s">
        <v>385</v>
      </c>
      <c r="F216" s="52" t="s">
        <v>133</v>
      </c>
      <c r="G216" s="52"/>
      <c r="H216" s="53"/>
      <c r="I216" s="57">
        <f t="shared" si="45"/>
        <v>400</v>
      </c>
      <c r="J216" s="57">
        <f t="shared" si="45"/>
        <v>400</v>
      </c>
      <c r="K216" s="174"/>
      <c r="L216" s="59"/>
      <c r="M216" s="59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</row>
    <row r="217" spans="1:41" s="29" customFormat="1" ht="17.25" customHeight="1">
      <c r="A217" s="82" t="s">
        <v>114</v>
      </c>
      <c r="B217" s="53" t="s">
        <v>93</v>
      </c>
      <c r="C217" s="53" t="s">
        <v>68</v>
      </c>
      <c r="D217" s="53" t="s">
        <v>64</v>
      </c>
      <c r="E217" s="53" t="s">
        <v>385</v>
      </c>
      <c r="F217" s="53" t="s">
        <v>133</v>
      </c>
      <c r="G217" s="53" t="s">
        <v>98</v>
      </c>
      <c r="H217" s="53"/>
      <c r="I217" s="59">
        <v>400</v>
      </c>
      <c r="J217" s="59">
        <v>400</v>
      </c>
      <c r="K217" s="174"/>
      <c r="L217" s="59"/>
      <c r="M217" s="59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</row>
    <row r="218" spans="1:41" s="29" customFormat="1" ht="20.25" customHeight="1">
      <c r="A218" s="81" t="s">
        <v>54</v>
      </c>
      <c r="B218" s="54" t="s">
        <v>93</v>
      </c>
      <c r="C218" s="54" t="s">
        <v>70</v>
      </c>
      <c r="D218" s="54"/>
      <c r="E218" s="54"/>
      <c r="F218" s="54"/>
      <c r="G218" s="54"/>
      <c r="H218" s="53"/>
      <c r="I218" s="57">
        <f aca="true" t="shared" si="46" ref="I218:J221">I219</f>
        <v>81931.3</v>
      </c>
      <c r="J218" s="57">
        <f t="shared" si="46"/>
        <v>0</v>
      </c>
      <c r="K218" s="174"/>
      <c r="L218" s="59"/>
      <c r="M218" s="59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</row>
    <row r="219" spans="1:41" s="29" customFormat="1" ht="20.25" customHeight="1">
      <c r="A219" s="126" t="s">
        <v>56</v>
      </c>
      <c r="B219" s="54" t="s">
        <v>93</v>
      </c>
      <c r="C219" s="54" t="s">
        <v>70</v>
      </c>
      <c r="D219" s="54" t="s">
        <v>69</v>
      </c>
      <c r="E219" s="54"/>
      <c r="F219" s="54"/>
      <c r="G219" s="54"/>
      <c r="H219" s="53"/>
      <c r="I219" s="57">
        <f t="shared" si="46"/>
        <v>81931.3</v>
      </c>
      <c r="J219" s="57">
        <f t="shared" si="46"/>
        <v>0</v>
      </c>
      <c r="K219" s="174"/>
      <c r="L219" s="59"/>
      <c r="M219" s="59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</row>
    <row r="220" spans="1:41" s="29" customFormat="1" ht="44.25" customHeight="1">
      <c r="A220" s="78" t="s">
        <v>182</v>
      </c>
      <c r="B220" s="52" t="s">
        <v>93</v>
      </c>
      <c r="C220" s="52" t="s">
        <v>70</v>
      </c>
      <c r="D220" s="52" t="s">
        <v>69</v>
      </c>
      <c r="E220" s="52" t="s">
        <v>286</v>
      </c>
      <c r="F220" s="54"/>
      <c r="G220" s="54"/>
      <c r="H220" s="53"/>
      <c r="I220" s="57">
        <f t="shared" si="46"/>
        <v>81931.3</v>
      </c>
      <c r="J220" s="57">
        <f t="shared" si="46"/>
        <v>0</v>
      </c>
      <c r="K220" s="174"/>
      <c r="L220" s="59"/>
      <c r="M220" s="59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</row>
    <row r="221" spans="1:41" s="29" customFormat="1" ht="43.5" customHeight="1">
      <c r="A221" s="79" t="s">
        <v>178</v>
      </c>
      <c r="B221" s="52" t="s">
        <v>93</v>
      </c>
      <c r="C221" s="52" t="s">
        <v>70</v>
      </c>
      <c r="D221" s="52" t="s">
        <v>69</v>
      </c>
      <c r="E221" s="52" t="s">
        <v>16</v>
      </c>
      <c r="F221" s="53"/>
      <c r="G221" s="53"/>
      <c r="H221" s="53"/>
      <c r="I221" s="57">
        <f t="shared" si="46"/>
        <v>81931.3</v>
      </c>
      <c r="J221" s="57">
        <f t="shared" si="46"/>
        <v>0</v>
      </c>
      <c r="K221" s="174"/>
      <c r="L221" s="59"/>
      <c r="M221" s="59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</row>
    <row r="222" spans="1:41" s="29" customFormat="1" ht="74.25" customHeight="1">
      <c r="A222" s="79" t="s">
        <v>441</v>
      </c>
      <c r="B222" s="52" t="s">
        <v>93</v>
      </c>
      <c r="C222" s="52" t="s">
        <v>70</v>
      </c>
      <c r="D222" s="52" t="s">
        <v>69</v>
      </c>
      <c r="E222" s="52" t="s">
        <v>442</v>
      </c>
      <c r="F222" s="53"/>
      <c r="G222" s="53"/>
      <c r="H222" s="53"/>
      <c r="I222" s="57">
        <f>I223+I227</f>
        <v>81931.3</v>
      </c>
      <c r="J222" s="57">
        <f>J223+J227</f>
        <v>0</v>
      </c>
      <c r="K222" s="174"/>
      <c r="L222" s="59"/>
      <c r="M222" s="59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</row>
    <row r="223" spans="1:41" s="29" customFormat="1" ht="20.25" customHeight="1">
      <c r="A223" s="79" t="s">
        <v>310</v>
      </c>
      <c r="B223" s="52" t="s">
        <v>93</v>
      </c>
      <c r="C223" s="52" t="s">
        <v>70</v>
      </c>
      <c r="D223" s="52" t="s">
        <v>69</v>
      </c>
      <c r="E223" s="52" t="s">
        <v>443</v>
      </c>
      <c r="F223" s="53"/>
      <c r="G223" s="53"/>
      <c r="H223" s="53"/>
      <c r="I223" s="57">
        <f aca="true" t="shared" si="47" ref="I223:J225">I224</f>
        <v>78000</v>
      </c>
      <c r="J223" s="57">
        <f t="shared" si="47"/>
        <v>0</v>
      </c>
      <c r="K223" s="174"/>
      <c r="L223" s="59"/>
      <c r="M223" s="59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</row>
    <row r="224" spans="1:41" s="29" customFormat="1" ht="30.75" customHeight="1">
      <c r="A224" s="78" t="s">
        <v>428</v>
      </c>
      <c r="B224" s="52" t="s">
        <v>93</v>
      </c>
      <c r="C224" s="52" t="s">
        <v>70</v>
      </c>
      <c r="D224" s="52" t="s">
        <v>69</v>
      </c>
      <c r="E224" s="52" t="s">
        <v>443</v>
      </c>
      <c r="F224" s="52" t="s">
        <v>234</v>
      </c>
      <c r="G224" s="53"/>
      <c r="H224" s="53"/>
      <c r="I224" s="57">
        <f t="shared" si="47"/>
        <v>78000</v>
      </c>
      <c r="J224" s="57">
        <f t="shared" si="47"/>
        <v>0</v>
      </c>
      <c r="K224" s="174"/>
      <c r="L224" s="59"/>
      <c r="M224" s="59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</row>
    <row r="225" spans="1:41" s="29" customFormat="1" ht="20.25" customHeight="1">
      <c r="A225" s="78" t="s">
        <v>265</v>
      </c>
      <c r="B225" s="52" t="s">
        <v>93</v>
      </c>
      <c r="C225" s="52" t="s">
        <v>70</v>
      </c>
      <c r="D225" s="52" t="s">
        <v>69</v>
      </c>
      <c r="E225" s="52" t="s">
        <v>443</v>
      </c>
      <c r="F225" s="52" t="s">
        <v>28</v>
      </c>
      <c r="G225" s="53"/>
      <c r="H225" s="53"/>
      <c r="I225" s="57">
        <f t="shared" si="47"/>
        <v>78000</v>
      </c>
      <c r="J225" s="57">
        <f t="shared" si="47"/>
        <v>0</v>
      </c>
      <c r="K225" s="174"/>
      <c r="L225" s="59"/>
      <c r="M225" s="59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</row>
    <row r="226" spans="1:41" s="29" customFormat="1" ht="16.5" customHeight="1">
      <c r="A226" s="80" t="s">
        <v>115</v>
      </c>
      <c r="B226" s="53" t="s">
        <v>93</v>
      </c>
      <c r="C226" s="53" t="s">
        <v>70</v>
      </c>
      <c r="D226" s="53" t="s">
        <v>69</v>
      </c>
      <c r="E226" s="53" t="s">
        <v>443</v>
      </c>
      <c r="F226" s="53" t="s">
        <v>28</v>
      </c>
      <c r="G226" s="53" t="s">
        <v>99</v>
      </c>
      <c r="H226" s="53"/>
      <c r="I226" s="59">
        <v>78000</v>
      </c>
      <c r="J226" s="59">
        <v>0</v>
      </c>
      <c r="K226" s="174"/>
      <c r="L226" s="59"/>
      <c r="M226" s="59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</row>
    <row r="227" spans="1:41" s="29" customFormat="1" ht="20.25" customHeight="1">
      <c r="A227" s="79" t="s">
        <v>310</v>
      </c>
      <c r="B227" s="52" t="s">
        <v>93</v>
      </c>
      <c r="C227" s="52" t="s">
        <v>70</v>
      </c>
      <c r="D227" s="52" t="s">
        <v>69</v>
      </c>
      <c r="E227" s="52" t="s">
        <v>444</v>
      </c>
      <c r="F227" s="53"/>
      <c r="G227" s="53"/>
      <c r="H227" s="53"/>
      <c r="I227" s="57">
        <f aca="true" t="shared" si="48" ref="I227:J229">I228</f>
        <v>3931.3</v>
      </c>
      <c r="J227" s="57">
        <f t="shared" si="48"/>
        <v>0</v>
      </c>
      <c r="K227" s="174"/>
      <c r="L227" s="59"/>
      <c r="M227" s="59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</row>
    <row r="228" spans="1:41" s="29" customFormat="1" ht="30.75" customHeight="1">
      <c r="A228" s="78" t="s">
        <v>428</v>
      </c>
      <c r="B228" s="52" t="s">
        <v>93</v>
      </c>
      <c r="C228" s="52" t="s">
        <v>70</v>
      </c>
      <c r="D228" s="52" t="s">
        <v>69</v>
      </c>
      <c r="E228" s="52" t="s">
        <v>444</v>
      </c>
      <c r="F228" s="52" t="s">
        <v>234</v>
      </c>
      <c r="G228" s="53"/>
      <c r="H228" s="53"/>
      <c r="I228" s="57">
        <f t="shared" si="48"/>
        <v>3931.3</v>
      </c>
      <c r="J228" s="57">
        <f t="shared" si="48"/>
        <v>0</v>
      </c>
      <c r="K228" s="174"/>
      <c r="L228" s="59"/>
      <c r="M228" s="59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</row>
    <row r="229" spans="1:41" s="29" customFormat="1" ht="20.25" customHeight="1">
      <c r="A229" s="78" t="s">
        <v>265</v>
      </c>
      <c r="B229" s="52" t="s">
        <v>93</v>
      </c>
      <c r="C229" s="52" t="s">
        <v>70</v>
      </c>
      <c r="D229" s="52" t="s">
        <v>69</v>
      </c>
      <c r="E229" s="52" t="s">
        <v>444</v>
      </c>
      <c r="F229" s="52" t="s">
        <v>28</v>
      </c>
      <c r="G229" s="53"/>
      <c r="H229" s="53"/>
      <c r="I229" s="57">
        <f t="shared" si="48"/>
        <v>3931.3</v>
      </c>
      <c r="J229" s="57">
        <f t="shared" si="48"/>
        <v>0</v>
      </c>
      <c r="K229" s="174"/>
      <c r="L229" s="59"/>
      <c r="M229" s="59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</row>
    <row r="230" spans="1:41" s="29" customFormat="1" ht="20.25" customHeight="1">
      <c r="A230" s="80" t="s">
        <v>114</v>
      </c>
      <c r="B230" s="53" t="s">
        <v>93</v>
      </c>
      <c r="C230" s="53" t="s">
        <v>70</v>
      </c>
      <c r="D230" s="53" t="s">
        <v>69</v>
      </c>
      <c r="E230" s="53" t="s">
        <v>444</v>
      </c>
      <c r="F230" s="53" t="s">
        <v>28</v>
      </c>
      <c r="G230" s="53" t="s">
        <v>98</v>
      </c>
      <c r="H230" s="53"/>
      <c r="I230" s="59">
        <v>3931.3</v>
      </c>
      <c r="J230" s="59">
        <v>0</v>
      </c>
      <c r="K230" s="174"/>
      <c r="L230" s="59"/>
      <c r="M230" s="59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</row>
    <row r="231" spans="1:41" s="29" customFormat="1" ht="18">
      <c r="A231" s="84" t="s">
        <v>60</v>
      </c>
      <c r="B231" s="54" t="s">
        <v>93</v>
      </c>
      <c r="C231" s="54" t="s">
        <v>77</v>
      </c>
      <c r="D231" s="54"/>
      <c r="E231" s="54"/>
      <c r="F231" s="54"/>
      <c r="G231" s="54"/>
      <c r="H231" s="54"/>
      <c r="I231" s="56">
        <f aca="true" t="shared" si="49" ref="I231:I236">I232</f>
        <v>5058.2</v>
      </c>
      <c r="J231" s="56">
        <f aca="true" t="shared" si="50" ref="J231:M232">J232</f>
        <v>5058.2</v>
      </c>
      <c r="K231" s="175" t="e">
        <f t="shared" si="50"/>
        <v>#REF!</v>
      </c>
      <c r="L231" s="56" t="e">
        <f t="shared" si="50"/>
        <v>#REF!</v>
      </c>
      <c r="M231" s="56" t="e">
        <f t="shared" si="50"/>
        <v>#REF!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</row>
    <row r="232" spans="1:41" s="29" customFormat="1" ht="18">
      <c r="A232" s="84" t="s">
        <v>119</v>
      </c>
      <c r="B232" s="54" t="s">
        <v>93</v>
      </c>
      <c r="C232" s="54" t="s">
        <v>77</v>
      </c>
      <c r="D232" s="54" t="s">
        <v>66</v>
      </c>
      <c r="E232" s="54"/>
      <c r="F232" s="54"/>
      <c r="G232" s="54"/>
      <c r="H232" s="54"/>
      <c r="I232" s="56">
        <f t="shared" si="49"/>
        <v>5058.2</v>
      </c>
      <c r="J232" s="56">
        <f t="shared" si="50"/>
        <v>5058.2</v>
      </c>
      <c r="K232" s="175" t="e">
        <f t="shared" si="50"/>
        <v>#REF!</v>
      </c>
      <c r="L232" s="56" t="e">
        <f t="shared" si="50"/>
        <v>#REF!</v>
      </c>
      <c r="M232" s="56" t="e">
        <f t="shared" si="50"/>
        <v>#REF!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</row>
    <row r="233" spans="1:41" s="29" customFormat="1" ht="18">
      <c r="A233" s="79" t="s">
        <v>32</v>
      </c>
      <c r="B233" s="52" t="s">
        <v>93</v>
      </c>
      <c r="C233" s="52" t="s">
        <v>77</v>
      </c>
      <c r="D233" s="52" t="s">
        <v>66</v>
      </c>
      <c r="E233" s="52" t="s">
        <v>280</v>
      </c>
      <c r="F233" s="52"/>
      <c r="G233" s="52"/>
      <c r="H233" s="52"/>
      <c r="I233" s="57">
        <f>I234</f>
        <v>5058.2</v>
      </c>
      <c r="J233" s="57">
        <f>J234</f>
        <v>5058.2</v>
      </c>
      <c r="K233" s="172" t="e">
        <f>#REF!+K234</f>
        <v>#REF!</v>
      </c>
      <c r="L233" s="57" t="e">
        <f>#REF!+L234</f>
        <v>#REF!</v>
      </c>
      <c r="M233" s="57" t="e">
        <f>#REF!+M234</f>
        <v>#REF!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</row>
    <row r="234" spans="1:41" s="29" customFormat="1" ht="88.5" customHeight="1">
      <c r="A234" s="184" t="s">
        <v>464</v>
      </c>
      <c r="B234" s="52" t="s">
        <v>93</v>
      </c>
      <c r="C234" s="52" t="s">
        <v>77</v>
      </c>
      <c r="D234" s="52" t="s">
        <v>66</v>
      </c>
      <c r="E234" s="113" t="s">
        <v>458</v>
      </c>
      <c r="F234" s="53"/>
      <c r="G234" s="53"/>
      <c r="H234" s="63"/>
      <c r="I234" s="57">
        <f t="shared" si="49"/>
        <v>5058.2</v>
      </c>
      <c r="J234" s="57">
        <f aca="true" t="shared" si="51" ref="J234:M236">J235</f>
        <v>5058.2</v>
      </c>
      <c r="K234" s="172">
        <f t="shared" si="51"/>
        <v>0</v>
      </c>
      <c r="L234" s="57">
        <f t="shared" si="51"/>
        <v>0</v>
      </c>
      <c r="M234" s="57">
        <f t="shared" si="51"/>
        <v>0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</row>
    <row r="235" spans="1:41" s="29" customFormat="1" ht="30">
      <c r="A235" s="78" t="s">
        <v>428</v>
      </c>
      <c r="B235" s="52" t="s">
        <v>93</v>
      </c>
      <c r="C235" s="52" t="s">
        <v>77</v>
      </c>
      <c r="D235" s="52" t="s">
        <v>66</v>
      </c>
      <c r="E235" s="113" t="s">
        <v>458</v>
      </c>
      <c r="F235" s="53" t="s">
        <v>234</v>
      </c>
      <c r="G235" s="53"/>
      <c r="H235" s="63"/>
      <c r="I235" s="57">
        <f t="shared" si="49"/>
        <v>5058.2</v>
      </c>
      <c r="J235" s="57">
        <f t="shared" si="51"/>
        <v>5058.2</v>
      </c>
      <c r="K235" s="172">
        <f t="shared" si="51"/>
        <v>0</v>
      </c>
      <c r="L235" s="57">
        <f t="shared" si="51"/>
        <v>0</v>
      </c>
      <c r="M235" s="57">
        <f t="shared" si="51"/>
        <v>0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</row>
    <row r="236" spans="1:41" s="29" customFormat="1" ht="18">
      <c r="A236" s="78" t="s">
        <v>29</v>
      </c>
      <c r="B236" s="52" t="s">
        <v>93</v>
      </c>
      <c r="C236" s="52" t="s">
        <v>77</v>
      </c>
      <c r="D236" s="52" t="s">
        <v>66</v>
      </c>
      <c r="E236" s="113" t="s">
        <v>458</v>
      </c>
      <c r="F236" s="53" t="s">
        <v>28</v>
      </c>
      <c r="G236" s="53"/>
      <c r="H236" s="63"/>
      <c r="I236" s="57">
        <f t="shared" si="49"/>
        <v>5058.2</v>
      </c>
      <c r="J236" s="57">
        <f t="shared" si="51"/>
        <v>5058.2</v>
      </c>
      <c r="K236" s="172">
        <f t="shared" si="51"/>
        <v>0</v>
      </c>
      <c r="L236" s="57">
        <f t="shared" si="51"/>
        <v>0</v>
      </c>
      <c r="M236" s="57">
        <f t="shared" si="51"/>
        <v>0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</row>
    <row r="237" spans="1:41" s="29" customFormat="1" ht="22.5" customHeight="1">
      <c r="A237" s="80" t="s">
        <v>115</v>
      </c>
      <c r="B237" s="53" t="s">
        <v>93</v>
      </c>
      <c r="C237" s="53" t="s">
        <v>77</v>
      </c>
      <c r="D237" s="53" t="s">
        <v>66</v>
      </c>
      <c r="E237" s="138" t="s">
        <v>458</v>
      </c>
      <c r="F237" s="53" t="s">
        <v>28</v>
      </c>
      <c r="G237" s="53" t="s">
        <v>99</v>
      </c>
      <c r="H237" s="63"/>
      <c r="I237" s="59">
        <v>5058.2</v>
      </c>
      <c r="J237" s="59">
        <v>5058.2</v>
      </c>
      <c r="K237" s="174">
        <v>0</v>
      </c>
      <c r="L237" s="59">
        <v>0</v>
      </c>
      <c r="M237" s="59">
        <v>0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</row>
    <row r="238" spans="1:41" s="29" customFormat="1" ht="28.5">
      <c r="A238" s="81" t="s">
        <v>102</v>
      </c>
      <c r="B238" s="54" t="s">
        <v>95</v>
      </c>
      <c r="C238" s="54"/>
      <c r="D238" s="54"/>
      <c r="E238" s="54"/>
      <c r="F238" s="54"/>
      <c r="G238" s="54"/>
      <c r="H238" s="54"/>
      <c r="I238" s="56">
        <f>I241+I372+I413+I339</f>
        <v>110579.5</v>
      </c>
      <c r="J238" s="56">
        <f>J241+J372+J413+J339</f>
        <v>86006.59999999999</v>
      </c>
      <c r="K238" s="175" t="e">
        <f>K241+K372+#REF!+K413+K339</f>
        <v>#REF!</v>
      </c>
      <c r="L238" s="56" t="e">
        <f>L241+L372+#REF!+L413+L339</f>
        <v>#REF!</v>
      </c>
      <c r="M238" s="56" t="e">
        <f>M241+M372+#REF!+M413+M339</f>
        <v>#REF!</v>
      </c>
      <c r="N238" s="28"/>
      <c r="O238" s="28"/>
      <c r="P238" s="28"/>
      <c r="Q238" s="28"/>
      <c r="R238" s="28"/>
      <c r="S238" s="28"/>
      <c r="T238" s="28"/>
      <c r="U238" s="18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</row>
    <row r="239" spans="1:41" s="29" customFormat="1" ht="18">
      <c r="A239" s="81" t="s">
        <v>114</v>
      </c>
      <c r="B239" s="54" t="s">
        <v>95</v>
      </c>
      <c r="C239" s="54"/>
      <c r="D239" s="54"/>
      <c r="E239" s="54"/>
      <c r="F239" s="54"/>
      <c r="G239" s="54" t="s">
        <v>98</v>
      </c>
      <c r="H239" s="54"/>
      <c r="I239" s="56">
        <f>I247+I253+I256+I259+I265+I268+I280+I309+I314+I317+I361+I384+I389+I394+I412+I419+I425+I429+I352+I345+I367+I371+I292+I377+I287+I297+I303+I406+I400</f>
        <v>68226.2</v>
      </c>
      <c r="J239" s="56">
        <f>J247+J253+J256+J259+J265+J268+J280+J309+J314+J317+J361+J384+J389+J394+J412+J419+J425+J429+J352+J345+J367+J371+J292+J377+J287+J297+J303+J406+J400</f>
        <v>68613.2</v>
      </c>
      <c r="K239" s="175" t="e">
        <f>K247+K253+K256+K259+K265+K268+K280+#REF!+K309+K314+K317+K361+#REF!+K384+K389+K394+#REF!+K412+#REF!+#REF!+#REF!+#REF!+#REF!+#REF!+#REF!+#REF!+#REF!+K419+K425+K429+#REF!+#REF!+#REF!+#REF!</f>
        <v>#REF!</v>
      </c>
      <c r="L239" s="56" t="e">
        <f>L247+L253+L256+L259+L265+L268+L280+#REF!+L309+L314+L317+L361+#REF!+L384+L389+L394+#REF!+L412+#REF!+#REF!+#REF!+#REF!+#REF!+#REF!+#REF!+#REF!+#REF!+L419+L425+L429+#REF!+#REF!+#REF!+#REF!</f>
        <v>#REF!</v>
      </c>
      <c r="M239" s="56" t="e">
        <f>M247+M253+M256+M259+M265+M268+M280+#REF!+M309+M314+M317+M361+#REF!+M384+M389+M394+#REF!+M412+#REF!+#REF!+#REF!+#REF!+#REF!+#REF!+#REF!+#REF!+#REF!+M419+M425+M429+#REF!+#REF!+#REF!+#REF!</f>
        <v>#REF!</v>
      </c>
      <c r="N239" s="28"/>
      <c r="O239" s="28"/>
      <c r="P239" s="28"/>
      <c r="Q239" s="28"/>
      <c r="R239" s="28"/>
      <c r="S239" s="28"/>
      <c r="T239" s="28"/>
      <c r="U239" s="18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</row>
    <row r="240" spans="1:41" s="29" customFormat="1" ht="18">
      <c r="A240" s="81" t="s">
        <v>115</v>
      </c>
      <c r="B240" s="54" t="s">
        <v>95</v>
      </c>
      <c r="C240" s="54"/>
      <c r="D240" s="54"/>
      <c r="E240" s="54"/>
      <c r="F240" s="54"/>
      <c r="G240" s="54" t="s">
        <v>99</v>
      </c>
      <c r="H240" s="54"/>
      <c r="I240" s="56">
        <f>I321+I324+I328+I331+I335+I435+I439+I443+I445+I449+I453+I459+I462+I338+I357+I274</f>
        <v>42353.3</v>
      </c>
      <c r="J240" s="56">
        <f>J321+J324+J328+J331+J335+J435+J439+J443+J445+J449+J453+J459+J462+J338+J357+J274</f>
        <v>17393.4</v>
      </c>
      <c r="K240" s="175" t="e">
        <f>K321+K324+K328+K331+K335+#REF!+K435+K439+K443+K445+K449+K453+K459+K462</f>
        <v>#REF!</v>
      </c>
      <c r="L240" s="56" t="e">
        <f>L321+L324+L328+L331+L335+#REF!+L435+L439+L443+L445+L449+L453+L459+L462</f>
        <v>#REF!</v>
      </c>
      <c r="M240" s="56" t="e">
        <f>M321+M324+M328+M331+M335+#REF!+M435+M439+M443+M445+M449+M453+M459+M462</f>
        <v>#REF!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</row>
    <row r="241" spans="1:41" s="29" customFormat="1" ht="18">
      <c r="A241" s="81" t="s">
        <v>120</v>
      </c>
      <c r="B241" s="54" t="s">
        <v>95</v>
      </c>
      <c r="C241" s="54" t="s">
        <v>63</v>
      </c>
      <c r="D241" s="54"/>
      <c r="E241" s="54"/>
      <c r="F241" s="54"/>
      <c r="G241" s="54"/>
      <c r="H241" s="54"/>
      <c r="I241" s="56">
        <f>I242+I248+I275+I281+I269</f>
        <v>35007.7</v>
      </c>
      <c r="J241" s="56">
        <f>J242+J248+J275+J281+J269</f>
        <v>34870.7</v>
      </c>
      <c r="K241" s="175" t="e">
        <f>K242+K248+K275+K281</f>
        <v>#REF!</v>
      </c>
      <c r="L241" s="56" t="e">
        <f>L242+L248+L275+L281</f>
        <v>#REF!</v>
      </c>
      <c r="M241" s="56" t="e">
        <f>M242+M248+M275+M281</f>
        <v>#REF!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</row>
    <row r="242" spans="1:41" s="29" customFormat="1" ht="30.75" customHeight="1">
      <c r="A242" s="81" t="s">
        <v>79</v>
      </c>
      <c r="B242" s="54" t="s">
        <v>95</v>
      </c>
      <c r="C242" s="54" t="s">
        <v>63</v>
      </c>
      <c r="D242" s="54" t="s">
        <v>69</v>
      </c>
      <c r="E242" s="54"/>
      <c r="F242" s="54"/>
      <c r="G242" s="54"/>
      <c r="H242" s="54"/>
      <c r="I242" s="56">
        <f>I244</f>
        <v>1507</v>
      </c>
      <c r="J242" s="56">
        <f>J244</f>
        <v>1507</v>
      </c>
      <c r="K242" s="175">
        <f>K244</f>
        <v>0</v>
      </c>
      <c r="L242" s="56">
        <f>L244</f>
        <v>0</v>
      </c>
      <c r="M242" s="56">
        <f>M244</f>
        <v>0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</row>
    <row r="243" spans="1:41" s="29" customFormat="1" ht="18">
      <c r="A243" s="78" t="s">
        <v>32</v>
      </c>
      <c r="B243" s="52" t="s">
        <v>95</v>
      </c>
      <c r="C243" s="52" t="s">
        <v>63</v>
      </c>
      <c r="D243" s="52" t="s">
        <v>69</v>
      </c>
      <c r="E243" s="52" t="s">
        <v>280</v>
      </c>
      <c r="F243" s="52"/>
      <c r="G243" s="52"/>
      <c r="H243" s="52"/>
      <c r="I243" s="57">
        <f>I244</f>
        <v>1507</v>
      </c>
      <c r="J243" s="57">
        <f aca="true" t="shared" si="52" ref="J243:M246">J244</f>
        <v>1507</v>
      </c>
      <c r="K243" s="172">
        <f t="shared" si="52"/>
        <v>0</v>
      </c>
      <c r="L243" s="57">
        <f t="shared" si="52"/>
        <v>0</v>
      </c>
      <c r="M243" s="57">
        <f t="shared" si="52"/>
        <v>0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</row>
    <row r="244" spans="1:41" s="29" customFormat="1" ht="30">
      <c r="A244" s="78" t="s">
        <v>258</v>
      </c>
      <c r="B244" s="52" t="s">
        <v>95</v>
      </c>
      <c r="C244" s="52" t="s">
        <v>63</v>
      </c>
      <c r="D244" s="52" t="s">
        <v>69</v>
      </c>
      <c r="E244" s="52" t="s">
        <v>412</v>
      </c>
      <c r="F244" s="52"/>
      <c r="G244" s="52"/>
      <c r="H244" s="52"/>
      <c r="I244" s="57">
        <f>I245</f>
        <v>1507</v>
      </c>
      <c r="J244" s="57">
        <f t="shared" si="52"/>
        <v>1507</v>
      </c>
      <c r="K244" s="172">
        <f t="shared" si="52"/>
        <v>0</v>
      </c>
      <c r="L244" s="57">
        <f t="shared" si="52"/>
        <v>0</v>
      </c>
      <c r="M244" s="57">
        <f t="shared" si="52"/>
        <v>0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</row>
    <row r="245" spans="1:41" s="29" customFormat="1" ht="76.5" customHeight="1">
      <c r="A245" s="78" t="s">
        <v>264</v>
      </c>
      <c r="B245" s="52" t="s">
        <v>95</v>
      </c>
      <c r="C245" s="52" t="s">
        <v>63</v>
      </c>
      <c r="D245" s="52" t="s">
        <v>69</v>
      </c>
      <c r="E245" s="52" t="s">
        <v>412</v>
      </c>
      <c r="F245" s="52" t="s">
        <v>128</v>
      </c>
      <c r="G245" s="52"/>
      <c r="H245" s="52"/>
      <c r="I245" s="57">
        <f>I246</f>
        <v>1507</v>
      </c>
      <c r="J245" s="57">
        <f t="shared" si="52"/>
        <v>1507</v>
      </c>
      <c r="K245" s="173">
        <f t="shared" si="52"/>
        <v>0</v>
      </c>
      <c r="L245" s="58">
        <f t="shared" si="52"/>
        <v>0</v>
      </c>
      <c r="M245" s="58">
        <f t="shared" si="52"/>
        <v>0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</row>
    <row r="246" spans="1:41" s="29" customFormat="1" ht="30">
      <c r="A246" s="78" t="s">
        <v>132</v>
      </c>
      <c r="B246" s="52" t="s">
        <v>95</v>
      </c>
      <c r="C246" s="52" t="s">
        <v>63</v>
      </c>
      <c r="D246" s="52" t="s">
        <v>69</v>
      </c>
      <c r="E246" s="52" t="s">
        <v>412</v>
      </c>
      <c r="F246" s="52" t="s">
        <v>129</v>
      </c>
      <c r="G246" s="52"/>
      <c r="H246" s="52"/>
      <c r="I246" s="57">
        <f>I247</f>
        <v>1507</v>
      </c>
      <c r="J246" s="57">
        <f t="shared" si="52"/>
        <v>1507</v>
      </c>
      <c r="K246" s="173">
        <f t="shared" si="52"/>
        <v>0</v>
      </c>
      <c r="L246" s="58">
        <f t="shared" si="52"/>
        <v>0</v>
      </c>
      <c r="M246" s="58">
        <f t="shared" si="52"/>
        <v>0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</row>
    <row r="247" spans="1:41" s="29" customFormat="1" ht="18">
      <c r="A247" s="80" t="s">
        <v>114</v>
      </c>
      <c r="B247" s="53" t="s">
        <v>95</v>
      </c>
      <c r="C247" s="53" t="s">
        <v>63</v>
      </c>
      <c r="D247" s="53" t="s">
        <v>69</v>
      </c>
      <c r="E247" s="52" t="s">
        <v>412</v>
      </c>
      <c r="F247" s="53" t="s">
        <v>129</v>
      </c>
      <c r="G247" s="53" t="s">
        <v>98</v>
      </c>
      <c r="H247" s="53"/>
      <c r="I247" s="59">
        <v>1507</v>
      </c>
      <c r="J247" s="59">
        <v>1507</v>
      </c>
      <c r="K247" s="174">
        <v>0</v>
      </c>
      <c r="L247" s="59">
        <v>0</v>
      </c>
      <c r="M247" s="59">
        <v>0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</row>
    <row r="248" spans="1:41" s="29" customFormat="1" ht="28.5">
      <c r="A248" s="81" t="s">
        <v>46</v>
      </c>
      <c r="B248" s="54" t="s">
        <v>95</v>
      </c>
      <c r="C248" s="54" t="s">
        <v>63</v>
      </c>
      <c r="D248" s="54" t="s">
        <v>66</v>
      </c>
      <c r="E248" s="54"/>
      <c r="F248" s="54"/>
      <c r="G248" s="54"/>
      <c r="H248" s="54"/>
      <c r="I248" s="56">
        <f>I249+I260</f>
        <v>31169.1</v>
      </c>
      <c r="J248" s="56">
        <f>J249+J260</f>
        <v>31139.1</v>
      </c>
      <c r="K248" s="175">
        <f>K249+K260</f>
        <v>0</v>
      </c>
      <c r="L248" s="56">
        <f>L249+L260</f>
        <v>0</v>
      </c>
      <c r="M248" s="56">
        <f>M249+M260</f>
        <v>0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</row>
    <row r="249" spans="1:41" s="29" customFormat="1" ht="18">
      <c r="A249" s="78" t="s">
        <v>32</v>
      </c>
      <c r="B249" s="52" t="s">
        <v>95</v>
      </c>
      <c r="C249" s="52" t="s">
        <v>63</v>
      </c>
      <c r="D249" s="52" t="s">
        <v>66</v>
      </c>
      <c r="E249" s="52" t="s">
        <v>280</v>
      </c>
      <c r="F249" s="52"/>
      <c r="G249" s="52"/>
      <c r="H249" s="52"/>
      <c r="I249" s="57">
        <f>I250</f>
        <v>31139.1</v>
      </c>
      <c r="J249" s="57">
        <f>J250</f>
        <v>31139.1</v>
      </c>
      <c r="K249" s="172">
        <f>K250</f>
        <v>0</v>
      </c>
      <c r="L249" s="57">
        <f>L250</f>
        <v>0</v>
      </c>
      <c r="M249" s="57">
        <f>M250</f>
        <v>0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</row>
    <row r="250" spans="1:41" s="29" customFormat="1" ht="30">
      <c r="A250" s="83" t="s">
        <v>127</v>
      </c>
      <c r="B250" s="52" t="s">
        <v>95</v>
      </c>
      <c r="C250" s="52" t="s">
        <v>63</v>
      </c>
      <c r="D250" s="52" t="s">
        <v>66</v>
      </c>
      <c r="E250" s="52" t="s">
        <v>281</v>
      </c>
      <c r="F250" s="52"/>
      <c r="G250" s="52"/>
      <c r="H250" s="52"/>
      <c r="I250" s="57">
        <f>I251+I254+I257</f>
        <v>31139.1</v>
      </c>
      <c r="J250" s="57">
        <f>J251+J254+J257</f>
        <v>31139.1</v>
      </c>
      <c r="K250" s="172">
        <f>K251+K254+K257</f>
        <v>0</v>
      </c>
      <c r="L250" s="57">
        <f>L251+L254+L257</f>
        <v>0</v>
      </c>
      <c r="M250" s="57">
        <f>M251+M254+M257</f>
        <v>0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</row>
    <row r="251" spans="1:41" s="29" customFormat="1" ht="75" customHeight="1">
      <c r="A251" s="78" t="s">
        <v>264</v>
      </c>
      <c r="B251" s="52" t="s">
        <v>95</v>
      </c>
      <c r="C251" s="52" t="s">
        <v>63</v>
      </c>
      <c r="D251" s="52" t="s">
        <v>66</v>
      </c>
      <c r="E251" s="52" t="s">
        <v>281</v>
      </c>
      <c r="F251" s="52" t="s">
        <v>128</v>
      </c>
      <c r="G251" s="52"/>
      <c r="H251" s="52"/>
      <c r="I251" s="57">
        <f>I252</f>
        <v>26869.2</v>
      </c>
      <c r="J251" s="57">
        <f aca="true" t="shared" si="53" ref="J251:M252">J252</f>
        <v>26869.2</v>
      </c>
      <c r="K251" s="173">
        <f t="shared" si="53"/>
        <v>0</v>
      </c>
      <c r="L251" s="58">
        <f t="shared" si="53"/>
        <v>0</v>
      </c>
      <c r="M251" s="58">
        <f t="shared" si="53"/>
        <v>0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</row>
    <row r="252" spans="1:41" s="29" customFormat="1" ht="30">
      <c r="A252" s="78" t="s">
        <v>132</v>
      </c>
      <c r="B252" s="52" t="s">
        <v>95</v>
      </c>
      <c r="C252" s="52" t="s">
        <v>63</v>
      </c>
      <c r="D252" s="52" t="s">
        <v>66</v>
      </c>
      <c r="E252" s="52" t="s">
        <v>281</v>
      </c>
      <c r="F252" s="52" t="s">
        <v>129</v>
      </c>
      <c r="G252" s="52"/>
      <c r="H252" s="52"/>
      <c r="I252" s="57">
        <f>I253</f>
        <v>26869.2</v>
      </c>
      <c r="J252" s="57">
        <f t="shared" si="53"/>
        <v>26869.2</v>
      </c>
      <c r="K252" s="173">
        <f t="shared" si="53"/>
        <v>0</v>
      </c>
      <c r="L252" s="58">
        <f t="shared" si="53"/>
        <v>0</v>
      </c>
      <c r="M252" s="58">
        <f t="shared" si="53"/>
        <v>0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</row>
    <row r="253" spans="1:41" s="29" customFormat="1" ht="21" customHeight="1">
      <c r="A253" s="80" t="s">
        <v>114</v>
      </c>
      <c r="B253" s="53" t="s">
        <v>95</v>
      </c>
      <c r="C253" s="53" t="s">
        <v>63</v>
      </c>
      <c r="D253" s="53" t="s">
        <v>66</v>
      </c>
      <c r="E253" s="53" t="s">
        <v>281</v>
      </c>
      <c r="F253" s="53" t="s">
        <v>129</v>
      </c>
      <c r="G253" s="53" t="s">
        <v>98</v>
      </c>
      <c r="H253" s="53"/>
      <c r="I253" s="59">
        <v>26869.2</v>
      </c>
      <c r="J253" s="59">
        <v>26869.2</v>
      </c>
      <c r="K253" s="174">
        <v>0</v>
      </c>
      <c r="L253" s="59">
        <v>0</v>
      </c>
      <c r="M253" s="59">
        <v>0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</row>
    <row r="254" spans="1:41" s="29" customFormat="1" ht="30">
      <c r="A254" s="78" t="s">
        <v>130</v>
      </c>
      <c r="B254" s="52" t="s">
        <v>95</v>
      </c>
      <c r="C254" s="52" t="s">
        <v>63</v>
      </c>
      <c r="D254" s="52" t="s">
        <v>66</v>
      </c>
      <c r="E254" s="52" t="s">
        <v>281</v>
      </c>
      <c r="F254" s="52" t="s">
        <v>131</v>
      </c>
      <c r="G254" s="52"/>
      <c r="H254" s="52"/>
      <c r="I254" s="57">
        <f>I255</f>
        <v>4229.9</v>
      </c>
      <c r="J254" s="57">
        <f aca="true" t="shared" si="54" ref="J254:M255">J255</f>
        <v>4229.9</v>
      </c>
      <c r="K254" s="173">
        <f t="shared" si="54"/>
        <v>0</v>
      </c>
      <c r="L254" s="58">
        <f t="shared" si="54"/>
        <v>0</v>
      </c>
      <c r="M254" s="58">
        <f t="shared" si="54"/>
        <v>0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spans="1:41" s="29" customFormat="1" ht="30">
      <c r="A255" s="79" t="s">
        <v>134</v>
      </c>
      <c r="B255" s="52" t="s">
        <v>95</v>
      </c>
      <c r="C255" s="52" t="s">
        <v>63</v>
      </c>
      <c r="D255" s="52" t="s">
        <v>66</v>
      </c>
      <c r="E255" s="52" t="s">
        <v>281</v>
      </c>
      <c r="F255" s="52" t="s">
        <v>133</v>
      </c>
      <c r="G255" s="52"/>
      <c r="H255" s="52"/>
      <c r="I255" s="57">
        <f>I256</f>
        <v>4229.9</v>
      </c>
      <c r="J255" s="57">
        <f t="shared" si="54"/>
        <v>4229.9</v>
      </c>
      <c r="K255" s="173">
        <f t="shared" si="54"/>
        <v>0</v>
      </c>
      <c r="L255" s="58">
        <f t="shared" si="54"/>
        <v>0</v>
      </c>
      <c r="M255" s="58">
        <f t="shared" si="54"/>
        <v>0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</row>
    <row r="256" spans="1:41" s="29" customFormat="1" ht="20.25" customHeight="1">
      <c r="A256" s="80" t="s">
        <v>114</v>
      </c>
      <c r="B256" s="53" t="s">
        <v>95</v>
      </c>
      <c r="C256" s="53" t="s">
        <v>63</v>
      </c>
      <c r="D256" s="53" t="s">
        <v>66</v>
      </c>
      <c r="E256" s="53" t="s">
        <v>281</v>
      </c>
      <c r="F256" s="53" t="s">
        <v>133</v>
      </c>
      <c r="G256" s="53" t="s">
        <v>98</v>
      </c>
      <c r="H256" s="53"/>
      <c r="I256" s="59">
        <v>4229.9</v>
      </c>
      <c r="J256" s="59">
        <v>4229.9</v>
      </c>
      <c r="K256" s="180">
        <v>0</v>
      </c>
      <c r="L256" s="60">
        <v>0</v>
      </c>
      <c r="M256" s="60">
        <v>0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</row>
    <row r="257" spans="1:41" s="29" customFormat="1" ht="18">
      <c r="A257" s="79" t="s">
        <v>143</v>
      </c>
      <c r="B257" s="52" t="s">
        <v>95</v>
      </c>
      <c r="C257" s="52" t="s">
        <v>63</v>
      </c>
      <c r="D257" s="52" t="s">
        <v>66</v>
      </c>
      <c r="E257" s="52" t="s">
        <v>281</v>
      </c>
      <c r="F257" s="52" t="s">
        <v>142</v>
      </c>
      <c r="G257" s="52"/>
      <c r="H257" s="52"/>
      <c r="I257" s="57">
        <f>I258</f>
        <v>40</v>
      </c>
      <c r="J257" s="57">
        <f aca="true" t="shared" si="55" ref="J257:M258">J258</f>
        <v>40</v>
      </c>
      <c r="K257" s="172">
        <f t="shared" si="55"/>
        <v>0</v>
      </c>
      <c r="L257" s="57">
        <f t="shared" si="55"/>
        <v>0</v>
      </c>
      <c r="M257" s="57">
        <f t="shared" si="55"/>
        <v>0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</row>
    <row r="258" spans="1:41" s="29" customFormat="1" ht="18">
      <c r="A258" s="79" t="s">
        <v>145</v>
      </c>
      <c r="B258" s="52" t="s">
        <v>95</v>
      </c>
      <c r="C258" s="52" t="s">
        <v>63</v>
      </c>
      <c r="D258" s="52" t="s">
        <v>66</v>
      </c>
      <c r="E258" s="52" t="s">
        <v>281</v>
      </c>
      <c r="F258" s="52" t="s">
        <v>144</v>
      </c>
      <c r="G258" s="52"/>
      <c r="H258" s="52"/>
      <c r="I258" s="57">
        <f>I259</f>
        <v>40</v>
      </c>
      <c r="J258" s="57">
        <f t="shared" si="55"/>
        <v>40</v>
      </c>
      <c r="K258" s="172">
        <f t="shared" si="55"/>
        <v>0</v>
      </c>
      <c r="L258" s="57">
        <f t="shared" si="55"/>
        <v>0</v>
      </c>
      <c r="M258" s="57">
        <f t="shared" si="55"/>
        <v>0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</row>
    <row r="259" spans="1:41" s="29" customFormat="1" ht="21" customHeight="1">
      <c r="A259" s="80" t="s">
        <v>114</v>
      </c>
      <c r="B259" s="53" t="s">
        <v>95</v>
      </c>
      <c r="C259" s="53" t="s">
        <v>63</v>
      </c>
      <c r="D259" s="53" t="s">
        <v>66</v>
      </c>
      <c r="E259" s="53" t="s">
        <v>281</v>
      </c>
      <c r="F259" s="53" t="s">
        <v>144</v>
      </c>
      <c r="G259" s="53" t="s">
        <v>98</v>
      </c>
      <c r="H259" s="53"/>
      <c r="I259" s="59">
        <v>40</v>
      </c>
      <c r="J259" s="59">
        <v>40</v>
      </c>
      <c r="K259" s="174">
        <v>0</v>
      </c>
      <c r="L259" s="59">
        <v>0</v>
      </c>
      <c r="M259" s="59">
        <v>0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</row>
    <row r="260" spans="1:41" s="29" customFormat="1" ht="45">
      <c r="A260" s="79" t="s">
        <v>190</v>
      </c>
      <c r="B260" s="52" t="s">
        <v>95</v>
      </c>
      <c r="C260" s="52" t="s">
        <v>63</v>
      </c>
      <c r="D260" s="52" t="s">
        <v>66</v>
      </c>
      <c r="E260" s="52" t="s">
        <v>408</v>
      </c>
      <c r="F260" s="52"/>
      <c r="G260" s="52"/>
      <c r="H260" s="52"/>
      <c r="I260" s="57">
        <f>I261</f>
        <v>30</v>
      </c>
      <c r="J260" s="57">
        <f aca="true" t="shared" si="56" ref="J260:M261">J261</f>
        <v>0</v>
      </c>
      <c r="K260" s="172">
        <f t="shared" si="56"/>
        <v>0</v>
      </c>
      <c r="L260" s="57">
        <f t="shared" si="56"/>
        <v>0</v>
      </c>
      <c r="M260" s="57">
        <f t="shared" si="56"/>
        <v>0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</row>
    <row r="261" spans="1:41" s="29" customFormat="1" ht="45" customHeight="1">
      <c r="A261" s="79" t="s">
        <v>409</v>
      </c>
      <c r="B261" s="52" t="s">
        <v>95</v>
      </c>
      <c r="C261" s="52" t="s">
        <v>63</v>
      </c>
      <c r="D261" s="52" t="s">
        <v>66</v>
      </c>
      <c r="E261" s="52" t="s">
        <v>410</v>
      </c>
      <c r="F261" s="52"/>
      <c r="G261" s="52"/>
      <c r="H261" s="52"/>
      <c r="I261" s="57">
        <f>I262</f>
        <v>30</v>
      </c>
      <c r="J261" s="57">
        <f t="shared" si="56"/>
        <v>0</v>
      </c>
      <c r="K261" s="172">
        <f t="shared" si="56"/>
        <v>0</v>
      </c>
      <c r="L261" s="57">
        <f t="shared" si="56"/>
        <v>0</v>
      </c>
      <c r="M261" s="57">
        <f t="shared" si="56"/>
        <v>0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</row>
    <row r="262" spans="1:41" s="29" customFormat="1" ht="18">
      <c r="A262" s="79" t="s">
        <v>310</v>
      </c>
      <c r="B262" s="52" t="s">
        <v>95</v>
      </c>
      <c r="C262" s="52" t="s">
        <v>63</v>
      </c>
      <c r="D262" s="52" t="s">
        <v>66</v>
      </c>
      <c r="E262" s="52" t="s">
        <v>411</v>
      </c>
      <c r="F262" s="52"/>
      <c r="G262" s="52"/>
      <c r="H262" s="52"/>
      <c r="I262" s="57">
        <f>I263+I266</f>
        <v>30</v>
      </c>
      <c r="J262" s="57">
        <f>J263+J266</f>
        <v>0</v>
      </c>
      <c r="K262" s="172">
        <f>K263+K266</f>
        <v>0</v>
      </c>
      <c r="L262" s="57">
        <f>L263+L266</f>
        <v>0</v>
      </c>
      <c r="M262" s="57">
        <f>M263+M266</f>
        <v>0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</row>
    <row r="263" spans="1:41" s="29" customFormat="1" ht="76.5" customHeight="1">
      <c r="A263" s="78" t="s">
        <v>264</v>
      </c>
      <c r="B263" s="52" t="s">
        <v>95</v>
      </c>
      <c r="C263" s="52" t="s">
        <v>63</v>
      </c>
      <c r="D263" s="52" t="s">
        <v>66</v>
      </c>
      <c r="E263" s="52" t="s">
        <v>411</v>
      </c>
      <c r="F263" s="52" t="s">
        <v>128</v>
      </c>
      <c r="G263" s="52"/>
      <c r="H263" s="52"/>
      <c r="I263" s="57">
        <f>I264</f>
        <v>10</v>
      </c>
      <c r="J263" s="57">
        <f aca="true" t="shared" si="57" ref="J263:M264">J264</f>
        <v>0</v>
      </c>
      <c r="K263" s="173">
        <f t="shared" si="57"/>
        <v>0</v>
      </c>
      <c r="L263" s="58">
        <f t="shared" si="57"/>
        <v>0</v>
      </c>
      <c r="M263" s="58">
        <f t="shared" si="57"/>
        <v>0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</row>
    <row r="264" spans="1:41" s="29" customFormat="1" ht="30">
      <c r="A264" s="78" t="s">
        <v>132</v>
      </c>
      <c r="B264" s="52" t="s">
        <v>95</v>
      </c>
      <c r="C264" s="52" t="s">
        <v>63</v>
      </c>
      <c r="D264" s="52" t="s">
        <v>66</v>
      </c>
      <c r="E264" s="52" t="s">
        <v>411</v>
      </c>
      <c r="F264" s="52" t="s">
        <v>129</v>
      </c>
      <c r="G264" s="52"/>
      <c r="H264" s="52"/>
      <c r="I264" s="57">
        <f>I265</f>
        <v>10</v>
      </c>
      <c r="J264" s="57">
        <f t="shared" si="57"/>
        <v>0</v>
      </c>
      <c r="K264" s="172">
        <f t="shared" si="57"/>
        <v>0</v>
      </c>
      <c r="L264" s="57">
        <f t="shared" si="57"/>
        <v>0</v>
      </c>
      <c r="M264" s="57">
        <f t="shared" si="57"/>
        <v>0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</row>
    <row r="265" spans="1:41" s="29" customFormat="1" ht="20.25" customHeight="1">
      <c r="A265" s="80" t="s">
        <v>114</v>
      </c>
      <c r="B265" s="53" t="s">
        <v>95</v>
      </c>
      <c r="C265" s="53" t="s">
        <v>63</v>
      </c>
      <c r="D265" s="53" t="s">
        <v>66</v>
      </c>
      <c r="E265" s="53" t="s">
        <v>411</v>
      </c>
      <c r="F265" s="53" t="s">
        <v>129</v>
      </c>
      <c r="G265" s="53" t="s">
        <v>98</v>
      </c>
      <c r="H265" s="53"/>
      <c r="I265" s="59">
        <v>10</v>
      </c>
      <c r="J265" s="59">
        <v>0</v>
      </c>
      <c r="K265" s="174">
        <v>0</v>
      </c>
      <c r="L265" s="59">
        <v>0</v>
      </c>
      <c r="M265" s="59">
        <v>0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</row>
    <row r="266" spans="1:41" s="29" customFormat="1" ht="30">
      <c r="A266" s="78" t="s">
        <v>130</v>
      </c>
      <c r="B266" s="52" t="s">
        <v>95</v>
      </c>
      <c r="C266" s="52" t="s">
        <v>63</v>
      </c>
      <c r="D266" s="52" t="s">
        <v>66</v>
      </c>
      <c r="E266" s="52" t="s">
        <v>411</v>
      </c>
      <c r="F266" s="52" t="s">
        <v>131</v>
      </c>
      <c r="G266" s="52"/>
      <c r="H266" s="52"/>
      <c r="I266" s="57">
        <f>I267</f>
        <v>20</v>
      </c>
      <c r="J266" s="57">
        <f aca="true" t="shared" si="58" ref="J266:M267">J267</f>
        <v>0</v>
      </c>
      <c r="K266" s="173">
        <f t="shared" si="58"/>
        <v>0</v>
      </c>
      <c r="L266" s="58">
        <f t="shared" si="58"/>
        <v>0</v>
      </c>
      <c r="M266" s="58">
        <f t="shared" si="58"/>
        <v>0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</row>
    <row r="267" spans="1:41" s="29" customFormat="1" ht="30">
      <c r="A267" s="79" t="s">
        <v>134</v>
      </c>
      <c r="B267" s="52" t="s">
        <v>95</v>
      </c>
      <c r="C267" s="52" t="s">
        <v>63</v>
      </c>
      <c r="D267" s="52" t="s">
        <v>66</v>
      </c>
      <c r="E267" s="52" t="s">
        <v>411</v>
      </c>
      <c r="F267" s="52" t="s">
        <v>133</v>
      </c>
      <c r="G267" s="52"/>
      <c r="H267" s="52"/>
      <c r="I267" s="57">
        <f>I268</f>
        <v>20</v>
      </c>
      <c r="J267" s="57">
        <f t="shared" si="58"/>
        <v>0</v>
      </c>
      <c r="K267" s="173">
        <f t="shared" si="58"/>
        <v>0</v>
      </c>
      <c r="L267" s="58">
        <f t="shared" si="58"/>
        <v>0</v>
      </c>
      <c r="M267" s="58">
        <f t="shared" si="58"/>
        <v>0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</row>
    <row r="268" spans="1:41" s="29" customFormat="1" ht="18.75" customHeight="1">
      <c r="A268" s="82" t="s">
        <v>114</v>
      </c>
      <c r="B268" s="53" t="s">
        <v>95</v>
      </c>
      <c r="C268" s="53" t="s">
        <v>63</v>
      </c>
      <c r="D268" s="53" t="s">
        <v>66</v>
      </c>
      <c r="E268" s="53" t="s">
        <v>411</v>
      </c>
      <c r="F268" s="53" t="s">
        <v>133</v>
      </c>
      <c r="G268" s="53" t="s">
        <v>98</v>
      </c>
      <c r="H268" s="53"/>
      <c r="I268" s="59">
        <v>20</v>
      </c>
      <c r="J268" s="59">
        <v>0</v>
      </c>
      <c r="K268" s="180">
        <v>0</v>
      </c>
      <c r="L268" s="60">
        <v>0</v>
      </c>
      <c r="M268" s="60">
        <v>0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</row>
    <row r="269" spans="1:41" s="29" customFormat="1" ht="18">
      <c r="A269" s="81" t="s">
        <v>455</v>
      </c>
      <c r="B269" s="54" t="s">
        <v>95</v>
      </c>
      <c r="C269" s="54" t="s">
        <v>63</v>
      </c>
      <c r="D269" s="54" t="s">
        <v>68</v>
      </c>
      <c r="E269" s="54"/>
      <c r="F269" s="54"/>
      <c r="G269" s="54"/>
      <c r="H269" s="53"/>
      <c r="I269" s="56">
        <f aca="true" t="shared" si="59" ref="I269:J273">I270</f>
        <v>27</v>
      </c>
      <c r="J269" s="56">
        <f t="shared" si="59"/>
        <v>43</v>
      </c>
      <c r="K269" s="180"/>
      <c r="L269" s="60"/>
      <c r="M269" s="60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</row>
    <row r="270" spans="1:41" s="29" customFormat="1" ht="18">
      <c r="A270" s="79" t="s">
        <v>32</v>
      </c>
      <c r="B270" s="52" t="s">
        <v>95</v>
      </c>
      <c r="C270" s="52" t="s">
        <v>63</v>
      </c>
      <c r="D270" s="52" t="s">
        <v>68</v>
      </c>
      <c r="E270" s="52" t="s">
        <v>280</v>
      </c>
      <c r="F270" s="52"/>
      <c r="G270" s="52"/>
      <c r="H270" s="53"/>
      <c r="I270" s="57">
        <f t="shared" si="59"/>
        <v>27</v>
      </c>
      <c r="J270" s="57">
        <f t="shared" si="59"/>
        <v>43</v>
      </c>
      <c r="K270" s="180"/>
      <c r="L270" s="60"/>
      <c r="M270" s="60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</row>
    <row r="271" spans="1:41" s="29" customFormat="1" ht="75">
      <c r="A271" s="78" t="s">
        <v>0</v>
      </c>
      <c r="B271" s="52" t="s">
        <v>95</v>
      </c>
      <c r="C271" s="52" t="s">
        <v>63</v>
      </c>
      <c r="D271" s="52" t="s">
        <v>68</v>
      </c>
      <c r="E271" s="52" t="s">
        <v>1</v>
      </c>
      <c r="F271" s="52"/>
      <c r="G271" s="52"/>
      <c r="H271" s="53"/>
      <c r="I271" s="57">
        <f t="shared" si="59"/>
        <v>27</v>
      </c>
      <c r="J271" s="57">
        <f t="shared" si="59"/>
        <v>43</v>
      </c>
      <c r="K271" s="180"/>
      <c r="L271" s="60"/>
      <c r="M271" s="60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</row>
    <row r="272" spans="1:41" s="29" customFormat="1" ht="30">
      <c r="A272" s="78" t="s">
        <v>130</v>
      </c>
      <c r="B272" s="52" t="s">
        <v>95</v>
      </c>
      <c r="C272" s="52" t="s">
        <v>63</v>
      </c>
      <c r="D272" s="52" t="s">
        <v>68</v>
      </c>
      <c r="E272" s="52" t="s">
        <v>1</v>
      </c>
      <c r="F272" s="52" t="s">
        <v>131</v>
      </c>
      <c r="G272" s="52"/>
      <c r="H272" s="53"/>
      <c r="I272" s="57">
        <f t="shared" si="59"/>
        <v>27</v>
      </c>
      <c r="J272" s="57">
        <f t="shared" si="59"/>
        <v>43</v>
      </c>
      <c r="K272" s="180"/>
      <c r="L272" s="60"/>
      <c r="M272" s="60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</row>
    <row r="273" spans="1:41" s="29" customFormat="1" ht="30">
      <c r="A273" s="79" t="s">
        <v>134</v>
      </c>
      <c r="B273" s="52" t="s">
        <v>95</v>
      </c>
      <c r="C273" s="52" t="s">
        <v>63</v>
      </c>
      <c r="D273" s="52" t="s">
        <v>68</v>
      </c>
      <c r="E273" s="52" t="s">
        <v>1</v>
      </c>
      <c r="F273" s="52" t="s">
        <v>133</v>
      </c>
      <c r="G273" s="52"/>
      <c r="H273" s="53"/>
      <c r="I273" s="57">
        <f t="shared" si="59"/>
        <v>27</v>
      </c>
      <c r="J273" s="57">
        <f t="shared" si="59"/>
        <v>43</v>
      </c>
      <c r="K273" s="180"/>
      <c r="L273" s="60"/>
      <c r="M273" s="60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</row>
    <row r="274" spans="1:41" s="29" customFormat="1" ht="22.5" customHeight="1">
      <c r="A274" s="82" t="s">
        <v>115</v>
      </c>
      <c r="B274" s="53" t="s">
        <v>95</v>
      </c>
      <c r="C274" s="53" t="s">
        <v>63</v>
      </c>
      <c r="D274" s="53" t="s">
        <v>68</v>
      </c>
      <c r="E274" s="53" t="s">
        <v>1</v>
      </c>
      <c r="F274" s="53" t="s">
        <v>133</v>
      </c>
      <c r="G274" s="53" t="s">
        <v>99</v>
      </c>
      <c r="H274" s="53"/>
      <c r="I274" s="59">
        <v>27</v>
      </c>
      <c r="J274" s="59">
        <v>43</v>
      </c>
      <c r="K274" s="180"/>
      <c r="L274" s="60"/>
      <c r="M274" s="60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</row>
    <row r="275" spans="1:41" s="29" customFormat="1" ht="18">
      <c r="A275" s="84" t="s">
        <v>48</v>
      </c>
      <c r="B275" s="54" t="s">
        <v>95</v>
      </c>
      <c r="C275" s="54" t="s">
        <v>63</v>
      </c>
      <c r="D275" s="54" t="s">
        <v>81</v>
      </c>
      <c r="E275" s="54"/>
      <c r="F275" s="54"/>
      <c r="G275" s="54"/>
      <c r="H275" s="54"/>
      <c r="I275" s="56">
        <f>I276</f>
        <v>100</v>
      </c>
      <c r="J275" s="56">
        <f aca="true" t="shared" si="60" ref="J275:M279">J276</f>
        <v>100</v>
      </c>
      <c r="K275" s="175">
        <f t="shared" si="60"/>
        <v>0</v>
      </c>
      <c r="L275" s="56">
        <f t="shared" si="60"/>
        <v>0</v>
      </c>
      <c r="M275" s="56">
        <f t="shared" si="60"/>
        <v>0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</row>
    <row r="276" spans="1:41" s="29" customFormat="1" ht="18">
      <c r="A276" s="79" t="s">
        <v>32</v>
      </c>
      <c r="B276" s="52" t="s">
        <v>95</v>
      </c>
      <c r="C276" s="52" t="s">
        <v>63</v>
      </c>
      <c r="D276" s="52" t="s">
        <v>81</v>
      </c>
      <c r="E276" s="52" t="s">
        <v>280</v>
      </c>
      <c r="F276" s="52"/>
      <c r="G276" s="52"/>
      <c r="H276" s="52"/>
      <c r="I276" s="57">
        <f>I277</f>
        <v>100</v>
      </c>
      <c r="J276" s="57">
        <f t="shared" si="60"/>
        <v>100</v>
      </c>
      <c r="K276" s="172">
        <f t="shared" si="60"/>
        <v>0</v>
      </c>
      <c r="L276" s="57">
        <f t="shared" si="60"/>
        <v>0</v>
      </c>
      <c r="M276" s="57">
        <f t="shared" si="60"/>
        <v>0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</row>
    <row r="277" spans="1:13" ht="30">
      <c r="A277" s="79" t="s">
        <v>259</v>
      </c>
      <c r="B277" s="52" t="s">
        <v>95</v>
      </c>
      <c r="C277" s="52" t="s">
        <v>63</v>
      </c>
      <c r="D277" s="52" t="s">
        <v>81</v>
      </c>
      <c r="E277" s="52" t="s">
        <v>407</v>
      </c>
      <c r="F277" s="52"/>
      <c r="G277" s="52"/>
      <c r="H277" s="52"/>
      <c r="I277" s="57">
        <f>I278</f>
        <v>100</v>
      </c>
      <c r="J277" s="57">
        <f t="shared" si="60"/>
        <v>100</v>
      </c>
      <c r="K277" s="172">
        <f t="shared" si="60"/>
        <v>0</v>
      </c>
      <c r="L277" s="57">
        <f t="shared" si="60"/>
        <v>0</v>
      </c>
      <c r="M277" s="57">
        <f t="shared" si="60"/>
        <v>0</v>
      </c>
    </row>
    <row r="278" spans="1:13" ht="18">
      <c r="A278" s="78" t="s">
        <v>143</v>
      </c>
      <c r="B278" s="52" t="s">
        <v>95</v>
      </c>
      <c r="C278" s="52" t="s">
        <v>63</v>
      </c>
      <c r="D278" s="52" t="s">
        <v>81</v>
      </c>
      <c r="E278" s="52" t="s">
        <v>407</v>
      </c>
      <c r="F278" s="52" t="s">
        <v>142</v>
      </c>
      <c r="G278" s="52"/>
      <c r="H278" s="52"/>
      <c r="I278" s="57">
        <f>I279</f>
        <v>100</v>
      </c>
      <c r="J278" s="57">
        <f t="shared" si="60"/>
        <v>100</v>
      </c>
      <c r="K278" s="173">
        <f t="shared" si="60"/>
        <v>0</v>
      </c>
      <c r="L278" s="58">
        <f t="shared" si="60"/>
        <v>0</v>
      </c>
      <c r="M278" s="58">
        <f t="shared" si="60"/>
        <v>0</v>
      </c>
    </row>
    <row r="279" spans="1:13" ht="18">
      <c r="A279" s="79" t="s">
        <v>430</v>
      </c>
      <c r="B279" s="52" t="s">
        <v>95</v>
      </c>
      <c r="C279" s="52" t="s">
        <v>63</v>
      </c>
      <c r="D279" s="52" t="s">
        <v>81</v>
      </c>
      <c r="E279" s="52" t="s">
        <v>407</v>
      </c>
      <c r="F279" s="52" t="s">
        <v>429</v>
      </c>
      <c r="G279" s="52"/>
      <c r="H279" s="52"/>
      <c r="I279" s="57">
        <f>I280</f>
        <v>100</v>
      </c>
      <c r="J279" s="57">
        <f t="shared" si="60"/>
        <v>100</v>
      </c>
      <c r="K279" s="173">
        <f t="shared" si="60"/>
        <v>0</v>
      </c>
      <c r="L279" s="58">
        <f t="shared" si="60"/>
        <v>0</v>
      </c>
      <c r="M279" s="58">
        <f t="shared" si="60"/>
        <v>0</v>
      </c>
    </row>
    <row r="280" spans="1:13" ht="21" customHeight="1">
      <c r="A280" s="82" t="s">
        <v>114</v>
      </c>
      <c r="B280" s="53" t="s">
        <v>95</v>
      </c>
      <c r="C280" s="53" t="s">
        <v>63</v>
      </c>
      <c r="D280" s="53" t="s">
        <v>81</v>
      </c>
      <c r="E280" s="53" t="s">
        <v>407</v>
      </c>
      <c r="F280" s="53" t="s">
        <v>429</v>
      </c>
      <c r="G280" s="53" t="s">
        <v>98</v>
      </c>
      <c r="H280" s="53"/>
      <c r="I280" s="59">
        <v>100</v>
      </c>
      <c r="J280" s="59">
        <v>100</v>
      </c>
      <c r="K280" s="180">
        <v>0</v>
      </c>
      <c r="L280" s="60">
        <v>0</v>
      </c>
      <c r="M280" s="60">
        <v>0</v>
      </c>
    </row>
    <row r="281" spans="1:13" ht="18">
      <c r="A281" s="81" t="s">
        <v>49</v>
      </c>
      <c r="B281" s="54" t="s">
        <v>95</v>
      </c>
      <c r="C281" s="54" t="s">
        <v>63</v>
      </c>
      <c r="D281" s="54" t="s">
        <v>106</v>
      </c>
      <c r="E281" s="54"/>
      <c r="F281" s="54"/>
      <c r="G281" s="54"/>
      <c r="H281" s="54"/>
      <c r="I281" s="56">
        <f>I304+I310+I282+I298</f>
        <v>2204.6</v>
      </c>
      <c r="J281" s="56">
        <f>J304+J310+J282+J298</f>
        <v>2081.6</v>
      </c>
      <c r="K281" s="179" t="e">
        <f>#REF!+K310+K304</f>
        <v>#REF!</v>
      </c>
      <c r="L281" s="55" t="e">
        <f>#REF!+L310+L304</f>
        <v>#REF!</v>
      </c>
      <c r="M281" s="55" t="e">
        <f>#REF!+M310+M304</f>
        <v>#REF!</v>
      </c>
    </row>
    <row r="282" spans="1:13" ht="45">
      <c r="A282" s="78" t="s">
        <v>445</v>
      </c>
      <c r="B282" s="52" t="s">
        <v>95</v>
      </c>
      <c r="C282" s="52" t="s">
        <v>63</v>
      </c>
      <c r="D282" s="52" t="s">
        <v>106</v>
      </c>
      <c r="E282" s="52" t="s">
        <v>404</v>
      </c>
      <c r="F282" s="52"/>
      <c r="G282" s="52"/>
      <c r="H282" s="54"/>
      <c r="I282" s="57">
        <f>I283+I293</f>
        <v>55</v>
      </c>
      <c r="J282" s="57">
        <f>J283+J288+J293</f>
        <v>57</v>
      </c>
      <c r="K282" s="179"/>
      <c r="L282" s="55"/>
      <c r="M282" s="55"/>
    </row>
    <row r="283" spans="1:13" ht="120.75" customHeight="1">
      <c r="A283" s="78" t="s">
        <v>448</v>
      </c>
      <c r="B283" s="52" t="s">
        <v>95</v>
      </c>
      <c r="C283" s="52" t="s">
        <v>63</v>
      </c>
      <c r="D283" s="52" t="s">
        <v>106</v>
      </c>
      <c r="E283" s="52" t="s">
        <v>405</v>
      </c>
      <c r="F283" s="52"/>
      <c r="G283" s="52"/>
      <c r="H283" s="54"/>
      <c r="I283" s="57">
        <f aca="true" t="shared" si="61" ref="I283:J286">I284</f>
        <v>30</v>
      </c>
      <c r="J283" s="57">
        <f t="shared" si="61"/>
        <v>27</v>
      </c>
      <c r="K283" s="179"/>
      <c r="L283" s="55"/>
      <c r="M283" s="55"/>
    </row>
    <row r="284" spans="1:13" ht="18">
      <c r="A284" s="79" t="s">
        <v>310</v>
      </c>
      <c r="B284" s="52" t="s">
        <v>95</v>
      </c>
      <c r="C284" s="52" t="s">
        <v>63</v>
      </c>
      <c r="D284" s="52" t="s">
        <v>106</v>
      </c>
      <c r="E284" s="52" t="s">
        <v>406</v>
      </c>
      <c r="F284" s="52"/>
      <c r="G284" s="52"/>
      <c r="H284" s="54"/>
      <c r="I284" s="57">
        <f t="shared" si="61"/>
        <v>30</v>
      </c>
      <c r="J284" s="57">
        <f t="shared" si="61"/>
        <v>27</v>
      </c>
      <c r="K284" s="179"/>
      <c r="L284" s="55"/>
      <c r="M284" s="55"/>
    </row>
    <row r="285" spans="1:13" ht="30">
      <c r="A285" s="78" t="s">
        <v>130</v>
      </c>
      <c r="B285" s="52" t="s">
        <v>95</v>
      </c>
      <c r="C285" s="52" t="s">
        <v>63</v>
      </c>
      <c r="D285" s="52" t="s">
        <v>106</v>
      </c>
      <c r="E285" s="52" t="s">
        <v>406</v>
      </c>
      <c r="F285" s="52" t="s">
        <v>131</v>
      </c>
      <c r="G285" s="52"/>
      <c r="H285" s="54"/>
      <c r="I285" s="57">
        <f t="shared" si="61"/>
        <v>30</v>
      </c>
      <c r="J285" s="57">
        <f t="shared" si="61"/>
        <v>27</v>
      </c>
      <c r="K285" s="179"/>
      <c r="L285" s="55"/>
      <c r="M285" s="55"/>
    </row>
    <row r="286" spans="1:13" ht="30">
      <c r="A286" s="79" t="s">
        <v>134</v>
      </c>
      <c r="B286" s="52" t="s">
        <v>95</v>
      </c>
      <c r="C286" s="52" t="s">
        <v>63</v>
      </c>
      <c r="D286" s="52" t="s">
        <v>106</v>
      </c>
      <c r="E286" s="52" t="s">
        <v>406</v>
      </c>
      <c r="F286" s="52" t="s">
        <v>133</v>
      </c>
      <c r="G286" s="52"/>
      <c r="H286" s="54"/>
      <c r="I286" s="57">
        <f t="shared" si="61"/>
        <v>30</v>
      </c>
      <c r="J286" s="57">
        <f t="shared" si="61"/>
        <v>27</v>
      </c>
      <c r="K286" s="179"/>
      <c r="L286" s="55"/>
      <c r="M286" s="55"/>
    </row>
    <row r="287" spans="1:13" ht="18.75" customHeight="1">
      <c r="A287" s="82" t="s">
        <v>114</v>
      </c>
      <c r="B287" s="53" t="s">
        <v>95</v>
      </c>
      <c r="C287" s="53" t="s">
        <v>63</v>
      </c>
      <c r="D287" s="53" t="s">
        <v>106</v>
      </c>
      <c r="E287" s="53" t="s">
        <v>406</v>
      </c>
      <c r="F287" s="53" t="s">
        <v>133</v>
      </c>
      <c r="G287" s="53" t="s">
        <v>98</v>
      </c>
      <c r="H287" s="54"/>
      <c r="I287" s="59">
        <v>30</v>
      </c>
      <c r="J287" s="59">
        <v>27</v>
      </c>
      <c r="K287" s="179"/>
      <c r="L287" s="55"/>
      <c r="M287" s="55"/>
    </row>
    <row r="288" spans="1:13" ht="47.25" customHeight="1">
      <c r="A288" s="78" t="s">
        <v>449</v>
      </c>
      <c r="B288" s="52" t="s">
        <v>95</v>
      </c>
      <c r="C288" s="52" t="s">
        <v>63</v>
      </c>
      <c r="D288" s="52" t="s">
        <v>106</v>
      </c>
      <c r="E288" s="52" t="s">
        <v>462</v>
      </c>
      <c r="F288" s="53"/>
      <c r="G288" s="53"/>
      <c r="H288" s="54"/>
      <c r="I288" s="57">
        <f aca="true" t="shared" si="62" ref="I288:J291">I289</f>
        <v>0</v>
      </c>
      <c r="J288" s="57">
        <f t="shared" si="62"/>
        <v>30</v>
      </c>
      <c r="K288" s="179"/>
      <c r="L288" s="55"/>
      <c r="M288" s="55"/>
    </row>
    <row r="289" spans="1:13" ht="18">
      <c r="A289" s="79" t="s">
        <v>310</v>
      </c>
      <c r="B289" s="52" t="s">
        <v>95</v>
      </c>
      <c r="C289" s="52" t="s">
        <v>63</v>
      </c>
      <c r="D289" s="52" t="s">
        <v>106</v>
      </c>
      <c r="E289" s="52" t="s">
        <v>450</v>
      </c>
      <c r="F289" s="52"/>
      <c r="G289" s="52"/>
      <c r="H289" s="54"/>
      <c r="I289" s="57">
        <f t="shared" si="62"/>
        <v>0</v>
      </c>
      <c r="J289" s="57">
        <f t="shared" si="62"/>
        <v>30</v>
      </c>
      <c r="K289" s="179"/>
      <c r="L289" s="55"/>
      <c r="M289" s="55"/>
    </row>
    <row r="290" spans="1:13" ht="30">
      <c r="A290" s="78" t="s">
        <v>130</v>
      </c>
      <c r="B290" s="52" t="s">
        <v>95</v>
      </c>
      <c r="C290" s="52" t="s">
        <v>63</v>
      </c>
      <c r="D290" s="52" t="s">
        <v>106</v>
      </c>
      <c r="E290" s="52" t="s">
        <v>450</v>
      </c>
      <c r="F290" s="52" t="s">
        <v>131</v>
      </c>
      <c r="G290" s="52"/>
      <c r="H290" s="54"/>
      <c r="I290" s="57">
        <f t="shared" si="62"/>
        <v>0</v>
      </c>
      <c r="J290" s="57">
        <f t="shared" si="62"/>
        <v>30</v>
      </c>
      <c r="K290" s="179"/>
      <c r="L290" s="55"/>
      <c r="M290" s="55"/>
    </row>
    <row r="291" spans="1:13" ht="30">
      <c r="A291" s="79" t="s">
        <v>134</v>
      </c>
      <c r="B291" s="52" t="s">
        <v>95</v>
      </c>
      <c r="C291" s="52" t="s">
        <v>63</v>
      </c>
      <c r="D291" s="52" t="s">
        <v>106</v>
      </c>
      <c r="E291" s="52" t="s">
        <v>450</v>
      </c>
      <c r="F291" s="52" t="s">
        <v>133</v>
      </c>
      <c r="G291" s="52"/>
      <c r="H291" s="54"/>
      <c r="I291" s="57">
        <f t="shared" si="62"/>
        <v>0</v>
      </c>
      <c r="J291" s="57">
        <f t="shared" si="62"/>
        <v>30</v>
      </c>
      <c r="K291" s="179"/>
      <c r="L291" s="55"/>
      <c r="M291" s="55"/>
    </row>
    <row r="292" spans="1:13" ht="16.5" customHeight="1">
      <c r="A292" s="82" t="s">
        <v>114</v>
      </c>
      <c r="B292" s="53" t="s">
        <v>95</v>
      </c>
      <c r="C292" s="53" t="s">
        <v>63</v>
      </c>
      <c r="D292" s="53" t="s">
        <v>106</v>
      </c>
      <c r="E292" s="53" t="s">
        <v>450</v>
      </c>
      <c r="F292" s="53" t="s">
        <v>133</v>
      </c>
      <c r="G292" s="53" t="s">
        <v>98</v>
      </c>
      <c r="H292" s="54"/>
      <c r="I292" s="59">
        <v>0</v>
      </c>
      <c r="J292" s="59">
        <v>30</v>
      </c>
      <c r="K292" s="179"/>
      <c r="L292" s="55"/>
      <c r="M292" s="55"/>
    </row>
    <row r="293" spans="1:13" ht="73.5" customHeight="1">
      <c r="A293" s="78" t="s">
        <v>460</v>
      </c>
      <c r="B293" s="52" t="s">
        <v>95</v>
      </c>
      <c r="C293" s="52" t="s">
        <v>63</v>
      </c>
      <c r="D293" s="52" t="s">
        <v>106</v>
      </c>
      <c r="E293" s="52" t="s">
        <v>463</v>
      </c>
      <c r="F293" s="53"/>
      <c r="G293" s="53"/>
      <c r="H293" s="54"/>
      <c r="I293" s="57">
        <f aca="true" t="shared" si="63" ref="I293:J296">I294</f>
        <v>25</v>
      </c>
      <c r="J293" s="57">
        <f t="shared" si="63"/>
        <v>0</v>
      </c>
      <c r="K293" s="179"/>
      <c r="L293" s="55"/>
      <c r="M293" s="55"/>
    </row>
    <row r="294" spans="1:13" ht="18">
      <c r="A294" s="79" t="s">
        <v>310</v>
      </c>
      <c r="B294" s="52" t="s">
        <v>95</v>
      </c>
      <c r="C294" s="52" t="s">
        <v>63</v>
      </c>
      <c r="D294" s="52" t="s">
        <v>106</v>
      </c>
      <c r="E294" s="52" t="s">
        <v>461</v>
      </c>
      <c r="F294" s="52"/>
      <c r="G294" s="52"/>
      <c r="H294" s="54"/>
      <c r="I294" s="57">
        <f t="shared" si="63"/>
        <v>25</v>
      </c>
      <c r="J294" s="57">
        <f t="shared" si="63"/>
        <v>0</v>
      </c>
      <c r="K294" s="179"/>
      <c r="L294" s="55"/>
      <c r="M294" s="55"/>
    </row>
    <row r="295" spans="1:13" ht="30">
      <c r="A295" s="78" t="s">
        <v>130</v>
      </c>
      <c r="B295" s="52" t="s">
        <v>95</v>
      </c>
      <c r="C295" s="52" t="s">
        <v>63</v>
      </c>
      <c r="D295" s="52" t="s">
        <v>106</v>
      </c>
      <c r="E295" s="52" t="s">
        <v>461</v>
      </c>
      <c r="F295" s="52" t="s">
        <v>131</v>
      </c>
      <c r="G295" s="52"/>
      <c r="H295" s="54"/>
      <c r="I295" s="57">
        <f t="shared" si="63"/>
        <v>25</v>
      </c>
      <c r="J295" s="57">
        <f t="shared" si="63"/>
        <v>0</v>
      </c>
      <c r="K295" s="179"/>
      <c r="L295" s="55"/>
      <c r="M295" s="55"/>
    </row>
    <row r="296" spans="1:13" ht="30">
      <c r="A296" s="79" t="s">
        <v>134</v>
      </c>
      <c r="B296" s="52" t="s">
        <v>95</v>
      </c>
      <c r="C296" s="52" t="s">
        <v>63</v>
      </c>
      <c r="D296" s="52" t="s">
        <v>106</v>
      </c>
      <c r="E296" s="52" t="s">
        <v>461</v>
      </c>
      <c r="F296" s="52" t="s">
        <v>133</v>
      </c>
      <c r="G296" s="52"/>
      <c r="H296" s="54"/>
      <c r="I296" s="57">
        <f t="shared" si="63"/>
        <v>25</v>
      </c>
      <c r="J296" s="57">
        <f t="shared" si="63"/>
        <v>0</v>
      </c>
      <c r="K296" s="179"/>
      <c r="L296" s="55"/>
      <c r="M296" s="55"/>
    </row>
    <row r="297" spans="1:13" ht="19.5" customHeight="1">
      <c r="A297" s="82" t="s">
        <v>114</v>
      </c>
      <c r="B297" s="53" t="s">
        <v>95</v>
      </c>
      <c r="C297" s="53" t="s">
        <v>63</v>
      </c>
      <c r="D297" s="53" t="s">
        <v>106</v>
      </c>
      <c r="E297" s="53" t="s">
        <v>461</v>
      </c>
      <c r="F297" s="53" t="s">
        <v>133</v>
      </c>
      <c r="G297" s="53" t="s">
        <v>98</v>
      </c>
      <c r="H297" s="54"/>
      <c r="I297" s="59">
        <v>25</v>
      </c>
      <c r="J297" s="59">
        <v>0</v>
      </c>
      <c r="K297" s="179"/>
      <c r="L297" s="55"/>
      <c r="M297" s="55"/>
    </row>
    <row r="298" spans="1:13" ht="45">
      <c r="A298" s="78" t="s">
        <v>203</v>
      </c>
      <c r="B298" s="52" t="s">
        <v>95</v>
      </c>
      <c r="C298" s="52" t="s">
        <v>63</v>
      </c>
      <c r="D298" s="52" t="s">
        <v>106</v>
      </c>
      <c r="E298" s="52" t="s">
        <v>205</v>
      </c>
      <c r="F298" s="52"/>
      <c r="G298" s="52"/>
      <c r="H298" s="54"/>
      <c r="I298" s="57">
        <f aca="true" t="shared" si="64" ref="I298:J302">I299</f>
        <v>125</v>
      </c>
      <c r="J298" s="57">
        <f t="shared" si="64"/>
        <v>0</v>
      </c>
      <c r="K298" s="179"/>
      <c r="L298" s="55"/>
      <c r="M298" s="55"/>
    </row>
    <row r="299" spans="1:13" ht="30">
      <c r="A299" s="78" t="s">
        <v>204</v>
      </c>
      <c r="B299" s="52" t="s">
        <v>95</v>
      </c>
      <c r="C299" s="52" t="s">
        <v>63</v>
      </c>
      <c r="D299" s="52" t="s">
        <v>106</v>
      </c>
      <c r="E299" s="52" t="s">
        <v>206</v>
      </c>
      <c r="F299" s="52"/>
      <c r="G299" s="52"/>
      <c r="H299" s="54"/>
      <c r="I299" s="57">
        <f t="shared" si="64"/>
        <v>125</v>
      </c>
      <c r="J299" s="57">
        <f t="shared" si="64"/>
        <v>0</v>
      </c>
      <c r="K299" s="179"/>
      <c r="L299" s="55"/>
      <c r="M299" s="55"/>
    </row>
    <row r="300" spans="1:13" ht="18">
      <c r="A300" s="79" t="s">
        <v>310</v>
      </c>
      <c r="B300" s="52" t="s">
        <v>95</v>
      </c>
      <c r="C300" s="52" t="s">
        <v>63</v>
      </c>
      <c r="D300" s="52" t="s">
        <v>106</v>
      </c>
      <c r="E300" s="52" t="s">
        <v>207</v>
      </c>
      <c r="F300" s="52"/>
      <c r="G300" s="52"/>
      <c r="H300" s="54"/>
      <c r="I300" s="57">
        <f t="shared" si="64"/>
        <v>125</v>
      </c>
      <c r="J300" s="57">
        <f t="shared" si="64"/>
        <v>0</v>
      </c>
      <c r="K300" s="179"/>
      <c r="L300" s="55"/>
      <c r="M300" s="55"/>
    </row>
    <row r="301" spans="1:13" ht="30">
      <c r="A301" s="78" t="s">
        <v>130</v>
      </c>
      <c r="B301" s="52" t="s">
        <v>95</v>
      </c>
      <c r="C301" s="52" t="s">
        <v>63</v>
      </c>
      <c r="D301" s="52" t="s">
        <v>106</v>
      </c>
      <c r="E301" s="52" t="s">
        <v>207</v>
      </c>
      <c r="F301" s="52" t="s">
        <v>131</v>
      </c>
      <c r="G301" s="52"/>
      <c r="H301" s="54"/>
      <c r="I301" s="57">
        <f t="shared" si="64"/>
        <v>125</v>
      </c>
      <c r="J301" s="57">
        <f t="shared" si="64"/>
        <v>0</v>
      </c>
      <c r="K301" s="179"/>
      <c r="L301" s="55"/>
      <c r="M301" s="55"/>
    </row>
    <row r="302" spans="1:13" ht="30">
      <c r="A302" s="79" t="s">
        <v>134</v>
      </c>
      <c r="B302" s="52" t="s">
        <v>95</v>
      </c>
      <c r="C302" s="52" t="s">
        <v>63</v>
      </c>
      <c r="D302" s="52" t="s">
        <v>106</v>
      </c>
      <c r="E302" s="52" t="s">
        <v>207</v>
      </c>
      <c r="F302" s="52" t="s">
        <v>133</v>
      </c>
      <c r="G302" s="52"/>
      <c r="H302" s="54"/>
      <c r="I302" s="57">
        <f t="shared" si="64"/>
        <v>125</v>
      </c>
      <c r="J302" s="57">
        <f t="shared" si="64"/>
        <v>0</v>
      </c>
      <c r="K302" s="179"/>
      <c r="L302" s="55"/>
      <c r="M302" s="55"/>
    </row>
    <row r="303" spans="1:13" ht="20.25" customHeight="1">
      <c r="A303" s="82" t="s">
        <v>114</v>
      </c>
      <c r="B303" s="53" t="s">
        <v>95</v>
      </c>
      <c r="C303" s="53" t="s">
        <v>63</v>
      </c>
      <c r="D303" s="53" t="s">
        <v>106</v>
      </c>
      <c r="E303" s="53" t="s">
        <v>207</v>
      </c>
      <c r="F303" s="53" t="s">
        <v>133</v>
      </c>
      <c r="G303" s="53" t="s">
        <v>98</v>
      </c>
      <c r="H303" s="54"/>
      <c r="I303" s="59">
        <v>125</v>
      </c>
      <c r="J303" s="59">
        <v>0</v>
      </c>
      <c r="K303" s="179"/>
      <c r="L303" s="55"/>
      <c r="M303" s="55"/>
    </row>
    <row r="304" spans="1:13" ht="61.5" customHeight="1">
      <c r="A304" s="78" t="s">
        <v>474</v>
      </c>
      <c r="B304" s="52" t="s">
        <v>95</v>
      </c>
      <c r="C304" s="52" t="s">
        <v>63</v>
      </c>
      <c r="D304" s="52" t="s">
        <v>106</v>
      </c>
      <c r="E304" s="52" t="s">
        <v>401</v>
      </c>
      <c r="F304" s="52"/>
      <c r="G304" s="52"/>
      <c r="H304" s="52"/>
      <c r="I304" s="57">
        <f>I305</f>
        <v>138</v>
      </c>
      <c r="J304" s="57">
        <f aca="true" t="shared" si="65" ref="J304:M308">J305</f>
        <v>138</v>
      </c>
      <c r="K304" s="173">
        <f t="shared" si="65"/>
        <v>0</v>
      </c>
      <c r="L304" s="58">
        <f t="shared" si="65"/>
        <v>0</v>
      </c>
      <c r="M304" s="58">
        <f t="shared" si="65"/>
        <v>0</v>
      </c>
    </row>
    <row r="305" spans="1:13" ht="45">
      <c r="A305" s="78" t="s">
        <v>400</v>
      </c>
      <c r="B305" s="52" t="s">
        <v>95</v>
      </c>
      <c r="C305" s="52" t="s">
        <v>63</v>
      </c>
      <c r="D305" s="52" t="s">
        <v>106</v>
      </c>
      <c r="E305" s="52" t="s">
        <v>402</v>
      </c>
      <c r="F305" s="52"/>
      <c r="G305" s="52"/>
      <c r="H305" s="52"/>
      <c r="I305" s="57">
        <f>I306</f>
        <v>138</v>
      </c>
      <c r="J305" s="57">
        <f t="shared" si="65"/>
        <v>138</v>
      </c>
      <c r="K305" s="173">
        <f t="shared" si="65"/>
        <v>0</v>
      </c>
      <c r="L305" s="58">
        <f t="shared" si="65"/>
        <v>0</v>
      </c>
      <c r="M305" s="58">
        <f t="shared" si="65"/>
        <v>0</v>
      </c>
    </row>
    <row r="306" spans="1:13" ht="18">
      <c r="A306" s="79" t="s">
        <v>310</v>
      </c>
      <c r="B306" s="52" t="s">
        <v>95</v>
      </c>
      <c r="C306" s="52" t="s">
        <v>63</v>
      </c>
      <c r="D306" s="52" t="s">
        <v>106</v>
      </c>
      <c r="E306" s="52" t="s">
        <v>403</v>
      </c>
      <c r="F306" s="52"/>
      <c r="G306" s="52"/>
      <c r="H306" s="52"/>
      <c r="I306" s="57">
        <f>I307</f>
        <v>138</v>
      </c>
      <c r="J306" s="57">
        <f t="shared" si="65"/>
        <v>138</v>
      </c>
      <c r="K306" s="173">
        <f t="shared" si="65"/>
        <v>0</v>
      </c>
      <c r="L306" s="58">
        <f t="shared" si="65"/>
        <v>0</v>
      </c>
      <c r="M306" s="58">
        <f t="shared" si="65"/>
        <v>0</v>
      </c>
    </row>
    <row r="307" spans="1:13" ht="30">
      <c r="A307" s="78" t="s">
        <v>147</v>
      </c>
      <c r="B307" s="52" t="s">
        <v>95</v>
      </c>
      <c r="C307" s="52" t="s">
        <v>63</v>
      </c>
      <c r="D307" s="52" t="s">
        <v>106</v>
      </c>
      <c r="E307" s="52" t="s">
        <v>403</v>
      </c>
      <c r="F307" s="52" t="s">
        <v>146</v>
      </c>
      <c r="G307" s="52"/>
      <c r="H307" s="52"/>
      <c r="I307" s="57">
        <f>I308</f>
        <v>138</v>
      </c>
      <c r="J307" s="57">
        <f t="shared" si="65"/>
        <v>138</v>
      </c>
      <c r="K307" s="173">
        <f t="shared" si="65"/>
        <v>0</v>
      </c>
      <c r="L307" s="58">
        <f t="shared" si="65"/>
        <v>0</v>
      </c>
      <c r="M307" s="58">
        <f t="shared" si="65"/>
        <v>0</v>
      </c>
    </row>
    <row r="308" spans="1:13" ht="18">
      <c r="A308" s="78" t="s">
        <v>231</v>
      </c>
      <c r="B308" s="52" t="s">
        <v>95</v>
      </c>
      <c r="C308" s="52" t="s">
        <v>63</v>
      </c>
      <c r="D308" s="52" t="s">
        <v>106</v>
      </c>
      <c r="E308" s="52" t="s">
        <v>403</v>
      </c>
      <c r="F308" s="52" t="s">
        <v>230</v>
      </c>
      <c r="G308" s="52"/>
      <c r="H308" s="52"/>
      <c r="I308" s="57">
        <f>I309</f>
        <v>138</v>
      </c>
      <c r="J308" s="57">
        <f t="shared" si="65"/>
        <v>138</v>
      </c>
      <c r="K308" s="173">
        <f t="shared" si="65"/>
        <v>0</v>
      </c>
      <c r="L308" s="58">
        <f t="shared" si="65"/>
        <v>0</v>
      </c>
      <c r="M308" s="58">
        <f t="shared" si="65"/>
        <v>0</v>
      </c>
    </row>
    <row r="309" spans="1:13" ht="19.5" customHeight="1">
      <c r="A309" s="82" t="s">
        <v>114</v>
      </c>
      <c r="B309" s="53" t="s">
        <v>95</v>
      </c>
      <c r="C309" s="53" t="s">
        <v>63</v>
      </c>
      <c r="D309" s="53" t="s">
        <v>106</v>
      </c>
      <c r="E309" s="53" t="s">
        <v>403</v>
      </c>
      <c r="F309" s="53" t="s">
        <v>230</v>
      </c>
      <c r="G309" s="53" t="s">
        <v>98</v>
      </c>
      <c r="H309" s="53"/>
      <c r="I309" s="59">
        <v>138</v>
      </c>
      <c r="J309" s="59">
        <v>138</v>
      </c>
      <c r="K309" s="180">
        <v>0</v>
      </c>
      <c r="L309" s="60">
        <v>0</v>
      </c>
      <c r="M309" s="60">
        <v>0</v>
      </c>
    </row>
    <row r="310" spans="1:13" ht="18">
      <c r="A310" s="78" t="s">
        <v>32</v>
      </c>
      <c r="B310" s="52" t="s">
        <v>95</v>
      </c>
      <c r="C310" s="52" t="s">
        <v>63</v>
      </c>
      <c r="D310" s="52" t="s">
        <v>106</v>
      </c>
      <c r="E310" s="52" t="s">
        <v>280</v>
      </c>
      <c r="F310" s="52"/>
      <c r="G310" s="52"/>
      <c r="H310" s="52"/>
      <c r="I310" s="57">
        <f>I311+I318+I325+I332</f>
        <v>1886.6</v>
      </c>
      <c r="J310" s="57">
        <f>J311+J318+J325+J332</f>
        <v>1886.6</v>
      </c>
      <c r="K310" s="172" t="e">
        <f>K311+K318+K325+K332</f>
        <v>#REF!</v>
      </c>
      <c r="L310" s="57" t="e">
        <f>L311+L318+L325+L332</f>
        <v>#REF!</v>
      </c>
      <c r="M310" s="57" t="e">
        <f>M311+M318+M325+M332</f>
        <v>#REF!</v>
      </c>
    </row>
    <row r="311" spans="1:13" ht="45">
      <c r="A311" s="79" t="s">
        <v>238</v>
      </c>
      <c r="B311" s="52" t="s">
        <v>95</v>
      </c>
      <c r="C311" s="52" t="s">
        <v>63</v>
      </c>
      <c r="D311" s="52" t="s">
        <v>106</v>
      </c>
      <c r="E311" s="52" t="s">
        <v>285</v>
      </c>
      <c r="F311" s="52"/>
      <c r="G311" s="52"/>
      <c r="H311" s="52"/>
      <c r="I311" s="57">
        <f>I312+I315</f>
        <v>480</v>
      </c>
      <c r="J311" s="57">
        <f>J312+J315</f>
        <v>480</v>
      </c>
      <c r="K311" s="172">
        <f>K312+K315</f>
        <v>0</v>
      </c>
      <c r="L311" s="57">
        <f>L312+L315</f>
        <v>0</v>
      </c>
      <c r="M311" s="57">
        <f>M312+M315</f>
        <v>0</v>
      </c>
    </row>
    <row r="312" spans="1:13" ht="30">
      <c r="A312" s="78" t="s">
        <v>130</v>
      </c>
      <c r="B312" s="52" t="s">
        <v>95</v>
      </c>
      <c r="C312" s="52" t="s">
        <v>63</v>
      </c>
      <c r="D312" s="52" t="s">
        <v>106</v>
      </c>
      <c r="E312" s="52" t="s">
        <v>285</v>
      </c>
      <c r="F312" s="52" t="s">
        <v>131</v>
      </c>
      <c r="G312" s="52"/>
      <c r="H312" s="52"/>
      <c r="I312" s="57">
        <f>I313</f>
        <v>450</v>
      </c>
      <c r="J312" s="57">
        <f aca="true" t="shared" si="66" ref="J312:M313">J313</f>
        <v>450</v>
      </c>
      <c r="K312" s="173">
        <f t="shared" si="66"/>
        <v>0</v>
      </c>
      <c r="L312" s="58">
        <f t="shared" si="66"/>
        <v>0</v>
      </c>
      <c r="M312" s="58">
        <f t="shared" si="66"/>
        <v>0</v>
      </c>
    </row>
    <row r="313" spans="1:13" ht="30">
      <c r="A313" s="79" t="s">
        <v>134</v>
      </c>
      <c r="B313" s="52" t="s">
        <v>95</v>
      </c>
      <c r="C313" s="52" t="s">
        <v>63</v>
      </c>
      <c r="D313" s="52" t="s">
        <v>106</v>
      </c>
      <c r="E313" s="52" t="s">
        <v>285</v>
      </c>
      <c r="F313" s="52" t="s">
        <v>133</v>
      </c>
      <c r="G313" s="52"/>
      <c r="H313" s="52"/>
      <c r="I313" s="57">
        <f>I314</f>
        <v>450</v>
      </c>
      <c r="J313" s="57">
        <f t="shared" si="66"/>
        <v>450</v>
      </c>
      <c r="K313" s="173">
        <f t="shared" si="66"/>
        <v>0</v>
      </c>
      <c r="L313" s="58">
        <f t="shared" si="66"/>
        <v>0</v>
      </c>
      <c r="M313" s="58">
        <f t="shared" si="66"/>
        <v>0</v>
      </c>
    </row>
    <row r="314" spans="1:13" ht="19.5" customHeight="1">
      <c r="A314" s="82" t="s">
        <v>114</v>
      </c>
      <c r="B314" s="53" t="s">
        <v>95</v>
      </c>
      <c r="C314" s="53" t="s">
        <v>63</v>
      </c>
      <c r="D314" s="53" t="s">
        <v>106</v>
      </c>
      <c r="E314" s="53" t="s">
        <v>285</v>
      </c>
      <c r="F314" s="53" t="s">
        <v>133</v>
      </c>
      <c r="G314" s="53" t="s">
        <v>98</v>
      </c>
      <c r="H314" s="53"/>
      <c r="I314" s="59">
        <v>450</v>
      </c>
      <c r="J314" s="59">
        <v>450</v>
      </c>
      <c r="K314" s="180">
        <v>0</v>
      </c>
      <c r="L314" s="60">
        <v>0</v>
      </c>
      <c r="M314" s="60">
        <v>0</v>
      </c>
    </row>
    <row r="315" spans="1:13" ht="18">
      <c r="A315" s="79" t="s">
        <v>143</v>
      </c>
      <c r="B315" s="52" t="s">
        <v>95</v>
      </c>
      <c r="C315" s="52" t="s">
        <v>63</v>
      </c>
      <c r="D315" s="52" t="s">
        <v>106</v>
      </c>
      <c r="E315" s="52" t="s">
        <v>285</v>
      </c>
      <c r="F315" s="52" t="s">
        <v>142</v>
      </c>
      <c r="G315" s="52"/>
      <c r="H315" s="52"/>
      <c r="I315" s="57">
        <f>I316</f>
        <v>30</v>
      </c>
      <c r="J315" s="57">
        <f aca="true" t="shared" si="67" ref="J315:M316">J316</f>
        <v>30</v>
      </c>
      <c r="K315" s="173">
        <f t="shared" si="67"/>
        <v>0</v>
      </c>
      <c r="L315" s="58">
        <f t="shared" si="67"/>
        <v>0</v>
      </c>
      <c r="M315" s="58">
        <f t="shared" si="67"/>
        <v>0</v>
      </c>
    </row>
    <row r="316" spans="1:13" ht="18">
      <c r="A316" s="79" t="s">
        <v>145</v>
      </c>
      <c r="B316" s="52" t="s">
        <v>95</v>
      </c>
      <c r="C316" s="52" t="s">
        <v>63</v>
      </c>
      <c r="D316" s="52" t="s">
        <v>106</v>
      </c>
      <c r="E316" s="52" t="s">
        <v>285</v>
      </c>
      <c r="F316" s="52" t="s">
        <v>144</v>
      </c>
      <c r="G316" s="52"/>
      <c r="H316" s="52"/>
      <c r="I316" s="57">
        <f>I317</f>
        <v>30</v>
      </c>
      <c r="J316" s="57">
        <f t="shared" si="67"/>
        <v>30</v>
      </c>
      <c r="K316" s="173">
        <f t="shared" si="67"/>
        <v>0</v>
      </c>
      <c r="L316" s="58">
        <f t="shared" si="67"/>
        <v>0</v>
      </c>
      <c r="M316" s="58">
        <f t="shared" si="67"/>
        <v>0</v>
      </c>
    </row>
    <row r="317" spans="1:13" ht="18" customHeight="1">
      <c r="A317" s="82" t="s">
        <v>114</v>
      </c>
      <c r="B317" s="53" t="s">
        <v>95</v>
      </c>
      <c r="C317" s="53" t="s">
        <v>63</v>
      </c>
      <c r="D317" s="53" t="s">
        <v>106</v>
      </c>
      <c r="E317" s="53" t="s">
        <v>285</v>
      </c>
      <c r="F317" s="53" t="s">
        <v>144</v>
      </c>
      <c r="G317" s="53" t="s">
        <v>98</v>
      </c>
      <c r="H317" s="53"/>
      <c r="I317" s="59">
        <v>30</v>
      </c>
      <c r="J317" s="59">
        <v>30</v>
      </c>
      <c r="K317" s="180">
        <v>0</v>
      </c>
      <c r="L317" s="60">
        <v>0</v>
      </c>
      <c r="M317" s="60">
        <v>0</v>
      </c>
    </row>
    <row r="318" spans="1:13" ht="102.75" customHeight="1">
      <c r="A318" s="78" t="s">
        <v>42</v>
      </c>
      <c r="B318" s="52" t="s">
        <v>95</v>
      </c>
      <c r="C318" s="52" t="s">
        <v>63</v>
      </c>
      <c r="D318" s="52" t="s">
        <v>106</v>
      </c>
      <c r="E318" s="52" t="s">
        <v>399</v>
      </c>
      <c r="F318" s="54"/>
      <c r="G318" s="54"/>
      <c r="H318" s="54"/>
      <c r="I318" s="57">
        <f>I319+I322</f>
        <v>327.7</v>
      </c>
      <c r="J318" s="57">
        <f>J319+J322</f>
        <v>327.7</v>
      </c>
      <c r="K318" s="172">
        <f>K319+K322</f>
        <v>0</v>
      </c>
      <c r="L318" s="57">
        <f>L319+L322</f>
        <v>0</v>
      </c>
      <c r="M318" s="57">
        <f>M319+M322</f>
        <v>0</v>
      </c>
    </row>
    <row r="319" spans="1:13" ht="75.75" customHeight="1">
      <c r="A319" s="78" t="s">
        <v>264</v>
      </c>
      <c r="B319" s="52" t="s">
        <v>95</v>
      </c>
      <c r="C319" s="52" t="s">
        <v>63</v>
      </c>
      <c r="D319" s="52" t="s">
        <v>106</v>
      </c>
      <c r="E319" s="52" t="s">
        <v>399</v>
      </c>
      <c r="F319" s="52" t="s">
        <v>128</v>
      </c>
      <c r="G319" s="54"/>
      <c r="H319" s="54"/>
      <c r="I319" s="57">
        <f>I320</f>
        <v>260.4</v>
      </c>
      <c r="J319" s="57">
        <f aca="true" t="shared" si="68" ref="J319:M320">J320</f>
        <v>260.4</v>
      </c>
      <c r="K319" s="173">
        <f t="shared" si="68"/>
        <v>0</v>
      </c>
      <c r="L319" s="58">
        <f t="shared" si="68"/>
        <v>0</v>
      </c>
      <c r="M319" s="58">
        <f t="shared" si="68"/>
        <v>0</v>
      </c>
    </row>
    <row r="320" spans="1:13" ht="30">
      <c r="A320" s="78" t="s">
        <v>132</v>
      </c>
      <c r="B320" s="52" t="s">
        <v>95</v>
      </c>
      <c r="C320" s="52" t="s">
        <v>63</v>
      </c>
      <c r="D320" s="52" t="s">
        <v>106</v>
      </c>
      <c r="E320" s="52" t="s">
        <v>399</v>
      </c>
      <c r="F320" s="52" t="s">
        <v>129</v>
      </c>
      <c r="G320" s="52"/>
      <c r="H320" s="52"/>
      <c r="I320" s="57">
        <f>I321</f>
        <v>260.4</v>
      </c>
      <c r="J320" s="57">
        <f t="shared" si="68"/>
        <v>260.4</v>
      </c>
      <c r="K320" s="173">
        <f t="shared" si="68"/>
        <v>0</v>
      </c>
      <c r="L320" s="58">
        <f t="shared" si="68"/>
        <v>0</v>
      </c>
      <c r="M320" s="58">
        <f t="shared" si="68"/>
        <v>0</v>
      </c>
    </row>
    <row r="321" spans="1:13" ht="18" customHeight="1">
      <c r="A321" s="80" t="s">
        <v>115</v>
      </c>
      <c r="B321" s="53" t="s">
        <v>95</v>
      </c>
      <c r="C321" s="53" t="s">
        <v>63</v>
      </c>
      <c r="D321" s="53" t="s">
        <v>106</v>
      </c>
      <c r="E321" s="53" t="s">
        <v>399</v>
      </c>
      <c r="F321" s="53" t="s">
        <v>129</v>
      </c>
      <c r="G321" s="53" t="s">
        <v>99</v>
      </c>
      <c r="H321" s="53"/>
      <c r="I321" s="59">
        <v>260.4</v>
      </c>
      <c r="J321" s="59">
        <v>260.4</v>
      </c>
      <c r="K321" s="174">
        <v>0</v>
      </c>
      <c r="L321" s="59">
        <v>0</v>
      </c>
      <c r="M321" s="59">
        <v>0</v>
      </c>
    </row>
    <row r="322" spans="1:13" ht="30">
      <c r="A322" s="78" t="s">
        <v>130</v>
      </c>
      <c r="B322" s="52" t="s">
        <v>95</v>
      </c>
      <c r="C322" s="52" t="s">
        <v>63</v>
      </c>
      <c r="D322" s="52" t="s">
        <v>106</v>
      </c>
      <c r="E322" s="52" t="s">
        <v>399</v>
      </c>
      <c r="F322" s="52" t="s">
        <v>131</v>
      </c>
      <c r="G322" s="52"/>
      <c r="H322" s="52"/>
      <c r="I322" s="57">
        <f>I323</f>
        <v>67.3</v>
      </c>
      <c r="J322" s="57">
        <f aca="true" t="shared" si="69" ref="J322:M323">J323</f>
        <v>67.3</v>
      </c>
      <c r="K322" s="173">
        <f t="shared" si="69"/>
        <v>0</v>
      </c>
      <c r="L322" s="58">
        <f t="shared" si="69"/>
        <v>0</v>
      </c>
      <c r="M322" s="58">
        <f t="shared" si="69"/>
        <v>0</v>
      </c>
    </row>
    <row r="323" spans="1:13" ht="30">
      <c r="A323" s="79" t="s">
        <v>134</v>
      </c>
      <c r="B323" s="52" t="s">
        <v>95</v>
      </c>
      <c r="C323" s="52" t="s">
        <v>63</v>
      </c>
      <c r="D323" s="52" t="s">
        <v>106</v>
      </c>
      <c r="E323" s="52" t="s">
        <v>399</v>
      </c>
      <c r="F323" s="52" t="s">
        <v>133</v>
      </c>
      <c r="G323" s="52"/>
      <c r="H323" s="52"/>
      <c r="I323" s="57">
        <f>I324</f>
        <v>67.3</v>
      </c>
      <c r="J323" s="57">
        <f t="shared" si="69"/>
        <v>67.3</v>
      </c>
      <c r="K323" s="173">
        <f t="shared" si="69"/>
        <v>0</v>
      </c>
      <c r="L323" s="58">
        <f t="shared" si="69"/>
        <v>0</v>
      </c>
      <c r="M323" s="58">
        <f t="shared" si="69"/>
        <v>0</v>
      </c>
    </row>
    <row r="324" spans="1:13" ht="18.75" customHeight="1">
      <c r="A324" s="80" t="s">
        <v>115</v>
      </c>
      <c r="B324" s="53" t="s">
        <v>95</v>
      </c>
      <c r="C324" s="53" t="s">
        <v>63</v>
      </c>
      <c r="D324" s="53" t="s">
        <v>106</v>
      </c>
      <c r="E324" s="53" t="s">
        <v>399</v>
      </c>
      <c r="F324" s="53" t="s">
        <v>133</v>
      </c>
      <c r="G324" s="53" t="s">
        <v>99</v>
      </c>
      <c r="H324" s="53"/>
      <c r="I324" s="59">
        <v>67.3</v>
      </c>
      <c r="J324" s="59">
        <v>67.3</v>
      </c>
      <c r="K324" s="180">
        <v>0</v>
      </c>
      <c r="L324" s="60">
        <v>0</v>
      </c>
      <c r="M324" s="60">
        <v>0</v>
      </c>
    </row>
    <row r="325" spans="1:13" ht="74.25" customHeight="1">
      <c r="A325" s="78" t="s">
        <v>41</v>
      </c>
      <c r="B325" s="52" t="s">
        <v>95</v>
      </c>
      <c r="C325" s="52" t="s">
        <v>63</v>
      </c>
      <c r="D325" s="52" t="s">
        <v>106</v>
      </c>
      <c r="E325" s="52" t="s">
        <v>398</v>
      </c>
      <c r="F325" s="52"/>
      <c r="G325" s="52"/>
      <c r="H325" s="52"/>
      <c r="I325" s="57">
        <f>I326+I329</f>
        <v>754.5</v>
      </c>
      <c r="J325" s="57">
        <f>J326+J329</f>
        <v>754.5</v>
      </c>
      <c r="K325" s="172">
        <f>K326+K329</f>
        <v>0</v>
      </c>
      <c r="L325" s="57">
        <f>L326+L329</f>
        <v>0</v>
      </c>
      <c r="M325" s="57">
        <f>M326+M329</f>
        <v>0</v>
      </c>
    </row>
    <row r="326" spans="1:13" ht="78" customHeight="1">
      <c r="A326" s="78" t="s">
        <v>264</v>
      </c>
      <c r="B326" s="52" t="s">
        <v>95</v>
      </c>
      <c r="C326" s="52" t="s">
        <v>63</v>
      </c>
      <c r="D326" s="52" t="s">
        <v>106</v>
      </c>
      <c r="E326" s="52" t="s">
        <v>398</v>
      </c>
      <c r="F326" s="52" t="s">
        <v>128</v>
      </c>
      <c r="G326" s="52"/>
      <c r="H326" s="52"/>
      <c r="I326" s="57">
        <f>I327</f>
        <v>719</v>
      </c>
      <c r="J326" s="57">
        <f aca="true" t="shared" si="70" ref="J326:M327">J327</f>
        <v>719</v>
      </c>
      <c r="K326" s="173">
        <f t="shared" si="70"/>
        <v>0</v>
      </c>
      <c r="L326" s="58">
        <f t="shared" si="70"/>
        <v>0</v>
      </c>
      <c r="M326" s="58">
        <f t="shared" si="70"/>
        <v>0</v>
      </c>
    </row>
    <row r="327" spans="1:13" ht="30">
      <c r="A327" s="78" t="s">
        <v>132</v>
      </c>
      <c r="B327" s="52" t="s">
        <v>95</v>
      </c>
      <c r="C327" s="52" t="s">
        <v>63</v>
      </c>
      <c r="D327" s="52" t="s">
        <v>106</v>
      </c>
      <c r="E327" s="52" t="s">
        <v>398</v>
      </c>
      <c r="F327" s="52" t="s">
        <v>129</v>
      </c>
      <c r="G327" s="52"/>
      <c r="H327" s="52"/>
      <c r="I327" s="57">
        <f>I328</f>
        <v>719</v>
      </c>
      <c r="J327" s="57">
        <f t="shared" si="70"/>
        <v>719</v>
      </c>
      <c r="K327" s="173">
        <f t="shared" si="70"/>
        <v>0</v>
      </c>
      <c r="L327" s="58">
        <f t="shared" si="70"/>
        <v>0</v>
      </c>
      <c r="M327" s="58">
        <f t="shared" si="70"/>
        <v>0</v>
      </c>
    </row>
    <row r="328" spans="1:13" ht="18" customHeight="1">
      <c r="A328" s="80" t="s">
        <v>115</v>
      </c>
      <c r="B328" s="53" t="s">
        <v>95</v>
      </c>
      <c r="C328" s="53" t="s">
        <v>63</v>
      </c>
      <c r="D328" s="53" t="s">
        <v>106</v>
      </c>
      <c r="E328" s="53" t="s">
        <v>398</v>
      </c>
      <c r="F328" s="53" t="s">
        <v>129</v>
      </c>
      <c r="G328" s="53" t="s">
        <v>99</v>
      </c>
      <c r="H328" s="53"/>
      <c r="I328" s="59">
        <v>719</v>
      </c>
      <c r="J328" s="59">
        <v>719</v>
      </c>
      <c r="K328" s="174">
        <v>0</v>
      </c>
      <c r="L328" s="59">
        <v>0</v>
      </c>
      <c r="M328" s="59">
        <v>0</v>
      </c>
    </row>
    <row r="329" spans="1:13" ht="30">
      <c r="A329" s="78" t="s">
        <v>130</v>
      </c>
      <c r="B329" s="52" t="s">
        <v>95</v>
      </c>
      <c r="C329" s="52" t="s">
        <v>63</v>
      </c>
      <c r="D329" s="52" t="s">
        <v>106</v>
      </c>
      <c r="E329" s="52" t="s">
        <v>398</v>
      </c>
      <c r="F329" s="52" t="s">
        <v>131</v>
      </c>
      <c r="G329" s="52"/>
      <c r="H329" s="52"/>
      <c r="I329" s="57">
        <f>I330</f>
        <v>35.5</v>
      </c>
      <c r="J329" s="57">
        <f aca="true" t="shared" si="71" ref="J329:M330">J330</f>
        <v>35.5</v>
      </c>
      <c r="K329" s="173">
        <f t="shared" si="71"/>
        <v>0</v>
      </c>
      <c r="L329" s="58">
        <f t="shared" si="71"/>
        <v>0</v>
      </c>
      <c r="M329" s="58">
        <f t="shared" si="71"/>
        <v>0</v>
      </c>
    </row>
    <row r="330" spans="1:13" ht="30">
      <c r="A330" s="79" t="s">
        <v>134</v>
      </c>
      <c r="B330" s="52" t="s">
        <v>95</v>
      </c>
      <c r="C330" s="52" t="s">
        <v>63</v>
      </c>
      <c r="D330" s="52" t="s">
        <v>106</v>
      </c>
      <c r="E330" s="52" t="s">
        <v>398</v>
      </c>
      <c r="F330" s="52" t="s">
        <v>133</v>
      </c>
      <c r="G330" s="52"/>
      <c r="H330" s="52"/>
      <c r="I330" s="57">
        <f>I331</f>
        <v>35.5</v>
      </c>
      <c r="J330" s="57">
        <f t="shared" si="71"/>
        <v>35.5</v>
      </c>
      <c r="K330" s="173">
        <f t="shared" si="71"/>
        <v>0</v>
      </c>
      <c r="L330" s="58">
        <f t="shared" si="71"/>
        <v>0</v>
      </c>
      <c r="M330" s="58">
        <f t="shared" si="71"/>
        <v>0</v>
      </c>
    </row>
    <row r="331" spans="1:13" ht="18" customHeight="1">
      <c r="A331" s="80" t="s">
        <v>115</v>
      </c>
      <c r="B331" s="53" t="s">
        <v>95</v>
      </c>
      <c r="C331" s="53" t="s">
        <v>63</v>
      </c>
      <c r="D331" s="53" t="s">
        <v>106</v>
      </c>
      <c r="E331" s="53" t="s">
        <v>398</v>
      </c>
      <c r="F331" s="53" t="s">
        <v>133</v>
      </c>
      <c r="G331" s="53" t="s">
        <v>99</v>
      </c>
      <c r="H331" s="53"/>
      <c r="I331" s="59">
        <v>35.5</v>
      </c>
      <c r="J331" s="59">
        <v>35.5</v>
      </c>
      <c r="K331" s="180">
        <v>0</v>
      </c>
      <c r="L331" s="60">
        <v>0</v>
      </c>
      <c r="M331" s="60">
        <v>0</v>
      </c>
    </row>
    <row r="332" spans="1:13" ht="45.75" customHeight="1">
      <c r="A332" s="78" t="s">
        <v>40</v>
      </c>
      <c r="B332" s="52" t="s">
        <v>95</v>
      </c>
      <c r="C332" s="52" t="s">
        <v>63</v>
      </c>
      <c r="D332" s="52" t="s">
        <v>106</v>
      </c>
      <c r="E332" s="52" t="s">
        <v>397</v>
      </c>
      <c r="F332" s="52"/>
      <c r="G332" s="52"/>
      <c r="H332" s="52"/>
      <c r="I332" s="57">
        <f>I333+I338</f>
        <v>324.4</v>
      </c>
      <c r="J332" s="57">
        <f>J333+J336</f>
        <v>324.4</v>
      </c>
      <c r="K332" s="172" t="e">
        <f>K333+#REF!</f>
        <v>#REF!</v>
      </c>
      <c r="L332" s="57" t="e">
        <f>L333+#REF!</f>
        <v>#REF!</v>
      </c>
      <c r="M332" s="57" t="e">
        <f>M333+#REF!</f>
        <v>#REF!</v>
      </c>
    </row>
    <row r="333" spans="1:13" ht="78" customHeight="1">
      <c r="A333" s="78" t="s">
        <v>264</v>
      </c>
      <c r="B333" s="52" t="s">
        <v>95</v>
      </c>
      <c r="C333" s="52" t="s">
        <v>63</v>
      </c>
      <c r="D333" s="52" t="s">
        <v>106</v>
      </c>
      <c r="E333" s="52" t="s">
        <v>397</v>
      </c>
      <c r="F333" s="52" t="s">
        <v>128</v>
      </c>
      <c r="G333" s="52"/>
      <c r="H333" s="52"/>
      <c r="I333" s="57">
        <f>I334</f>
        <v>276</v>
      </c>
      <c r="J333" s="57">
        <f aca="true" t="shared" si="72" ref="J333:M334">J334</f>
        <v>276</v>
      </c>
      <c r="K333" s="173">
        <f t="shared" si="72"/>
        <v>0</v>
      </c>
      <c r="L333" s="58">
        <f t="shared" si="72"/>
        <v>0</v>
      </c>
      <c r="M333" s="58">
        <f t="shared" si="72"/>
        <v>0</v>
      </c>
    </row>
    <row r="334" spans="1:13" ht="30">
      <c r="A334" s="78" t="s">
        <v>132</v>
      </c>
      <c r="B334" s="52" t="s">
        <v>95</v>
      </c>
      <c r="C334" s="52" t="s">
        <v>63</v>
      </c>
      <c r="D334" s="52" t="s">
        <v>106</v>
      </c>
      <c r="E334" s="52" t="s">
        <v>397</v>
      </c>
      <c r="F334" s="52" t="s">
        <v>129</v>
      </c>
      <c r="G334" s="52"/>
      <c r="H334" s="52"/>
      <c r="I334" s="57">
        <f>I335</f>
        <v>276</v>
      </c>
      <c r="J334" s="57">
        <f t="shared" si="72"/>
        <v>276</v>
      </c>
      <c r="K334" s="173">
        <f t="shared" si="72"/>
        <v>0</v>
      </c>
      <c r="L334" s="58">
        <f t="shared" si="72"/>
        <v>0</v>
      </c>
      <c r="M334" s="58">
        <f t="shared" si="72"/>
        <v>0</v>
      </c>
    </row>
    <row r="335" spans="1:13" ht="18" customHeight="1">
      <c r="A335" s="80" t="s">
        <v>115</v>
      </c>
      <c r="B335" s="53" t="s">
        <v>95</v>
      </c>
      <c r="C335" s="53" t="s">
        <v>63</v>
      </c>
      <c r="D335" s="53" t="s">
        <v>106</v>
      </c>
      <c r="E335" s="53" t="s">
        <v>397</v>
      </c>
      <c r="F335" s="53" t="s">
        <v>129</v>
      </c>
      <c r="G335" s="53" t="s">
        <v>99</v>
      </c>
      <c r="H335" s="53"/>
      <c r="I335" s="59">
        <v>276</v>
      </c>
      <c r="J335" s="59">
        <v>276</v>
      </c>
      <c r="K335" s="174">
        <v>0</v>
      </c>
      <c r="L335" s="59">
        <v>0</v>
      </c>
      <c r="M335" s="59">
        <v>0</v>
      </c>
    </row>
    <row r="336" spans="1:13" ht="30">
      <c r="A336" s="78" t="s">
        <v>130</v>
      </c>
      <c r="B336" s="52" t="s">
        <v>95</v>
      </c>
      <c r="C336" s="52" t="s">
        <v>63</v>
      </c>
      <c r="D336" s="52" t="s">
        <v>106</v>
      </c>
      <c r="E336" s="52" t="s">
        <v>397</v>
      </c>
      <c r="F336" s="52" t="s">
        <v>131</v>
      </c>
      <c r="G336" s="52"/>
      <c r="H336" s="53"/>
      <c r="I336" s="57">
        <f>I337</f>
        <v>48.4</v>
      </c>
      <c r="J336" s="57">
        <f>J337</f>
        <v>48.4</v>
      </c>
      <c r="K336" s="174"/>
      <c r="L336" s="59"/>
      <c r="M336" s="59"/>
    </row>
    <row r="337" spans="1:13" ht="30">
      <c r="A337" s="79" t="s">
        <v>134</v>
      </c>
      <c r="B337" s="52" t="s">
        <v>95</v>
      </c>
      <c r="C337" s="52" t="s">
        <v>63</v>
      </c>
      <c r="D337" s="52" t="s">
        <v>106</v>
      </c>
      <c r="E337" s="52" t="s">
        <v>397</v>
      </c>
      <c r="F337" s="52" t="s">
        <v>133</v>
      </c>
      <c r="G337" s="52"/>
      <c r="H337" s="53"/>
      <c r="I337" s="57">
        <f>I338</f>
        <v>48.4</v>
      </c>
      <c r="J337" s="57">
        <f>J338</f>
        <v>48.4</v>
      </c>
      <c r="K337" s="174"/>
      <c r="L337" s="59"/>
      <c r="M337" s="59"/>
    </row>
    <row r="338" spans="1:13" ht="17.25" customHeight="1">
      <c r="A338" s="80" t="s">
        <v>115</v>
      </c>
      <c r="B338" s="53" t="s">
        <v>95</v>
      </c>
      <c r="C338" s="53" t="s">
        <v>63</v>
      </c>
      <c r="D338" s="53" t="s">
        <v>106</v>
      </c>
      <c r="E338" s="53" t="s">
        <v>397</v>
      </c>
      <c r="F338" s="53" t="s">
        <v>133</v>
      </c>
      <c r="G338" s="53" t="s">
        <v>99</v>
      </c>
      <c r="H338" s="53"/>
      <c r="I338" s="59">
        <v>48.4</v>
      </c>
      <c r="J338" s="59">
        <v>48.4</v>
      </c>
      <c r="K338" s="174"/>
      <c r="L338" s="59"/>
      <c r="M338" s="59"/>
    </row>
    <row r="339" spans="1:13" ht="18">
      <c r="A339" s="81" t="s">
        <v>50</v>
      </c>
      <c r="B339" s="54" t="s">
        <v>95</v>
      </c>
      <c r="C339" s="54" t="s">
        <v>66</v>
      </c>
      <c r="D339" s="54"/>
      <c r="E339" s="54"/>
      <c r="F339" s="54"/>
      <c r="G339" s="54"/>
      <c r="H339" s="54"/>
      <c r="I339" s="56">
        <f>I346+I340+I362</f>
        <v>28808.9</v>
      </c>
      <c r="J339" s="56">
        <f>J346+J340+J362</f>
        <v>3798.9</v>
      </c>
      <c r="K339" s="179" t="e">
        <f>K346</f>
        <v>#REF!</v>
      </c>
      <c r="L339" s="55" t="e">
        <f>L346</f>
        <v>#REF!</v>
      </c>
      <c r="M339" s="55" t="e">
        <f>M346</f>
        <v>#REF!</v>
      </c>
    </row>
    <row r="340" spans="1:13" ht="18">
      <c r="A340" s="81" t="s">
        <v>226</v>
      </c>
      <c r="B340" s="54" t="s">
        <v>95</v>
      </c>
      <c r="C340" s="54" t="s">
        <v>66</v>
      </c>
      <c r="D340" s="54" t="s">
        <v>67</v>
      </c>
      <c r="E340" s="54"/>
      <c r="F340" s="54"/>
      <c r="G340" s="54"/>
      <c r="H340" s="54"/>
      <c r="I340" s="56">
        <f>I341</f>
        <v>0.4</v>
      </c>
      <c r="J340" s="56">
        <f>J341</f>
        <v>0.4</v>
      </c>
      <c r="K340" s="179"/>
      <c r="L340" s="55"/>
      <c r="M340" s="55"/>
    </row>
    <row r="341" spans="1:13" ht="18">
      <c r="A341" s="79" t="s">
        <v>32</v>
      </c>
      <c r="B341" s="52" t="s">
        <v>95</v>
      </c>
      <c r="C341" s="52" t="s">
        <v>66</v>
      </c>
      <c r="D341" s="52" t="s">
        <v>67</v>
      </c>
      <c r="E341" s="52" t="s">
        <v>280</v>
      </c>
      <c r="F341" s="54"/>
      <c r="G341" s="54"/>
      <c r="H341" s="54"/>
      <c r="I341" s="57">
        <f>I342</f>
        <v>0.4</v>
      </c>
      <c r="J341" s="57">
        <f>J342</f>
        <v>0.4</v>
      </c>
      <c r="K341" s="179"/>
      <c r="L341" s="55"/>
      <c r="M341" s="55"/>
    </row>
    <row r="342" spans="1:13" ht="75">
      <c r="A342" s="78" t="s">
        <v>227</v>
      </c>
      <c r="B342" s="52" t="s">
        <v>95</v>
      </c>
      <c r="C342" s="52" t="s">
        <v>66</v>
      </c>
      <c r="D342" s="52" t="s">
        <v>67</v>
      </c>
      <c r="E342" s="52" t="s">
        <v>228</v>
      </c>
      <c r="F342" s="52"/>
      <c r="G342" s="52"/>
      <c r="H342" s="54"/>
      <c r="I342" s="57">
        <f aca="true" t="shared" si="73" ref="I342:J344">I343</f>
        <v>0.4</v>
      </c>
      <c r="J342" s="57">
        <f t="shared" si="73"/>
        <v>0.4</v>
      </c>
      <c r="K342" s="179"/>
      <c r="L342" s="55"/>
      <c r="M342" s="55"/>
    </row>
    <row r="343" spans="1:13" ht="30">
      <c r="A343" s="78" t="s">
        <v>130</v>
      </c>
      <c r="B343" s="52" t="s">
        <v>95</v>
      </c>
      <c r="C343" s="52" t="s">
        <v>66</v>
      </c>
      <c r="D343" s="52" t="s">
        <v>67</v>
      </c>
      <c r="E343" s="52" t="s">
        <v>228</v>
      </c>
      <c r="F343" s="52" t="s">
        <v>131</v>
      </c>
      <c r="G343" s="52"/>
      <c r="H343" s="54"/>
      <c r="I343" s="57">
        <f t="shared" si="73"/>
        <v>0.4</v>
      </c>
      <c r="J343" s="57">
        <f t="shared" si="73"/>
        <v>0.4</v>
      </c>
      <c r="K343" s="179"/>
      <c r="L343" s="55"/>
      <c r="M343" s="55"/>
    </row>
    <row r="344" spans="1:13" ht="30">
      <c r="A344" s="79" t="s">
        <v>134</v>
      </c>
      <c r="B344" s="52" t="s">
        <v>95</v>
      </c>
      <c r="C344" s="52" t="s">
        <v>66</v>
      </c>
      <c r="D344" s="52" t="s">
        <v>67</v>
      </c>
      <c r="E344" s="52" t="s">
        <v>228</v>
      </c>
      <c r="F344" s="52" t="s">
        <v>133</v>
      </c>
      <c r="G344" s="52"/>
      <c r="H344" s="54"/>
      <c r="I344" s="57">
        <f t="shared" si="73"/>
        <v>0.4</v>
      </c>
      <c r="J344" s="57">
        <f t="shared" si="73"/>
        <v>0.4</v>
      </c>
      <c r="K344" s="179"/>
      <c r="L344" s="55"/>
      <c r="M344" s="55"/>
    </row>
    <row r="345" spans="1:13" ht="19.5" customHeight="1">
      <c r="A345" s="82" t="s">
        <v>114</v>
      </c>
      <c r="B345" s="53" t="s">
        <v>95</v>
      </c>
      <c r="C345" s="53" t="s">
        <v>66</v>
      </c>
      <c r="D345" s="53" t="s">
        <v>67</v>
      </c>
      <c r="E345" s="53" t="s">
        <v>228</v>
      </c>
      <c r="F345" s="53" t="s">
        <v>133</v>
      </c>
      <c r="G345" s="53" t="s">
        <v>98</v>
      </c>
      <c r="H345" s="54"/>
      <c r="I345" s="59">
        <v>0.4</v>
      </c>
      <c r="J345" s="59">
        <v>0.4</v>
      </c>
      <c r="K345" s="179"/>
      <c r="L345" s="55"/>
      <c r="M345" s="55"/>
    </row>
    <row r="346" spans="1:13" ht="18">
      <c r="A346" s="81" t="s">
        <v>117</v>
      </c>
      <c r="B346" s="54" t="s">
        <v>95</v>
      </c>
      <c r="C346" s="54" t="s">
        <v>66</v>
      </c>
      <c r="D346" s="54" t="s">
        <v>65</v>
      </c>
      <c r="E346" s="54"/>
      <c r="F346" s="54"/>
      <c r="G346" s="54"/>
      <c r="H346" s="54"/>
      <c r="I346" s="56">
        <f>I347</f>
        <v>28798.5</v>
      </c>
      <c r="J346" s="56">
        <f>J347</f>
        <v>3798.5</v>
      </c>
      <c r="K346" s="179" t="e">
        <f>K347</f>
        <v>#REF!</v>
      </c>
      <c r="L346" s="55" t="e">
        <f>L347</f>
        <v>#REF!</v>
      </c>
      <c r="M346" s="55" t="e">
        <f>M347</f>
        <v>#REF!</v>
      </c>
    </row>
    <row r="347" spans="1:13" ht="58.5" customHeight="1">
      <c r="A347" s="79" t="s">
        <v>183</v>
      </c>
      <c r="B347" s="52" t="s">
        <v>95</v>
      </c>
      <c r="C347" s="52" t="s">
        <v>66</v>
      </c>
      <c r="D347" s="52" t="s">
        <v>65</v>
      </c>
      <c r="E347" s="52" t="s">
        <v>395</v>
      </c>
      <c r="F347" s="52"/>
      <c r="G347" s="52"/>
      <c r="H347" s="52"/>
      <c r="I347" s="57">
        <f>I353+I348</f>
        <v>28798.5</v>
      </c>
      <c r="J347" s="57">
        <f>J353+J348</f>
        <v>3798.5</v>
      </c>
      <c r="K347" s="173" t="e">
        <f>K353</f>
        <v>#REF!</v>
      </c>
      <c r="L347" s="58" t="e">
        <f>L353</f>
        <v>#REF!</v>
      </c>
      <c r="M347" s="58" t="e">
        <f>M353</f>
        <v>#REF!</v>
      </c>
    </row>
    <row r="348" spans="1:13" ht="29.25" customHeight="1">
      <c r="A348" s="79" t="s">
        <v>191</v>
      </c>
      <c r="B348" s="52" t="s">
        <v>95</v>
      </c>
      <c r="C348" s="52" t="s">
        <v>66</v>
      </c>
      <c r="D348" s="52" t="s">
        <v>65</v>
      </c>
      <c r="E348" s="52" t="s">
        <v>192</v>
      </c>
      <c r="F348" s="52"/>
      <c r="G348" s="52"/>
      <c r="H348" s="52"/>
      <c r="I348" s="57">
        <f aca="true" t="shared" si="74" ref="I348:J351">I349</f>
        <v>1020.7</v>
      </c>
      <c r="J348" s="57">
        <f t="shared" si="74"/>
        <v>1020.7</v>
      </c>
      <c r="K348" s="173"/>
      <c r="L348" s="58"/>
      <c r="M348" s="58"/>
    </row>
    <row r="349" spans="1:13" ht="18" customHeight="1">
      <c r="A349" s="79" t="s">
        <v>310</v>
      </c>
      <c r="B349" s="52" t="s">
        <v>95</v>
      </c>
      <c r="C349" s="52" t="s">
        <v>66</v>
      </c>
      <c r="D349" s="52" t="s">
        <v>65</v>
      </c>
      <c r="E349" s="52" t="s">
        <v>193</v>
      </c>
      <c r="F349" s="52"/>
      <c r="G349" s="52"/>
      <c r="H349" s="52"/>
      <c r="I349" s="57">
        <f t="shared" si="74"/>
        <v>1020.7</v>
      </c>
      <c r="J349" s="57">
        <f t="shared" si="74"/>
        <v>1020.7</v>
      </c>
      <c r="K349" s="173"/>
      <c r="L349" s="58"/>
      <c r="M349" s="58"/>
    </row>
    <row r="350" spans="1:13" ht="33" customHeight="1">
      <c r="A350" s="78" t="s">
        <v>130</v>
      </c>
      <c r="B350" s="52" t="s">
        <v>95</v>
      </c>
      <c r="C350" s="52" t="s">
        <v>66</v>
      </c>
      <c r="D350" s="52" t="s">
        <v>65</v>
      </c>
      <c r="E350" s="52" t="s">
        <v>193</v>
      </c>
      <c r="F350" s="52" t="s">
        <v>131</v>
      </c>
      <c r="G350" s="52"/>
      <c r="H350" s="52"/>
      <c r="I350" s="57">
        <f t="shared" si="74"/>
        <v>1020.7</v>
      </c>
      <c r="J350" s="57">
        <f t="shared" si="74"/>
        <v>1020.7</v>
      </c>
      <c r="K350" s="173"/>
      <c r="L350" s="58"/>
      <c r="M350" s="58"/>
    </row>
    <row r="351" spans="1:13" ht="31.5" customHeight="1">
      <c r="A351" s="79" t="s">
        <v>134</v>
      </c>
      <c r="B351" s="52" t="s">
        <v>95</v>
      </c>
      <c r="C351" s="52" t="s">
        <v>66</v>
      </c>
      <c r="D351" s="52" t="s">
        <v>65</v>
      </c>
      <c r="E351" s="52" t="s">
        <v>193</v>
      </c>
      <c r="F351" s="52" t="s">
        <v>133</v>
      </c>
      <c r="G351" s="52"/>
      <c r="H351" s="52"/>
      <c r="I351" s="57">
        <f t="shared" si="74"/>
        <v>1020.7</v>
      </c>
      <c r="J351" s="57">
        <f t="shared" si="74"/>
        <v>1020.7</v>
      </c>
      <c r="K351" s="173"/>
      <c r="L351" s="58"/>
      <c r="M351" s="58"/>
    </row>
    <row r="352" spans="1:13" ht="20.25" customHeight="1">
      <c r="A352" s="82" t="s">
        <v>114</v>
      </c>
      <c r="B352" s="53" t="s">
        <v>95</v>
      </c>
      <c r="C352" s="53" t="s">
        <v>66</v>
      </c>
      <c r="D352" s="53" t="s">
        <v>65</v>
      </c>
      <c r="E352" s="53" t="s">
        <v>193</v>
      </c>
      <c r="F352" s="53" t="s">
        <v>133</v>
      </c>
      <c r="G352" s="53" t="s">
        <v>98</v>
      </c>
      <c r="H352" s="52"/>
      <c r="I352" s="57">
        <v>1020.7</v>
      </c>
      <c r="J352" s="57">
        <v>1020.7</v>
      </c>
      <c r="K352" s="173"/>
      <c r="L352" s="58"/>
      <c r="M352" s="58"/>
    </row>
    <row r="353" spans="1:13" ht="45">
      <c r="A353" s="79" t="s">
        <v>396</v>
      </c>
      <c r="B353" s="52" t="s">
        <v>95</v>
      </c>
      <c r="C353" s="52" t="s">
        <v>66</v>
      </c>
      <c r="D353" s="52" t="s">
        <v>65</v>
      </c>
      <c r="E353" s="52" t="s">
        <v>194</v>
      </c>
      <c r="F353" s="52"/>
      <c r="G353" s="52"/>
      <c r="H353" s="52"/>
      <c r="I353" s="57">
        <f>I358+I354</f>
        <v>27777.8</v>
      </c>
      <c r="J353" s="57">
        <f>J358+J354</f>
        <v>2777.8</v>
      </c>
      <c r="K353" s="172" t="e">
        <f>K358</f>
        <v>#REF!</v>
      </c>
      <c r="L353" s="57" t="e">
        <f>L358</f>
        <v>#REF!</v>
      </c>
      <c r="M353" s="57" t="e">
        <f>M358</f>
        <v>#REF!</v>
      </c>
    </row>
    <row r="354" spans="1:13" ht="18">
      <c r="A354" s="79" t="s">
        <v>310</v>
      </c>
      <c r="B354" s="52" t="s">
        <v>95</v>
      </c>
      <c r="C354" s="52" t="s">
        <v>66</v>
      </c>
      <c r="D354" s="52" t="s">
        <v>65</v>
      </c>
      <c r="E354" s="52" t="s">
        <v>2</v>
      </c>
      <c r="F354" s="52"/>
      <c r="G354" s="52"/>
      <c r="H354" s="52"/>
      <c r="I354" s="57">
        <f aca="true" t="shared" si="75" ref="I354:J356">I355</f>
        <v>25000</v>
      </c>
      <c r="J354" s="57">
        <f t="shared" si="75"/>
        <v>0</v>
      </c>
      <c r="K354" s="172"/>
      <c r="L354" s="57"/>
      <c r="M354" s="57"/>
    </row>
    <row r="355" spans="1:13" ht="30">
      <c r="A355" s="78" t="s">
        <v>130</v>
      </c>
      <c r="B355" s="52" t="s">
        <v>95</v>
      </c>
      <c r="C355" s="52" t="s">
        <v>66</v>
      </c>
      <c r="D355" s="52" t="s">
        <v>65</v>
      </c>
      <c r="E355" s="52" t="s">
        <v>2</v>
      </c>
      <c r="F355" s="52" t="s">
        <v>131</v>
      </c>
      <c r="G355" s="52"/>
      <c r="H355" s="52"/>
      <c r="I355" s="57">
        <f t="shared" si="75"/>
        <v>25000</v>
      </c>
      <c r="J355" s="57">
        <f t="shared" si="75"/>
        <v>0</v>
      </c>
      <c r="K355" s="172"/>
      <c r="L355" s="57"/>
      <c r="M355" s="57"/>
    </row>
    <row r="356" spans="1:13" ht="30">
      <c r="A356" s="79" t="s">
        <v>134</v>
      </c>
      <c r="B356" s="52" t="s">
        <v>95</v>
      </c>
      <c r="C356" s="52" t="s">
        <v>66</v>
      </c>
      <c r="D356" s="52" t="s">
        <v>65</v>
      </c>
      <c r="E356" s="52" t="s">
        <v>2</v>
      </c>
      <c r="F356" s="52" t="s">
        <v>133</v>
      </c>
      <c r="G356" s="52"/>
      <c r="H356" s="52"/>
      <c r="I356" s="57">
        <f t="shared" si="75"/>
        <v>25000</v>
      </c>
      <c r="J356" s="57">
        <f t="shared" si="75"/>
        <v>0</v>
      </c>
      <c r="K356" s="172"/>
      <c r="L356" s="57"/>
      <c r="M356" s="57"/>
    </row>
    <row r="357" spans="1:13" ht="18" customHeight="1">
      <c r="A357" s="82" t="s">
        <v>115</v>
      </c>
      <c r="B357" s="53" t="s">
        <v>95</v>
      </c>
      <c r="C357" s="53" t="s">
        <v>66</v>
      </c>
      <c r="D357" s="53" t="s">
        <v>65</v>
      </c>
      <c r="E357" s="53" t="s">
        <v>2</v>
      </c>
      <c r="F357" s="53" t="s">
        <v>133</v>
      </c>
      <c r="G357" s="53" t="s">
        <v>99</v>
      </c>
      <c r="H357" s="52"/>
      <c r="I357" s="59">
        <v>25000</v>
      </c>
      <c r="J357" s="59">
        <v>0</v>
      </c>
      <c r="K357" s="172"/>
      <c r="L357" s="57"/>
      <c r="M357" s="57"/>
    </row>
    <row r="358" spans="1:13" ht="18">
      <c r="A358" s="79" t="s">
        <v>310</v>
      </c>
      <c r="B358" s="52" t="s">
        <v>95</v>
      </c>
      <c r="C358" s="52" t="s">
        <v>66</v>
      </c>
      <c r="D358" s="52" t="s">
        <v>65</v>
      </c>
      <c r="E358" s="52" t="s">
        <v>195</v>
      </c>
      <c r="F358" s="52"/>
      <c r="G358" s="52"/>
      <c r="H358" s="52"/>
      <c r="I358" s="57">
        <f aca="true" t="shared" si="76" ref="I358:J360">I359</f>
        <v>2777.8</v>
      </c>
      <c r="J358" s="57">
        <f t="shared" si="76"/>
        <v>2777.8</v>
      </c>
      <c r="K358" s="172" t="e">
        <f>K359+#REF!</f>
        <v>#REF!</v>
      </c>
      <c r="L358" s="57" t="e">
        <f>L359+#REF!</f>
        <v>#REF!</v>
      </c>
      <c r="M358" s="57" t="e">
        <f>M359+#REF!</f>
        <v>#REF!</v>
      </c>
    </row>
    <row r="359" spans="1:13" ht="30">
      <c r="A359" s="78" t="s">
        <v>130</v>
      </c>
      <c r="B359" s="52" t="s">
        <v>95</v>
      </c>
      <c r="C359" s="52" t="s">
        <v>66</v>
      </c>
      <c r="D359" s="52" t="s">
        <v>65</v>
      </c>
      <c r="E359" s="52" t="s">
        <v>195</v>
      </c>
      <c r="F359" s="52" t="s">
        <v>131</v>
      </c>
      <c r="G359" s="52"/>
      <c r="H359" s="52"/>
      <c r="I359" s="57">
        <f t="shared" si="76"/>
        <v>2777.8</v>
      </c>
      <c r="J359" s="57">
        <f t="shared" si="76"/>
        <v>2777.8</v>
      </c>
      <c r="K359" s="173">
        <f aca="true" t="shared" si="77" ref="K359:M360">K360</f>
        <v>0</v>
      </c>
      <c r="L359" s="58">
        <f t="shared" si="77"/>
        <v>0</v>
      </c>
      <c r="M359" s="58">
        <f t="shared" si="77"/>
        <v>0</v>
      </c>
    </row>
    <row r="360" spans="1:13" ht="30">
      <c r="A360" s="79" t="s">
        <v>134</v>
      </c>
      <c r="B360" s="52" t="s">
        <v>95</v>
      </c>
      <c r="C360" s="52" t="s">
        <v>66</v>
      </c>
      <c r="D360" s="52" t="s">
        <v>65</v>
      </c>
      <c r="E360" s="52" t="s">
        <v>195</v>
      </c>
      <c r="F360" s="52" t="s">
        <v>133</v>
      </c>
      <c r="G360" s="52"/>
      <c r="H360" s="52"/>
      <c r="I360" s="57">
        <f t="shared" si="76"/>
        <v>2777.8</v>
      </c>
      <c r="J360" s="57">
        <f t="shared" si="76"/>
        <v>2777.8</v>
      </c>
      <c r="K360" s="173">
        <f t="shared" si="77"/>
        <v>0</v>
      </c>
      <c r="L360" s="58">
        <f t="shared" si="77"/>
        <v>0</v>
      </c>
      <c r="M360" s="58">
        <f t="shared" si="77"/>
        <v>0</v>
      </c>
    </row>
    <row r="361" spans="1:13" ht="21.75" customHeight="1">
      <c r="A361" s="82" t="s">
        <v>114</v>
      </c>
      <c r="B361" s="53" t="s">
        <v>95</v>
      </c>
      <c r="C361" s="53" t="s">
        <v>66</v>
      </c>
      <c r="D361" s="53" t="s">
        <v>65</v>
      </c>
      <c r="E361" s="53" t="s">
        <v>195</v>
      </c>
      <c r="F361" s="53" t="s">
        <v>133</v>
      </c>
      <c r="G361" s="53" t="s">
        <v>98</v>
      </c>
      <c r="H361" s="53"/>
      <c r="I361" s="59">
        <v>2777.8</v>
      </c>
      <c r="J361" s="59">
        <v>2777.8</v>
      </c>
      <c r="K361" s="180">
        <v>0</v>
      </c>
      <c r="L361" s="60">
        <v>0</v>
      </c>
      <c r="M361" s="60">
        <v>0</v>
      </c>
    </row>
    <row r="362" spans="1:13" ht="28.5">
      <c r="A362" s="81" t="s">
        <v>82</v>
      </c>
      <c r="B362" s="54" t="s">
        <v>95</v>
      </c>
      <c r="C362" s="54" t="s">
        <v>66</v>
      </c>
      <c r="D362" s="54" t="s">
        <v>78</v>
      </c>
      <c r="E362" s="54"/>
      <c r="F362" s="54"/>
      <c r="G362" s="54"/>
      <c r="H362" s="53"/>
      <c r="I362" s="56">
        <f>I363</f>
        <v>10</v>
      </c>
      <c r="J362" s="56">
        <f>J363</f>
        <v>0</v>
      </c>
      <c r="K362" s="180"/>
      <c r="L362" s="60"/>
      <c r="M362" s="60"/>
    </row>
    <row r="363" spans="1:13" ht="61.5" customHeight="1">
      <c r="A363" s="78" t="s">
        <v>427</v>
      </c>
      <c r="B363" s="52" t="s">
        <v>95</v>
      </c>
      <c r="C363" s="52" t="s">
        <v>66</v>
      </c>
      <c r="D363" s="52" t="s">
        <v>78</v>
      </c>
      <c r="E363" s="52" t="s">
        <v>210</v>
      </c>
      <c r="F363" s="52"/>
      <c r="G363" s="52"/>
      <c r="H363" s="53"/>
      <c r="I363" s="57">
        <f>I364+I368</f>
        <v>10</v>
      </c>
      <c r="J363" s="57">
        <f>J364+J368</f>
        <v>0</v>
      </c>
      <c r="K363" s="180"/>
      <c r="L363" s="60"/>
      <c r="M363" s="60"/>
    </row>
    <row r="364" spans="1:13" ht="89.25" customHeight="1">
      <c r="A364" s="78" t="s">
        <v>208</v>
      </c>
      <c r="B364" s="52" t="s">
        <v>95</v>
      </c>
      <c r="C364" s="52" t="s">
        <v>66</v>
      </c>
      <c r="D364" s="52" t="s">
        <v>78</v>
      </c>
      <c r="E364" s="52" t="s">
        <v>211</v>
      </c>
      <c r="F364" s="52"/>
      <c r="G364" s="52"/>
      <c r="H364" s="53"/>
      <c r="I364" s="57">
        <f aca="true" t="shared" si="78" ref="I364:J366">I365</f>
        <v>5</v>
      </c>
      <c r="J364" s="57">
        <f t="shared" si="78"/>
        <v>0</v>
      </c>
      <c r="K364" s="180"/>
      <c r="L364" s="60"/>
      <c r="M364" s="60"/>
    </row>
    <row r="365" spans="1:13" ht="30">
      <c r="A365" s="78" t="s">
        <v>130</v>
      </c>
      <c r="B365" s="52" t="s">
        <v>95</v>
      </c>
      <c r="C365" s="52" t="s">
        <v>66</v>
      </c>
      <c r="D365" s="52" t="s">
        <v>78</v>
      </c>
      <c r="E365" s="52" t="s">
        <v>213</v>
      </c>
      <c r="F365" s="52" t="s">
        <v>131</v>
      </c>
      <c r="G365" s="52"/>
      <c r="H365" s="53"/>
      <c r="I365" s="57">
        <f t="shared" si="78"/>
        <v>5</v>
      </c>
      <c r="J365" s="57">
        <f t="shared" si="78"/>
        <v>0</v>
      </c>
      <c r="K365" s="180"/>
      <c r="L365" s="60"/>
      <c r="M365" s="60"/>
    </row>
    <row r="366" spans="1:13" ht="30">
      <c r="A366" s="79" t="s">
        <v>134</v>
      </c>
      <c r="B366" s="52" t="s">
        <v>95</v>
      </c>
      <c r="C366" s="52" t="s">
        <v>66</v>
      </c>
      <c r="D366" s="52" t="s">
        <v>78</v>
      </c>
      <c r="E366" s="52" t="s">
        <v>213</v>
      </c>
      <c r="F366" s="52" t="s">
        <v>133</v>
      </c>
      <c r="G366" s="52"/>
      <c r="H366" s="53"/>
      <c r="I366" s="57">
        <f t="shared" si="78"/>
        <v>5</v>
      </c>
      <c r="J366" s="57">
        <f t="shared" si="78"/>
        <v>0</v>
      </c>
      <c r="K366" s="180"/>
      <c r="L366" s="60"/>
      <c r="M366" s="60"/>
    </row>
    <row r="367" spans="1:13" ht="18" customHeight="1">
      <c r="A367" s="82" t="s">
        <v>114</v>
      </c>
      <c r="B367" s="53" t="s">
        <v>95</v>
      </c>
      <c r="C367" s="53" t="s">
        <v>66</v>
      </c>
      <c r="D367" s="53" t="s">
        <v>78</v>
      </c>
      <c r="E367" s="53" t="s">
        <v>213</v>
      </c>
      <c r="F367" s="53" t="s">
        <v>133</v>
      </c>
      <c r="G367" s="53" t="s">
        <v>98</v>
      </c>
      <c r="H367" s="53"/>
      <c r="I367" s="59">
        <v>5</v>
      </c>
      <c r="J367" s="59">
        <v>0</v>
      </c>
      <c r="K367" s="180"/>
      <c r="L367" s="60"/>
      <c r="M367" s="60"/>
    </row>
    <row r="368" spans="1:13" ht="59.25" customHeight="1">
      <c r="A368" s="78" t="s">
        <v>209</v>
      </c>
      <c r="B368" s="52" t="s">
        <v>95</v>
      </c>
      <c r="C368" s="52" t="s">
        <v>66</v>
      </c>
      <c r="D368" s="52" t="s">
        <v>78</v>
      </c>
      <c r="E368" s="52" t="s">
        <v>212</v>
      </c>
      <c r="F368" s="52"/>
      <c r="G368" s="52"/>
      <c r="H368" s="53"/>
      <c r="I368" s="57">
        <f aca="true" t="shared" si="79" ref="I368:J370">I369</f>
        <v>5</v>
      </c>
      <c r="J368" s="57">
        <f t="shared" si="79"/>
        <v>0</v>
      </c>
      <c r="K368" s="180"/>
      <c r="L368" s="60"/>
      <c r="M368" s="60"/>
    </row>
    <row r="369" spans="1:13" ht="30">
      <c r="A369" s="78" t="s">
        <v>130</v>
      </c>
      <c r="B369" s="52" t="s">
        <v>95</v>
      </c>
      <c r="C369" s="52" t="s">
        <v>66</v>
      </c>
      <c r="D369" s="52" t="s">
        <v>78</v>
      </c>
      <c r="E369" s="52" t="s">
        <v>214</v>
      </c>
      <c r="F369" s="52" t="s">
        <v>131</v>
      </c>
      <c r="G369" s="52"/>
      <c r="H369" s="53"/>
      <c r="I369" s="57">
        <f t="shared" si="79"/>
        <v>5</v>
      </c>
      <c r="J369" s="57">
        <f t="shared" si="79"/>
        <v>0</v>
      </c>
      <c r="K369" s="180"/>
      <c r="L369" s="60"/>
      <c r="M369" s="60"/>
    </row>
    <row r="370" spans="1:13" ht="30">
      <c r="A370" s="79" t="s">
        <v>134</v>
      </c>
      <c r="B370" s="52" t="s">
        <v>95</v>
      </c>
      <c r="C370" s="52" t="s">
        <v>66</v>
      </c>
      <c r="D370" s="52" t="s">
        <v>78</v>
      </c>
      <c r="E370" s="52" t="s">
        <v>214</v>
      </c>
      <c r="F370" s="52" t="s">
        <v>133</v>
      </c>
      <c r="G370" s="52"/>
      <c r="H370" s="53"/>
      <c r="I370" s="57">
        <f t="shared" si="79"/>
        <v>5</v>
      </c>
      <c r="J370" s="57">
        <f t="shared" si="79"/>
        <v>0</v>
      </c>
      <c r="K370" s="180"/>
      <c r="L370" s="60"/>
      <c r="M370" s="60"/>
    </row>
    <row r="371" spans="1:13" ht="18.75" customHeight="1">
      <c r="A371" s="82" t="s">
        <v>114</v>
      </c>
      <c r="B371" s="53" t="s">
        <v>95</v>
      </c>
      <c r="C371" s="53" t="s">
        <v>66</v>
      </c>
      <c r="D371" s="53" t="s">
        <v>78</v>
      </c>
      <c r="E371" s="53" t="s">
        <v>214</v>
      </c>
      <c r="F371" s="53" t="s">
        <v>133</v>
      </c>
      <c r="G371" s="53" t="s">
        <v>98</v>
      </c>
      <c r="H371" s="53"/>
      <c r="I371" s="59">
        <v>5</v>
      </c>
      <c r="J371" s="59">
        <v>0</v>
      </c>
      <c r="K371" s="180"/>
      <c r="L371" s="60"/>
      <c r="M371" s="60"/>
    </row>
    <row r="372" spans="1:13" ht="18">
      <c r="A372" s="84" t="s">
        <v>51</v>
      </c>
      <c r="B372" s="54" t="s">
        <v>95</v>
      </c>
      <c r="C372" s="54" t="s">
        <v>68</v>
      </c>
      <c r="D372" s="52"/>
      <c r="E372" s="52"/>
      <c r="F372" s="52"/>
      <c r="G372" s="52"/>
      <c r="H372" s="52"/>
      <c r="I372" s="56">
        <f>I378+I407+I373</f>
        <v>23511.199999999997</v>
      </c>
      <c r="J372" s="56">
        <f>J378+J407+J373</f>
        <v>24061.199999999997</v>
      </c>
      <c r="K372" s="175" t="e">
        <f>K378+K407</f>
        <v>#REF!</v>
      </c>
      <c r="L372" s="56" t="e">
        <f>L378+L407</f>
        <v>#REF!</v>
      </c>
      <c r="M372" s="56" t="e">
        <f>M378+M407</f>
        <v>#REF!</v>
      </c>
    </row>
    <row r="373" spans="1:13" ht="18">
      <c r="A373" s="84" t="s">
        <v>53</v>
      </c>
      <c r="B373" s="54" t="s">
        <v>95</v>
      </c>
      <c r="C373" s="54" t="s">
        <v>68</v>
      </c>
      <c r="D373" s="54" t="s">
        <v>69</v>
      </c>
      <c r="E373" s="54"/>
      <c r="F373" s="54"/>
      <c r="G373" s="54"/>
      <c r="H373" s="52"/>
      <c r="I373" s="56">
        <f aca="true" t="shared" si="80" ref="I373:J376">I374</f>
        <v>2200</v>
      </c>
      <c r="J373" s="56">
        <f t="shared" si="80"/>
        <v>2750</v>
      </c>
      <c r="K373" s="175"/>
      <c r="L373" s="56"/>
      <c r="M373" s="56"/>
    </row>
    <row r="374" spans="1:13" ht="45">
      <c r="A374" s="78" t="s">
        <v>453</v>
      </c>
      <c r="B374" s="192" t="s">
        <v>95</v>
      </c>
      <c r="C374" s="52" t="s">
        <v>68</v>
      </c>
      <c r="D374" s="52" t="s">
        <v>69</v>
      </c>
      <c r="E374" s="52" t="s">
        <v>465</v>
      </c>
      <c r="F374" s="52"/>
      <c r="G374" s="52"/>
      <c r="H374" s="52"/>
      <c r="I374" s="57">
        <f t="shared" si="80"/>
        <v>2200</v>
      </c>
      <c r="J374" s="57">
        <f t="shared" si="80"/>
        <v>2750</v>
      </c>
      <c r="K374" s="175"/>
      <c r="L374" s="56"/>
      <c r="M374" s="56"/>
    </row>
    <row r="375" spans="1:13" ht="30">
      <c r="A375" s="78" t="s">
        <v>130</v>
      </c>
      <c r="B375" s="52" t="s">
        <v>95</v>
      </c>
      <c r="C375" s="52" t="s">
        <v>68</v>
      </c>
      <c r="D375" s="52" t="s">
        <v>69</v>
      </c>
      <c r="E375" s="52" t="s">
        <v>465</v>
      </c>
      <c r="F375" s="52" t="s">
        <v>131</v>
      </c>
      <c r="G375" s="52"/>
      <c r="H375" s="52"/>
      <c r="I375" s="57">
        <f t="shared" si="80"/>
        <v>2200</v>
      </c>
      <c r="J375" s="57">
        <f t="shared" si="80"/>
        <v>2750</v>
      </c>
      <c r="K375" s="175"/>
      <c r="L375" s="56"/>
      <c r="M375" s="56"/>
    </row>
    <row r="376" spans="1:13" ht="30">
      <c r="A376" s="79" t="s">
        <v>134</v>
      </c>
      <c r="B376" s="52" t="s">
        <v>95</v>
      </c>
      <c r="C376" s="52" t="s">
        <v>68</v>
      </c>
      <c r="D376" s="52" t="s">
        <v>69</v>
      </c>
      <c r="E376" s="52" t="s">
        <v>465</v>
      </c>
      <c r="F376" s="52" t="s">
        <v>133</v>
      </c>
      <c r="G376" s="52"/>
      <c r="H376" s="52"/>
      <c r="I376" s="57">
        <f t="shared" si="80"/>
        <v>2200</v>
      </c>
      <c r="J376" s="57">
        <f t="shared" si="80"/>
        <v>2750</v>
      </c>
      <c r="K376" s="175"/>
      <c r="L376" s="56"/>
      <c r="M376" s="56"/>
    </row>
    <row r="377" spans="1:13" ht="22.5" customHeight="1">
      <c r="A377" s="82" t="s">
        <v>114</v>
      </c>
      <c r="B377" s="53" t="s">
        <v>95</v>
      </c>
      <c r="C377" s="53" t="s">
        <v>68</v>
      </c>
      <c r="D377" s="53" t="s">
        <v>69</v>
      </c>
      <c r="E377" s="53" t="s">
        <v>465</v>
      </c>
      <c r="F377" s="53" t="s">
        <v>133</v>
      </c>
      <c r="G377" s="53" t="s">
        <v>98</v>
      </c>
      <c r="H377" s="52"/>
      <c r="I377" s="59">
        <v>2200</v>
      </c>
      <c r="J377" s="59">
        <v>2750</v>
      </c>
      <c r="K377" s="175"/>
      <c r="L377" s="56"/>
      <c r="M377" s="56"/>
    </row>
    <row r="378" spans="1:13" ht="18">
      <c r="A378" s="79" t="s">
        <v>246</v>
      </c>
      <c r="B378" s="54" t="s">
        <v>95</v>
      </c>
      <c r="C378" s="54" t="s">
        <v>68</v>
      </c>
      <c r="D378" s="54" t="s">
        <v>64</v>
      </c>
      <c r="E378" s="52"/>
      <c r="F378" s="52"/>
      <c r="G378" s="52"/>
      <c r="H378" s="52"/>
      <c r="I378" s="56">
        <f>I379+I401+I395</f>
        <v>21001.6</v>
      </c>
      <c r="J378" s="56">
        <f>J379+J401+J395</f>
        <v>21001.6</v>
      </c>
      <c r="K378" s="175" t="e">
        <f>K379+#REF!</f>
        <v>#REF!</v>
      </c>
      <c r="L378" s="56" t="e">
        <f>L379+#REF!</f>
        <v>#REF!</v>
      </c>
      <c r="M378" s="56" t="e">
        <f>M379+#REF!</f>
        <v>#REF!</v>
      </c>
    </row>
    <row r="379" spans="1:13" ht="49.5" customHeight="1">
      <c r="A379" s="78" t="s">
        <v>196</v>
      </c>
      <c r="B379" s="52" t="s">
        <v>95</v>
      </c>
      <c r="C379" s="52" t="s">
        <v>68</v>
      </c>
      <c r="D379" s="52" t="s">
        <v>64</v>
      </c>
      <c r="E379" s="52" t="s">
        <v>390</v>
      </c>
      <c r="F379" s="52"/>
      <c r="G379" s="52"/>
      <c r="H379" s="52"/>
      <c r="I379" s="57">
        <f>I380+I385+I390</f>
        <v>7060</v>
      </c>
      <c r="J379" s="57">
        <f>J380+J385+J390</f>
        <v>7060</v>
      </c>
      <c r="K379" s="172" t="e">
        <f>#REF!+K380+K385+K390</f>
        <v>#REF!</v>
      </c>
      <c r="L379" s="57" t="e">
        <f>#REF!+L380+L385+L390</f>
        <v>#REF!</v>
      </c>
      <c r="M379" s="57" t="e">
        <f>#REF!+M380+M385+M390</f>
        <v>#REF!</v>
      </c>
    </row>
    <row r="380" spans="1:13" ht="45">
      <c r="A380" s="78" t="s">
        <v>153</v>
      </c>
      <c r="B380" s="52" t="s">
        <v>95</v>
      </c>
      <c r="C380" s="52" t="s">
        <v>68</v>
      </c>
      <c r="D380" s="52" t="s">
        <v>64</v>
      </c>
      <c r="E380" s="52" t="s">
        <v>197</v>
      </c>
      <c r="F380" s="52"/>
      <c r="G380" s="52"/>
      <c r="H380" s="52"/>
      <c r="I380" s="57">
        <f>I381</f>
        <v>6360</v>
      </c>
      <c r="J380" s="57">
        <f aca="true" t="shared" si="81" ref="J380:M383">J381</f>
        <v>6360</v>
      </c>
      <c r="K380" s="173">
        <f t="shared" si="81"/>
        <v>0</v>
      </c>
      <c r="L380" s="58">
        <f t="shared" si="81"/>
        <v>0</v>
      </c>
      <c r="M380" s="58">
        <f t="shared" si="81"/>
        <v>0</v>
      </c>
    </row>
    <row r="381" spans="1:13" ht="18">
      <c r="A381" s="79" t="s">
        <v>310</v>
      </c>
      <c r="B381" s="52" t="s">
        <v>95</v>
      </c>
      <c r="C381" s="52" t="s">
        <v>68</v>
      </c>
      <c r="D381" s="52" t="s">
        <v>64</v>
      </c>
      <c r="E381" s="52" t="s">
        <v>198</v>
      </c>
      <c r="F381" s="52"/>
      <c r="G381" s="52"/>
      <c r="H381" s="52"/>
      <c r="I381" s="57">
        <f>I382</f>
        <v>6360</v>
      </c>
      <c r="J381" s="57">
        <f t="shared" si="81"/>
        <v>6360</v>
      </c>
      <c r="K381" s="173">
        <f t="shared" si="81"/>
        <v>0</v>
      </c>
      <c r="L381" s="58">
        <f t="shared" si="81"/>
        <v>0</v>
      </c>
      <c r="M381" s="58">
        <f t="shared" si="81"/>
        <v>0</v>
      </c>
    </row>
    <row r="382" spans="1:13" ht="30">
      <c r="A382" s="78" t="s">
        <v>130</v>
      </c>
      <c r="B382" s="52" t="s">
        <v>95</v>
      </c>
      <c r="C382" s="52" t="s">
        <v>68</v>
      </c>
      <c r="D382" s="52" t="s">
        <v>64</v>
      </c>
      <c r="E382" s="52" t="s">
        <v>198</v>
      </c>
      <c r="F382" s="52" t="s">
        <v>131</v>
      </c>
      <c r="G382" s="52"/>
      <c r="H382" s="52"/>
      <c r="I382" s="57">
        <f>I383</f>
        <v>6360</v>
      </c>
      <c r="J382" s="57">
        <f t="shared" si="81"/>
        <v>6360</v>
      </c>
      <c r="K382" s="173">
        <f t="shared" si="81"/>
        <v>0</v>
      </c>
      <c r="L382" s="58">
        <f t="shared" si="81"/>
        <v>0</v>
      </c>
      <c r="M382" s="58">
        <f t="shared" si="81"/>
        <v>0</v>
      </c>
    </row>
    <row r="383" spans="1:13" ht="30">
      <c r="A383" s="79" t="s">
        <v>134</v>
      </c>
      <c r="B383" s="52" t="s">
        <v>95</v>
      </c>
      <c r="C383" s="52" t="s">
        <v>68</v>
      </c>
      <c r="D383" s="52" t="s">
        <v>64</v>
      </c>
      <c r="E383" s="52" t="s">
        <v>198</v>
      </c>
      <c r="F383" s="52" t="s">
        <v>133</v>
      </c>
      <c r="G383" s="52"/>
      <c r="H383" s="52"/>
      <c r="I383" s="57">
        <f>I384</f>
        <v>6360</v>
      </c>
      <c r="J383" s="57">
        <f t="shared" si="81"/>
        <v>6360</v>
      </c>
      <c r="K383" s="173">
        <f t="shared" si="81"/>
        <v>0</v>
      </c>
      <c r="L383" s="58">
        <f t="shared" si="81"/>
        <v>0</v>
      </c>
      <c r="M383" s="58">
        <f t="shared" si="81"/>
        <v>0</v>
      </c>
    </row>
    <row r="384" spans="1:13" ht="19.5" customHeight="1">
      <c r="A384" s="82" t="s">
        <v>114</v>
      </c>
      <c r="B384" s="53" t="s">
        <v>95</v>
      </c>
      <c r="C384" s="53" t="s">
        <v>68</v>
      </c>
      <c r="D384" s="53" t="s">
        <v>64</v>
      </c>
      <c r="E384" s="53" t="s">
        <v>198</v>
      </c>
      <c r="F384" s="53" t="s">
        <v>133</v>
      </c>
      <c r="G384" s="53" t="s">
        <v>98</v>
      </c>
      <c r="H384" s="53"/>
      <c r="I384" s="59">
        <v>6360</v>
      </c>
      <c r="J384" s="59">
        <v>6360</v>
      </c>
      <c r="K384" s="180">
        <v>0</v>
      </c>
      <c r="L384" s="60">
        <v>0</v>
      </c>
      <c r="M384" s="60">
        <v>0</v>
      </c>
    </row>
    <row r="385" spans="1:13" ht="30">
      <c r="A385" s="78" t="s">
        <v>386</v>
      </c>
      <c r="B385" s="52" t="s">
        <v>95</v>
      </c>
      <c r="C385" s="52" t="s">
        <v>68</v>
      </c>
      <c r="D385" s="52" t="s">
        <v>64</v>
      </c>
      <c r="E385" s="52" t="s">
        <v>391</v>
      </c>
      <c r="F385" s="53"/>
      <c r="G385" s="53"/>
      <c r="H385" s="53"/>
      <c r="I385" s="57">
        <f>I386</f>
        <v>600</v>
      </c>
      <c r="J385" s="57">
        <f aca="true" t="shared" si="82" ref="J385:M388">J386</f>
        <v>600</v>
      </c>
      <c r="K385" s="173">
        <f t="shared" si="82"/>
        <v>0</v>
      </c>
      <c r="L385" s="58">
        <f t="shared" si="82"/>
        <v>0</v>
      </c>
      <c r="M385" s="58">
        <f t="shared" si="82"/>
        <v>0</v>
      </c>
    </row>
    <row r="386" spans="1:13" ht="18">
      <c r="A386" s="79" t="s">
        <v>310</v>
      </c>
      <c r="B386" s="52" t="s">
        <v>95</v>
      </c>
      <c r="C386" s="52" t="s">
        <v>68</v>
      </c>
      <c r="D386" s="52" t="s">
        <v>64</v>
      </c>
      <c r="E386" s="52" t="s">
        <v>392</v>
      </c>
      <c r="F386" s="53"/>
      <c r="G386" s="53"/>
      <c r="H386" s="53"/>
      <c r="I386" s="57">
        <f>I387</f>
        <v>600</v>
      </c>
      <c r="J386" s="57">
        <f t="shared" si="82"/>
        <v>600</v>
      </c>
      <c r="K386" s="173">
        <f t="shared" si="82"/>
        <v>0</v>
      </c>
      <c r="L386" s="58">
        <f t="shared" si="82"/>
        <v>0</v>
      </c>
      <c r="M386" s="58">
        <f t="shared" si="82"/>
        <v>0</v>
      </c>
    </row>
    <row r="387" spans="1:13" ht="30">
      <c r="A387" s="78" t="s">
        <v>130</v>
      </c>
      <c r="B387" s="52" t="s">
        <v>95</v>
      </c>
      <c r="C387" s="52" t="s">
        <v>68</v>
      </c>
      <c r="D387" s="52" t="s">
        <v>64</v>
      </c>
      <c r="E387" s="52" t="s">
        <v>392</v>
      </c>
      <c r="F387" s="53" t="s">
        <v>131</v>
      </c>
      <c r="G387" s="53"/>
      <c r="H387" s="53"/>
      <c r="I387" s="57">
        <f>I388</f>
        <v>600</v>
      </c>
      <c r="J387" s="57">
        <f t="shared" si="82"/>
        <v>600</v>
      </c>
      <c r="K387" s="173">
        <f t="shared" si="82"/>
        <v>0</v>
      </c>
      <c r="L387" s="58">
        <f t="shared" si="82"/>
        <v>0</v>
      </c>
      <c r="M387" s="58">
        <f t="shared" si="82"/>
        <v>0</v>
      </c>
    </row>
    <row r="388" spans="1:13" ht="30">
      <c r="A388" s="79" t="s">
        <v>134</v>
      </c>
      <c r="B388" s="52" t="s">
        <v>95</v>
      </c>
      <c r="C388" s="52" t="s">
        <v>68</v>
      </c>
      <c r="D388" s="52" t="s">
        <v>64</v>
      </c>
      <c r="E388" s="52" t="s">
        <v>392</v>
      </c>
      <c r="F388" s="53" t="s">
        <v>133</v>
      </c>
      <c r="G388" s="53"/>
      <c r="H388" s="53"/>
      <c r="I388" s="57">
        <f>I389</f>
        <v>600</v>
      </c>
      <c r="J388" s="57">
        <f t="shared" si="82"/>
        <v>600</v>
      </c>
      <c r="K388" s="173">
        <f t="shared" si="82"/>
        <v>0</v>
      </c>
      <c r="L388" s="58">
        <f t="shared" si="82"/>
        <v>0</v>
      </c>
      <c r="M388" s="58">
        <f t="shared" si="82"/>
        <v>0</v>
      </c>
    </row>
    <row r="389" spans="1:13" ht="15" customHeight="1">
      <c r="A389" s="82" t="s">
        <v>114</v>
      </c>
      <c r="B389" s="53" t="s">
        <v>95</v>
      </c>
      <c r="C389" s="53" t="s">
        <v>68</v>
      </c>
      <c r="D389" s="53" t="s">
        <v>64</v>
      </c>
      <c r="E389" s="53" t="s">
        <v>392</v>
      </c>
      <c r="F389" s="53" t="s">
        <v>133</v>
      </c>
      <c r="G389" s="53" t="s">
        <v>98</v>
      </c>
      <c r="H389" s="53"/>
      <c r="I389" s="59">
        <v>600</v>
      </c>
      <c r="J389" s="59">
        <v>600</v>
      </c>
      <c r="K389" s="180">
        <v>0</v>
      </c>
      <c r="L389" s="60">
        <v>0</v>
      </c>
      <c r="M389" s="60">
        <v>0</v>
      </c>
    </row>
    <row r="390" spans="1:13" ht="30.75" customHeight="1">
      <c r="A390" s="78" t="s">
        <v>476</v>
      </c>
      <c r="B390" s="52" t="s">
        <v>95</v>
      </c>
      <c r="C390" s="52" t="s">
        <v>68</v>
      </c>
      <c r="D390" s="52" t="s">
        <v>64</v>
      </c>
      <c r="E390" s="52" t="s">
        <v>393</v>
      </c>
      <c r="F390" s="53"/>
      <c r="G390" s="53"/>
      <c r="H390" s="53"/>
      <c r="I390" s="57">
        <f>I391</f>
        <v>100</v>
      </c>
      <c r="J390" s="57">
        <f aca="true" t="shared" si="83" ref="J390:M393">J391</f>
        <v>100</v>
      </c>
      <c r="K390" s="173">
        <f t="shared" si="83"/>
        <v>0</v>
      </c>
      <c r="L390" s="58">
        <f t="shared" si="83"/>
        <v>0</v>
      </c>
      <c r="M390" s="58">
        <f t="shared" si="83"/>
        <v>0</v>
      </c>
    </row>
    <row r="391" spans="1:13" ht="18">
      <c r="A391" s="79" t="s">
        <v>310</v>
      </c>
      <c r="B391" s="52" t="s">
        <v>95</v>
      </c>
      <c r="C391" s="52" t="s">
        <v>68</v>
      </c>
      <c r="D391" s="52" t="s">
        <v>64</v>
      </c>
      <c r="E391" s="52" t="s">
        <v>394</v>
      </c>
      <c r="F391" s="53"/>
      <c r="G391" s="53"/>
      <c r="H391" s="53"/>
      <c r="I391" s="57">
        <f>I392</f>
        <v>100</v>
      </c>
      <c r="J391" s="57">
        <f>J392</f>
        <v>100</v>
      </c>
      <c r="K391" s="173">
        <f t="shared" si="83"/>
        <v>0</v>
      </c>
      <c r="L391" s="58">
        <f t="shared" si="83"/>
        <v>0</v>
      </c>
      <c r="M391" s="58">
        <f t="shared" si="83"/>
        <v>0</v>
      </c>
    </row>
    <row r="392" spans="1:13" ht="30">
      <c r="A392" s="78" t="s">
        <v>130</v>
      </c>
      <c r="B392" s="52" t="s">
        <v>95</v>
      </c>
      <c r="C392" s="52" t="s">
        <v>68</v>
      </c>
      <c r="D392" s="52" t="s">
        <v>64</v>
      </c>
      <c r="E392" s="52" t="s">
        <v>394</v>
      </c>
      <c r="F392" s="52" t="s">
        <v>131</v>
      </c>
      <c r="G392" s="53"/>
      <c r="H392" s="53"/>
      <c r="I392" s="57">
        <f>I393</f>
        <v>100</v>
      </c>
      <c r="J392" s="57">
        <f t="shared" si="83"/>
        <v>100</v>
      </c>
      <c r="K392" s="173">
        <f t="shared" si="83"/>
        <v>0</v>
      </c>
      <c r="L392" s="58">
        <f t="shared" si="83"/>
        <v>0</v>
      </c>
      <c r="M392" s="58">
        <f t="shared" si="83"/>
        <v>0</v>
      </c>
    </row>
    <row r="393" spans="1:13" ht="30">
      <c r="A393" s="79" t="s">
        <v>134</v>
      </c>
      <c r="B393" s="52" t="s">
        <v>95</v>
      </c>
      <c r="C393" s="52" t="s">
        <v>68</v>
      </c>
      <c r="D393" s="52" t="s">
        <v>64</v>
      </c>
      <c r="E393" s="52" t="s">
        <v>394</v>
      </c>
      <c r="F393" s="52" t="s">
        <v>133</v>
      </c>
      <c r="G393" s="53"/>
      <c r="H393" s="53"/>
      <c r="I393" s="57">
        <f>I394</f>
        <v>100</v>
      </c>
      <c r="J393" s="57">
        <f t="shared" si="83"/>
        <v>100</v>
      </c>
      <c r="K393" s="173">
        <f t="shared" si="83"/>
        <v>0</v>
      </c>
      <c r="L393" s="58">
        <f t="shared" si="83"/>
        <v>0</v>
      </c>
      <c r="M393" s="58">
        <f t="shared" si="83"/>
        <v>0</v>
      </c>
    </row>
    <row r="394" spans="1:13" ht="19.5" customHeight="1">
      <c r="A394" s="82" t="s">
        <v>114</v>
      </c>
      <c r="B394" s="53" t="s">
        <v>95</v>
      </c>
      <c r="C394" s="53" t="s">
        <v>68</v>
      </c>
      <c r="D394" s="53" t="s">
        <v>64</v>
      </c>
      <c r="E394" s="53" t="s">
        <v>394</v>
      </c>
      <c r="F394" s="53" t="s">
        <v>133</v>
      </c>
      <c r="G394" s="53" t="s">
        <v>98</v>
      </c>
      <c r="H394" s="53"/>
      <c r="I394" s="59">
        <v>100</v>
      </c>
      <c r="J394" s="59">
        <v>100</v>
      </c>
      <c r="K394" s="180">
        <v>0</v>
      </c>
      <c r="L394" s="60">
        <v>0</v>
      </c>
      <c r="M394" s="60">
        <v>0</v>
      </c>
    </row>
    <row r="395" spans="1:13" ht="60">
      <c r="A395" s="79" t="s">
        <v>189</v>
      </c>
      <c r="B395" s="52" t="s">
        <v>95</v>
      </c>
      <c r="C395" s="52" t="s">
        <v>68</v>
      </c>
      <c r="D395" s="52" t="s">
        <v>64</v>
      </c>
      <c r="E395" s="52" t="s">
        <v>382</v>
      </c>
      <c r="F395" s="52"/>
      <c r="G395" s="52"/>
      <c r="H395" s="53"/>
      <c r="I395" s="59">
        <f aca="true" t="shared" si="84" ref="I395:J399">I396</f>
        <v>13500</v>
      </c>
      <c r="J395" s="59">
        <f t="shared" si="84"/>
        <v>13500</v>
      </c>
      <c r="K395" s="180"/>
      <c r="L395" s="60"/>
      <c r="M395" s="60"/>
    </row>
    <row r="396" spans="1:13" ht="45">
      <c r="A396" s="79" t="s">
        <v>383</v>
      </c>
      <c r="B396" s="52" t="s">
        <v>95</v>
      </c>
      <c r="C396" s="52" t="s">
        <v>68</v>
      </c>
      <c r="D396" s="52" t="s">
        <v>64</v>
      </c>
      <c r="E396" s="52" t="s">
        <v>384</v>
      </c>
      <c r="F396" s="52"/>
      <c r="G396" s="52"/>
      <c r="H396" s="53"/>
      <c r="I396" s="59">
        <f t="shared" si="84"/>
        <v>13500</v>
      </c>
      <c r="J396" s="59">
        <f t="shared" si="84"/>
        <v>13500</v>
      </c>
      <c r="K396" s="180"/>
      <c r="L396" s="60"/>
      <c r="M396" s="60"/>
    </row>
    <row r="397" spans="1:13" ht="18">
      <c r="A397" s="79" t="s">
        <v>310</v>
      </c>
      <c r="B397" s="52" t="s">
        <v>95</v>
      </c>
      <c r="C397" s="52" t="s">
        <v>68</v>
      </c>
      <c r="D397" s="52" t="s">
        <v>64</v>
      </c>
      <c r="E397" s="52" t="s">
        <v>385</v>
      </c>
      <c r="F397" s="52"/>
      <c r="G397" s="52"/>
      <c r="H397" s="53"/>
      <c r="I397" s="59">
        <f t="shared" si="84"/>
        <v>13500</v>
      </c>
      <c r="J397" s="59">
        <f t="shared" si="84"/>
        <v>13500</v>
      </c>
      <c r="K397" s="180"/>
      <c r="L397" s="60"/>
      <c r="M397" s="60"/>
    </row>
    <row r="398" spans="1:13" ht="30">
      <c r="A398" s="78" t="s">
        <v>130</v>
      </c>
      <c r="B398" s="52" t="s">
        <v>95</v>
      </c>
      <c r="C398" s="52" t="s">
        <v>68</v>
      </c>
      <c r="D398" s="52" t="s">
        <v>64</v>
      </c>
      <c r="E398" s="52" t="s">
        <v>385</v>
      </c>
      <c r="F398" s="52" t="s">
        <v>131</v>
      </c>
      <c r="G398" s="52"/>
      <c r="H398" s="53"/>
      <c r="I398" s="59">
        <f t="shared" si="84"/>
        <v>13500</v>
      </c>
      <c r="J398" s="59">
        <f t="shared" si="84"/>
        <v>13500</v>
      </c>
      <c r="K398" s="180"/>
      <c r="L398" s="60"/>
      <c r="M398" s="60"/>
    </row>
    <row r="399" spans="1:13" ht="30">
      <c r="A399" s="79" t="s">
        <v>134</v>
      </c>
      <c r="B399" s="52" t="s">
        <v>95</v>
      </c>
      <c r="C399" s="52" t="s">
        <v>68</v>
      </c>
      <c r="D399" s="52" t="s">
        <v>64</v>
      </c>
      <c r="E399" s="52" t="s">
        <v>385</v>
      </c>
      <c r="F399" s="52" t="s">
        <v>133</v>
      </c>
      <c r="G399" s="52"/>
      <c r="H399" s="53"/>
      <c r="I399" s="59">
        <f t="shared" si="84"/>
        <v>13500</v>
      </c>
      <c r="J399" s="59">
        <f t="shared" si="84"/>
        <v>13500</v>
      </c>
      <c r="K399" s="180"/>
      <c r="L399" s="60"/>
      <c r="M399" s="60"/>
    </row>
    <row r="400" spans="1:13" ht="18.75" customHeight="1">
      <c r="A400" s="82" t="s">
        <v>114</v>
      </c>
      <c r="B400" s="53" t="s">
        <v>95</v>
      </c>
      <c r="C400" s="53" t="s">
        <v>68</v>
      </c>
      <c r="D400" s="53" t="s">
        <v>64</v>
      </c>
      <c r="E400" s="53" t="s">
        <v>385</v>
      </c>
      <c r="F400" s="53" t="s">
        <v>133</v>
      </c>
      <c r="G400" s="53" t="s">
        <v>98</v>
      </c>
      <c r="H400" s="53"/>
      <c r="I400" s="59">
        <v>13500</v>
      </c>
      <c r="J400" s="59">
        <v>13500</v>
      </c>
      <c r="K400" s="180"/>
      <c r="L400" s="60"/>
      <c r="M400" s="60"/>
    </row>
    <row r="401" spans="1:13" ht="45">
      <c r="A401" s="90" t="s">
        <v>457</v>
      </c>
      <c r="B401" s="52" t="s">
        <v>95</v>
      </c>
      <c r="C401" s="52" t="s">
        <v>68</v>
      </c>
      <c r="D401" s="52" t="s">
        <v>64</v>
      </c>
      <c r="E401" s="52" t="s">
        <v>5</v>
      </c>
      <c r="F401" s="52"/>
      <c r="G401" s="52"/>
      <c r="H401" s="53"/>
      <c r="I401" s="57">
        <f aca="true" t="shared" si="85" ref="I401:J405">I402</f>
        <v>441.6</v>
      </c>
      <c r="J401" s="57">
        <f t="shared" si="85"/>
        <v>441.6</v>
      </c>
      <c r="K401" s="180"/>
      <c r="L401" s="60"/>
      <c r="M401" s="60"/>
    </row>
    <row r="402" spans="1:13" ht="60">
      <c r="A402" s="79" t="s">
        <v>6</v>
      </c>
      <c r="B402" s="52" t="s">
        <v>95</v>
      </c>
      <c r="C402" s="52" t="s">
        <v>68</v>
      </c>
      <c r="D402" s="52" t="s">
        <v>64</v>
      </c>
      <c r="E402" s="52" t="s">
        <v>7</v>
      </c>
      <c r="F402" s="52"/>
      <c r="G402" s="52"/>
      <c r="H402" s="53"/>
      <c r="I402" s="57">
        <f t="shared" si="85"/>
        <v>441.6</v>
      </c>
      <c r="J402" s="57">
        <f t="shared" si="85"/>
        <v>441.6</v>
      </c>
      <c r="K402" s="180"/>
      <c r="L402" s="60"/>
      <c r="M402" s="60"/>
    </row>
    <row r="403" spans="1:13" ht="18">
      <c r="A403" s="79" t="s">
        <v>310</v>
      </c>
      <c r="B403" s="52" t="s">
        <v>95</v>
      </c>
      <c r="C403" s="52" t="s">
        <v>68</v>
      </c>
      <c r="D403" s="52" t="s">
        <v>64</v>
      </c>
      <c r="E403" s="52" t="s">
        <v>8</v>
      </c>
      <c r="F403" s="52"/>
      <c r="G403" s="52"/>
      <c r="H403" s="53"/>
      <c r="I403" s="57">
        <f t="shared" si="85"/>
        <v>441.6</v>
      </c>
      <c r="J403" s="57">
        <f t="shared" si="85"/>
        <v>441.6</v>
      </c>
      <c r="K403" s="180"/>
      <c r="L403" s="60"/>
      <c r="M403" s="60"/>
    </row>
    <row r="404" spans="1:13" ht="30">
      <c r="A404" s="78" t="s">
        <v>130</v>
      </c>
      <c r="B404" s="52" t="s">
        <v>95</v>
      </c>
      <c r="C404" s="52" t="s">
        <v>68</v>
      </c>
      <c r="D404" s="52" t="s">
        <v>64</v>
      </c>
      <c r="E404" s="52" t="s">
        <v>8</v>
      </c>
      <c r="F404" s="52" t="s">
        <v>131</v>
      </c>
      <c r="G404" s="52"/>
      <c r="H404" s="53"/>
      <c r="I404" s="57">
        <f t="shared" si="85"/>
        <v>441.6</v>
      </c>
      <c r="J404" s="57">
        <f t="shared" si="85"/>
        <v>441.6</v>
      </c>
      <c r="K404" s="180"/>
      <c r="L404" s="60"/>
      <c r="M404" s="60"/>
    </row>
    <row r="405" spans="1:13" ht="30">
      <c r="A405" s="79" t="s">
        <v>134</v>
      </c>
      <c r="B405" s="52" t="s">
        <v>95</v>
      </c>
      <c r="C405" s="52" t="s">
        <v>68</v>
      </c>
      <c r="D405" s="52" t="s">
        <v>64</v>
      </c>
      <c r="E405" s="52" t="s">
        <v>8</v>
      </c>
      <c r="F405" s="52" t="s">
        <v>133</v>
      </c>
      <c r="G405" s="52"/>
      <c r="H405" s="53"/>
      <c r="I405" s="57">
        <f t="shared" si="85"/>
        <v>441.6</v>
      </c>
      <c r="J405" s="57">
        <f t="shared" si="85"/>
        <v>441.6</v>
      </c>
      <c r="K405" s="180"/>
      <c r="L405" s="60"/>
      <c r="M405" s="60"/>
    </row>
    <row r="406" spans="1:13" ht="16.5" customHeight="1">
      <c r="A406" s="82" t="s">
        <v>114</v>
      </c>
      <c r="B406" s="53" t="s">
        <v>95</v>
      </c>
      <c r="C406" s="53" t="s">
        <v>68</v>
      </c>
      <c r="D406" s="53" t="s">
        <v>64</v>
      </c>
      <c r="E406" s="53" t="s">
        <v>8</v>
      </c>
      <c r="F406" s="53" t="s">
        <v>133</v>
      </c>
      <c r="G406" s="53" t="s">
        <v>98</v>
      </c>
      <c r="H406" s="53"/>
      <c r="I406" s="59">
        <v>441.6</v>
      </c>
      <c r="J406" s="59">
        <v>441.6</v>
      </c>
      <c r="K406" s="180"/>
      <c r="L406" s="60"/>
      <c r="M406" s="60"/>
    </row>
    <row r="407" spans="1:13" ht="28.5" customHeight="1">
      <c r="A407" s="81" t="s">
        <v>279</v>
      </c>
      <c r="B407" s="54" t="s">
        <v>95</v>
      </c>
      <c r="C407" s="54" t="s">
        <v>68</v>
      </c>
      <c r="D407" s="54" t="s">
        <v>68</v>
      </c>
      <c r="E407" s="54"/>
      <c r="F407" s="54"/>
      <c r="G407" s="54"/>
      <c r="H407" s="54"/>
      <c r="I407" s="56">
        <f>I408</f>
        <v>309.6</v>
      </c>
      <c r="J407" s="56">
        <f aca="true" t="shared" si="86" ref="J407:M411">J408</f>
        <v>309.6</v>
      </c>
      <c r="K407" s="173">
        <f t="shared" si="86"/>
        <v>0</v>
      </c>
      <c r="L407" s="58">
        <f t="shared" si="86"/>
        <v>0</v>
      </c>
      <c r="M407" s="58">
        <f t="shared" si="86"/>
        <v>0</v>
      </c>
    </row>
    <row r="408" spans="1:13" ht="16.5" customHeight="1">
      <c r="A408" s="78" t="s">
        <v>32</v>
      </c>
      <c r="B408" s="52" t="s">
        <v>95</v>
      </c>
      <c r="C408" s="52" t="s">
        <v>68</v>
      </c>
      <c r="D408" s="52" t="s">
        <v>68</v>
      </c>
      <c r="E408" s="52" t="s">
        <v>280</v>
      </c>
      <c r="F408" s="52"/>
      <c r="G408" s="52"/>
      <c r="H408" s="52"/>
      <c r="I408" s="57">
        <f>I409</f>
        <v>309.6</v>
      </c>
      <c r="J408" s="57">
        <f t="shared" si="86"/>
        <v>309.6</v>
      </c>
      <c r="K408" s="173">
        <f t="shared" si="86"/>
        <v>0</v>
      </c>
      <c r="L408" s="58">
        <f t="shared" si="86"/>
        <v>0</v>
      </c>
      <c r="M408" s="58">
        <f t="shared" si="86"/>
        <v>0</v>
      </c>
    </row>
    <row r="409" spans="1:13" ht="45.75" customHeight="1">
      <c r="A409" s="78" t="s">
        <v>278</v>
      </c>
      <c r="B409" s="52" t="s">
        <v>95</v>
      </c>
      <c r="C409" s="52" t="s">
        <v>68</v>
      </c>
      <c r="D409" s="52" t="s">
        <v>68</v>
      </c>
      <c r="E409" s="52" t="s">
        <v>380</v>
      </c>
      <c r="F409" s="52"/>
      <c r="G409" s="52"/>
      <c r="H409" s="52"/>
      <c r="I409" s="57">
        <f>I410</f>
        <v>309.6</v>
      </c>
      <c r="J409" s="57">
        <f t="shared" si="86"/>
        <v>309.6</v>
      </c>
      <c r="K409" s="173">
        <f t="shared" si="86"/>
        <v>0</v>
      </c>
      <c r="L409" s="58">
        <f t="shared" si="86"/>
        <v>0</v>
      </c>
      <c r="M409" s="58">
        <f t="shared" si="86"/>
        <v>0</v>
      </c>
    </row>
    <row r="410" spans="1:13" ht="30">
      <c r="A410" s="78" t="s">
        <v>147</v>
      </c>
      <c r="B410" s="52" t="s">
        <v>95</v>
      </c>
      <c r="C410" s="52" t="s">
        <v>68</v>
      </c>
      <c r="D410" s="52" t="s">
        <v>68</v>
      </c>
      <c r="E410" s="52" t="s">
        <v>380</v>
      </c>
      <c r="F410" s="52" t="s">
        <v>146</v>
      </c>
      <c r="G410" s="52"/>
      <c r="H410" s="52"/>
      <c r="I410" s="57">
        <f>I411</f>
        <v>309.6</v>
      </c>
      <c r="J410" s="57">
        <f t="shared" si="86"/>
        <v>309.6</v>
      </c>
      <c r="K410" s="173">
        <f t="shared" si="86"/>
        <v>0</v>
      </c>
      <c r="L410" s="58">
        <f t="shared" si="86"/>
        <v>0</v>
      </c>
      <c r="M410" s="58">
        <f t="shared" si="86"/>
        <v>0</v>
      </c>
    </row>
    <row r="411" spans="1:13" ht="18">
      <c r="A411" s="78" t="s">
        <v>231</v>
      </c>
      <c r="B411" s="52" t="s">
        <v>95</v>
      </c>
      <c r="C411" s="52" t="s">
        <v>68</v>
      </c>
      <c r="D411" s="52" t="s">
        <v>68</v>
      </c>
      <c r="E411" s="52" t="s">
        <v>380</v>
      </c>
      <c r="F411" s="52" t="s">
        <v>230</v>
      </c>
      <c r="G411" s="52"/>
      <c r="H411" s="52"/>
      <c r="I411" s="57">
        <f>I412</f>
        <v>309.6</v>
      </c>
      <c r="J411" s="57">
        <f t="shared" si="86"/>
        <v>309.6</v>
      </c>
      <c r="K411" s="173">
        <f t="shared" si="86"/>
        <v>0</v>
      </c>
      <c r="L411" s="58">
        <f t="shared" si="86"/>
        <v>0</v>
      </c>
      <c r="M411" s="58">
        <f t="shared" si="86"/>
        <v>0</v>
      </c>
    </row>
    <row r="412" spans="1:13" ht="19.5" customHeight="1">
      <c r="A412" s="82" t="s">
        <v>114</v>
      </c>
      <c r="B412" s="53" t="s">
        <v>95</v>
      </c>
      <c r="C412" s="53" t="s">
        <v>68</v>
      </c>
      <c r="D412" s="53" t="s">
        <v>68</v>
      </c>
      <c r="E412" s="53" t="s">
        <v>380</v>
      </c>
      <c r="F412" s="53" t="s">
        <v>230</v>
      </c>
      <c r="G412" s="53" t="s">
        <v>98</v>
      </c>
      <c r="H412" s="53"/>
      <c r="I412" s="59">
        <v>309.6</v>
      </c>
      <c r="J412" s="59">
        <v>309.6</v>
      </c>
      <c r="K412" s="180">
        <v>0</v>
      </c>
      <c r="L412" s="60">
        <v>0</v>
      </c>
      <c r="M412" s="60">
        <v>0</v>
      </c>
    </row>
    <row r="413" spans="1:13" ht="18">
      <c r="A413" s="88" t="s">
        <v>60</v>
      </c>
      <c r="B413" s="54" t="s">
        <v>95</v>
      </c>
      <c r="C413" s="54" t="s">
        <v>77</v>
      </c>
      <c r="D413" s="54"/>
      <c r="E413" s="54"/>
      <c r="F413" s="54"/>
      <c r="G413" s="54"/>
      <c r="H413" s="54"/>
      <c r="I413" s="61">
        <f>I414+I420+I430+I454</f>
        <v>23251.699999999997</v>
      </c>
      <c r="J413" s="61">
        <f>J414+J420+J430+J454</f>
        <v>23275.8</v>
      </c>
      <c r="K413" s="182" t="e">
        <f>K414+K420+K430+K454</f>
        <v>#REF!</v>
      </c>
      <c r="L413" s="61" t="e">
        <f>L414+L420+L430+L454</f>
        <v>#REF!</v>
      </c>
      <c r="M413" s="61" t="e">
        <f>M414+M420+M430+M454</f>
        <v>#REF!</v>
      </c>
    </row>
    <row r="414" spans="1:13" ht="18">
      <c r="A414" s="81" t="s">
        <v>61</v>
      </c>
      <c r="B414" s="54" t="s">
        <v>95</v>
      </c>
      <c r="C414" s="54">
        <v>10</v>
      </c>
      <c r="D414" s="54" t="s">
        <v>63</v>
      </c>
      <c r="E414" s="54"/>
      <c r="F414" s="54"/>
      <c r="G414" s="54"/>
      <c r="H414" s="54"/>
      <c r="I414" s="56">
        <f>I415</f>
        <v>7200</v>
      </c>
      <c r="J414" s="56">
        <f aca="true" t="shared" si="87" ref="J414:M418">J415</f>
        <v>7200</v>
      </c>
      <c r="K414" s="175">
        <f t="shared" si="87"/>
        <v>0</v>
      </c>
      <c r="L414" s="56">
        <f t="shared" si="87"/>
        <v>0</v>
      </c>
      <c r="M414" s="56">
        <f t="shared" si="87"/>
        <v>0</v>
      </c>
    </row>
    <row r="415" spans="1:13" ht="18">
      <c r="A415" s="78" t="s">
        <v>32</v>
      </c>
      <c r="B415" s="52" t="s">
        <v>95</v>
      </c>
      <c r="C415" s="52" t="s">
        <v>77</v>
      </c>
      <c r="D415" s="52" t="s">
        <v>63</v>
      </c>
      <c r="E415" s="52" t="s">
        <v>280</v>
      </c>
      <c r="F415" s="52"/>
      <c r="G415" s="52"/>
      <c r="H415" s="52"/>
      <c r="I415" s="57">
        <f>I416</f>
        <v>7200</v>
      </c>
      <c r="J415" s="57">
        <f t="shared" si="87"/>
        <v>7200</v>
      </c>
      <c r="K415" s="172">
        <f t="shared" si="87"/>
        <v>0</v>
      </c>
      <c r="L415" s="57">
        <f t="shared" si="87"/>
        <v>0</v>
      </c>
      <c r="M415" s="57">
        <f t="shared" si="87"/>
        <v>0</v>
      </c>
    </row>
    <row r="416" spans="1:13" ht="45">
      <c r="A416" s="78" t="s">
        <v>260</v>
      </c>
      <c r="B416" s="52" t="s">
        <v>95</v>
      </c>
      <c r="C416" s="52">
        <v>10</v>
      </c>
      <c r="D416" s="52" t="s">
        <v>63</v>
      </c>
      <c r="E416" s="52" t="s">
        <v>347</v>
      </c>
      <c r="F416" s="52"/>
      <c r="G416" s="52"/>
      <c r="H416" s="52"/>
      <c r="I416" s="57">
        <f>I417</f>
        <v>7200</v>
      </c>
      <c r="J416" s="57">
        <f t="shared" si="87"/>
        <v>7200</v>
      </c>
      <c r="K416" s="172">
        <f t="shared" si="87"/>
        <v>0</v>
      </c>
      <c r="L416" s="57">
        <f t="shared" si="87"/>
        <v>0</v>
      </c>
      <c r="M416" s="57">
        <f t="shared" si="87"/>
        <v>0</v>
      </c>
    </row>
    <row r="417" spans="1:13" ht="30">
      <c r="A417" s="78" t="s">
        <v>147</v>
      </c>
      <c r="B417" s="52" t="s">
        <v>95</v>
      </c>
      <c r="C417" s="52">
        <v>10</v>
      </c>
      <c r="D417" s="52" t="s">
        <v>63</v>
      </c>
      <c r="E417" s="52" t="s">
        <v>347</v>
      </c>
      <c r="F417" s="52" t="s">
        <v>146</v>
      </c>
      <c r="G417" s="52"/>
      <c r="H417" s="52"/>
      <c r="I417" s="57">
        <f>I418</f>
        <v>7200</v>
      </c>
      <c r="J417" s="57">
        <f t="shared" si="87"/>
        <v>7200</v>
      </c>
      <c r="K417" s="172">
        <f t="shared" si="87"/>
        <v>0</v>
      </c>
      <c r="L417" s="57">
        <f t="shared" si="87"/>
        <v>0</v>
      </c>
      <c r="M417" s="57">
        <f t="shared" si="87"/>
        <v>0</v>
      </c>
    </row>
    <row r="418" spans="1:13" ht="29.25" customHeight="1">
      <c r="A418" s="78" t="s">
        <v>229</v>
      </c>
      <c r="B418" s="52" t="s">
        <v>95</v>
      </c>
      <c r="C418" s="52">
        <v>10</v>
      </c>
      <c r="D418" s="52" t="s">
        <v>63</v>
      </c>
      <c r="E418" s="52" t="s">
        <v>347</v>
      </c>
      <c r="F418" s="52" t="s">
        <v>150</v>
      </c>
      <c r="G418" s="52"/>
      <c r="H418" s="52"/>
      <c r="I418" s="57">
        <f>I419</f>
        <v>7200</v>
      </c>
      <c r="J418" s="57">
        <f t="shared" si="87"/>
        <v>7200</v>
      </c>
      <c r="K418" s="172">
        <f t="shared" si="87"/>
        <v>0</v>
      </c>
      <c r="L418" s="57">
        <f t="shared" si="87"/>
        <v>0</v>
      </c>
      <c r="M418" s="57">
        <f t="shared" si="87"/>
        <v>0</v>
      </c>
    </row>
    <row r="419" spans="1:13" ht="18.75" customHeight="1">
      <c r="A419" s="80" t="s">
        <v>114</v>
      </c>
      <c r="B419" s="53" t="s">
        <v>95</v>
      </c>
      <c r="C419" s="53">
        <v>10</v>
      </c>
      <c r="D419" s="53" t="s">
        <v>63</v>
      </c>
      <c r="E419" s="53" t="s">
        <v>347</v>
      </c>
      <c r="F419" s="53" t="s">
        <v>150</v>
      </c>
      <c r="G419" s="53" t="s">
        <v>98</v>
      </c>
      <c r="H419" s="53"/>
      <c r="I419" s="59">
        <v>7200</v>
      </c>
      <c r="J419" s="59">
        <v>7200</v>
      </c>
      <c r="K419" s="174">
        <v>0</v>
      </c>
      <c r="L419" s="59">
        <v>0</v>
      </c>
      <c r="M419" s="59">
        <v>0</v>
      </c>
    </row>
    <row r="420" spans="1:13" ht="18">
      <c r="A420" s="81" t="s">
        <v>75</v>
      </c>
      <c r="B420" s="54" t="s">
        <v>95</v>
      </c>
      <c r="C420" s="54" t="s">
        <v>77</v>
      </c>
      <c r="D420" s="54" t="s">
        <v>64</v>
      </c>
      <c r="E420" s="54"/>
      <c r="F420" s="54"/>
      <c r="G420" s="54"/>
      <c r="H420" s="54"/>
      <c r="I420" s="56">
        <f>I421</f>
        <v>132</v>
      </c>
      <c r="J420" s="56">
        <f>J421</f>
        <v>132</v>
      </c>
      <c r="K420" s="175" t="e">
        <f>K421</f>
        <v>#REF!</v>
      </c>
      <c r="L420" s="56" t="e">
        <f>L421</f>
        <v>#REF!</v>
      </c>
      <c r="M420" s="56" t="e">
        <f>M421</f>
        <v>#REF!</v>
      </c>
    </row>
    <row r="421" spans="1:13" ht="18">
      <c r="A421" s="78" t="s">
        <v>32</v>
      </c>
      <c r="B421" s="52" t="s">
        <v>95</v>
      </c>
      <c r="C421" s="52" t="s">
        <v>77</v>
      </c>
      <c r="D421" s="52" t="s">
        <v>64</v>
      </c>
      <c r="E421" s="52" t="s">
        <v>280</v>
      </c>
      <c r="F421" s="52"/>
      <c r="G421" s="52"/>
      <c r="H421" s="52"/>
      <c r="I421" s="57">
        <f>I422+I426</f>
        <v>132</v>
      </c>
      <c r="J421" s="57">
        <f>J422+J426</f>
        <v>132</v>
      </c>
      <c r="K421" s="172" t="e">
        <f>#REF!+K422+K426</f>
        <v>#REF!</v>
      </c>
      <c r="L421" s="57" t="e">
        <f>#REF!+L422+L426</f>
        <v>#REF!</v>
      </c>
      <c r="M421" s="57" t="e">
        <f>#REF!+M422+M426</f>
        <v>#REF!</v>
      </c>
    </row>
    <row r="422" spans="1:13" ht="60.75" customHeight="1">
      <c r="A422" s="89" t="s">
        <v>263</v>
      </c>
      <c r="B422" s="52" t="s">
        <v>95</v>
      </c>
      <c r="C422" s="52" t="s">
        <v>77</v>
      </c>
      <c r="D422" s="52" t="s">
        <v>64</v>
      </c>
      <c r="E422" s="52" t="s">
        <v>344</v>
      </c>
      <c r="F422" s="52"/>
      <c r="G422" s="52"/>
      <c r="H422" s="52"/>
      <c r="I422" s="57">
        <f>I423</f>
        <v>42</v>
      </c>
      <c r="J422" s="57">
        <f aca="true" t="shared" si="88" ref="J422:M424">J423</f>
        <v>42</v>
      </c>
      <c r="K422" s="172">
        <f t="shared" si="88"/>
        <v>0</v>
      </c>
      <c r="L422" s="57">
        <f t="shared" si="88"/>
        <v>0</v>
      </c>
      <c r="M422" s="57">
        <f t="shared" si="88"/>
        <v>0</v>
      </c>
    </row>
    <row r="423" spans="1:13" ht="30">
      <c r="A423" s="78" t="s">
        <v>147</v>
      </c>
      <c r="B423" s="52" t="s">
        <v>95</v>
      </c>
      <c r="C423" s="52">
        <v>10</v>
      </c>
      <c r="D423" s="52" t="s">
        <v>64</v>
      </c>
      <c r="E423" s="52" t="s">
        <v>344</v>
      </c>
      <c r="F423" s="52" t="s">
        <v>146</v>
      </c>
      <c r="G423" s="52"/>
      <c r="H423" s="52"/>
      <c r="I423" s="57">
        <f>I424</f>
        <v>42</v>
      </c>
      <c r="J423" s="57">
        <f t="shared" si="88"/>
        <v>42</v>
      </c>
      <c r="K423" s="172">
        <f t="shared" si="88"/>
        <v>0</v>
      </c>
      <c r="L423" s="57">
        <f t="shared" si="88"/>
        <v>0</v>
      </c>
      <c r="M423" s="57">
        <f t="shared" si="88"/>
        <v>0</v>
      </c>
    </row>
    <row r="424" spans="1:13" ht="30">
      <c r="A424" s="78" t="s">
        <v>149</v>
      </c>
      <c r="B424" s="52" t="s">
        <v>95</v>
      </c>
      <c r="C424" s="52">
        <v>10</v>
      </c>
      <c r="D424" s="52" t="s">
        <v>64</v>
      </c>
      <c r="E424" s="52" t="s">
        <v>344</v>
      </c>
      <c r="F424" s="52" t="s">
        <v>148</v>
      </c>
      <c r="G424" s="52"/>
      <c r="H424" s="52"/>
      <c r="I424" s="57">
        <f>I425</f>
        <v>42</v>
      </c>
      <c r="J424" s="57">
        <f t="shared" si="88"/>
        <v>42</v>
      </c>
      <c r="K424" s="172">
        <f t="shared" si="88"/>
        <v>0</v>
      </c>
      <c r="L424" s="57">
        <f t="shared" si="88"/>
        <v>0</v>
      </c>
      <c r="M424" s="57">
        <f t="shared" si="88"/>
        <v>0</v>
      </c>
    </row>
    <row r="425" spans="1:13" ht="18" customHeight="1">
      <c r="A425" s="80" t="s">
        <v>114</v>
      </c>
      <c r="B425" s="53" t="s">
        <v>95</v>
      </c>
      <c r="C425" s="53">
        <v>10</v>
      </c>
      <c r="D425" s="53" t="s">
        <v>64</v>
      </c>
      <c r="E425" s="53" t="s">
        <v>344</v>
      </c>
      <c r="F425" s="53" t="s">
        <v>148</v>
      </c>
      <c r="G425" s="53" t="s">
        <v>98</v>
      </c>
      <c r="H425" s="53"/>
      <c r="I425" s="59">
        <v>42</v>
      </c>
      <c r="J425" s="59">
        <v>42</v>
      </c>
      <c r="K425" s="174">
        <v>0</v>
      </c>
      <c r="L425" s="59">
        <v>0</v>
      </c>
      <c r="M425" s="59">
        <v>0</v>
      </c>
    </row>
    <row r="426" spans="1:13" ht="105.75" customHeight="1">
      <c r="A426" s="89" t="s">
        <v>262</v>
      </c>
      <c r="B426" s="52" t="s">
        <v>95</v>
      </c>
      <c r="C426" s="52" t="s">
        <v>77</v>
      </c>
      <c r="D426" s="52" t="s">
        <v>64</v>
      </c>
      <c r="E426" s="52" t="s">
        <v>345</v>
      </c>
      <c r="F426" s="52"/>
      <c r="G426" s="52"/>
      <c r="H426" s="52"/>
      <c r="I426" s="57">
        <f>I427</f>
        <v>90</v>
      </c>
      <c r="J426" s="57">
        <f aca="true" t="shared" si="89" ref="J426:M428">J427</f>
        <v>90</v>
      </c>
      <c r="K426" s="172">
        <f t="shared" si="89"/>
        <v>0</v>
      </c>
      <c r="L426" s="57">
        <f t="shared" si="89"/>
        <v>0</v>
      </c>
      <c r="M426" s="57">
        <f t="shared" si="89"/>
        <v>0</v>
      </c>
    </row>
    <row r="427" spans="1:13" ht="30">
      <c r="A427" s="78" t="s">
        <v>147</v>
      </c>
      <c r="B427" s="52" t="s">
        <v>95</v>
      </c>
      <c r="C427" s="52">
        <v>10</v>
      </c>
      <c r="D427" s="52" t="s">
        <v>64</v>
      </c>
      <c r="E427" s="52" t="s">
        <v>345</v>
      </c>
      <c r="F427" s="52" t="s">
        <v>146</v>
      </c>
      <c r="G427" s="52"/>
      <c r="H427" s="52"/>
      <c r="I427" s="57">
        <f>I428</f>
        <v>90</v>
      </c>
      <c r="J427" s="57">
        <f t="shared" si="89"/>
        <v>90</v>
      </c>
      <c r="K427" s="172">
        <f t="shared" si="89"/>
        <v>0</v>
      </c>
      <c r="L427" s="57">
        <f t="shared" si="89"/>
        <v>0</v>
      </c>
      <c r="M427" s="57">
        <f t="shared" si="89"/>
        <v>0</v>
      </c>
    </row>
    <row r="428" spans="1:13" ht="30">
      <c r="A428" s="78" t="s">
        <v>229</v>
      </c>
      <c r="B428" s="52" t="s">
        <v>95</v>
      </c>
      <c r="C428" s="52">
        <v>10</v>
      </c>
      <c r="D428" s="52" t="s">
        <v>64</v>
      </c>
      <c r="E428" s="52" t="s">
        <v>345</v>
      </c>
      <c r="F428" s="52" t="s">
        <v>150</v>
      </c>
      <c r="G428" s="52"/>
      <c r="H428" s="52"/>
      <c r="I428" s="57">
        <f>I429</f>
        <v>90</v>
      </c>
      <c r="J428" s="57">
        <f t="shared" si="89"/>
        <v>90</v>
      </c>
      <c r="K428" s="172">
        <f t="shared" si="89"/>
        <v>0</v>
      </c>
      <c r="L428" s="57">
        <f t="shared" si="89"/>
        <v>0</v>
      </c>
      <c r="M428" s="57">
        <f t="shared" si="89"/>
        <v>0</v>
      </c>
    </row>
    <row r="429" spans="1:13" ht="18">
      <c r="A429" s="80" t="s">
        <v>114</v>
      </c>
      <c r="B429" s="53" t="s">
        <v>95</v>
      </c>
      <c r="C429" s="53">
        <v>10</v>
      </c>
      <c r="D429" s="53" t="s">
        <v>64</v>
      </c>
      <c r="E429" s="53" t="s">
        <v>346</v>
      </c>
      <c r="F429" s="53" t="s">
        <v>150</v>
      </c>
      <c r="G429" s="53" t="s">
        <v>98</v>
      </c>
      <c r="H429" s="53"/>
      <c r="I429" s="59">
        <v>90</v>
      </c>
      <c r="J429" s="59">
        <v>90</v>
      </c>
      <c r="K429" s="174">
        <v>0</v>
      </c>
      <c r="L429" s="59">
        <v>0</v>
      </c>
      <c r="M429" s="59">
        <v>0</v>
      </c>
    </row>
    <row r="430" spans="1:13" ht="18">
      <c r="A430" s="81" t="s">
        <v>119</v>
      </c>
      <c r="B430" s="54" t="s">
        <v>95</v>
      </c>
      <c r="C430" s="54" t="s">
        <v>77</v>
      </c>
      <c r="D430" s="54" t="s">
        <v>66</v>
      </c>
      <c r="E430" s="54"/>
      <c r="F430" s="54"/>
      <c r="G430" s="54"/>
      <c r="H430" s="54"/>
      <c r="I430" s="56">
        <f>I431</f>
        <v>13494.699999999999</v>
      </c>
      <c r="J430" s="56">
        <f>J431</f>
        <v>13518.8</v>
      </c>
      <c r="K430" s="175">
        <f>K431</f>
        <v>0</v>
      </c>
      <c r="L430" s="56">
        <f>L431</f>
        <v>0</v>
      </c>
      <c r="M430" s="56">
        <f>M431</f>
        <v>0</v>
      </c>
    </row>
    <row r="431" spans="1:13" ht="18">
      <c r="A431" s="78" t="s">
        <v>32</v>
      </c>
      <c r="B431" s="52" t="s">
        <v>95</v>
      </c>
      <c r="C431" s="52" t="s">
        <v>77</v>
      </c>
      <c r="D431" s="52" t="s">
        <v>66</v>
      </c>
      <c r="E431" s="52" t="s">
        <v>280</v>
      </c>
      <c r="F431" s="52"/>
      <c r="G431" s="52"/>
      <c r="H431" s="52"/>
      <c r="I431" s="57">
        <f>I432+I436+I440+I446+I450</f>
        <v>13494.699999999999</v>
      </c>
      <c r="J431" s="57">
        <f>J432+J436+J440+J446+J450</f>
        <v>13518.8</v>
      </c>
      <c r="K431" s="172">
        <f>K432+K436+K440+K446+K450</f>
        <v>0</v>
      </c>
      <c r="L431" s="57">
        <f>L432+L436+L440+L446+L450</f>
        <v>0</v>
      </c>
      <c r="M431" s="57">
        <f>M432+M436+M440+M446+M450</f>
        <v>0</v>
      </c>
    </row>
    <row r="432" spans="1:13" ht="60">
      <c r="A432" s="121" t="s">
        <v>30</v>
      </c>
      <c r="B432" s="52" t="s">
        <v>95</v>
      </c>
      <c r="C432" s="52" t="s">
        <v>77</v>
      </c>
      <c r="D432" s="52" t="s">
        <v>66</v>
      </c>
      <c r="E432" s="52" t="s">
        <v>343</v>
      </c>
      <c r="F432" s="52"/>
      <c r="G432" s="52"/>
      <c r="H432" s="52"/>
      <c r="I432" s="57">
        <f>I433</f>
        <v>601.3</v>
      </c>
      <c r="J432" s="57">
        <f aca="true" t="shared" si="90" ref="J432:M434">J433</f>
        <v>625.4</v>
      </c>
      <c r="K432" s="172">
        <f t="shared" si="90"/>
        <v>0</v>
      </c>
      <c r="L432" s="57">
        <f t="shared" si="90"/>
        <v>0</v>
      </c>
      <c r="M432" s="57">
        <f t="shared" si="90"/>
        <v>0</v>
      </c>
    </row>
    <row r="433" spans="1:13" ht="30">
      <c r="A433" s="78" t="s">
        <v>147</v>
      </c>
      <c r="B433" s="52" t="s">
        <v>95</v>
      </c>
      <c r="C433" s="52" t="s">
        <v>77</v>
      </c>
      <c r="D433" s="52" t="s">
        <v>66</v>
      </c>
      <c r="E433" s="52" t="s">
        <v>343</v>
      </c>
      <c r="F433" s="52" t="s">
        <v>146</v>
      </c>
      <c r="G433" s="52"/>
      <c r="H433" s="52"/>
      <c r="I433" s="57">
        <f>I434</f>
        <v>601.3</v>
      </c>
      <c r="J433" s="57">
        <f t="shared" si="90"/>
        <v>625.4</v>
      </c>
      <c r="K433" s="172">
        <f t="shared" si="90"/>
        <v>0</v>
      </c>
      <c r="L433" s="57">
        <f t="shared" si="90"/>
        <v>0</v>
      </c>
      <c r="M433" s="57">
        <f t="shared" si="90"/>
        <v>0</v>
      </c>
    </row>
    <row r="434" spans="1:13" ht="30">
      <c r="A434" s="78" t="s">
        <v>149</v>
      </c>
      <c r="B434" s="52" t="s">
        <v>95</v>
      </c>
      <c r="C434" s="52" t="s">
        <v>77</v>
      </c>
      <c r="D434" s="52" t="s">
        <v>66</v>
      </c>
      <c r="E434" s="52" t="s">
        <v>343</v>
      </c>
      <c r="F434" s="52" t="s">
        <v>148</v>
      </c>
      <c r="G434" s="52"/>
      <c r="H434" s="52"/>
      <c r="I434" s="57">
        <f>I435</f>
        <v>601.3</v>
      </c>
      <c r="J434" s="57">
        <f t="shared" si="90"/>
        <v>625.4</v>
      </c>
      <c r="K434" s="172">
        <f t="shared" si="90"/>
        <v>0</v>
      </c>
      <c r="L434" s="57">
        <f t="shared" si="90"/>
        <v>0</v>
      </c>
      <c r="M434" s="57">
        <f t="shared" si="90"/>
        <v>0</v>
      </c>
    </row>
    <row r="435" spans="1:13" ht="18.75" customHeight="1">
      <c r="A435" s="80" t="s">
        <v>115</v>
      </c>
      <c r="B435" s="53" t="s">
        <v>95</v>
      </c>
      <c r="C435" s="53" t="s">
        <v>77</v>
      </c>
      <c r="D435" s="53" t="s">
        <v>66</v>
      </c>
      <c r="E435" s="53" t="s">
        <v>343</v>
      </c>
      <c r="F435" s="53" t="s">
        <v>148</v>
      </c>
      <c r="G435" s="53" t="s">
        <v>99</v>
      </c>
      <c r="H435" s="53"/>
      <c r="I435" s="59">
        <v>601.3</v>
      </c>
      <c r="J435" s="59">
        <v>625.4</v>
      </c>
      <c r="K435" s="174">
        <v>0</v>
      </c>
      <c r="L435" s="59">
        <v>0</v>
      </c>
      <c r="M435" s="59">
        <v>0</v>
      </c>
    </row>
    <row r="436" spans="1:13" ht="134.25" customHeight="1">
      <c r="A436" s="122" t="s">
        <v>237</v>
      </c>
      <c r="B436" s="52" t="s">
        <v>95</v>
      </c>
      <c r="C436" s="52" t="s">
        <v>77</v>
      </c>
      <c r="D436" s="52" t="s">
        <v>66</v>
      </c>
      <c r="E436" s="52" t="s">
        <v>342</v>
      </c>
      <c r="F436" s="52"/>
      <c r="G436" s="52"/>
      <c r="H436" s="52"/>
      <c r="I436" s="57">
        <f>I437</f>
        <v>172.5</v>
      </c>
      <c r="J436" s="57">
        <f aca="true" t="shared" si="91" ref="J436:M438">J437</f>
        <v>172.5</v>
      </c>
      <c r="K436" s="172">
        <f t="shared" si="91"/>
        <v>0</v>
      </c>
      <c r="L436" s="57">
        <f t="shared" si="91"/>
        <v>0</v>
      </c>
      <c r="M436" s="57">
        <f t="shared" si="91"/>
        <v>0</v>
      </c>
    </row>
    <row r="437" spans="1:13" ht="30">
      <c r="A437" s="78" t="s">
        <v>147</v>
      </c>
      <c r="B437" s="52" t="s">
        <v>95</v>
      </c>
      <c r="C437" s="52">
        <v>10</v>
      </c>
      <c r="D437" s="52" t="s">
        <v>66</v>
      </c>
      <c r="E437" s="52" t="s">
        <v>342</v>
      </c>
      <c r="F437" s="52" t="s">
        <v>146</v>
      </c>
      <c r="G437" s="52"/>
      <c r="H437" s="52"/>
      <c r="I437" s="57">
        <f>I438</f>
        <v>172.5</v>
      </c>
      <c r="J437" s="57">
        <f t="shared" si="91"/>
        <v>172.5</v>
      </c>
      <c r="K437" s="172">
        <f t="shared" si="91"/>
        <v>0</v>
      </c>
      <c r="L437" s="57">
        <f t="shared" si="91"/>
        <v>0</v>
      </c>
      <c r="M437" s="57">
        <f t="shared" si="91"/>
        <v>0</v>
      </c>
    </row>
    <row r="438" spans="1:13" ht="31.5" customHeight="1">
      <c r="A438" s="78" t="s">
        <v>229</v>
      </c>
      <c r="B438" s="52" t="s">
        <v>95</v>
      </c>
      <c r="C438" s="52">
        <v>10</v>
      </c>
      <c r="D438" s="52" t="s">
        <v>66</v>
      </c>
      <c r="E438" s="52" t="s">
        <v>342</v>
      </c>
      <c r="F438" s="52" t="s">
        <v>150</v>
      </c>
      <c r="G438" s="52"/>
      <c r="H438" s="52"/>
      <c r="I438" s="57">
        <f>I439</f>
        <v>172.5</v>
      </c>
      <c r="J438" s="57">
        <f t="shared" si="91"/>
        <v>172.5</v>
      </c>
      <c r="K438" s="172">
        <f t="shared" si="91"/>
        <v>0</v>
      </c>
      <c r="L438" s="57">
        <f t="shared" si="91"/>
        <v>0</v>
      </c>
      <c r="M438" s="57">
        <f t="shared" si="91"/>
        <v>0</v>
      </c>
    </row>
    <row r="439" spans="1:13" ht="21" customHeight="1">
      <c r="A439" s="80" t="s">
        <v>115</v>
      </c>
      <c r="B439" s="53" t="s">
        <v>95</v>
      </c>
      <c r="C439" s="53">
        <v>10</v>
      </c>
      <c r="D439" s="53" t="s">
        <v>66</v>
      </c>
      <c r="E439" s="53" t="s">
        <v>342</v>
      </c>
      <c r="F439" s="53" t="s">
        <v>150</v>
      </c>
      <c r="G439" s="53" t="s">
        <v>99</v>
      </c>
      <c r="H439" s="53"/>
      <c r="I439" s="59">
        <v>172.5</v>
      </c>
      <c r="J439" s="59">
        <v>172.5</v>
      </c>
      <c r="K439" s="174">
        <v>0</v>
      </c>
      <c r="L439" s="59">
        <v>0</v>
      </c>
      <c r="M439" s="59">
        <v>0</v>
      </c>
    </row>
    <row r="440" spans="1:13" ht="75.75" customHeight="1">
      <c r="A440" s="121" t="s">
        <v>244</v>
      </c>
      <c r="B440" s="52" t="s">
        <v>95</v>
      </c>
      <c r="C440" s="52" t="s">
        <v>77</v>
      </c>
      <c r="D440" s="52" t="s">
        <v>66</v>
      </c>
      <c r="E440" s="52" t="s">
        <v>341</v>
      </c>
      <c r="F440" s="52"/>
      <c r="G440" s="52"/>
      <c r="H440" s="52"/>
      <c r="I440" s="57">
        <f>I441</f>
        <v>12270.9</v>
      </c>
      <c r="J440" s="57">
        <f>J441</f>
        <v>12270.9</v>
      </c>
      <c r="K440" s="172">
        <f>K441</f>
        <v>0</v>
      </c>
      <c r="L440" s="57">
        <f>L441</f>
        <v>0</v>
      </c>
      <c r="M440" s="57">
        <f>M441</f>
        <v>0</v>
      </c>
    </row>
    <row r="441" spans="1:13" ht="30">
      <c r="A441" s="78" t="s">
        <v>147</v>
      </c>
      <c r="B441" s="52" t="s">
        <v>95</v>
      </c>
      <c r="C441" s="52">
        <v>10</v>
      </c>
      <c r="D441" s="52" t="s">
        <v>66</v>
      </c>
      <c r="E441" s="52" t="s">
        <v>341</v>
      </c>
      <c r="F441" s="52" t="s">
        <v>146</v>
      </c>
      <c r="G441" s="52"/>
      <c r="H441" s="52"/>
      <c r="I441" s="57">
        <f>I442+I444</f>
        <v>12270.9</v>
      </c>
      <c r="J441" s="57">
        <f>J442+J444</f>
        <v>12270.9</v>
      </c>
      <c r="K441" s="172">
        <f>K442+K444</f>
        <v>0</v>
      </c>
      <c r="L441" s="57">
        <f>L442+L444</f>
        <v>0</v>
      </c>
      <c r="M441" s="57">
        <f>M442+M444</f>
        <v>0</v>
      </c>
    </row>
    <row r="442" spans="1:13" ht="30">
      <c r="A442" s="78" t="s">
        <v>149</v>
      </c>
      <c r="B442" s="52" t="s">
        <v>95</v>
      </c>
      <c r="C442" s="52">
        <v>10</v>
      </c>
      <c r="D442" s="52" t="s">
        <v>66</v>
      </c>
      <c r="E442" s="52" t="s">
        <v>341</v>
      </c>
      <c r="F442" s="52" t="s">
        <v>148</v>
      </c>
      <c r="G442" s="52"/>
      <c r="H442" s="52"/>
      <c r="I442" s="57">
        <f>I443</f>
        <v>9615.9</v>
      </c>
      <c r="J442" s="57">
        <f>J443</f>
        <v>9615.9</v>
      </c>
      <c r="K442" s="172">
        <f>K443</f>
        <v>0</v>
      </c>
      <c r="L442" s="57">
        <f>L443</f>
        <v>0</v>
      </c>
      <c r="M442" s="57">
        <f>M443</f>
        <v>0</v>
      </c>
    </row>
    <row r="443" spans="1:13" ht="20.25" customHeight="1">
      <c r="A443" s="80" t="s">
        <v>115</v>
      </c>
      <c r="B443" s="53" t="s">
        <v>95</v>
      </c>
      <c r="C443" s="53">
        <v>10</v>
      </c>
      <c r="D443" s="53" t="s">
        <v>66</v>
      </c>
      <c r="E443" s="53" t="s">
        <v>341</v>
      </c>
      <c r="F443" s="53" t="s">
        <v>148</v>
      </c>
      <c r="G443" s="53" t="s">
        <v>99</v>
      </c>
      <c r="H443" s="53"/>
      <c r="I443" s="59">
        <v>9615.9</v>
      </c>
      <c r="J443" s="59">
        <v>9615.9</v>
      </c>
      <c r="K443" s="174">
        <v>0</v>
      </c>
      <c r="L443" s="59">
        <v>0</v>
      </c>
      <c r="M443" s="59">
        <v>0</v>
      </c>
    </row>
    <row r="444" spans="1:13" ht="30">
      <c r="A444" s="78" t="s">
        <v>229</v>
      </c>
      <c r="B444" s="52" t="s">
        <v>95</v>
      </c>
      <c r="C444" s="52">
        <v>10</v>
      </c>
      <c r="D444" s="52" t="s">
        <v>66</v>
      </c>
      <c r="E444" s="52" t="s">
        <v>341</v>
      </c>
      <c r="F444" s="52" t="s">
        <v>150</v>
      </c>
      <c r="G444" s="53"/>
      <c r="H444" s="53"/>
      <c r="I444" s="59">
        <f>I445</f>
        <v>2655</v>
      </c>
      <c r="J444" s="59">
        <f>J445</f>
        <v>2655</v>
      </c>
      <c r="K444" s="174">
        <f>K445</f>
        <v>0</v>
      </c>
      <c r="L444" s="59">
        <f>L445</f>
        <v>0</v>
      </c>
      <c r="M444" s="59">
        <f>M445</f>
        <v>0</v>
      </c>
    </row>
    <row r="445" spans="1:13" ht="13.5" customHeight="1">
      <c r="A445" s="80" t="s">
        <v>115</v>
      </c>
      <c r="B445" s="53" t="s">
        <v>95</v>
      </c>
      <c r="C445" s="53">
        <v>10</v>
      </c>
      <c r="D445" s="53" t="s">
        <v>66</v>
      </c>
      <c r="E445" s="53" t="s">
        <v>341</v>
      </c>
      <c r="F445" s="53" t="s">
        <v>150</v>
      </c>
      <c r="G445" s="53" t="s">
        <v>99</v>
      </c>
      <c r="H445" s="53"/>
      <c r="I445" s="59">
        <v>2655</v>
      </c>
      <c r="J445" s="59">
        <v>2655</v>
      </c>
      <c r="K445" s="174">
        <v>0</v>
      </c>
      <c r="L445" s="59">
        <v>0</v>
      </c>
      <c r="M445" s="59">
        <v>0</v>
      </c>
    </row>
    <row r="446" spans="1:13" ht="252" customHeight="1">
      <c r="A446" s="79" t="s">
        <v>475</v>
      </c>
      <c r="B446" s="53" t="s">
        <v>95</v>
      </c>
      <c r="C446" s="53" t="s">
        <v>77</v>
      </c>
      <c r="D446" s="53" t="s">
        <v>66</v>
      </c>
      <c r="E446" s="52" t="s">
        <v>340</v>
      </c>
      <c r="F446" s="52"/>
      <c r="G446" s="52"/>
      <c r="H446" s="52"/>
      <c r="I446" s="57">
        <f>I447</f>
        <v>200</v>
      </c>
      <c r="J446" s="57">
        <f aca="true" t="shared" si="92" ref="J446:M448">J447</f>
        <v>200</v>
      </c>
      <c r="K446" s="172">
        <f t="shared" si="92"/>
        <v>0</v>
      </c>
      <c r="L446" s="57">
        <f t="shared" si="92"/>
        <v>0</v>
      </c>
      <c r="M446" s="57">
        <f t="shared" si="92"/>
        <v>0</v>
      </c>
    </row>
    <row r="447" spans="1:13" ht="30">
      <c r="A447" s="78" t="s">
        <v>147</v>
      </c>
      <c r="B447" s="52" t="s">
        <v>95</v>
      </c>
      <c r="C447" s="52">
        <v>10</v>
      </c>
      <c r="D447" s="52" t="s">
        <v>66</v>
      </c>
      <c r="E447" s="52" t="s">
        <v>340</v>
      </c>
      <c r="F447" s="52" t="s">
        <v>146</v>
      </c>
      <c r="G447" s="52"/>
      <c r="H447" s="53"/>
      <c r="I447" s="57">
        <f>I448</f>
        <v>200</v>
      </c>
      <c r="J447" s="57">
        <f t="shared" si="92"/>
        <v>200</v>
      </c>
      <c r="K447" s="172">
        <f t="shared" si="92"/>
        <v>0</v>
      </c>
      <c r="L447" s="57">
        <f t="shared" si="92"/>
        <v>0</v>
      </c>
      <c r="M447" s="57">
        <f t="shared" si="92"/>
        <v>0</v>
      </c>
    </row>
    <row r="448" spans="1:13" ht="30">
      <c r="A448" s="78" t="s">
        <v>229</v>
      </c>
      <c r="B448" s="52" t="s">
        <v>95</v>
      </c>
      <c r="C448" s="52">
        <v>10</v>
      </c>
      <c r="D448" s="52" t="s">
        <v>66</v>
      </c>
      <c r="E448" s="52" t="s">
        <v>340</v>
      </c>
      <c r="F448" s="52" t="s">
        <v>150</v>
      </c>
      <c r="G448" s="52"/>
      <c r="H448" s="53"/>
      <c r="I448" s="57">
        <f>I449</f>
        <v>200</v>
      </c>
      <c r="J448" s="57">
        <f t="shared" si="92"/>
        <v>200</v>
      </c>
      <c r="K448" s="172">
        <f t="shared" si="92"/>
        <v>0</v>
      </c>
      <c r="L448" s="57">
        <f t="shared" si="92"/>
        <v>0</v>
      </c>
      <c r="M448" s="57">
        <f t="shared" si="92"/>
        <v>0</v>
      </c>
    </row>
    <row r="449" spans="1:13" ht="18">
      <c r="A449" s="80" t="s">
        <v>115</v>
      </c>
      <c r="B449" s="53" t="s">
        <v>95</v>
      </c>
      <c r="C449" s="53">
        <v>10</v>
      </c>
      <c r="D449" s="53" t="s">
        <v>66</v>
      </c>
      <c r="E449" s="53" t="s">
        <v>340</v>
      </c>
      <c r="F449" s="53" t="s">
        <v>150</v>
      </c>
      <c r="G449" s="53" t="s">
        <v>99</v>
      </c>
      <c r="H449" s="53"/>
      <c r="I449" s="59">
        <v>200</v>
      </c>
      <c r="J449" s="59">
        <v>200</v>
      </c>
      <c r="K449" s="174">
        <v>0</v>
      </c>
      <c r="L449" s="59">
        <v>0</v>
      </c>
      <c r="M449" s="59">
        <v>0</v>
      </c>
    </row>
    <row r="450" spans="1:13" ht="90.75" customHeight="1">
      <c r="A450" s="121" t="s">
        <v>338</v>
      </c>
      <c r="B450" s="52" t="s">
        <v>95</v>
      </c>
      <c r="C450" s="52" t="s">
        <v>77</v>
      </c>
      <c r="D450" s="52" t="s">
        <v>66</v>
      </c>
      <c r="E450" s="52" t="s">
        <v>339</v>
      </c>
      <c r="F450" s="52"/>
      <c r="G450" s="52"/>
      <c r="H450" s="52"/>
      <c r="I450" s="57">
        <f aca="true" t="shared" si="93" ref="I450:M452">I451</f>
        <v>250</v>
      </c>
      <c r="J450" s="57">
        <f t="shared" si="93"/>
        <v>250</v>
      </c>
      <c r="K450" s="172">
        <f t="shared" si="93"/>
        <v>0</v>
      </c>
      <c r="L450" s="57">
        <f t="shared" si="93"/>
        <v>0</v>
      </c>
      <c r="M450" s="57">
        <f t="shared" si="93"/>
        <v>0</v>
      </c>
    </row>
    <row r="451" spans="1:13" ht="30">
      <c r="A451" s="78" t="s">
        <v>147</v>
      </c>
      <c r="B451" s="52" t="s">
        <v>95</v>
      </c>
      <c r="C451" s="52">
        <v>10</v>
      </c>
      <c r="D451" s="52" t="s">
        <v>66</v>
      </c>
      <c r="E451" s="52" t="s">
        <v>339</v>
      </c>
      <c r="F451" s="52" t="s">
        <v>146</v>
      </c>
      <c r="G451" s="52"/>
      <c r="H451" s="52"/>
      <c r="I451" s="57">
        <f t="shared" si="93"/>
        <v>250</v>
      </c>
      <c r="J451" s="57">
        <f t="shared" si="93"/>
        <v>250</v>
      </c>
      <c r="K451" s="172">
        <f t="shared" si="93"/>
        <v>0</v>
      </c>
      <c r="L451" s="57">
        <f t="shared" si="93"/>
        <v>0</v>
      </c>
      <c r="M451" s="57">
        <f t="shared" si="93"/>
        <v>0</v>
      </c>
    </row>
    <row r="452" spans="1:13" ht="30">
      <c r="A452" s="78" t="s">
        <v>149</v>
      </c>
      <c r="B452" s="52" t="s">
        <v>95</v>
      </c>
      <c r="C452" s="52">
        <v>10</v>
      </c>
      <c r="D452" s="52" t="s">
        <v>66</v>
      </c>
      <c r="E452" s="52" t="s">
        <v>339</v>
      </c>
      <c r="F452" s="52" t="s">
        <v>148</v>
      </c>
      <c r="G452" s="52"/>
      <c r="H452" s="52"/>
      <c r="I452" s="57">
        <f>I453</f>
        <v>250</v>
      </c>
      <c r="J452" s="57">
        <f t="shared" si="93"/>
        <v>250</v>
      </c>
      <c r="K452" s="172">
        <f t="shared" si="93"/>
        <v>0</v>
      </c>
      <c r="L452" s="57">
        <f t="shared" si="93"/>
        <v>0</v>
      </c>
      <c r="M452" s="57">
        <f t="shared" si="93"/>
        <v>0</v>
      </c>
    </row>
    <row r="453" spans="1:13" ht="18" customHeight="1">
      <c r="A453" s="80" t="s">
        <v>115</v>
      </c>
      <c r="B453" s="53" t="s">
        <v>95</v>
      </c>
      <c r="C453" s="53">
        <v>10</v>
      </c>
      <c r="D453" s="53" t="s">
        <v>66</v>
      </c>
      <c r="E453" s="53" t="s">
        <v>339</v>
      </c>
      <c r="F453" s="53" t="s">
        <v>148</v>
      </c>
      <c r="G453" s="53" t="s">
        <v>99</v>
      </c>
      <c r="H453" s="53"/>
      <c r="I453" s="59">
        <v>250</v>
      </c>
      <c r="J453" s="59">
        <v>250</v>
      </c>
      <c r="K453" s="174">
        <v>0</v>
      </c>
      <c r="L453" s="59">
        <v>0</v>
      </c>
      <c r="M453" s="59">
        <v>0</v>
      </c>
    </row>
    <row r="454" spans="1:13" ht="21" customHeight="1">
      <c r="A454" s="81" t="s">
        <v>62</v>
      </c>
      <c r="B454" s="54" t="s">
        <v>95</v>
      </c>
      <c r="C454" s="54" t="s">
        <v>77</v>
      </c>
      <c r="D454" s="54" t="s">
        <v>71</v>
      </c>
      <c r="E454" s="54"/>
      <c r="F454" s="54" t="s">
        <v>84</v>
      </c>
      <c r="G454" s="54"/>
      <c r="H454" s="54"/>
      <c r="I454" s="56">
        <f>I455</f>
        <v>2425</v>
      </c>
      <c r="J454" s="56">
        <f aca="true" t="shared" si="94" ref="J454:M455">J455</f>
        <v>2425</v>
      </c>
      <c r="K454" s="175">
        <f t="shared" si="94"/>
        <v>0</v>
      </c>
      <c r="L454" s="56">
        <f t="shared" si="94"/>
        <v>0</v>
      </c>
      <c r="M454" s="56">
        <f t="shared" si="94"/>
        <v>0</v>
      </c>
    </row>
    <row r="455" spans="1:13" ht="18">
      <c r="A455" s="78" t="s">
        <v>32</v>
      </c>
      <c r="B455" s="52" t="s">
        <v>95</v>
      </c>
      <c r="C455" s="52" t="s">
        <v>77</v>
      </c>
      <c r="D455" s="52" t="s">
        <v>71</v>
      </c>
      <c r="E455" s="52" t="s">
        <v>280</v>
      </c>
      <c r="F455" s="52"/>
      <c r="G455" s="52"/>
      <c r="H455" s="52"/>
      <c r="I455" s="57">
        <f>I456</f>
        <v>2425</v>
      </c>
      <c r="J455" s="57">
        <f t="shared" si="94"/>
        <v>2425</v>
      </c>
      <c r="K455" s="172">
        <f t="shared" si="94"/>
        <v>0</v>
      </c>
      <c r="L455" s="57">
        <f t="shared" si="94"/>
        <v>0</v>
      </c>
      <c r="M455" s="57">
        <f t="shared" si="94"/>
        <v>0</v>
      </c>
    </row>
    <row r="456" spans="1:13" ht="45">
      <c r="A456" s="78" t="s">
        <v>35</v>
      </c>
      <c r="B456" s="52" t="s">
        <v>95</v>
      </c>
      <c r="C456" s="52">
        <v>10</v>
      </c>
      <c r="D456" s="52" t="s">
        <v>71</v>
      </c>
      <c r="E456" s="52" t="s">
        <v>337</v>
      </c>
      <c r="F456" s="52"/>
      <c r="G456" s="52"/>
      <c r="H456" s="52"/>
      <c r="I456" s="57">
        <f>I457+I460</f>
        <v>2425</v>
      </c>
      <c r="J456" s="57">
        <f>J457+J460</f>
        <v>2425</v>
      </c>
      <c r="K456" s="172">
        <f>K457+K460</f>
        <v>0</v>
      </c>
      <c r="L456" s="57">
        <f>L457+L460</f>
        <v>0</v>
      </c>
      <c r="M456" s="57">
        <f>M457+M460</f>
        <v>0</v>
      </c>
    </row>
    <row r="457" spans="1:13" ht="75.75" customHeight="1">
      <c r="A457" s="78" t="s">
        <v>264</v>
      </c>
      <c r="B457" s="52" t="s">
        <v>95</v>
      </c>
      <c r="C457" s="52" t="s">
        <v>77</v>
      </c>
      <c r="D457" s="52" t="s">
        <v>71</v>
      </c>
      <c r="E457" s="52" t="s">
        <v>337</v>
      </c>
      <c r="F457" s="52" t="s">
        <v>128</v>
      </c>
      <c r="G457" s="52"/>
      <c r="H457" s="52"/>
      <c r="I457" s="57">
        <f>I458</f>
        <v>2102</v>
      </c>
      <c r="J457" s="57">
        <f aca="true" t="shared" si="95" ref="J457:M458">J458</f>
        <v>2102</v>
      </c>
      <c r="K457" s="173">
        <f t="shared" si="95"/>
        <v>0</v>
      </c>
      <c r="L457" s="58">
        <f t="shared" si="95"/>
        <v>0</v>
      </c>
      <c r="M457" s="58">
        <f t="shared" si="95"/>
        <v>0</v>
      </c>
    </row>
    <row r="458" spans="1:13" ht="30">
      <c r="A458" s="78" t="s">
        <v>132</v>
      </c>
      <c r="B458" s="52" t="s">
        <v>95</v>
      </c>
      <c r="C458" s="52">
        <v>10</v>
      </c>
      <c r="D458" s="52" t="s">
        <v>71</v>
      </c>
      <c r="E458" s="52" t="s">
        <v>337</v>
      </c>
      <c r="F458" s="52" t="s">
        <v>129</v>
      </c>
      <c r="G458" s="52"/>
      <c r="H458" s="52"/>
      <c r="I458" s="57">
        <f>I459</f>
        <v>2102</v>
      </c>
      <c r="J458" s="57">
        <f t="shared" si="95"/>
        <v>2102</v>
      </c>
      <c r="K458" s="173">
        <f t="shared" si="95"/>
        <v>0</v>
      </c>
      <c r="L458" s="58">
        <f t="shared" si="95"/>
        <v>0</v>
      </c>
      <c r="M458" s="58">
        <f t="shared" si="95"/>
        <v>0</v>
      </c>
    </row>
    <row r="459" spans="1:13" ht="20.25" customHeight="1">
      <c r="A459" s="80" t="s">
        <v>115</v>
      </c>
      <c r="B459" s="53" t="s">
        <v>95</v>
      </c>
      <c r="C459" s="53">
        <v>10</v>
      </c>
      <c r="D459" s="53" t="s">
        <v>71</v>
      </c>
      <c r="E459" s="53" t="s">
        <v>337</v>
      </c>
      <c r="F459" s="53" t="s">
        <v>129</v>
      </c>
      <c r="G459" s="53" t="s">
        <v>99</v>
      </c>
      <c r="H459" s="53"/>
      <c r="I459" s="59">
        <v>2102</v>
      </c>
      <c r="J459" s="59">
        <v>2102</v>
      </c>
      <c r="K459" s="174">
        <v>0</v>
      </c>
      <c r="L459" s="59">
        <v>0</v>
      </c>
      <c r="M459" s="59">
        <v>0</v>
      </c>
    </row>
    <row r="460" spans="1:13" ht="30">
      <c r="A460" s="78" t="s">
        <v>130</v>
      </c>
      <c r="B460" s="52" t="s">
        <v>95</v>
      </c>
      <c r="C460" s="52">
        <v>10</v>
      </c>
      <c r="D460" s="52" t="s">
        <v>71</v>
      </c>
      <c r="E460" s="52" t="s">
        <v>337</v>
      </c>
      <c r="F460" s="52" t="s">
        <v>131</v>
      </c>
      <c r="G460" s="52"/>
      <c r="H460" s="52"/>
      <c r="I460" s="57">
        <f>I461</f>
        <v>323</v>
      </c>
      <c r="J460" s="57">
        <f aca="true" t="shared" si="96" ref="J460:M461">J461</f>
        <v>323</v>
      </c>
      <c r="K460" s="173">
        <f t="shared" si="96"/>
        <v>0</v>
      </c>
      <c r="L460" s="58">
        <f t="shared" si="96"/>
        <v>0</v>
      </c>
      <c r="M460" s="58">
        <f t="shared" si="96"/>
        <v>0</v>
      </c>
    </row>
    <row r="461" spans="1:13" ht="30">
      <c r="A461" s="79" t="s">
        <v>134</v>
      </c>
      <c r="B461" s="52" t="s">
        <v>95</v>
      </c>
      <c r="C461" s="52">
        <v>10</v>
      </c>
      <c r="D461" s="52" t="s">
        <v>71</v>
      </c>
      <c r="E461" s="52" t="s">
        <v>337</v>
      </c>
      <c r="F461" s="52" t="s">
        <v>133</v>
      </c>
      <c r="G461" s="52"/>
      <c r="H461" s="52"/>
      <c r="I461" s="57">
        <f>I462</f>
        <v>323</v>
      </c>
      <c r="J461" s="57">
        <f t="shared" si="96"/>
        <v>323</v>
      </c>
      <c r="K461" s="173">
        <f t="shared" si="96"/>
        <v>0</v>
      </c>
      <c r="L461" s="58">
        <f t="shared" si="96"/>
        <v>0</v>
      </c>
      <c r="M461" s="58">
        <f t="shared" si="96"/>
        <v>0</v>
      </c>
    </row>
    <row r="462" spans="1:13" ht="18" customHeight="1">
      <c r="A462" s="80" t="s">
        <v>115</v>
      </c>
      <c r="B462" s="53" t="s">
        <v>95</v>
      </c>
      <c r="C462" s="53">
        <v>10</v>
      </c>
      <c r="D462" s="53" t="s">
        <v>71</v>
      </c>
      <c r="E462" s="53" t="s">
        <v>337</v>
      </c>
      <c r="F462" s="53" t="s">
        <v>133</v>
      </c>
      <c r="G462" s="53" t="s">
        <v>99</v>
      </c>
      <c r="H462" s="53"/>
      <c r="I462" s="59">
        <v>323</v>
      </c>
      <c r="J462" s="59">
        <v>323</v>
      </c>
      <c r="K462" s="180">
        <v>0</v>
      </c>
      <c r="L462" s="60">
        <v>0</v>
      </c>
      <c r="M462" s="60">
        <v>0</v>
      </c>
    </row>
    <row r="463" spans="1:13" ht="61.5" customHeight="1">
      <c r="A463" s="84" t="s">
        <v>180</v>
      </c>
      <c r="B463" s="54" t="s">
        <v>431</v>
      </c>
      <c r="C463" s="53"/>
      <c r="D463" s="53"/>
      <c r="E463" s="53"/>
      <c r="F463" s="54"/>
      <c r="G463" s="54"/>
      <c r="H463" s="54"/>
      <c r="I463" s="56">
        <f>I466+I489+I560</f>
        <v>72566</v>
      </c>
      <c r="J463" s="56">
        <f>J466+J489+J560</f>
        <v>72536</v>
      </c>
      <c r="K463" s="180"/>
      <c r="L463" s="60"/>
      <c r="M463" s="60"/>
    </row>
    <row r="464" spans="1:13" ht="18">
      <c r="A464" s="81" t="s">
        <v>114</v>
      </c>
      <c r="B464" s="54" t="s">
        <v>431</v>
      </c>
      <c r="C464" s="54"/>
      <c r="D464" s="54"/>
      <c r="E464" s="54"/>
      <c r="F464" s="54"/>
      <c r="G464" s="54" t="s">
        <v>98</v>
      </c>
      <c r="H464" s="54"/>
      <c r="I464" s="56">
        <f>I474+I481+I488+I497+I502+I507+I513+I519+I525+I528+I531+I537+I543+I546+I549+I553+I556+I559+I568+I576+I571</f>
        <v>72566</v>
      </c>
      <c r="J464" s="56">
        <f>J474+J481+J488+J497+J502+J507+J513+J519+J525+J528+J531+J537+J543+J546+J549+J553+J556+J559+J568+J576+J571</f>
        <v>72536</v>
      </c>
      <c r="K464" s="180"/>
      <c r="L464" s="60"/>
      <c r="M464" s="60"/>
    </row>
    <row r="465" spans="1:13" ht="18">
      <c r="A465" s="81" t="s">
        <v>115</v>
      </c>
      <c r="B465" s="54" t="s">
        <v>431</v>
      </c>
      <c r="C465" s="54"/>
      <c r="D465" s="54"/>
      <c r="E465" s="54"/>
      <c r="F465" s="54"/>
      <c r="G465" s="54" t="s">
        <v>99</v>
      </c>
      <c r="H465" s="54"/>
      <c r="I465" s="56">
        <v>0</v>
      </c>
      <c r="J465" s="56">
        <v>0</v>
      </c>
      <c r="K465" s="180"/>
      <c r="L465" s="60"/>
      <c r="M465" s="60"/>
    </row>
    <row r="466" spans="1:13" ht="18">
      <c r="A466" s="81" t="s">
        <v>54</v>
      </c>
      <c r="B466" s="54" t="s">
        <v>431</v>
      </c>
      <c r="C466" s="54" t="s">
        <v>70</v>
      </c>
      <c r="D466" s="52"/>
      <c r="E466" s="52"/>
      <c r="F466" s="54"/>
      <c r="G466" s="54"/>
      <c r="H466" s="54"/>
      <c r="I466" s="56">
        <f>I467</f>
        <v>39343</v>
      </c>
      <c r="J466" s="56">
        <f>J467</f>
        <v>39343</v>
      </c>
      <c r="K466" s="180"/>
      <c r="L466" s="60"/>
      <c r="M466" s="60"/>
    </row>
    <row r="467" spans="1:13" ht="18">
      <c r="A467" s="81" t="s">
        <v>446</v>
      </c>
      <c r="B467" s="54" t="s">
        <v>431</v>
      </c>
      <c r="C467" s="54" t="s">
        <v>70</v>
      </c>
      <c r="D467" s="54" t="s">
        <v>64</v>
      </c>
      <c r="E467" s="54"/>
      <c r="F467" s="54"/>
      <c r="G467" s="54"/>
      <c r="H467" s="54"/>
      <c r="I467" s="56">
        <f>I468+I475+I482</f>
        <v>39343</v>
      </c>
      <c r="J467" s="56">
        <f>J468+J475+J482</f>
        <v>39343</v>
      </c>
      <c r="K467" s="180"/>
      <c r="L467" s="60"/>
      <c r="M467" s="60"/>
    </row>
    <row r="468" spans="1:13" ht="45.75" customHeight="1">
      <c r="A468" s="78" t="s">
        <v>182</v>
      </c>
      <c r="B468" s="52" t="s">
        <v>431</v>
      </c>
      <c r="C468" s="52" t="s">
        <v>70</v>
      </c>
      <c r="D468" s="52" t="s">
        <v>64</v>
      </c>
      <c r="E468" s="52" t="s">
        <v>286</v>
      </c>
      <c r="F468" s="53"/>
      <c r="G468" s="53"/>
      <c r="H468" s="53"/>
      <c r="I468" s="57">
        <f aca="true" t="shared" si="97" ref="I468:J473">I469</f>
        <v>7335.4</v>
      </c>
      <c r="J468" s="57">
        <f t="shared" si="97"/>
        <v>7335.4</v>
      </c>
      <c r="K468" s="180"/>
      <c r="L468" s="60"/>
      <c r="M468" s="60"/>
    </row>
    <row r="469" spans="1:13" ht="45">
      <c r="A469" s="79" t="s">
        <v>166</v>
      </c>
      <c r="B469" s="52" t="s">
        <v>431</v>
      </c>
      <c r="C469" s="52" t="s">
        <v>70</v>
      </c>
      <c r="D469" s="52" t="s">
        <v>64</v>
      </c>
      <c r="E469" s="52" t="s">
        <v>266</v>
      </c>
      <c r="F469" s="52"/>
      <c r="G469" s="52"/>
      <c r="H469" s="52"/>
      <c r="I469" s="57">
        <f t="shared" si="97"/>
        <v>7335.4</v>
      </c>
      <c r="J469" s="57">
        <f t="shared" si="97"/>
        <v>7335.4</v>
      </c>
      <c r="K469" s="180"/>
      <c r="L469" s="60"/>
      <c r="M469" s="60"/>
    </row>
    <row r="470" spans="1:13" ht="45">
      <c r="A470" s="78" t="s">
        <v>216</v>
      </c>
      <c r="B470" s="52" t="s">
        <v>431</v>
      </c>
      <c r="C470" s="52" t="s">
        <v>70</v>
      </c>
      <c r="D470" s="52" t="s">
        <v>64</v>
      </c>
      <c r="E470" s="52" t="s">
        <v>267</v>
      </c>
      <c r="F470" s="52"/>
      <c r="G470" s="52"/>
      <c r="H470" s="52"/>
      <c r="I470" s="57">
        <f t="shared" si="97"/>
        <v>7335.4</v>
      </c>
      <c r="J470" s="57">
        <f t="shared" si="97"/>
        <v>7335.4</v>
      </c>
      <c r="K470" s="180"/>
      <c r="L470" s="60"/>
      <c r="M470" s="60"/>
    </row>
    <row r="471" spans="1:13" ht="18">
      <c r="A471" s="83" t="s">
        <v>310</v>
      </c>
      <c r="B471" s="52" t="s">
        <v>431</v>
      </c>
      <c r="C471" s="52" t="s">
        <v>70</v>
      </c>
      <c r="D471" s="52" t="s">
        <v>64</v>
      </c>
      <c r="E471" s="52" t="s">
        <v>268</v>
      </c>
      <c r="F471" s="53"/>
      <c r="G471" s="53"/>
      <c r="H471" s="52"/>
      <c r="I471" s="57">
        <f t="shared" si="97"/>
        <v>7335.4</v>
      </c>
      <c r="J471" s="57">
        <f t="shared" si="97"/>
        <v>7335.4</v>
      </c>
      <c r="K471" s="180"/>
      <c r="L471" s="60"/>
      <c r="M471" s="60"/>
    </row>
    <row r="472" spans="1:13" ht="45">
      <c r="A472" s="78" t="s">
        <v>137</v>
      </c>
      <c r="B472" s="52" t="s">
        <v>431</v>
      </c>
      <c r="C472" s="52" t="s">
        <v>70</v>
      </c>
      <c r="D472" s="52" t="s">
        <v>64</v>
      </c>
      <c r="E472" s="52" t="s">
        <v>268</v>
      </c>
      <c r="F472" s="52" t="s">
        <v>136</v>
      </c>
      <c r="G472" s="52"/>
      <c r="H472" s="52"/>
      <c r="I472" s="57">
        <f t="shared" si="97"/>
        <v>7335.4</v>
      </c>
      <c r="J472" s="57">
        <f t="shared" si="97"/>
        <v>7335.4</v>
      </c>
      <c r="K472" s="180"/>
      <c r="L472" s="60"/>
      <c r="M472" s="60"/>
    </row>
    <row r="473" spans="1:13" ht="18">
      <c r="A473" s="78" t="s">
        <v>139</v>
      </c>
      <c r="B473" s="52" t="s">
        <v>431</v>
      </c>
      <c r="C473" s="52" t="s">
        <v>70</v>
      </c>
      <c r="D473" s="52" t="s">
        <v>64</v>
      </c>
      <c r="E473" s="52" t="s">
        <v>269</v>
      </c>
      <c r="F473" s="52" t="s">
        <v>138</v>
      </c>
      <c r="G473" s="52"/>
      <c r="H473" s="52"/>
      <c r="I473" s="57">
        <f t="shared" si="97"/>
        <v>7335.4</v>
      </c>
      <c r="J473" s="57">
        <f t="shared" si="97"/>
        <v>7335.4</v>
      </c>
      <c r="K473" s="180"/>
      <c r="L473" s="60"/>
      <c r="M473" s="60"/>
    </row>
    <row r="474" spans="1:13" ht="21.75" customHeight="1">
      <c r="A474" s="80" t="s">
        <v>114</v>
      </c>
      <c r="B474" s="53" t="s">
        <v>431</v>
      </c>
      <c r="C474" s="53" t="s">
        <v>70</v>
      </c>
      <c r="D474" s="53" t="s">
        <v>64</v>
      </c>
      <c r="E474" s="53" t="s">
        <v>269</v>
      </c>
      <c r="F474" s="53" t="s">
        <v>138</v>
      </c>
      <c r="G474" s="53" t="s">
        <v>98</v>
      </c>
      <c r="H474" s="53"/>
      <c r="I474" s="59">
        <v>7335.4</v>
      </c>
      <c r="J474" s="59">
        <v>7335.4</v>
      </c>
      <c r="K474" s="180"/>
      <c r="L474" s="60"/>
      <c r="M474" s="60"/>
    </row>
    <row r="475" spans="1:13" ht="45">
      <c r="A475" s="78" t="s">
        <v>199</v>
      </c>
      <c r="B475" s="52" t="s">
        <v>431</v>
      </c>
      <c r="C475" s="52" t="s">
        <v>70</v>
      </c>
      <c r="D475" s="52" t="s">
        <v>64</v>
      </c>
      <c r="E475" s="52" t="s">
        <v>331</v>
      </c>
      <c r="F475" s="52"/>
      <c r="G475" s="52"/>
      <c r="H475" s="52"/>
      <c r="I475" s="57">
        <f>I476</f>
        <v>22032.8</v>
      </c>
      <c r="J475" s="57">
        <f>J476</f>
        <v>22032.8</v>
      </c>
      <c r="K475" s="180"/>
      <c r="L475" s="60"/>
      <c r="M475" s="60"/>
    </row>
    <row r="476" spans="1:13" ht="45">
      <c r="A476" s="78" t="s">
        <v>34</v>
      </c>
      <c r="B476" s="52" t="s">
        <v>431</v>
      </c>
      <c r="C476" s="52" t="s">
        <v>70</v>
      </c>
      <c r="D476" s="52" t="s">
        <v>64</v>
      </c>
      <c r="E476" s="52" t="s">
        <v>333</v>
      </c>
      <c r="F476" s="52"/>
      <c r="G476" s="52"/>
      <c r="H476" s="52"/>
      <c r="I476" s="57">
        <f>I477</f>
        <v>22032.8</v>
      </c>
      <c r="J476" s="57">
        <f>J477</f>
        <v>22032.8</v>
      </c>
      <c r="K476" s="180"/>
      <c r="L476" s="60"/>
      <c r="M476" s="60"/>
    </row>
    <row r="477" spans="1:13" ht="60">
      <c r="A477" s="79" t="s">
        <v>202</v>
      </c>
      <c r="B477" s="52" t="s">
        <v>431</v>
      </c>
      <c r="C477" s="52" t="s">
        <v>70</v>
      </c>
      <c r="D477" s="52" t="s">
        <v>64</v>
      </c>
      <c r="E477" s="52" t="s">
        <v>334</v>
      </c>
      <c r="F477" s="52"/>
      <c r="G477" s="52"/>
      <c r="H477" s="52"/>
      <c r="I477" s="57">
        <f aca="true" t="shared" si="98" ref="I477:J480">I478</f>
        <v>22032.8</v>
      </c>
      <c r="J477" s="57">
        <f t="shared" si="98"/>
        <v>22032.8</v>
      </c>
      <c r="K477" s="180"/>
      <c r="L477" s="60"/>
      <c r="M477" s="60"/>
    </row>
    <row r="478" spans="1:13" ht="18">
      <c r="A478" s="79" t="s">
        <v>310</v>
      </c>
      <c r="B478" s="52" t="s">
        <v>431</v>
      </c>
      <c r="C478" s="52" t="s">
        <v>70</v>
      </c>
      <c r="D478" s="52" t="s">
        <v>64</v>
      </c>
      <c r="E478" s="52" t="s">
        <v>335</v>
      </c>
      <c r="F478" s="52"/>
      <c r="G478" s="52"/>
      <c r="H478" s="52"/>
      <c r="I478" s="57">
        <f t="shared" si="98"/>
        <v>22032.8</v>
      </c>
      <c r="J478" s="57">
        <f t="shared" si="98"/>
        <v>22032.8</v>
      </c>
      <c r="K478" s="180"/>
      <c r="L478" s="60"/>
      <c r="M478" s="60"/>
    </row>
    <row r="479" spans="1:13" ht="45">
      <c r="A479" s="78" t="s">
        <v>137</v>
      </c>
      <c r="B479" s="52" t="s">
        <v>431</v>
      </c>
      <c r="C479" s="52" t="s">
        <v>70</v>
      </c>
      <c r="D479" s="52" t="s">
        <v>64</v>
      </c>
      <c r="E479" s="52" t="s">
        <v>335</v>
      </c>
      <c r="F479" s="52" t="s">
        <v>136</v>
      </c>
      <c r="G479" s="52"/>
      <c r="H479" s="52"/>
      <c r="I479" s="57">
        <f t="shared" si="98"/>
        <v>22032.8</v>
      </c>
      <c r="J479" s="57">
        <f t="shared" si="98"/>
        <v>22032.8</v>
      </c>
      <c r="K479" s="180"/>
      <c r="L479" s="60"/>
      <c r="M479" s="60"/>
    </row>
    <row r="480" spans="1:13" ht="18">
      <c r="A480" s="78" t="s">
        <v>139</v>
      </c>
      <c r="B480" s="52" t="s">
        <v>431</v>
      </c>
      <c r="C480" s="52" t="s">
        <v>70</v>
      </c>
      <c r="D480" s="52" t="s">
        <v>64</v>
      </c>
      <c r="E480" s="52" t="s">
        <v>335</v>
      </c>
      <c r="F480" s="52" t="s">
        <v>138</v>
      </c>
      <c r="G480" s="52"/>
      <c r="H480" s="52"/>
      <c r="I480" s="57">
        <f t="shared" si="98"/>
        <v>22032.8</v>
      </c>
      <c r="J480" s="57">
        <f t="shared" si="98"/>
        <v>22032.8</v>
      </c>
      <c r="K480" s="180"/>
      <c r="L480" s="60"/>
      <c r="M480" s="60"/>
    </row>
    <row r="481" spans="1:13" ht="19.5" customHeight="1">
      <c r="A481" s="80" t="s">
        <v>114</v>
      </c>
      <c r="B481" s="53" t="s">
        <v>431</v>
      </c>
      <c r="C481" s="53" t="s">
        <v>70</v>
      </c>
      <c r="D481" s="53" t="s">
        <v>64</v>
      </c>
      <c r="E481" s="53" t="s">
        <v>335</v>
      </c>
      <c r="F481" s="53" t="s">
        <v>138</v>
      </c>
      <c r="G481" s="53" t="s">
        <v>98</v>
      </c>
      <c r="H481" s="53"/>
      <c r="I481" s="59">
        <v>22032.8</v>
      </c>
      <c r="J481" s="59">
        <v>22032.8</v>
      </c>
      <c r="K481" s="180"/>
      <c r="L481" s="60"/>
      <c r="M481" s="60"/>
    </row>
    <row r="482" spans="1:13" ht="58.5" customHeight="1">
      <c r="A482" s="78" t="s">
        <v>200</v>
      </c>
      <c r="B482" s="52" t="s">
        <v>431</v>
      </c>
      <c r="C482" s="52" t="s">
        <v>70</v>
      </c>
      <c r="D482" s="52" t="s">
        <v>64</v>
      </c>
      <c r="E482" s="52" t="s">
        <v>413</v>
      </c>
      <c r="F482" s="52"/>
      <c r="G482" s="52"/>
      <c r="H482" s="52"/>
      <c r="I482" s="57">
        <f aca="true" t="shared" si="99" ref="I482:J487">I483</f>
        <v>9974.8</v>
      </c>
      <c r="J482" s="57">
        <f t="shared" si="99"/>
        <v>9974.8</v>
      </c>
      <c r="K482" s="180"/>
      <c r="L482" s="60"/>
      <c r="M482" s="60"/>
    </row>
    <row r="483" spans="1:13" ht="60">
      <c r="A483" s="78" t="s">
        <v>201</v>
      </c>
      <c r="B483" s="52" t="s">
        <v>431</v>
      </c>
      <c r="C483" s="52" t="s">
        <v>70</v>
      </c>
      <c r="D483" s="52" t="s">
        <v>64</v>
      </c>
      <c r="E483" s="52" t="s">
        <v>424</v>
      </c>
      <c r="F483" s="52"/>
      <c r="G483" s="52"/>
      <c r="H483" s="52"/>
      <c r="I483" s="57">
        <f t="shared" si="99"/>
        <v>9974.8</v>
      </c>
      <c r="J483" s="57">
        <f t="shared" si="99"/>
        <v>9974.8</v>
      </c>
      <c r="K483" s="180"/>
      <c r="L483" s="60"/>
      <c r="M483" s="60"/>
    </row>
    <row r="484" spans="1:13" ht="75">
      <c r="A484" s="78" t="s">
        <v>421</v>
      </c>
      <c r="B484" s="52" t="s">
        <v>431</v>
      </c>
      <c r="C484" s="52" t="s">
        <v>70</v>
      </c>
      <c r="D484" s="52" t="s">
        <v>64</v>
      </c>
      <c r="E484" s="52" t="s">
        <v>423</v>
      </c>
      <c r="F484" s="52"/>
      <c r="G484" s="52"/>
      <c r="H484" s="52"/>
      <c r="I484" s="57">
        <f t="shared" si="99"/>
        <v>9974.8</v>
      </c>
      <c r="J484" s="57">
        <f t="shared" si="99"/>
        <v>9974.8</v>
      </c>
      <c r="K484" s="180"/>
      <c r="L484" s="60"/>
      <c r="M484" s="60"/>
    </row>
    <row r="485" spans="1:13" ht="18">
      <c r="A485" s="79" t="s">
        <v>310</v>
      </c>
      <c r="B485" s="52" t="s">
        <v>431</v>
      </c>
      <c r="C485" s="52" t="s">
        <v>70</v>
      </c>
      <c r="D485" s="52" t="s">
        <v>64</v>
      </c>
      <c r="E485" s="52" t="s">
        <v>422</v>
      </c>
      <c r="F485" s="52"/>
      <c r="G485" s="52"/>
      <c r="H485" s="52"/>
      <c r="I485" s="57">
        <f t="shared" si="99"/>
        <v>9974.8</v>
      </c>
      <c r="J485" s="57">
        <f t="shared" si="99"/>
        <v>9974.8</v>
      </c>
      <c r="K485" s="180"/>
      <c r="L485" s="60"/>
      <c r="M485" s="60"/>
    </row>
    <row r="486" spans="1:13" ht="45">
      <c r="A486" s="78" t="s">
        <v>137</v>
      </c>
      <c r="B486" s="52" t="s">
        <v>431</v>
      </c>
      <c r="C486" s="52" t="s">
        <v>70</v>
      </c>
      <c r="D486" s="52" t="s">
        <v>64</v>
      </c>
      <c r="E486" s="52" t="s">
        <v>422</v>
      </c>
      <c r="F486" s="52" t="s">
        <v>136</v>
      </c>
      <c r="G486" s="52"/>
      <c r="H486" s="52"/>
      <c r="I486" s="57">
        <f t="shared" si="99"/>
        <v>9974.8</v>
      </c>
      <c r="J486" s="57">
        <f t="shared" si="99"/>
        <v>9974.8</v>
      </c>
      <c r="K486" s="180"/>
      <c r="L486" s="60"/>
      <c r="M486" s="60"/>
    </row>
    <row r="487" spans="1:13" ht="18">
      <c r="A487" s="78" t="s">
        <v>139</v>
      </c>
      <c r="B487" s="52" t="s">
        <v>431</v>
      </c>
      <c r="C487" s="52" t="s">
        <v>70</v>
      </c>
      <c r="D487" s="52" t="s">
        <v>64</v>
      </c>
      <c r="E487" s="52" t="s">
        <v>422</v>
      </c>
      <c r="F487" s="52" t="s">
        <v>138</v>
      </c>
      <c r="G487" s="52"/>
      <c r="H487" s="52"/>
      <c r="I487" s="57">
        <f t="shared" si="99"/>
        <v>9974.8</v>
      </c>
      <c r="J487" s="57">
        <f t="shared" si="99"/>
        <v>9974.8</v>
      </c>
      <c r="K487" s="180"/>
      <c r="L487" s="60"/>
      <c r="M487" s="60"/>
    </row>
    <row r="488" spans="1:13" ht="17.25" customHeight="1">
      <c r="A488" s="80" t="s">
        <v>114</v>
      </c>
      <c r="B488" s="53" t="s">
        <v>431</v>
      </c>
      <c r="C488" s="53" t="s">
        <v>70</v>
      </c>
      <c r="D488" s="53" t="s">
        <v>64</v>
      </c>
      <c r="E488" s="53" t="s">
        <v>422</v>
      </c>
      <c r="F488" s="53" t="s">
        <v>138</v>
      </c>
      <c r="G488" s="53" t="s">
        <v>98</v>
      </c>
      <c r="H488" s="53"/>
      <c r="I488" s="59">
        <v>9974.8</v>
      </c>
      <c r="J488" s="59">
        <v>9974.8</v>
      </c>
      <c r="K488" s="180"/>
      <c r="L488" s="60"/>
      <c r="M488" s="60"/>
    </row>
    <row r="489" spans="1:13" ht="18">
      <c r="A489" s="81" t="s">
        <v>110</v>
      </c>
      <c r="B489" s="63" t="s">
        <v>431</v>
      </c>
      <c r="C489" s="54" t="s">
        <v>67</v>
      </c>
      <c r="D489" s="52"/>
      <c r="E489" s="52"/>
      <c r="F489" s="52"/>
      <c r="G489" s="52"/>
      <c r="H489" s="53"/>
      <c r="I489" s="56">
        <f>I490+I538</f>
        <v>26423</v>
      </c>
      <c r="J489" s="56">
        <f>J490+J538</f>
        <v>26393</v>
      </c>
      <c r="K489" s="180"/>
      <c r="L489" s="60"/>
      <c r="M489" s="60"/>
    </row>
    <row r="490" spans="1:13" ht="18">
      <c r="A490" s="81" t="s">
        <v>59</v>
      </c>
      <c r="B490" s="63" t="s">
        <v>431</v>
      </c>
      <c r="C490" s="54" t="s">
        <v>67</v>
      </c>
      <c r="D490" s="54" t="s">
        <v>63</v>
      </c>
      <c r="E490" s="54"/>
      <c r="F490" s="54"/>
      <c r="G490" s="54"/>
      <c r="H490" s="54"/>
      <c r="I490" s="56">
        <f>I491</f>
        <v>19590.8</v>
      </c>
      <c r="J490" s="56">
        <f>J491</f>
        <v>19560.8</v>
      </c>
      <c r="K490" s="180"/>
      <c r="L490" s="60"/>
      <c r="M490" s="60"/>
    </row>
    <row r="491" spans="1:13" ht="45">
      <c r="A491" s="79" t="s">
        <v>199</v>
      </c>
      <c r="B491" s="52" t="s">
        <v>431</v>
      </c>
      <c r="C491" s="52" t="s">
        <v>67</v>
      </c>
      <c r="D491" s="52" t="s">
        <v>63</v>
      </c>
      <c r="E491" s="52" t="s">
        <v>331</v>
      </c>
      <c r="F491" s="52"/>
      <c r="G491" s="52"/>
      <c r="H491" s="52"/>
      <c r="I491" s="57">
        <f>I492+I508+I514+I520+I532</f>
        <v>19590.8</v>
      </c>
      <c r="J491" s="57">
        <f>J492+J508+J514+J520+J532</f>
        <v>19560.8</v>
      </c>
      <c r="K491" s="180"/>
      <c r="L491" s="60"/>
      <c r="M491" s="60"/>
    </row>
    <row r="492" spans="1:13" ht="30.75" customHeight="1">
      <c r="A492" s="79" t="s">
        <v>217</v>
      </c>
      <c r="B492" s="52" t="s">
        <v>431</v>
      </c>
      <c r="C492" s="52" t="s">
        <v>67</v>
      </c>
      <c r="D492" s="52" t="s">
        <v>63</v>
      </c>
      <c r="E492" s="52" t="s">
        <v>332</v>
      </c>
      <c r="F492" s="52"/>
      <c r="G492" s="52"/>
      <c r="H492" s="52"/>
      <c r="I492" s="57">
        <f>I493+I498+I503</f>
        <v>30</v>
      </c>
      <c r="J492" s="57">
        <f>J493+J498+J503</f>
        <v>0</v>
      </c>
      <c r="K492" s="180"/>
      <c r="L492" s="60"/>
      <c r="M492" s="60"/>
    </row>
    <row r="493" spans="1:13" ht="30">
      <c r="A493" s="79" t="s">
        <v>220</v>
      </c>
      <c r="B493" s="52" t="s">
        <v>431</v>
      </c>
      <c r="C493" s="52" t="s">
        <v>67</v>
      </c>
      <c r="D493" s="52" t="s">
        <v>63</v>
      </c>
      <c r="E493" s="128" t="s">
        <v>218</v>
      </c>
      <c r="F493" s="52"/>
      <c r="G493" s="52"/>
      <c r="H493" s="52"/>
      <c r="I493" s="57">
        <f aca="true" t="shared" si="100" ref="I493:J496">I494</f>
        <v>10</v>
      </c>
      <c r="J493" s="57">
        <f t="shared" si="100"/>
        <v>0</v>
      </c>
      <c r="K493" s="180"/>
      <c r="L493" s="60"/>
      <c r="M493" s="60"/>
    </row>
    <row r="494" spans="1:13" ht="18">
      <c r="A494" s="79" t="s">
        <v>310</v>
      </c>
      <c r="B494" s="52" t="s">
        <v>431</v>
      </c>
      <c r="C494" s="52" t="s">
        <v>67</v>
      </c>
      <c r="D494" s="52" t="s">
        <v>63</v>
      </c>
      <c r="E494" s="132" t="s">
        <v>219</v>
      </c>
      <c r="F494" s="52"/>
      <c r="G494" s="52"/>
      <c r="H494" s="52"/>
      <c r="I494" s="57">
        <f t="shared" si="100"/>
        <v>10</v>
      </c>
      <c r="J494" s="57">
        <f t="shared" si="100"/>
        <v>0</v>
      </c>
      <c r="K494" s="180"/>
      <c r="L494" s="60"/>
      <c r="M494" s="60"/>
    </row>
    <row r="495" spans="1:13" ht="45">
      <c r="A495" s="78" t="s">
        <v>137</v>
      </c>
      <c r="B495" s="52" t="s">
        <v>431</v>
      </c>
      <c r="C495" s="52" t="s">
        <v>67</v>
      </c>
      <c r="D495" s="52" t="s">
        <v>63</v>
      </c>
      <c r="E495" s="52" t="s">
        <v>219</v>
      </c>
      <c r="F495" s="52" t="s">
        <v>136</v>
      </c>
      <c r="G495" s="52"/>
      <c r="H495" s="52"/>
      <c r="I495" s="57">
        <f t="shared" si="100"/>
        <v>10</v>
      </c>
      <c r="J495" s="57">
        <f t="shared" si="100"/>
        <v>0</v>
      </c>
      <c r="K495" s="180"/>
      <c r="L495" s="60"/>
      <c r="M495" s="60"/>
    </row>
    <row r="496" spans="1:13" ht="18">
      <c r="A496" s="78" t="s">
        <v>139</v>
      </c>
      <c r="B496" s="52" t="s">
        <v>431</v>
      </c>
      <c r="C496" s="52" t="s">
        <v>67</v>
      </c>
      <c r="D496" s="52" t="s">
        <v>63</v>
      </c>
      <c r="E496" s="52" t="s">
        <v>219</v>
      </c>
      <c r="F496" s="52" t="s">
        <v>138</v>
      </c>
      <c r="G496" s="52"/>
      <c r="H496" s="52"/>
      <c r="I496" s="57">
        <f t="shared" si="100"/>
        <v>10</v>
      </c>
      <c r="J496" s="57">
        <f t="shared" si="100"/>
        <v>0</v>
      </c>
      <c r="K496" s="180"/>
      <c r="L496" s="60"/>
      <c r="M496" s="60"/>
    </row>
    <row r="497" spans="1:13" ht="21.75" customHeight="1">
      <c r="A497" s="82" t="s">
        <v>114</v>
      </c>
      <c r="B497" s="52" t="s">
        <v>431</v>
      </c>
      <c r="C497" s="53" t="s">
        <v>67</v>
      </c>
      <c r="D497" s="53" t="s">
        <v>63</v>
      </c>
      <c r="E497" s="53" t="s">
        <v>219</v>
      </c>
      <c r="F497" s="53" t="s">
        <v>138</v>
      </c>
      <c r="G497" s="53" t="s">
        <v>98</v>
      </c>
      <c r="H497" s="52"/>
      <c r="I497" s="59">
        <v>10</v>
      </c>
      <c r="J497" s="59">
        <v>0</v>
      </c>
      <c r="K497" s="180"/>
      <c r="L497" s="60"/>
      <c r="M497" s="60"/>
    </row>
    <row r="498" spans="1:13" ht="45">
      <c r="A498" s="130" t="s">
        <v>387</v>
      </c>
      <c r="B498" s="52" t="s">
        <v>431</v>
      </c>
      <c r="C498" s="52" t="s">
        <v>67</v>
      </c>
      <c r="D498" s="52" t="s">
        <v>63</v>
      </c>
      <c r="E498" s="128" t="s">
        <v>388</v>
      </c>
      <c r="F498" s="53"/>
      <c r="G498" s="53"/>
      <c r="H498" s="53"/>
      <c r="I498" s="57">
        <f aca="true" t="shared" si="101" ref="I498:J501">I499</f>
        <v>10</v>
      </c>
      <c r="J498" s="57">
        <f t="shared" si="101"/>
        <v>0</v>
      </c>
      <c r="K498" s="180"/>
      <c r="L498" s="60"/>
      <c r="M498" s="60"/>
    </row>
    <row r="499" spans="1:13" ht="18">
      <c r="A499" s="130" t="s">
        <v>310</v>
      </c>
      <c r="B499" s="52" t="s">
        <v>431</v>
      </c>
      <c r="C499" s="52" t="s">
        <v>67</v>
      </c>
      <c r="D499" s="52" t="s">
        <v>63</v>
      </c>
      <c r="E499" s="132" t="s">
        <v>389</v>
      </c>
      <c r="F499" s="53"/>
      <c r="G499" s="53"/>
      <c r="H499" s="53"/>
      <c r="I499" s="57">
        <f t="shared" si="101"/>
        <v>10</v>
      </c>
      <c r="J499" s="57">
        <f t="shared" si="101"/>
        <v>0</v>
      </c>
      <c r="K499" s="180"/>
      <c r="L499" s="60"/>
      <c r="M499" s="60"/>
    </row>
    <row r="500" spans="1:13" ht="30">
      <c r="A500" s="78" t="s">
        <v>130</v>
      </c>
      <c r="B500" s="52" t="s">
        <v>431</v>
      </c>
      <c r="C500" s="52" t="s">
        <v>67</v>
      </c>
      <c r="D500" s="52" t="s">
        <v>63</v>
      </c>
      <c r="E500" s="132" t="s">
        <v>389</v>
      </c>
      <c r="F500" s="52" t="s">
        <v>131</v>
      </c>
      <c r="G500" s="53"/>
      <c r="H500" s="53"/>
      <c r="I500" s="57">
        <f t="shared" si="101"/>
        <v>10</v>
      </c>
      <c r="J500" s="57">
        <f t="shared" si="101"/>
        <v>0</v>
      </c>
      <c r="K500" s="180"/>
      <c r="L500" s="60"/>
      <c r="M500" s="60"/>
    </row>
    <row r="501" spans="1:13" ht="30">
      <c r="A501" s="79" t="s">
        <v>134</v>
      </c>
      <c r="B501" s="52" t="s">
        <v>431</v>
      </c>
      <c r="C501" s="52" t="s">
        <v>67</v>
      </c>
      <c r="D501" s="52" t="s">
        <v>63</v>
      </c>
      <c r="E501" s="132" t="s">
        <v>389</v>
      </c>
      <c r="F501" s="52" t="s">
        <v>133</v>
      </c>
      <c r="G501" s="53"/>
      <c r="H501" s="53"/>
      <c r="I501" s="57">
        <f t="shared" si="101"/>
        <v>10</v>
      </c>
      <c r="J501" s="57">
        <f t="shared" si="101"/>
        <v>0</v>
      </c>
      <c r="K501" s="180"/>
      <c r="L501" s="60"/>
      <c r="M501" s="60"/>
    </row>
    <row r="502" spans="1:13" ht="18">
      <c r="A502" s="80" t="s">
        <v>114</v>
      </c>
      <c r="B502" s="52" t="s">
        <v>431</v>
      </c>
      <c r="C502" s="53" t="s">
        <v>67</v>
      </c>
      <c r="D502" s="53" t="s">
        <v>63</v>
      </c>
      <c r="E502" s="132" t="s">
        <v>389</v>
      </c>
      <c r="F502" s="53" t="s">
        <v>133</v>
      </c>
      <c r="G502" s="53" t="s">
        <v>98</v>
      </c>
      <c r="H502" s="53"/>
      <c r="I502" s="59">
        <v>10</v>
      </c>
      <c r="J502" s="59">
        <v>0</v>
      </c>
      <c r="K502" s="180"/>
      <c r="L502" s="60"/>
      <c r="M502" s="60"/>
    </row>
    <row r="503" spans="1:13" ht="45">
      <c r="A503" s="130" t="s">
        <v>221</v>
      </c>
      <c r="B503" s="52" t="s">
        <v>431</v>
      </c>
      <c r="C503" s="52" t="s">
        <v>67</v>
      </c>
      <c r="D503" s="52" t="s">
        <v>63</v>
      </c>
      <c r="E503" s="128" t="s">
        <v>222</v>
      </c>
      <c r="F503" s="53"/>
      <c r="G503" s="53"/>
      <c r="H503" s="53"/>
      <c r="I503" s="57">
        <f aca="true" t="shared" si="102" ref="I503:J506">I504</f>
        <v>10</v>
      </c>
      <c r="J503" s="57">
        <f t="shared" si="102"/>
        <v>0</v>
      </c>
      <c r="K503" s="180"/>
      <c r="L503" s="60"/>
      <c r="M503" s="60"/>
    </row>
    <row r="504" spans="1:13" ht="18">
      <c r="A504" s="130" t="s">
        <v>310</v>
      </c>
      <c r="B504" s="52" t="s">
        <v>431</v>
      </c>
      <c r="C504" s="52" t="s">
        <v>67</v>
      </c>
      <c r="D504" s="52" t="s">
        <v>63</v>
      </c>
      <c r="E504" s="132" t="s">
        <v>223</v>
      </c>
      <c r="F504" s="53"/>
      <c r="G504" s="53"/>
      <c r="H504" s="53"/>
      <c r="I504" s="57">
        <f t="shared" si="102"/>
        <v>10</v>
      </c>
      <c r="J504" s="57">
        <f t="shared" si="102"/>
        <v>0</v>
      </c>
      <c r="K504" s="180"/>
      <c r="L504" s="60"/>
      <c r="M504" s="60"/>
    </row>
    <row r="505" spans="1:13" ht="30">
      <c r="A505" s="78" t="s">
        <v>130</v>
      </c>
      <c r="B505" s="52" t="s">
        <v>431</v>
      </c>
      <c r="C505" s="52" t="s">
        <v>67</v>
      </c>
      <c r="D505" s="52" t="s">
        <v>63</v>
      </c>
      <c r="E505" s="132" t="s">
        <v>223</v>
      </c>
      <c r="F505" s="52" t="s">
        <v>131</v>
      </c>
      <c r="G505" s="53"/>
      <c r="H505" s="53"/>
      <c r="I505" s="57">
        <f t="shared" si="102"/>
        <v>10</v>
      </c>
      <c r="J505" s="57">
        <f t="shared" si="102"/>
        <v>0</v>
      </c>
      <c r="K505" s="180"/>
      <c r="L505" s="60"/>
      <c r="M505" s="60"/>
    </row>
    <row r="506" spans="1:13" ht="30">
      <c r="A506" s="79" t="s">
        <v>134</v>
      </c>
      <c r="B506" s="52" t="s">
        <v>431</v>
      </c>
      <c r="C506" s="52" t="s">
        <v>67</v>
      </c>
      <c r="D506" s="52" t="s">
        <v>63</v>
      </c>
      <c r="E506" s="132" t="s">
        <v>223</v>
      </c>
      <c r="F506" s="52" t="s">
        <v>133</v>
      </c>
      <c r="G506" s="53"/>
      <c r="H506" s="53"/>
      <c r="I506" s="57">
        <f t="shared" si="102"/>
        <v>10</v>
      </c>
      <c r="J506" s="57">
        <f t="shared" si="102"/>
        <v>0</v>
      </c>
      <c r="K506" s="180"/>
      <c r="L506" s="60"/>
      <c r="M506" s="60"/>
    </row>
    <row r="507" spans="1:13" ht="18">
      <c r="A507" s="80" t="s">
        <v>114</v>
      </c>
      <c r="B507" s="52" t="s">
        <v>431</v>
      </c>
      <c r="C507" s="53" t="s">
        <v>67</v>
      </c>
      <c r="D507" s="53" t="s">
        <v>63</v>
      </c>
      <c r="E507" s="132" t="s">
        <v>223</v>
      </c>
      <c r="F507" s="53" t="s">
        <v>133</v>
      </c>
      <c r="G507" s="53" t="s">
        <v>98</v>
      </c>
      <c r="H507" s="53"/>
      <c r="I507" s="59">
        <v>10</v>
      </c>
      <c r="J507" s="59">
        <v>0</v>
      </c>
      <c r="K507" s="180"/>
      <c r="L507" s="60"/>
      <c r="M507" s="60"/>
    </row>
    <row r="508" spans="1:13" ht="30">
      <c r="A508" s="78" t="s">
        <v>36</v>
      </c>
      <c r="B508" s="52" t="s">
        <v>431</v>
      </c>
      <c r="C508" s="52" t="s">
        <v>67</v>
      </c>
      <c r="D508" s="52" t="s">
        <v>63</v>
      </c>
      <c r="E508" s="52" t="s">
        <v>328</v>
      </c>
      <c r="F508" s="52"/>
      <c r="G508" s="52"/>
      <c r="H508" s="52"/>
      <c r="I508" s="57">
        <f aca="true" t="shared" si="103" ref="I508:J512">I509</f>
        <v>13713.1</v>
      </c>
      <c r="J508" s="57">
        <f t="shared" si="103"/>
        <v>13713.1</v>
      </c>
      <c r="K508" s="180"/>
      <c r="L508" s="60"/>
      <c r="M508" s="60"/>
    </row>
    <row r="509" spans="1:13" ht="60">
      <c r="A509" s="79" t="s">
        <v>327</v>
      </c>
      <c r="B509" s="52" t="s">
        <v>431</v>
      </c>
      <c r="C509" s="52" t="s">
        <v>67</v>
      </c>
      <c r="D509" s="52" t="s">
        <v>63</v>
      </c>
      <c r="E509" s="52" t="s">
        <v>329</v>
      </c>
      <c r="F509" s="52"/>
      <c r="G509" s="52"/>
      <c r="H509" s="52"/>
      <c r="I509" s="57">
        <f t="shared" si="103"/>
        <v>13713.1</v>
      </c>
      <c r="J509" s="57">
        <f t="shared" si="103"/>
        <v>13713.1</v>
      </c>
      <c r="K509" s="180"/>
      <c r="L509" s="60"/>
      <c r="M509" s="60"/>
    </row>
    <row r="510" spans="1:13" ht="18">
      <c r="A510" s="79" t="s">
        <v>310</v>
      </c>
      <c r="B510" s="52" t="s">
        <v>431</v>
      </c>
      <c r="C510" s="52" t="s">
        <v>67</v>
      </c>
      <c r="D510" s="52" t="s">
        <v>63</v>
      </c>
      <c r="E510" s="52" t="s">
        <v>330</v>
      </c>
      <c r="F510" s="52"/>
      <c r="G510" s="52"/>
      <c r="H510" s="52"/>
      <c r="I510" s="57">
        <f t="shared" si="103"/>
        <v>13713.1</v>
      </c>
      <c r="J510" s="57">
        <f t="shared" si="103"/>
        <v>13713.1</v>
      </c>
      <c r="K510" s="180"/>
      <c r="L510" s="60"/>
      <c r="M510" s="60"/>
    </row>
    <row r="511" spans="1:13" ht="45">
      <c r="A511" s="78" t="s">
        <v>137</v>
      </c>
      <c r="B511" s="52" t="s">
        <v>431</v>
      </c>
      <c r="C511" s="52" t="s">
        <v>67</v>
      </c>
      <c r="D511" s="52" t="s">
        <v>63</v>
      </c>
      <c r="E511" s="52" t="s">
        <v>330</v>
      </c>
      <c r="F511" s="52" t="s">
        <v>136</v>
      </c>
      <c r="G511" s="52"/>
      <c r="H511" s="52"/>
      <c r="I511" s="57">
        <f t="shared" si="103"/>
        <v>13713.1</v>
      </c>
      <c r="J511" s="57">
        <f t="shared" si="103"/>
        <v>13713.1</v>
      </c>
      <c r="K511" s="180"/>
      <c r="L511" s="60"/>
      <c r="M511" s="60"/>
    </row>
    <row r="512" spans="1:13" ht="18">
      <c r="A512" s="78" t="s">
        <v>139</v>
      </c>
      <c r="B512" s="52" t="s">
        <v>431</v>
      </c>
      <c r="C512" s="52" t="s">
        <v>67</v>
      </c>
      <c r="D512" s="52" t="s">
        <v>63</v>
      </c>
      <c r="E512" s="52" t="s">
        <v>330</v>
      </c>
      <c r="F512" s="52" t="s">
        <v>138</v>
      </c>
      <c r="G512" s="52"/>
      <c r="H512" s="52"/>
      <c r="I512" s="57">
        <f t="shared" si="103"/>
        <v>13713.1</v>
      </c>
      <c r="J512" s="57">
        <f t="shared" si="103"/>
        <v>13713.1</v>
      </c>
      <c r="K512" s="180"/>
      <c r="L512" s="60"/>
      <c r="M512" s="60"/>
    </row>
    <row r="513" spans="1:13" ht="19.5" customHeight="1">
      <c r="A513" s="80" t="s">
        <v>114</v>
      </c>
      <c r="B513" s="52" t="s">
        <v>431</v>
      </c>
      <c r="C513" s="53" t="s">
        <v>67</v>
      </c>
      <c r="D513" s="53" t="s">
        <v>63</v>
      </c>
      <c r="E513" s="53" t="s">
        <v>330</v>
      </c>
      <c r="F513" s="53" t="s">
        <v>138</v>
      </c>
      <c r="G513" s="53" t="s">
        <v>98</v>
      </c>
      <c r="H513" s="53"/>
      <c r="I513" s="59">
        <v>13713.1</v>
      </c>
      <c r="J513" s="59">
        <v>13713.1</v>
      </c>
      <c r="K513" s="180"/>
      <c r="L513" s="60"/>
      <c r="M513" s="60"/>
    </row>
    <row r="514" spans="1:13" ht="30">
      <c r="A514" s="79" t="s">
        <v>37</v>
      </c>
      <c r="B514" s="52" t="s">
        <v>431</v>
      </c>
      <c r="C514" s="52" t="s">
        <v>67</v>
      </c>
      <c r="D514" s="52" t="s">
        <v>63</v>
      </c>
      <c r="E514" s="52" t="s">
        <v>323</v>
      </c>
      <c r="F514" s="52"/>
      <c r="G514" s="52"/>
      <c r="H514" s="52"/>
      <c r="I514" s="57">
        <f aca="true" t="shared" si="104" ref="I514:J518">I515</f>
        <v>2474.1</v>
      </c>
      <c r="J514" s="57">
        <f t="shared" si="104"/>
        <v>2474.1</v>
      </c>
      <c r="K514" s="180"/>
      <c r="L514" s="60"/>
      <c r="M514" s="60"/>
    </row>
    <row r="515" spans="1:13" ht="30">
      <c r="A515" s="79" t="s">
        <v>324</v>
      </c>
      <c r="B515" s="52" t="s">
        <v>431</v>
      </c>
      <c r="C515" s="52" t="s">
        <v>67</v>
      </c>
      <c r="D515" s="52" t="s">
        <v>63</v>
      </c>
      <c r="E515" s="52" t="s">
        <v>325</v>
      </c>
      <c r="F515" s="52"/>
      <c r="G515" s="52"/>
      <c r="H515" s="52"/>
      <c r="I515" s="57">
        <f t="shared" si="104"/>
        <v>2474.1</v>
      </c>
      <c r="J515" s="57">
        <f t="shared" si="104"/>
        <v>2474.1</v>
      </c>
      <c r="K515" s="180"/>
      <c r="L515" s="60"/>
      <c r="M515" s="60"/>
    </row>
    <row r="516" spans="1:13" ht="18">
      <c r="A516" s="79" t="s">
        <v>310</v>
      </c>
      <c r="B516" s="52" t="s">
        <v>431</v>
      </c>
      <c r="C516" s="52" t="s">
        <v>67</v>
      </c>
      <c r="D516" s="52" t="s">
        <v>63</v>
      </c>
      <c r="E516" s="52" t="s">
        <v>326</v>
      </c>
      <c r="F516" s="52"/>
      <c r="G516" s="52"/>
      <c r="H516" s="52"/>
      <c r="I516" s="57">
        <f t="shared" si="104"/>
        <v>2474.1</v>
      </c>
      <c r="J516" s="57">
        <f t="shared" si="104"/>
        <v>2474.1</v>
      </c>
      <c r="K516" s="180"/>
      <c r="L516" s="60"/>
      <c r="M516" s="60"/>
    </row>
    <row r="517" spans="1:13" ht="44.25" customHeight="1">
      <c r="A517" s="78" t="s">
        <v>137</v>
      </c>
      <c r="B517" s="52" t="s">
        <v>431</v>
      </c>
      <c r="C517" s="52" t="s">
        <v>67</v>
      </c>
      <c r="D517" s="52" t="s">
        <v>63</v>
      </c>
      <c r="E517" s="52" t="s">
        <v>326</v>
      </c>
      <c r="F517" s="52" t="s">
        <v>136</v>
      </c>
      <c r="G517" s="52"/>
      <c r="H517" s="52"/>
      <c r="I517" s="57">
        <f t="shared" si="104"/>
        <v>2474.1</v>
      </c>
      <c r="J517" s="57">
        <f t="shared" si="104"/>
        <v>2474.1</v>
      </c>
      <c r="K517" s="180"/>
      <c r="L517" s="60"/>
      <c r="M517" s="60"/>
    </row>
    <row r="518" spans="1:13" ht="18">
      <c r="A518" s="78" t="s">
        <v>139</v>
      </c>
      <c r="B518" s="52" t="s">
        <v>431</v>
      </c>
      <c r="C518" s="52" t="s">
        <v>67</v>
      </c>
      <c r="D518" s="52" t="s">
        <v>63</v>
      </c>
      <c r="E518" s="52" t="s">
        <v>326</v>
      </c>
      <c r="F518" s="52" t="s">
        <v>138</v>
      </c>
      <c r="G518" s="52"/>
      <c r="H518" s="52"/>
      <c r="I518" s="57">
        <f t="shared" si="104"/>
        <v>2474.1</v>
      </c>
      <c r="J518" s="57">
        <f t="shared" si="104"/>
        <v>2474.1</v>
      </c>
      <c r="K518" s="180"/>
      <c r="L518" s="60"/>
      <c r="M518" s="60"/>
    </row>
    <row r="519" spans="1:13" ht="18" customHeight="1">
      <c r="A519" s="80" t="s">
        <v>114</v>
      </c>
      <c r="B519" s="52" t="s">
        <v>431</v>
      </c>
      <c r="C519" s="53" t="s">
        <v>67</v>
      </c>
      <c r="D519" s="53" t="s">
        <v>63</v>
      </c>
      <c r="E519" s="53" t="s">
        <v>326</v>
      </c>
      <c r="F519" s="53" t="s">
        <v>138</v>
      </c>
      <c r="G519" s="53" t="s">
        <v>98</v>
      </c>
      <c r="H519" s="53"/>
      <c r="I519" s="59">
        <v>2474.1</v>
      </c>
      <c r="J519" s="59">
        <v>2474.1</v>
      </c>
      <c r="K519" s="180"/>
      <c r="L519" s="60"/>
      <c r="M519" s="60"/>
    </row>
    <row r="520" spans="1:13" ht="30">
      <c r="A520" s="79" t="s">
        <v>38</v>
      </c>
      <c r="B520" s="52" t="s">
        <v>431</v>
      </c>
      <c r="C520" s="52" t="s">
        <v>67</v>
      </c>
      <c r="D520" s="52" t="s">
        <v>63</v>
      </c>
      <c r="E520" s="52" t="s">
        <v>320</v>
      </c>
      <c r="F520" s="52"/>
      <c r="G520" s="52"/>
      <c r="H520" s="52"/>
      <c r="I520" s="57">
        <f>I521</f>
        <v>2942.6</v>
      </c>
      <c r="J520" s="57">
        <f>J521</f>
        <v>2942.6</v>
      </c>
      <c r="K520" s="180"/>
      <c r="L520" s="60"/>
      <c r="M520" s="60"/>
    </row>
    <row r="521" spans="1:13" ht="30">
      <c r="A521" s="79" t="s">
        <v>151</v>
      </c>
      <c r="B521" s="52" t="s">
        <v>431</v>
      </c>
      <c r="C521" s="52" t="s">
        <v>67</v>
      </c>
      <c r="D521" s="52" t="s">
        <v>63</v>
      </c>
      <c r="E521" s="52" t="s">
        <v>321</v>
      </c>
      <c r="F521" s="52"/>
      <c r="G521" s="52"/>
      <c r="H521" s="52"/>
      <c r="I521" s="57">
        <f>I522</f>
        <v>2942.6</v>
      </c>
      <c r="J521" s="57">
        <f>J522</f>
        <v>2942.6</v>
      </c>
      <c r="K521" s="180"/>
      <c r="L521" s="60"/>
      <c r="M521" s="60"/>
    </row>
    <row r="522" spans="1:13" ht="18">
      <c r="A522" s="79" t="s">
        <v>310</v>
      </c>
      <c r="B522" s="52" t="s">
        <v>431</v>
      </c>
      <c r="C522" s="52" t="s">
        <v>67</v>
      </c>
      <c r="D522" s="52" t="s">
        <v>63</v>
      </c>
      <c r="E522" s="52" t="s">
        <v>322</v>
      </c>
      <c r="F522" s="52"/>
      <c r="G522" s="52"/>
      <c r="H522" s="52"/>
      <c r="I522" s="57">
        <f>I523+I526+I529</f>
        <v>2942.6</v>
      </c>
      <c r="J522" s="57">
        <f>J523+J526+J529</f>
        <v>2942.6</v>
      </c>
      <c r="K522" s="180"/>
      <c r="L522" s="60"/>
      <c r="M522" s="60"/>
    </row>
    <row r="523" spans="1:13" ht="76.5" customHeight="1">
      <c r="A523" s="78" t="s">
        <v>264</v>
      </c>
      <c r="B523" s="52" t="s">
        <v>431</v>
      </c>
      <c r="C523" s="52" t="s">
        <v>67</v>
      </c>
      <c r="D523" s="52" t="s">
        <v>63</v>
      </c>
      <c r="E523" s="52" t="s">
        <v>322</v>
      </c>
      <c r="F523" s="52" t="s">
        <v>128</v>
      </c>
      <c r="G523" s="52"/>
      <c r="H523" s="52"/>
      <c r="I523" s="57">
        <f>I524</f>
        <v>2408</v>
      </c>
      <c r="J523" s="57">
        <f>J524</f>
        <v>2408</v>
      </c>
      <c r="K523" s="180"/>
      <c r="L523" s="60"/>
      <c r="M523" s="60"/>
    </row>
    <row r="524" spans="1:13" ht="30">
      <c r="A524" s="78" t="s">
        <v>141</v>
      </c>
      <c r="B524" s="52" t="s">
        <v>431</v>
      </c>
      <c r="C524" s="52" t="s">
        <v>67</v>
      </c>
      <c r="D524" s="52" t="s">
        <v>63</v>
      </c>
      <c r="E524" s="52" t="s">
        <v>322</v>
      </c>
      <c r="F524" s="52" t="s">
        <v>140</v>
      </c>
      <c r="G524" s="52"/>
      <c r="H524" s="52"/>
      <c r="I524" s="57">
        <f>I525</f>
        <v>2408</v>
      </c>
      <c r="J524" s="57">
        <f>J525</f>
        <v>2408</v>
      </c>
      <c r="K524" s="180"/>
      <c r="L524" s="60"/>
      <c r="M524" s="60"/>
    </row>
    <row r="525" spans="1:13" ht="18" customHeight="1">
      <c r="A525" s="82" t="s">
        <v>114</v>
      </c>
      <c r="B525" s="52" t="s">
        <v>431</v>
      </c>
      <c r="C525" s="53" t="s">
        <v>67</v>
      </c>
      <c r="D525" s="53" t="s">
        <v>63</v>
      </c>
      <c r="E525" s="53" t="s">
        <v>322</v>
      </c>
      <c r="F525" s="53" t="s">
        <v>140</v>
      </c>
      <c r="G525" s="53" t="s">
        <v>98</v>
      </c>
      <c r="H525" s="53"/>
      <c r="I525" s="59">
        <v>2408</v>
      </c>
      <c r="J525" s="59">
        <v>2408</v>
      </c>
      <c r="K525" s="180"/>
      <c r="L525" s="60"/>
      <c r="M525" s="60"/>
    </row>
    <row r="526" spans="1:13" ht="30">
      <c r="A526" s="78" t="s">
        <v>130</v>
      </c>
      <c r="B526" s="52" t="s">
        <v>431</v>
      </c>
      <c r="C526" s="52" t="s">
        <v>67</v>
      </c>
      <c r="D526" s="52" t="s">
        <v>63</v>
      </c>
      <c r="E526" s="52" t="s">
        <v>322</v>
      </c>
      <c r="F526" s="52" t="s">
        <v>131</v>
      </c>
      <c r="G526" s="52"/>
      <c r="H526" s="52"/>
      <c r="I526" s="57">
        <f>I527</f>
        <v>529.6</v>
      </c>
      <c r="J526" s="57">
        <f>J527</f>
        <v>529.6</v>
      </c>
      <c r="K526" s="180"/>
      <c r="L526" s="60"/>
      <c r="M526" s="60"/>
    </row>
    <row r="527" spans="1:13" ht="30">
      <c r="A527" s="79" t="s">
        <v>134</v>
      </c>
      <c r="B527" s="52" t="s">
        <v>431</v>
      </c>
      <c r="C527" s="52" t="s">
        <v>67</v>
      </c>
      <c r="D527" s="52" t="s">
        <v>63</v>
      </c>
      <c r="E527" s="52" t="s">
        <v>322</v>
      </c>
      <c r="F527" s="52" t="s">
        <v>133</v>
      </c>
      <c r="G527" s="52"/>
      <c r="H527" s="52"/>
      <c r="I527" s="57">
        <f>I528</f>
        <v>529.6</v>
      </c>
      <c r="J527" s="57">
        <f>J528</f>
        <v>529.6</v>
      </c>
      <c r="K527" s="180"/>
      <c r="L527" s="60"/>
      <c r="M527" s="60"/>
    </row>
    <row r="528" spans="1:13" ht="18" customHeight="1">
      <c r="A528" s="80" t="s">
        <v>114</v>
      </c>
      <c r="B528" s="52" t="s">
        <v>431</v>
      </c>
      <c r="C528" s="53" t="s">
        <v>67</v>
      </c>
      <c r="D528" s="53" t="s">
        <v>63</v>
      </c>
      <c r="E528" s="53" t="s">
        <v>322</v>
      </c>
      <c r="F528" s="53" t="s">
        <v>133</v>
      </c>
      <c r="G528" s="53" t="s">
        <v>98</v>
      </c>
      <c r="H528" s="53"/>
      <c r="I528" s="59">
        <v>529.6</v>
      </c>
      <c r="J528" s="59">
        <v>529.6</v>
      </c>
      <c r="K528" s="180"/>
      <c r="L528" s="60"/>
      <c r="M528" s="60"/>
    </row>
    <row r="529" spans="1:13" ht="18">
      <c r="A529" s="79" t="s">
        <v>143</v>
      </c>
      <c r="B529" s="52" t="s">
        <v>431</v>
      </c>
      <c r="C529" s="52" t="s">
        <v>67</v>
      </c>
      <c r="D529" s="52" t="s">
        <v>63</v>
      </c>
      <c r="E529" s="52" t="s">
        <v>322</v>
      </c>
      <c r="F529" s="52" t="s">
        <v>142</v>
      </c>
      <c r="G529" s="52"/>
      <c r="H529" s="52"/>
      <c r="I529" s="57">
        <f>I530</f>
        <v>5</v>
      </c>
      <c r="J529" s="57">
        <f>J530</f>
        <v>5</v>
      </c>
      <c r="K529" s="180"/>
      <c r="L529" s="60"/>
      <c r="M529" s="60"/>
    </row>
    <row r="530" spans="1:13" ht="18">
      <c r="A530" s="79" t="s">
        <v>145</v>
      </c>
      <c r="B530" s="52" t="s">
        <v>431</v>
      </c>
      <c r="C530" s="52" t="s">
        <v>67</v>
      </c>
      <c r="D530" s="52" t="s">
        <v>63</v>
      </c>
      <c r="E530" s="52" t="s">
        <v>322</v>
      </c>
      <c r="F530" s="52" t="s">
        <v>144</v>
      </c>
      <c r="G530" s="52"/>
      <c r="H530" s="52"/>
      <c r="I530" s="57">
        <f>I531</f>
        <v>5</v>
      </c>
      <c r="J530" s="57">
        <f>J531</f>
        <v>5</v>
      </c>
      <c r="K530" s="180"/>
      <c r="L530" s="60"/>
      <c r="M530" s="60"/>
    </row>
    <row r="531" spans="1:13" ht="21" customHeight="1">
      <c r="A531" s="82" t="s">
        <v>114</v>
      </c>
      <c r="B531" s="52" t="s">
        <v>431</v>
      </c>
      <c r="C531" s="53" t="s">
        <v>67</v>
      </c>
      <c r="D531" s="53" t="s">
        <v>63</v>
      </c>
      <c r="E531" s="53" t="s">
        <v>322</v>
      </c>
      <c r="F531" s="53" t="s">
        <v>144</v>
      </c>
      <c r="G531" s="53" t="s">
        <v>98</v>
      </c>
      <c r="H531" s="53"/>
      <c r="I531" s="59">
        <v>5</v>
      </c>
      <c r="J531" s="59">
        <v>5</v>
      </c>
      <c r="K531" s="180"/>
      <c r="L531" s="60"/>
      <c r="M531" s="60"/>
    </row>
    <row r="532" spans="1:13" ht="30">
      <c r="A532" s="79" t="s">
        <v>39</v>
      </c>
      <c r="B532" s="52" t="s">
        <v>431</v>
      </c>
      <c r="C532" s="52" t="s">
        <v>67</v>
      </c>
      <c r="D532" s="52" t="s">
        <v>63</v>
      </c>
      <c r="E532" s="52" t="s">
        <v>318</v>
      </c>
      <c r="F532" s="52"/>
      <c r="G532" s="52"/>
      <c r="H532" s="52"/>
      <c r="I532" s="57">
        <f aca="true" t="shared" si="105" ref="I532:J536">I533</f>
        <v>431</v>
      </c>
      <c r="J532" s="57">
        <f t="shared" si="105"/>
        <v>431</v>
      </c>
      <c r="K532" s="180"/>
      <c r="L532" s="60"/>
      <c r="M532" s="60"/>
    </row>
    <row r="533" spans="1:13" ht="30">
      <c r="A533" s="79" t="s">
        <v>317</v>
      </c>
      <c r="B533" s="52" t="s">
        <v>431</v>
      </c>
      <c r="C533" s="52" t="s">
        <v>67</v>
      </c>
      <c r="D533" s="52" t="s">
        <v>63</v>
      </c>
      <c r="E533" s="52" t="s">
        <v>318</v>
      </c>
      <c r="F533" s="52"/>
      <c r="G533" s="52"/>
      <c r="H533" s="52"/>
      <c r="I533" s="57">
        <f t="shared" si="105"/>
        <v>431</v>
      </c>
      <c r="J533" s="57">
        <f t="shared" si="105"/>
        <v>431</v>
      </c>
      <c r="K533" s="180"/>
      <c r="L533" s="60"/>
      <c r="M533" s="60"/>
    </row>
    <row r="534" spans="1:13" ht="18">
      <c r="A534" s="79" t="s">
        <v>310</v>
      </c>
      <c r="B534" s="52" t="s">
        <v>431</v>
      </c>
      <c r="C534" s="52" t="s">
        <v>67</v>
      </c>
      <c r="D534" s="52" t="s">
        <v>63</v>
      </c>
      <c r="E534" s="52" t="s">
        <v>319</v>
      </c>
      <c r="F534" s="52"/>
      <c r="G534" s="52"/>
      <c r="H534" s="52"/>
      <c r="I534" s="57">
        <f t="shared" si="105"/>
        <v>431</v>
      </c>
      <c r="J534" s="57">
        <f t="shared" si="105"/>
        <v>431</v>
      </c>
      <c r="K534" s="180"/>
      <c r="L534" s="60"/>
      <c r="M534" s="60"/>
    </row>
    <row r="535" spans="1:13" ht="30">
      <c r="A535" s="78" t="s">
        <v>130</v>
      </c>
      <c r="B535" s="52" t="s">
        <v>431</v>
      </c>
      <c r="C535" s="52" t="s">
        <v>67</v>
      </c>
      <c r="D535" s="52" t="s">
        <v>63</v>
      </c>
      <c r="E535" s="52" t="s">
        <v>319</v>
      </c>
      <c r="F535" s="52" t="s">
        <v>131</v>
      </c>
      <c r="G535" s="52"/>
      <c r="H535" s="52"/>
      <c r="I535" s="57">
        <f t="shared" si="105"/>
        <v>431</v>
      </c>
      <c r="J535" s="57">
        <f t="shared" si="105"/>
        <v>431</v>
      </c>
      <c r="K535" s="180"/>
      <c r="L535" s="60"/>
      <c r="M535" s="60"/>
    </row>
    <row r="536" spans="1:13" ht="30">
      <c r="A536" s="79" t="s">
        <v>134</v>
      </c>
      <c r="B536" s="52" t="s">
        <v>431</v>
      </c>
      <c r="C536" s="52" t="s">
        <v>67</v>
      </c>
      <c r="D536" s="52" t="s">
        <v>63</v>
      </c>
      <c r="E536" s="52" t="s">
        <v>319</v>
      </c>
      <c r="F536" s="52" t="s">
        <v>133</v>
      </c>
      <c r="G536" s="52"/>
      <c r="H536" s="52"/>
      <c r="I536" s="57">
        <f t="shared" si="105"/>
        <v>431</v>
      </c>
      <c r="J536" s="57">
        <f t="shared" si="105"/>
        <v>431</v>
      </c>
      <c r="K536" s="180"/>
      <c r="L536" s="60"/>
      <c r="M536" s="60"/>
    </row>
    <row r="537" spans="1:13" ht="22.5" customHeight="1">
      <c r="A537" s="82" t="s">
        <v>114</v>
      </c>
      <c r="B537" s="52" t="s">
        <v>431</v>
      </c>
      <c r="C537" s="53" t="s">
        <v>67</v>
      </c>
      <c r="D537" s="53" t="s">
        <v>63</v>
      </c>
      <c r="E537" s="53" t="s">
        <v>319</v>
      </c>
      <c r="F537" s="53" t="s">
        <v>133</v>
      </c>
      <c r="G537" s="53" t="s">
        <v>98</v>
      </c>
      <c r="H537" s="53"/>
      <c r="I537" s="59">
        <v>431</v>
      </c>
      <c r="J537" s="59">
        <v>431</v>
      </c>
      <c r="K537" s="180"/>
      <c r="L537" s="60"/>
      <c r="M537" s="60"/>
    </row>
    <row r="538" spans="1:13" ht="28.5">
      <c r="A538" s="81" t="s">
        <v>111</v>
      </c>
      <c r="B538" s="52" t="s">
        <v>431</v>
      </c>
      <c r="C538" s="54" t="s">
        <v>67</v>
      </c>
      <c r="D538" s="54" t="s">
        <v>66</v>
      </c>
      <c r="E538" s="54"/>
      <c r="F538" s="54"/>
      <c r="G538" s="54"/>
      <c r="H538" s="54"/>
      <c r="I538" s="56">
        <f>I539</f>
        <v>6832.2</v>
      </c>
      <c r="J538" s="56">
        <f>J539</f>
        <v>6832.2</v>
      </c>
      <c r="K538" s="180"/>
      <c r="L538" s="60"/>
      <c r="M538" s="60"/>
    </row>
    <row r="539" spans="1:13" ht="18">
      <c r="A539" s="78" t="s">
        <v>32</v>
      </c>
      <c r="B539" s="52" t="s">
        <v>431</v>
      </c>
      <c r="C539" s="52" t="s">
        <v>67</v>
      </c>
      <c r="D539" s="52" t="s">
        <v>66</v>
      </c>
      <c r="E539" s="52" t="s">
        <v>280</v>
      </c>
      <c r="F539" s="52"/>
      <c r="G539" s="52"/>
      <c r="H539" s="52"/>
      <c r="I539" s="57">
        <f>I540+I550</f>
        <v>6832.2</v>
      </c>
      <c r="J539" s="57">
        <f>J540+J550</f>
        <v>6832.2</v>
      </c>
      <c r="K539" s="180"/>
      <c r="L539" s="60"/>
      <c r="M539" s="60"/>
    </row>
    <row r="540" spans="1:13" ht="30">
      <c r="A540" s="83" t="s">
        <v>127</v>
      </c>
      <c r="B540" s="52" t="s">
        <v>431</v>
      </c>
      <c r="C540" s="52" t="s">
        <v>67</v>
      </c>
      <c r="D540" s="52" t="s">
        <v>66</v>
      </c>
      <c r="E540" s="52" t="s">
        <v>281</v>
      </c>
      <c r="F540" s="52"/>
      <c r="G540" s="52"/>
      <c r="H540" s="52"/>
      <c r="I540" s="57">
        <f>I541+I544+I547</f>
        <v>2978.2</v>
      </c>
      <c r="J540" s="57">
        <f>J541+J544+J547</f>
        <v>2978.2</v>
      </c>
      <c r="K540" s="180"/>
      <c r="L540" s="60"/>
      <c r="M540" s="60"/>
    </row>
    <row r="541" spans="1:13" ht="75.75" customHeight="1">
      <c r="A541" s="78" t="s">
        <v>264</v>
      </c>
      <c r="B541" s="52" t="s">
        <v>431</v>
      </c>
      <c r="C541" s="52" t="s">
        <v>67</v>
      </c>
      <c r="D541" s="52" t="s">
        <v>66</v>
      </c>
      <c r="E541" s="52" t="s">
        <v>281</v>
      </c>
      <c r="F541" s="52" t="s">
        <v>128</v>
      </c>
      <c r="G541" s="52"/>
      <c r="H541" s="52"/>
      <c r="I541" s="57">
        <f>I542</f>
        <v>2936.5</v>
      </c>
      <c r="J541" s="57">
        <f>J542</f>
        <v>2936.5</v>
      </c>
      <c r="K541" s="180"/>
      <c r="L541" s="60"/>
      <c r="M541" s="60"/>
    </row>
    <row r="542" spans="1:13" ht="30">
      <c r="A542" s="78" t="s">
        <v>132</v>
      </c>
      <c r="B542" s="52" t="s">
        <v>431</v>
      </c>
      <c r="C542" s="52" t="s">
        <v>67</v>
      </c>
      <c r="D542" s="52" t="s">
        <v>66</v>
      </c>
      <c r="E542" s="52" t="s">
        <v>281</v>
      </c>
      <c r="F542" s="52" t="s">
        <v>129</v>
      </c>
      <c r="G542" s="52"/>
      <c r="H542" s="52"/>
      <c r="I542" s="57">
        <f>I543</f>
        <v>2936.5</v>
      </c>
      <c r="J542" s="57">
        <f>J543</f>
        <v>2936.5</v>
      </c>
      <c r="K542" s="180"/>
      <c r="L542" s="60"/>
      <c r="M542" s="60"/>
    </row>
    <row r="543" spans="1:13" ht="16.5" customHeight="1">
      <c r="A543" s="80" t="s">
        <v>114</v>
      </c>
      <c r="B543" s="52" t="s">
        <v>431</v>
      </c>
      <c r="C543" s="53" t="s">
        <v>67</v>
      </c>
      <c r="D543" s="53" t="s">
        <v>66</v>
      </c>
      <c r="E543" s="53" t="s">
        <v>281</v>
      </c>
      <c r="F543" s="53" t="s">
        <v>129</v>
      </c>
      <c r="G543" s="53" t="s">
        <v>98</v>
      </c>
      <c r="H543" s="53"/>
      <c r="I543" s="59">
        <v>2936.5</v>
      </c>
      <c r="J543" s="59">
        <v>2936.5</v>
      </c>
      <c r="K543" s="180"/>
      <c r="L543" s="60"/>
      <c r="M543" s="60"/>
    </row>
    <row r="544" spans="1:13" ht="30">
      <c r="A544" s="78" t="s">
        <v>130</v>
      </c>
      <c r="B544" s="52" t="s">
        <v>431</v>
      </c>
      <c r="C544" s="52" t="s">
        <v>67</v>
      </c>
      <c r="D544" s="52" t="s">
        <v>66</v>
      </c>
      <c r="E544" s="52" t="s">
        <v>281</v>
      </c>
      <c r="F544" s="52" t="s">
        <v>131</v>
      </c>
      <c r="G544" s="52"/>
      <c r="H544" s="52"/>
      <c r="I544" s="57">
        <f>I545</f>
        <v>36.7</v>
      </c>
      <c r="J544" s="57">
        <f>J545</f>
        <v>36.7</v>
      </c>
      <c r="K544" s="180"/>
      <c r="L544" s="60"/>
      <c r="M544" s="60"/>
    </row>
    <row r="545" spans="1:13" ht="30">
      <c r="A545" s="79" t="s">
        <v>134</v>
      </c>
      <c r="B545" s="52" t="s">
        <v>431</v>
      </c>
      <c r="C545" s="52" t="s">
        <v>67</v>
      </c>
      <c r="D545" s="52" t="s">
        <v>66</v>
      </c>
      <c r="E545" s="52" t="s">
        <v>281</v>
      </c>
      <c r="F545" s="52" t="s">
        <v>133</v>
      </c>
      <c r="G545" s="52"/>
      <c r="H545" s="52"/>
      <c r="I545" s="57">
        <f>G546:I546</f>
        <v>36.7</v>
      </c>
      <c r="J545" s="57">
        <f>H546:J546</f>
        <v>36.7</v>
      </c>
      <c r="K545" s="180"/>
      <c r="L545" s="60"/>
      <c r="M545" s="60"/>
    </row>
    <row r="546" spans="1:13" ht="19.5" customHeight="1">
      <c r="A546" s="80" t="s">
        <v>114</v>
      </c>
      <c r="B546" s="52" t="s">
        <v>431</v>
      </c>
      <c r="C546" s="53" t="s">
        <v>67</v>
      </c>
      <c r="D546" s="53" t="s">
        <v>66</v>
      </c>
      <c r="E546" s="53" t="s">
        <v>281</v>
      </c>
      <c r="F546" s="53" t="s">
        <v>133</v>
      </c>
      <c r="G546" s="53" t="s">
        <v>98</v>
      </c>
      <c r="H546" s="53"/>
      <c r="I546" s="59">
        <v>36.7</v>
      </c>
      <c r="J546" s="59">
        <v>36.7</v>
      </c>
      <c r="K546" s="180"/>
      <c r="L546" s="60"/>
      <c r="M546" s="60"/>
    </row>
    <row r="547" spans="1:13" ht="18">
      <c r="A547" s="79" t="s">
        <v>143</v>
      </c>
      <c r="B547" s="52" t="s">
        <v>431</v>
      </c>
      <c r="C547" s="52" t="s">
        <v>67</v>
      </c>
      <c r="D547" s="52" t="s">
        <v>66</v>
      </c>
      <c r="E547" s="52" t="s">
        <v>281</v>
      </c>
      <c r="F547" s="52" t="s">
        <v>142</v>
      </c>
      <c r="G547" s="52"/>
      <c r="H547" s="52"/>
      <c r="I547" s="57">
        <f>I548</f>
        <v>5</v>
      </c>
      <c r="J547" s="57">
        <f>J548</f>
        <v>5</v>
      </c>
      <c r="K547" s="180"/>
      <c r="L547" s="60"/>
      <c r="M547" s="60"/>
    </row>
    <row r="548" spans="1:13" ht="18">
      <c r="A548" s="79" t="s">
        <v>145</v>
      </c>
      <c r="B548" s="52" t="s">
        <v>431</v>
      </c>
      <c r="C548" s="52" t="s">
        <v>67</v>
      </c>
      <c r="D548" s="52" t="s">
        <v>66</v>
      </c>
      <c r="E548" s="52" t="s">
        <v>281</v>
      </c>
      <c r="F548" s="52" t="s">
        <v>144</v>
      </c>
      <c r="G548" s="52"/>
      <c r="H548" s="52"/>
      <c r="I548" s="57">
        <f>I549</f>
        <v>5</v>
      </c>
      <c r="J548" s="57">
        <f>J549</f>
        <v>5</v>
      </c>
      <c r="K548" s="180"/>
      <c r="L548" s="60"/>
      <c r="M548" s="60"/>
    </row>
    <row r="549" spans="1:13" ht="21" customHeight="1">
      <c r="A549" s="82" t="s">
        <v>114</v>
      </c>
      <c r="B549" s="52" t="s">
        <v>431</v>
      </c>
      <c r="C549" s="53" t="s">
        <v>67</v>
      </c>
      <c r="D549" s="53" t="s">
        <v>66</v>
      </c>
      <c r="E549" s="53" t="s">
        <v>281</v>
      </c>
      <c r="F549" s="53" t="s">
        <v>144</v>
      </c>
      <c r="G549" s="53" t="s">
        <v>98</v>
      </c>
      <c r="H549" s="53"/>
      <c r="I549" s="59">
        <v>5</v>
      </c>
      <c r="J549" s="59">
        <v>5</v>
      </c>
      <c r="K549" s="180"/>
      <c r="L549" s="60"/>
      <c r="M549" s="60"/>
    </row>
    <row r="550" spans="1:13" ht="30">
      <c r="A550" s="78" t="s">
        <v>224</v>
      </c>
      <c r="B550" s="52" t="s">
        <v>431</v>
      </c>
      <c r="C550" s="52" t="s">
        <v>67</v>
      </c>
      <c r="D550" s="52" t="s">
        <v>66</v>
      </c>
      <c r="E550" s="52" t="s">
        <v>225</v>
      </c>
      <c r="F550" s="52"/>
      <c r="G550" s="52"/>
      <c r="H550" s="53"/>
      <c r="I550" s="59">
        <f>I551+I554+I557</f>
        <v>3854</v>
      </c>
      <c r="J550" s="59">
        <f>J551+J554+J557</f>
        <v>3854</v>
      </c>
      <c r="K550" s="180"/>
      <c r="L550" s="60"/>
      <c r="M550" s="60"/>
    </row>
    <row r="551" spans="1:13" ht="78" customHeight="1">
      <c r="A551" s="78" t="s">
        <v>264</v>
      </c>
      <c r="B551" s="52" t="s">
        <v>431</v>
      </c>
      <c r="C551" s="52" t="s">
        <v>67</v>
      </c>
      <c r="D551" s="52" t="s">
        <v>66</v>
      </c>
      <c r="E551" s="52" t="s">
        <v>225</v>
      </c>
      <c r="F551" s="52" t="s">
        <v>128</v>
      </c>
      <c r="G551" s="52"/>
      <c r="H551" s="53"/>
      <c r="I551" s="57">
        <f>I552</f>
        <v>3558</v>
      </c>
      <c r="J551" s="57">
        <f>J552</f>
        <v>3558</v>
      </c>
      <c r="K551" s="180"/>
      <c r="L551" s="60"/>
      <c r="M551" s="60"/>
    </row>
    <row r="552" spans="1:13" ht="30">
      <c r="A552" s="78" t="s">
        <v>141</v>
      </c>
      <c r="B552" s="52" t="s">
        <v>431</v>
      </c>
      <c r="C552" s="52" t="s">
        <v>67</v>
      </c>
      <c r="D552" s="52" t="s">
        <v>66</v>
      </c>
      <c r="E552" s="52" t="s">
        <v>225</v>
      </c>
      <c r="F552" s="52" t="s">
        <v>140</v>
      </c>
      <c r="G552" s="52"/>
      <c r="H552" s="53"/>
      <c r="I552" s="57">
        <f>I553</f>
        <v>3558</v>
      </c>
      <c r="J552" s="57">
        <f>J553</f>
        <v>3558</v>
      </c>
      <c r="K552" s="180"/>
      <c r="L552" s="60"/>
      <c r="M552" s="60"/>
    </row>
    <row r="553" spans="1:13" ht="16.5" customHeight="1">
      <c r="A553" s="82" t="s">
        <v>114</v>
      </c>
      <c r="B553" s="52" t="s">
        <v>431</v>
      </c>
      <c r="C553" s="53" t="s">
        <v>67</v>
      </c>
      <c r="D553" s="53" t="s">
        <v>66</v>
      </c>
      <c r="E553" s="53" t="s">
        <v>225</v>
      </c>
      <c r="F553" s="53" t="s">
        <v>140</v>
      </c>
      <c r="G553" s="53" t="s">
        <v>98</v>
      </c>
      <c r="H553" s="53"/>
      <c r="I553" s="59">
        <v>3558</v>
      </c>
      <c r="J553" s="59">
        <v>3558</v>
      </c>
      <c r="K553" s="180"/>
      <c r="L553" s="60"/>
      <c r="M553" s="60"/>
    </row>
    <row r="554" spans="1:13" ht="30">
      <c r="A554" s="78" t="s">
        <v>130</v>
      </c>
      <c r="B554" s="52" t="s">
        <v>431</v>
      </c>
      <c r="C554" s="52" t="s">
        <v>67</v>
      </c>
      <c r="D554" s="52" t="s">
        <v>66</v>
      </c>
      <c r="E554" s="52" t="s">
        <v>225</v>
      </c>
      <c r="F554" s="52" t="s">
        <v>131</v>
      </c>
      <c r="G554" s="52"/>
      <c r="H554" s="53"/>
      <c r="I554" s="57">
        <f>I555</f>
        <v>291</v>
      </c>
      <c r="J554" s="57">
        <f>J555</f>
        <v>291</v>
      </c>
      <c r="K554" s="180"/>
      <c r="L554" s="60"/>
      <c r="M554" s="60"/>
    </row>
    <row r="555" spans="1:13" ht="30">
      <c r="A555" s="79" t="s">
        <v>134</v>
      </c>
      <c r="B555" s="52" t="s">
        <v>431</v>
      </c>
      <c r="C555" s="52" t="s">
        <v>67</v>
      </c>
      <c r="D555" s="52" t="s">
        <v>66</v>
      </c>
      <c r="E555" s="52" t="s">
        <v>225</v>
      </c>
      <c r="F555" s="52" t="s">
        <v>133</v>
      </c>
      <c r="G555" s="52"/>
      <c r="H555" s="53"/>
      <c r="I555" s="57">
        <f>I556</f>
        <v>291</v>
      </c>
      <c r="J555" s="57">
        <f>J556</f>
        <v>291</v>
      </c>
      <c r="K555" s="180"/>
      <c r="L555" s="60"/>
      <c r="M555" s="60"/>
    </row>
    <row r="556" spans="1:13" ht="16.5" customHeight="1">
      <c r="A556" s="80" t="s">
        <v>114</v>
      </c>
      <c r="B556" s="52" t="s">
        <v>431</v>
      </c>
      <c r="C556" s="53" t="s">
        <v>67</v>
      </c>
      <c r="D556" s="53" t="s">
        <v>66</v>
      </c>
      <c r="E556" s="53" t="s">
        <v>225</v>
      </c>
      <c r="F556" s="53" t="s">
        <v>133</v>
      </c>
      <c r="G556" s="53" t="s">
        <v>98</v>
      </c>
      <c r="H556" s="53"/>
      <c r="I556" s="59">
        <v>291</v>
      </c>
      <c r="J556" s="59">
        <v>291</v>
      </c>
      <c r="K556" s="180"/>
      <c r="L556" s="60"/>
      <c r="M556" s="60"/>
    </row>
    <row r="557" spans="1:13" ht="18">
      <c r="A557" s="79" t="s">
        <v>143</v>
      </c>
      <c r="B557" s="52" t="s">
        <v>431</v>
      </c>
      <c r="C557" s="52" t="s">
        <v>67</v>
      </c>
      <c r="D557" s="52" t="s">
        <v>66</v>
      </c>
      <c r="E557" s="52" t="s">
        <v>225</v>
      </c>
      <c r="F557" s="52" t="s">
        <v>142</v>
      </c>
      <c r="G557" s="52"/>
      <c r="H557" s="53"/>
      <c r="I557" s="57">
        <f>I558</f>
        <v>5</v>
      </c>
      <c r="J557" s="57">
        <f>J558</f>
        <v>5</v>
      </c>
      <c r="K557" s="180"/>
      <c r="L557" s="60"/>
      <c r="M557" s="60"/>
    </row>
    <row r="558" spans="1:13" ht="18">
      <c r="A558" s="79" t="s">
        <v>145</v>
      </c>
      <c r="B558" s="52" t="s">
        <v>431</v>
      </c>
      <c r="C558" s="52" t="s">
        <v>67</v>
      </c>
      <c r="D558" s="52" t="s">
        <v>66</v>
      </c>
      <c r="E558" s="52" t="s">
        <v>225</v>
      </c>
      <c r="F558" s="52" t="s">
        <v>144</v>
      </c>
      <c r="G558" s="52"/>
      <c r="H558" s="53"/>
      <c r="I558" s="57">
        <f>I559</f>
        <v>5</v>
      </c>
      <c r="J558" s="57">
        <f>J559</f>
        <v>5</v>
      </c>
      <c r="K558" s="180"/>
      <c r="L558" s="60"/>
      <c r="M558" s="60"/>
    </row>
    <row r="559" spans="1:13" ht="17.25" customHeight="1">
      <c r="A559" s="82" t="s">
        <v>114</v>
      </c>
      <c r="B559" s="52" t="s">
        <v>431</v>
      </c>
      <c r="C559" s="53" t="s">
        <v>67</v>
      </c>
      <c r="D559" s="53" t="s">
        <v>66</v>
      </c>
      <c r="E559" s="53" t="s">
        <v>225</v>
      </c>
      <c r="F559" s="53" t="s">
        <v>144</v>
      </c>
      <c r="G559" s="53" t="s">
        <v>98</v>
      </c>
      <c r="H559" s="53"/>
      <c r="I559" s="59">
        <v>5</v>
      </c>
      <c r="J559" s="59">
        <v>5</v>
      </c>
      <c r="K559" s="180"/>
      <c r="L559" s="60"/>
      <c r="M559" s="60"/>
    </row>
    <row r="560" spans="1:13" ht="18">
      <c r="A560" s="81" t="s">
        <v>113</v>
      </c>
      <c r="B560" s="54" t="s">
        <v>431</v>
      </c>
      <c r="C560" s="54" t="s">
        <v>81</v>
      </c>
      <c r="D560" s="52"/>
      <c r="E560" s="52"/>
      <c r="F560" s="52"/>
      <c r="G560" s="52"/>
      <c r="H560" s="52"/>
      <c r="I560" s="56">
        <f aca="true" t="shared" si="106" ref="I560:J562">I561</f>
        <v>6800</v>
      </c>
      <c r="J560" s="56">
        <f t="shared" si="106"/>
        <v>6800</v>
      </c>
      <c r="K560" s="180"/>
      <c r="L560" s="60"/>
      <c r="M560" s="60"/>
    </row>
    <row r="561" spans="1:13" ht="18">
      <c r="A561" s="81" t="s">
        <v>107</v>
      </c>
      <c r="B561" s="54" t="s">
        <v>431</v>
      </c>
      <c r="C561" s="54" t="s">
        <v>81</v>
      </c>
      <c r="D561" s="54" t="s">
        <v>69</v>
      </c>
      <c r="E561" s="54"/>
      <c r="F561" s="54"/>
      <c r="G561" s="54"/>
      <c r="H561" s="54"/>
      <c r="I561" s="56">
        <f t="shared" si="106"/>
        <v>6800</v>
      </c>
      <c r="J561" s="56">
        <f t="shared" si="106"/>
        <v>6800</v>
      </c>
      <c r="K561" s="180"/>
      <c r="L561" s="60"/>
      <c r="M561" s="60"/>
    </row>
    <row r="562" spans="1:13" ht="62.25" customHeight="1">
      <c r="A562" s="78" t="s">
        <v>200</v>
      </c>
      <c r="B562" s="52" t="s">
        <v>431</v>
      </c>
      <c r="C562" s="52" t="s">
        <v>81</v>
      </c>
      <c r="D562" s="52" t="s">
        <v>69</v>
      </c>
      <c r="E562" s="52" t="s">
        <v>413</v>
      </c>
      <c r="F562" s="52"/>
      <c r="G562" s="52"/>
      <c r="H562" s="52"/>
      <c r="I562" s="57">
        <f t="shared" si="106"/>
        <v>6800</v>
      </c>
      <c r="J562" s="57">
        <f t="shared" si="106"/>
        <v>6800</v>
      </c>
      <c r="K562" s="180"/>
      <c r="L562" s="60"/>
      <c r="M562" s="60"/>
    </row>
    <row r="563" spans="1:13" ht="60">
      <c r="A563" s="78" t="s">
        <v>188</v>
      </c>
      <c r="B563" s="52" t="s">
        <v>431</v>
      </c>
      <c r="C563" s="52" t="s">
        <v>81</v>
      </c>
      <c r="D563" s="52" t="s">
        <v>69</v>
      </c>
      <c r="E563" s="52" t="s">
        <v>418</v>
      </c>
      <c r="F563" s="52"/>
      <c r="G563" s="52"/>
      <c r="H563" s="52"/>
      <c r="I563" s="57">
        <f>I564+I572</f>
        <v>6800</v>
      </c>
      <c r="J563" s="57">
        <f>J564+J572</f>
        <v>6800</v>
      </c>
      <c r="K563" s="180"/>
      <c r="L563" s="60"/>
      <c r="M563" s="60"/>
    </row>
    <row r="564" spans="1:13" ht="60" customHeight="1">
      <c r="A564" s="78" t="s">
        <v>415</v>
      </c>
      <c r="B564" s="52" t="s">
        <v>431</v>
      </c>
      <c r="C564" s="52" t="s">
        <v>81</v>
      </c>
      <c r="D564" s="52" t="s">
        <v>69</v>
      </c>
      <c r="E564" s="52" t="s">
        <v>419</v>
      </c>
      <c r="F564" s="52"/>
      <c r="G564" s="52"/>
      <c r="H564" s="52"/>
      <c r="I564" s="57">
        <f aca="true" t="shared" si="107" ref="I564:J567">I565</f>
        <v>800</v>
      </c>
      <c r="J564" s="57">
        <f t="shared" si="107"/>
        <v>800</v>
      </c>
      <c r="K564" s="180"/>
      <c r="L564" s="60"/>
      <c r="M564" s="60"/>
    </row>
    <row r="565" spans="1:13" ht="18">
      <c r="A565" s="79" t="s">
        <v>310</v>
      </c>
      <c r="B565" s="52" t="s">
        <v>431</v>
      </c>
      <c r="C565" s="52" t="s">
        <v>81</v>
      </c>
      <c r="D565" s="52" t="s">
        <v>69</v>
      </c>
      <c r="E565" s="52" t="s">
        <v>420</v>
      </c>
      <c r="F565" s="52"/>
      <c r="G565" s="52"/>
      <c r="H565" s="52"/>
      <c r="I565" s="57">
        <f>I566+I569</f>
        <v>800</v>
      </c>
      <c r="J565" s="57">
        <f>J566+J569</f>
        <v>800</v>
      </c>
      <c r="K565" s="180"/>
      <c r="L565" s="60"/>
      <c r="M565" s="60"/>
    </row>
    <row r="566" spans="1:13" ht="30">
      <c r="A566" s="78" t="s">
        <v>130</v>
      </c>
      <c r="B566" s="52" t="s">
        <v>431</v>
      </c>
      <c r="C566" s="52" t="s">
        <v>81</v>
      </c>
      <c r="D566" s="52" t="s">
        <v>69</v>
      </c>
      <c r="E566" s="52" t="s">
        <v>420</v>
      </c>
      <c r="F566" s="52" t="s">
        <v>131</v>
      </c>
      <c r="G566" s="52"/>
      <c r="H566" s="52"/>
      <c r="I566" s="57">
        <f t="shared" si="107"/>
        <v>650</v>
      </c>
      <c r="J566" s="57">
        <f t="shared" si="107"/>
        <v>650</v>
      </c>
      <c r="K566" s="180"/>
      <c r="L566" s="60"/>
      <c r="M566" s="60"/>
    </row>
    <row r="567" spans="1:13" ht="30">
      <c r="A567" s="79" t="s">
        <v>134</v>
      </c>
      <c r="B567" s="52" t="s">
        <v>431</v>
      </c>
      <c r="C567" s="52" t="s">
        <v>81</v>
      </c>
      <c r="D567" s="52" t="s">
        <v>69</v>
      </c>
      <c r="E567" s="52" t="s">
        <v>420</v>
      </c>
      <c r="F567" s="52" t="s">
        <v>133</v>
      </c>
      <c r="G567" s="52"/>
      <c r="H567" s="52"/>
      <c r="I567" s="57">
        <f t="shared" si="107"/>
        <v>650</v>
      </c>
      <c r="J567" s="57">
        <f t="shared" si="107"/>
        <v>650</v>
      </c>
      <c r="K567" s="180"/>
      <c r="L567" s="60"/>
      <c r="M567" s="60"/>
    </row>
    <row r="568" spans="1:13" ht="18" customHeight="1">
      <c r="A568" s="80" t="s">
        <v>114</v>
      </c>
      <c r="B568" s="52" t="s">
        <v>431</v>
      </c>
      <c r="C568" s="53" t="s">
        <v>81</v>
      </c>
      <c r="D568" s="53" t="s">
        <v>69</v>
      </c>
      <c r="E568" s="53" t="s">
        <v>420</v>
      </c>
      <c r="F568" s="53" t="s">
        <v>133</v>
      </c>
      <c r="G568" s="53" t="s">
        <v>98</v>
      </c>
      <c r="H568" s="53"/>
      <c r="I568" s="59">
        <v>650</v>
      </c>
      <c r="J568" s="59">
        <v>650</v>
      </c>
      <c r="K568" s="180"/>
      <c r="L568" s="60"/>
      <c r="M568" s="60"/>
    </row>
    <row r="569" spans="1:13" ht="30">
      <c r="A569" s="78" t="s">
        <v>147</v>
      </c>
      <c r="B569" s="52" t="s">
        <v>431</v>
      </c>
      <c r="C569" s="52" t="s">
        <v>81</v>
      </c>
      <c r="D569" s="52" t="s">
        <v>69</v>
      </c>
      <c r="E569" s="52" t="s">
        <v>420</v>
      </c>
      <c r="F569" s="52" t="s">
        <v>146</v>
      </c>
      <c r="G569" s="52"/>
      <c r="H569" s="52"/>
      <c r="I569" s="57">
        <f>I570</f>
        <v>150</v>
      </c>
      <c r="J569" s="57">
        <f>J570</f>
        <v>150</v>
      </c>
      <c r="K569" s="180"/>
      <c r="L569" s="60"/>
      <c r="M569" s="60"/>
    </row>
    <row r="570" spans="1:13" ht="18">
      <c r="A570" s="78" t="s">
        <v>4</v>
      </c>
      <c r="B570" s="52" t="s">
        <v>431</v>
      </c>
      <c r="C570" s="52" t="s">
        <v>81</v>
      </c>
      <c r="D570" s="52" t="s">
        <v>69</v>
      </c>
      <c r="E570" s="52" t="s">
        <v>420</v>
      </c>
      <c r="F570" s="52" t="s">
        <v>3</v>
      </c>
      <c r="G570" s="52"/>
      <c r="H570" s="52"/>
      <c r="I570" s="57">
        <f>I571</f>
        <v>150</v>
      </c>
      <c r="J570" s="57">
        <f>J571</f>
        <v>150</v>
      </c>
      <c r="K570" s="180"/>
      <c r="L570" s="60"/>
      <c r="M570" s="60"/>
    </row>
    <row r="571" spans="1:13" ht="18.75" customHeight="1">
      <c r="A571" s="82" t="s">
        <v>114</v>
      </c>
      <c r="B571" s="52" t="s">
        <v>431</v>
      </c>
      <c r="C571" s="53" t="s">
        <v>81</v>
      </c>
      <c r="D571" s="53" t="s">
        <v>69</v>
      </c>
      <c r="E571" s="53" t="s">
        <v>420</v>
      </c>
      <c r="F571" s="53" t="s">
        <v>3</v>
      </c>
      <c r="G571" s="53" t="s">
        <v>98</v>
      </c>
      <c r="H571" s="53"/>
      <c r="I571" s="59">
        <v>150</v>
      </c>
      <c r="J571" s="59">
        <v>150</v>
      </c>
      <c r="K571" s="180"/>
      <c r="L571" s="60"/>
      <c r="M571" s="60"/>
    </row>
    <row r="572" spans="1:13" ht="90">
      <c r="A572" s="78" t="s">
        <v>414</v>
      </c>
      <c r="B572" s="52" t="s">
        <v>431</v>
      </c>
      <c r="C572" s="52" t="s">
        <v>81</v>
      </c>
      <c r="D572" s="52" t="s">
        <v>69</v>
      </c>
      <c r="E572" s="52" t="s">
        <v>417</v>
      </c>
      <c r="F572" s="52"/>
      <c r="G572" s="52"/>
      <c r="H572" s="52"/>
      <c r="I572" s="57">
        <f aca="true" t="shared" si="108" ref="I572:J575">I573</f>
        <v>6000</v>
      </c>
      <c r="J572" s="57">
        <f t="shared" si="108"/>
        <v>6000</v>
      </c>
      <c r="K572" s="180"/>
      <c r="L572" s="60"/>
      <c r="M572" s="60"/>
    </row>
    <row r="573" spans="1:13" ht="18">
      <c r="A573" s="79" t="s">
        <v>310</v>
      </c>
      <c r="B573" s="52" t="s">
        <v>431</v>
      </c>
      <c r="C573" s="52" t="s">
        <v>81</v>
      </c>
      <c r="D573" s="52" t="s">
        <v>69</v>
      </c>
      <c r="E573" s="113" t="s">
        <v>416</v>
      </c>
      <c r="F573" s="52"/>
      <c r="G573" s="52"/>
      <c r="H573" s="52"/>
      <c r="I573" s="57">
        <f t="shared" si="108"/>
        <v>6000</v>
      </c>
      <c r="J573" s="57">
        <f t="shared" si="108"/>
        <v>6000</v>
      </c>
      <c r="K573" s="180"/>
      <c r="L573" s="60"/>
      <c r="M573" s="60"/>
    </row>
    <row r="574" spans="1:13" ht="45">
      <c r="A574" s="78" t="s">
        <v>137</v>
      </c>
      <c r="B574" s="52" t="s">
        <v>431</v>
      </c>
      <c r="C574" s="52" t="s">
        <v>81</v>
      </c>
      <c r="D574" s="52" t="s">
        <v>69</v>
      </c>
      <c r="E574" s="52" t="s">
        <v>416</v>
      </c>
      <c r="F574" s="52" t="s">
        <v>136</v>
      </c>
      <c r="G574" s="52"/>
      <c r="H574" s="52"/>
      <c r="I574" s="57">
        <f t="shared" si="108"/>
        <v>6000</v>
      </c>
      <c r="J574" s="57">
        <f t="shared" si="108"/>
        <v>6000</v>
      </c>
      <c r="K574" s="180"/>
      <c r="L574" s="60"/>
      <c r="M574" s="60"/>
    </row>
    <row r="575" spans="1:13" ht="18">
      <c r="A575" s="78" t="s">
        <v>233</v>
      </c>
      <c r="B575" s="52" t="s">
        <v>431</v>
      </c>
      <c r="C575" s="52" t="s">
        <v>81</v>
      </c>
      <c r="D575" s="52" t="s">
        <v>69</v>
      </c>
      <c r="E575" s="52" t="s">
        <v>416</v>
      </c>
      <c r="F575" s="52" t="s">
        <v>232</v>
      </c>
      <c r="G575" s="52"/>
      <c r="H575" s="52"/>
      <c r="I575" s="57">
        <f t="shared" si="108"/>
        <v>6000</v>
      </c>
      <c r="J575" s="57">
        <f t="shared" si="108"/>
        <v>6000</v>
      </c>
      <c r="K575" s="180"/>
      <c r="L575" s="60"/>
      <c r="M575" s="60"/>
    </row>
    <row r="576" spans="1:13" ht="19.5" customHeight="1">
      <c r="A576" s="80" t="s">
        <v>114</v>
      </c>
      <c r="B576" s="52" t="s">
        <v>431</v>
      </c>
      <c r="C576" s="53" t="s">
        <v>81</v>
      </c>
      <c r="D576" s="53" t="s">
        <v>69</v>
      </c>
      <c r="E576" s="53" t="s">
        <v>416</v>
      </c>
      <c r="F576" s="53" t="s">
        <v>232</v>
      </c>
      <c r="G576" s="53" t="s">
        <v>98</v>
      </c>
      <c r="H576" s="53"/>
      <c r="I576" s="59">
        <v>6000</v>
      </c>
      <c r="J576" s="59">
        <v>6000</v>
      </c>
      <c r="K576" s="180"/>
      <c r="L576" s="60"/>
      <c r="M576" s="60"/>
    </row>
    <row r="577" spans="1:13" ht="34.5" customHeight="1">
      <c r="A577" s="81" t="s">
        <v>103</v>
      </c>
      <c r="B577" s="54" t="s">
        <v>85</v>
      </c>
      <c r="C577" s="54"/>
      <c r="D577" s="54"/>
      <c r="E577" s="54"/>
      <c r="F577" s="54"/>
      <c r="G577" s="54"/>
      <c r="H577" s="54"/>
      <c r="I577" s="56">
        <f>I580+I593+I607+I614+I600</f>
        <v>12867.8</v>
      </c>
      <c r="J577" s="56">
        <f>J580+J593+J607+J614+J600</f>
        <v>15819.199999999999</v>
      </c>
      <c r="K577" s="175" t="e">
        <f>K580+#REF!+K593+#REF!+K607</f>
        <v>#REF!</v>
      </c>
      <c r="L577" s="56" t="e">
        <f>L580+#REF!+L593+#REF!+L607</f>
        <v>#REF!</v>
      </c>
      <c r="M577" s="56" t="e">
        <f>M580+#REF!+M593+#REF!+M607</f>
        <v>#REF!</v>
      </c>
    </row>
    <row r="578" spans="1:13" ht="18">
      <c r="A578" s="81" t="s">
        <v>114</v>
      </c>
      <c r="B578" s="54" t="s">
        <v>85</v>
      </c>
      <c r="C578" s="54"/>
      <c r="D578" s="54"/>
      <c r="E578" s="54"/>
      <c r="F578" s="54"/>
      <c r="G578" s="54" t="s">
        <v>98</v>
      </c>
      <c r="H578" s="54"/>
      <c r="I578" s="56">
        <f>I586+I589+I592+I599+I613+I618</f>
        <v>12867.8</v>
      </c>
      <c r="J578" s="56">
        <f>J586+J589+J592+J599+J613+J618</f>
        <v>15301.9</v>
      </c>
      <c r="K578" s="175" t="e">
        <f>K586+K589+K592+#REF!+#REF!+#REF!+K599+#REF!+K613+#REF!</f>
        <v>#REF!</v>
      </c>
      <c r="L578" s="56" t="e">
        <f>L586+L589+L592+#REF!+#REF!+#REF!+L599+#REF!+L613+#REF!</f>
        <v>#REF!</v>
      </c>
      <c r="M578" s="56" t="e">
        <f>M586+M589+M592+#REF!+#REF!+#REF!+M599+#REF!+M613+#REF!</f>
        <v>#REF!</v>
      </c>
    </row>
    <row r="579" spans="1:13" ht="18">
      <c r="A579" s="81" t="s">
        <v>115</v>
      </c>
      <c r="B579" s="54" t="s">
        <v>85</v>
      </c>
      <c r="C579" s="54"/>
      <c r="D579" s="54"/>
      <c r="E579" s="54"/>
      <c r="F579" s="54"/>
      <c r="G579" s="54" t="s">
        <v>99</v>
      </c>
      <c r="H579" s="54"/>
      <c r="I579" s="56">
        <f>I606</f>
        <v>0</v>
      </c>
      <c r="J579" s="56">
        <f>J606</f>
        <v>517.3</v>
      </c>
      <c r="K579" s="175" t="e">
        <f>#REF!</f>
        <v>#REF!</v>
      </c>
      <c r="L579" s="56" t="e">
        <f>#REF!</f>
        <v>#REF!</v>
      </c>
      <c r="M579" s="56" t="e">
        <f>#REF!</f>
        <v>#REF!</v>
      </c>
    </row>
    <row r="580" spans="1:13" ht="18">
      <c r="A580" s="81" t="s">
        <v>120</v>
      </c>
      <c r="B580" s="54" t="s">
        <v>85</v>
      </c>
      <c r="C580" s="54" t="s">
        <v>63</v>
      </c>
      <c r="D580" s="54"/>
      <c r="E580" s="54"/>
      <c r="F580" s="52"/>
      <c r="G580" s="52"/>
      <c r="H580" s="52"/>
      <c r="I580" s="56">
        <f>I581</f>
        <v>4962.8</v>
      </c>
      <c r="J580" s="56">
        <f>J581</f>
        <v>4962.8</v>
      </c>
      <c r="K580" s="175" t="e">
        <f>K581+#REF!+#REF!</f>
        <v>#REF!</v>
      </c>
      <c r="L580" s="56" t="e">
        <f>L581+#REF!+#REF!</f>
        <v>#REF!</v>
      </c>
      <c r="M580" s="56" t="e">
        <f>M581+#REF!+#REF!</f>
        <v>#REF!</v>
      </c>
    </row>
    <row r="581" spans="1:13" ht="42.75">
      <c r="A581" s="81" t="s">
        <v>242</v>
      </c>
      <c r="B581" s="54" t="s">
        <v>85</v>
      </c>
      <c r="C581" s="54" t="s">
        <v>63</v>
      </c>
      <c r="D581" s="54" t="s">
        <v>71</v>
      </c>
      <c r="E581" s="54"/>
      <c r="F581" s="54"/>
      <c r="G581" s="54"/>
      <c r="H581" s="54"/>
      <c r="I581" s="56">
        <f>I582</f>
        <v>4962.8</v>
      </c>
      <c r="J581" s="56">
        <f aca="true" t="shared" si="109" ref="J581:M582">J582</f>
        <v>4962.8</v>
      </c>
      <c r="K581" s="175">
        <f t="shared" si="109"/>
        <v>0</v>
      </c>
      <c r="L581" s="56">
        <f t="shared" si="109"/>
        <v>0</v>
      </c>
      <c r="M581" s="56">
        <f t="shared" si="109"/>
        <v>0</v>
      </c>
    </row>
    <row r="582" spans="1:13" ht="18">
      <c r="A582" s="78" t="s">
        <v>32</v>
      </c>
      <c r="B582" s="52" t="s">
        <v>85</v>
      </c>
      <c r="C582" s="52" t="s">
        <v>63</v>
      </c>
      <c r="D582" s="52" t="s">
        <v>71</v>
      </c>
      <c r="E582" s="52" t="s">
        <v>336</v>
      </c>
      <c r="F582" s="52"/>
      <c r="G582" s="52"/>
      <c r="H582" s="52"/>
      <c r="I582" s="57">
        <f>I583</f>
        <v>4962.8</v>
      </c>
      <c r="J582" s="57">
        <f t="shared" si="109"/>
        <v>4962.8</v>
      </c>
      <c r="K582" s="172">
        <f t="shared" si="109"/>
        <v>0</v>
      </c>
      <c r="L582" s="57">
        <f t="shared" si="109"/>
        <v>0</v>
      </c>
      <c r="M582" s="57">
        <f t="shared" si="109"/>
        <v>0</v>
      </c>
    </row>
    <row r="583" spans="1:13" ht="30">
      <c r="A583" s="83" t="s">
        <v>127</v>
      </c>
      <c r="B583" s="52" t="s">
        <v>85</v>
      </c>
      <c r="C583" s="52" t="s">
        <v>63</v>
      </c>
      <c r="D583" s="52" t="s">
        <v>71</v>
      </c>
      <c r="E583" s="52" t="s">
        <v>281</v>
      </c>
      <c r="F583" s="52"/>
      <c r="G583" s="52"/>
      <c r="H583" s="52"/>
      <c r="I583" s="57">
        <f>I584+I587+I590</f>
        <v>4962.8</v>
      </c>
      <c r="J583" s="57">
        <f>J584+J587+J590</f>
        <v>4962.8</v>
      </c>
      <c r="K583" s="172">
        <f>K584+K587+K590</f>
        <v>0</v>
      </c>
      <c r="L583" s="57">
        <f>L584+L587+L590</f>
        <v>0</v>
      </c>
      <c r="M583" s="57">
        <f>M584+M587+M590</f>
        <v>0</v>
      </c>
    </row>
    <row r="584" spans="1:13" ht="78" customHeight="1">
      <c r="A584" s="78" t="s">
        <v>264</v>
      </c>
      <c r="B584" s="52" t="s">
        <v>85</v>
      </c>
      <c r="C584" s="52" t="s">
        <v>63</v>
      </c>
      <c r="D584" s="52" t="s">
        <v>71</v>
      </c>
      <c r="E584" s="52" t="s">
        <v>281</v>
      </c>
      <c r="F584" s="52" t="s">
        <v>128</v>
      </c>
      <c r="G584" s="52"/>
      <c r="H584" s="52"/>
      <c r="I584" s="57">
        <f>I585</f>
        <v>4640</v>
      </c>
      <c r="J584" s="57">
        <f aca="true" t="shared" si="110" ref="J584:M585">J585</f>
        <v>4640</v>
      </c>
      <c r="K584" s="173">
        <f t="shared" si="110"/>
        <v>0</v>
      </c>
      <c r="L584" s="58">
        <f t="shared" si="110"/>
        <v>0</v>
      </c>
      <c r="M584" s="58">
        <f t="shared" si="110"/>
        <v>0</v>
      </c>
    </row>
    <row r="585" spans="1:13" ht="30">
      <c r="A585" s="78" t="s">
        <v>132</v>
      </c>
      <c r="B585" s="52" t="s">
        <v>85</v>
      </c>
      <c r="C585" s="52" t="s">
        <v>63</v>
      </c>
      <c r="D585" s="52" t="s">
        <v>71</v>
      </c>
      <c r="E585" s="52" t="s">
        <v>281</v>
      </c>
      <c r="F585" s="52" t="s">
        <v>129</v>
      </c>
      <c r="G585" s="52"/>
      <c r="H585" s="52"/>
      <c r="I585" s="57">
        <f>I586</f>
        <v>4640</v>
      </c>
      <c r="J585" s="57">
        <f t="shared" si="110"/>
        <v>4640</v>
      </c>
      <c r="K585" s="173">
        <f t="shared" si="110"/>
        <v>0</v>
      </c>
      <c r="L585" s="58">
        <f t="shared" si="110"/>
        <v>0</v>
      </c>
      <c r="M585" s="58">
        <f t="shared" si="110"/>
        <v>0</v>
      </c>
    </row>
    <row r="586" spans="1:13" ht="15" customHeight="1">
      <c r="A586" s="80" t="s">
        <v>114</v>
      </c>
      <c r="B586" s="53" t="s">
        <v>85</v>
      </c>
      <c r="C586" s="53" t="s">
        <v>63</v>
      </c>
      <c r="D586" s="53" t="s">
        <v>71</v>
      </c>
      <c r="E586" s="53" t="s">
        <v>281</v>
      </c>
      <c r="F586" s="53" t="s">
        <v>129</v>
      </c>
      <c r="G586" s="53" t="s">
        <v>98</v>
      </c>
      <c r="H586" s="53"/>
      <c r="I586" s="59">
        <v>4640</v>
      </c>
      <c r="J586" s="59">
        <v>4640</v>
      </c>
      <c r="K586" s="174">
        <v>0</v>
      </c>
      <c r="L586" s="59">
        <v>0</v>
      </c>
      <c r="M586" s="59">
        <v>0</v>
      </c>
    </row>
    <row r="587" spans="1:13" ht="30">
      <c r="A587" s="78" t="s">
        <v>130</v>
      </c>
      <c r="B587" s="52" t="s">
        <v>85</v>
      </c>
      <c r="C587" s="52" t="s">
        <v>63</v>
      </c>
      <c r="D587" s="52" t="s">
        <v>71</v>
      </c>
      <c r="E587" s="52" t="s">
        <v>281</v>
      </c>
      <c r="F587" s="52" t="s">
        <v>131</v>
      </c>
      <c r="G587" s="52"/>
      <c r="H587" s="52"/>
      <c r="I587" s="57">
        <f>I588</f>
        <v>321.8</v>
      </c>
      <c r="J587" s="57">
        <f aca="true" t="shared" si="111" ref="J587:M588">J588</f>
        <v>321.8</v>
      </c>
      <c r="K587" s="173">
        <f t="shared" si="111"/>
        <v>0</v>
      </c>
      <c r="L587" s="58">
        <f t="shared" si="111"/>
        <v>0</v>
      </c>
      <c r="M587" s="58">
        <f t="shared" si="111"/>
        <v>0</v>
      </c>
    </row>
    <row r="588" spans="1:13" ht="30">
      <c r="A588" s="79" t="s">
        <v>134</v>
      </c>
      <c r="B588" s="52" t="s">
        <v>85</v>
      </c>
      <c r="C588" s="52" t="s">
        <v>63</v>
      </c>
      <c r="D588" s="52" t="s">
        <v>71</v>
      </c>
      <c r="E588" s="52" t="s">
        <v>281</v>
      </c>
      <c r="F588" s="52" t="s">
        <v>133</v>
      </c>
      <c r="G588" s="52"/>
      <c r="H588" s="52"/>
      <c r="I588" s="57">
        <f>I589</f>
        <v>321.8</v>
      </c>
      <c r="J588" s="57">
        <f t="shared" si="111"/>
        <v>321.8</v>
      </c>
      <c r="K588" s="173">
        <f t="shared" si="111"/>
        <v>0</v>
      </c>
      <c r="L588" s="58">
        <f t="shared" si="111"/>
        <v>0</v>
      </c>
      <c r="M588" s="58">
        <f t="shared" si="111"/>
        <v>0</v>
      </c>
    </row>
    <row r="589" spans="1:13" ht="21.75" customHeight="1">
      <c r="A589" s="80" t="s">
        <v>114</v>
      </c>
      <c r="B589" s="53" t="s">
        <v>85</v>
      </c>
      <c r="C589" s="53" t="s">
        <v>63</v>
      </c>
      <c r="D589" s="53" t="s">
        <v>71</v>
      </c>
      <c r="E589" s="53" t="s">
        <v>281</v>
      </c>
      <c r="F589" s="53" t="s">
        <v>133</v>
      </c>
      <c r="G589" s="53" t="s">
        <v>98</v>
      </c>
      <c r="H589" s="53"/>
      <c r="I589" s="59">
        <v>321.8</v>
      </c>
      <c r="J589" s="59">
        <v>321.8</v>
      </c>
      <c r="K589" s="180">
        <v>0</v>
      </c>
      <c r="L589" s="60">
        <v>0</v>
      </c>
      <c r="M589" s="60">
        <v>0</v>
      </c>
    </row>
    <row r="590" spans="1:13" ht="18">
      <c r="A590" s="79" t="s">
        <v>143</v>
      </c>
      <c r="B590" s="52" t="s">
        <v>85</v>
      </c>
      <c r="C590" s="52" t="s">
        <v>63</v>
      </c>
      <c r="D590" s="52" t="s">
        <v>71</v>
      </c>
      <c r="E590" s="52" t="s">
        <v>281</v>
      </c>
      <c r="F590" s="52" t="s">
        <v>142</v>
      </c>
      <c r="G590" s="52"/>
      <c r="H590" s="52"/>
      <c r="I590" s="57">
        <f>I591</f>
        <v>1</v>
      </c>
      <c r="J590" s="57">
        <f aca="true" t="shared" si="112" ref="J590:M591">J591</f>
        <v>1</v>
      </c>
      <c r="K590" s="172">
        <f t="shared" si="112"/>
        <v>0</v>
      </c>
      <c r="L590" s="57">
        <f t="shared" si="112"/>
        <v>0</v>
      </c>
      <c r="M590" s="57">
        <f t="shared" si="112"/>
        <v>0</v>
      </c>
    </row>
    <row r="591" spans="1:13" ht="18">
      <c r="A591" s="79" t="s">
        <v>145</v>
      </c>
      <c r="B591" s="52" t="s">
        <v>85</v>
      </c>
      <c r="C591" s="52" t="s">
        <v>63</v>
      </c>
      <c r="D591" s="52" t="s">
        <v>71</v>
      </c>
      <c r="E591" s="52" t="s">
        <v>281</v>
      </c>
      <c r="F591" s="52" t="s">
        <v>144</v>
      </c>
      <c r="G591" s="52"/>
      <c r="H591" s="52"/>
      <c r="I591" s="57">
        <f>I592</f>
        <v>1</v>
      </c>
      <c r="J591" s="57">
        <f t="shared" si="112"/>
        <v>1</v>
      </c>
      <c r="K591" s="172">
        <f t="shared" si="112"/>
        <v>0</v>
      </c>
      <c r="L591" s="57">
        <f t="shared" si="112"/>
        <v>0</v>
      </c>
      <c r="M591" s="57">
        <f t="shared" si="112"/>
        <v>0</v>
      </c>
    </row>
    <row r="592" spans="1:13" ht="18" customHeight="1">
      <c r="A592" s="80" t="s">
        <v>114</v>
      </c>
      <c r="B592" s="53" t="s">
        <v>85</v>
      </c>
      <c r="C592" s="53" t="s">
        <v>63</v>
      </c>
      <c r="D592" s="53" t="s">
        <v>71</v>
      </c>
      <c r="E592" s="53" t="s">
        <v>281</v>
      </c>
      <c r="F592" s="53" t="s">
        <v>144</v>
      </c>
      <c r="G592" s="53" t="s">
        <v>98</v>
      </c>
      <c r="H592" s="53"/>
      <c r="I592" s="59">
        <v>1</v>
      </c>
      <c r="J592" s="59">
        <v>1</v>
      </c>
      <c r="K592" s="174">
        <v>0</v>
      </c>
      <c r="L592" s="59">
        <v>0</v>
      </c>
      <c r="M592" s="59">
        <v>0</v>
      </c>
    </row>
    <row r="593" spans="1:13" ht="18">
      <c r="A593" s="81" t="s">
        <v>51</v>
      </c>
      <c r="B593" s="54" t="s">
        <v>85</v>
      </c>
      <c r="C593" s="54" t="s">
        <v>68</v>
      </c>
      <c r="D593" s="52"/>
      <c r="E593" s="52"/>
      <c r="F593" s="52"/>
      <c r="G593" s="52"/>
      <c r="H593" s="52"/>
      <c r="I593" s="56">
        <f>I594</f>
        <v>680</v>
      </c>
      <c r="J593" s="56">
        <f>J594</f>
        <v>680</v>
      </c>
      <c r="K593" s="175" t="e">
        <f>#REF!+K594</f>
        <v>#REF!</v>
      </c>
      <c r="L593" s="56" t="e">
        <f>#REF!+L594</f>
        <v>#REF!</v>
      </c>
      <c r="M593" s="56" t="e">
        <f>#REF!+M594</f>
        <v>#REF!</v>
      </c>
    </row>
    <row r="594" spans="1:13" ht="18">
      <c r="A594" s="84" t="s">
        <v>53</v>
      </c>
      <c r="B594" s="54" t="s">
        <v>85</v>
      </c>
      <c r="C594" s="54" t="s">
        <v>68</v>
      </c>
      <c r="D594" s="54" t="s">
        <v>69</v>
      </c>
      <c r="E594" s="52"/>
      <c r="F594" s="52"/>
      <c r="G594" s="52"/>
      <c r="H594" s="52"/>
      <c r="I594" s="56">
        <f>I595</f>
        <v>680</v>
      </c>
      <c r="J594" s="56">
        <f aca="true" t="shared" si="113" ref="J594:M598">J595</f>
        <v>680</v>
      </c>
      <c r="K594" s="175">
        <f t="shared" si="113"/>
        <v>0</v>
      </c>
      <c r="L594" s="56">
        <f t="shared" si="113"/>
        <v>0</v>
      </c>
      <c r="M594" s="56">
        <f t="shared" si="113"/>
        <v>0</v>
      </c>
    </row>
    <row r="595" spans="1:13" ht="18">
      <c r="A595" s="79" t="s">
        <v>32</v>
      </c>
      <c r="B595" s="52" t="s">
        <v>85</v>
      </c>
      <c r="C595" s="52" t="s">
        <v>68</v>
      </c>
      <c r="D595" s="52" t="s">
        <v>69</v>
      </c>
      <c r="E595" s="52" t="s">
        <v>280</v>
      </c>
      <c r="F595" s="52"/>
      <c r="G595" s="52"/>
      <c r="H595" s="52"/>
      <c r="I595" s="57">
        <f>I596</f>
        <v>680</v>
      </c>
      <c r="J595" s="57">
        <f t="shared" si="113"/>
        <v>680</v>
      </c>
      <c r="K595" s="175">
        <f t="shared" si="113"/>
        <v>0</v>
      </c>
      <c r="L595" s="56">
        <f t="shared" si="113"/>
        <v>0</v>
      </c>
      <c r="M595" s="56">
        <f t="shared" si="113"/>
        <v>0</v>
      </c>
    </row>
    <row r="596" spans="1:13" ht="59.25" customHeight="1">
      <c r="A596" s="79" t="s">
        <v>470</v>
      </c>
      <c r="B596" s="52" t="s">
        <v>85</v>
      </c>
      <c r="C596" s="52" t="s">
        <v>68</v>
      </c>
      <c r="D596" s="52" t="s">
        <v>69</v>
      </c>
      <c r="E596" s="52" t="s">
        <v>303</v>
      </c>
      <c r="F596" s="52"/>
      <c r="G596" s="52"/>
      <c r="H596" s="52"/>
      <c r="I596" s="57">
        <f>I597</f>
        <v>680</v>
      </c>
      <c r="J596" s="57">
        <f t="shared" si="113"/>
        <v>680</v>
      </c>
      <c r="K596" s="172">
        <f t="shared" si="113"/>
        <v>0</v>
      </c>
      <c r="L596" s="57">
        <f t="shared" si="113"/>
        <v>0</v>
      </c>
      <c r="M596" s="57">
        <f t="shared" si="113"/>
        <v>0</v>
      </c>
    </row>
    <row r="597" spans="1:13" ht="18">
      <c r="A597" s="79" t="s">
        <v>143</v>
      </c>
      <c r="B597" s="52" t="s">
        <v>85</v>
      </c>
      <c r="C597" s="52" t="s">
        <v>68</v>
      </c>
      <c r="D597" s="52" t="s">
        <v>69</v>
      </c>
      <c r="E597" s="52" t="s">
        <v>303</v>
      </c>
      <c r="F597" s="52" t="s">
        <v>142</v>
      </c>
      <c r="G597" s="52"/>
      <c r="H597" s="52"/>
      <c r="I597" s="57">
        <f>I598</f>
        <v>680</v>
      </c>
      <c r="J597" s="57">
        <f t="shared" si="113"/>
        <v>680</v>
      </c>
      <c r="K597" s="172">
        <f t="shared" si="113"/>
        <v>0</v>
      </c>
      <c r="L597" s="57">
        <f t="shared" si="113"/>
        <v>0</v>
      </c>
      <c r="M597" s="57">
        <f t="shared" si="113"/>
        <v>0</v>
      </c>
    </row>
    <row r="598" spans="1:13" ht="60.75" customHeight="1">
      <c r="A598" s="79" t="s">
        <v>236</v>
      </c>
      <c r="B598" s="52" t="s">
        <v>85</v>
      </c>
      <c r="C598" s="52" t="s">
        <v>68</v>
      </c>
      <c r="D598" s="52" t="s">
        <v>69</v>
      </c>
      <c r="E598" s="52" t="s">
        <v>303</v>
      </c>
      <c r="F598" s="52" t="s">
        <v>235</v>
      </c>
      <c r="G598" s="52"/>
      <c r="H598" s="52"/>
      <c r="I598" s="57">
        <f>I599</f>
        <v>680</v>
      </c>
      <c r="J598" s="57">
        <f t="shared" si="113"/>
        <v>680</v>
      </c>
      <c r="K598" s="172">
        <f t="shared" si="113"/>
        <v>0</v>
      </c>
      <c r="L598" s="57">
        <f t="shared" si="113"/>
        <v>0</v>
      </c>
      <c r="M598" s="57">
        <f t="shared" si="113"/>
        <v>0</v>
      </c>
    </row>
    <row r="599" spans="1:13" ht="21.75" customHeight="1">
      <c r="A599" s="80" t="s">
        <v>114</v>
      </c>
      <c r="B599" s="53" t="s">
        <v>85</v>
      </c>
      <c r="C599" s="53" t="s">
        <v>68</v>
      </c>
      <c r="D599" s="53" t="s">
        <v>69</v>
      </c>
      <c r="E599" s="53" t="s">
        <v>303</v>
      </c>
      <c r="F599" s="53" t="s">
        <v>235</v>
      </c>
      <c r="G599" s="53" t="s">
        <v>98</v>
      </c>
      <c r="H599" s="53"/>
      <c r="I599" s="59">
        <v>680</v>
      </c>
      <c r="J599" s="59">
        <v>680</v>
      </c>
      <c r="K599" s="174">
        <v>0</v>
      </c>
      <c r="L599" s="59">
        <v>0</v>
      </c>
      <c r="M599" s="59">
        <v>0</v>
      </c>
    </row>
    <row r="600" spans="1:13" ht="21.75" customHeight="1">
      <c r="A600" s="81" t="s">
        <v>60</v>
      </c>
      <c r="B600" s="54" t="s">
        <v>85</v>
      </c>
      <c r="C600" s="54" t="s">
        <v>77</v>
      </c>
      <c r="D600" s="54"/>
      <c r="E600" s="54"/>
      <c r="F600" s="54"/>
      <c r="G600" s="54"/>
      <c r="H600" s="53"/>
      <c r="I600" s="57">
        <f aca="true" t="shared" si="114" ref="I600:J605">I601</f>
        <v>0</v>
      </c>
      <c r="J600" s="57">
        <f t="shared" si="114"/>
        <v>517.3</v>
      </c>
      <c r="K600" s="174"/>
      <c r="L600" s="59"/>
      <c r="M600" s="59"/>
    </row>
    <row r="601" spans="1:13" ht="18.75" customHeight="1">
      <c r="A601" s="84" t="s">
        <v>75</v>
      </c>
      <c r="B601" s="54" t="s">
        <v>85</v>
      </c>
      <c r="C601" s="54" t="s">
        <v>77</v>
      </c>
      <c r="D601" s="54" t="s">
        <v>64</v>
      </c>
      <c r="E601" s="54"/>
      <c r="F601" s="54"/>
      <c r="G601" s="54"/>
      <c r="H601" s="53"/>
      <c r="I601" s="57">
        <f t="shared" si="114"/>
        <v>0</v>
      </c>
      <c r="J601" s="57">
        <f t="shared" si="114"/>
        <v>517.3</v>
      </c>
      <c r="K601" s="174"/>
      <c r="L601" s="59"/>
      <c r="M601" s="59"/>
    </row>
    <row r="602" spans="1:13" ht="21.75" customHeight="1">
      <c r="A602" s="79" t="s">
        <v>32</v>
      </c>
      <c r="B602" s="52" t="s">
        <v>85</v>
      </c>
      <c r="C602" s="52" t="s">
        <v>77</v>
      </c>
      <c r="D602" s="52" t="s">
        <v>64</v>
      </c>
      <c r="E602" s="52" t="s">
        <v>280</v>
      </c>
      <c r="F602" s="54"/>
      <c r="G602" s="54"/>
      <c r="H602" s="53"/>
      <c r="I602" s="57">
        <f t="shared" si="114"/>
        <v>0</v>
      </c>
      <c r="J602" s="57">
        <f t="shared" si="114"/>
        <v>517.3</v>
      </c>
      <c r="K602" s="174"/>
      <c r="L602" s="59"/>
      <c r="M602" s="59"/>
    </row>
    <row r="603" spans="1:13" ht="107.25" customHeight="1">
      <c r="A603" s="197" t="s">
        <v>485</v>
      </c>
      <c r="B603" s="52" t="s">
        <v>85</v>
      </c>
      <c r="C603" s="52" t="s">
        <v>77</v>
      </c>
      <c r="D603" s="52" t="s">
        <v>64</v>
      </c>
      <c r="E603" s="52" t="s">
        <v>486</v>
      </c>
      <c r="F603" s="52"/>
      <c r="G603" s="52"/>
      <c r="H603" s="53"/>
      <c r="I603" s="57">
        <f t="shared" si="114"/>
        <v>0</v>
      </c>
      <c r="J603" s="57">
        <f t="shared" si="114"/>
        <v>517.3</v>
      </c>
      <c r="K603" s="174"/>
      <c r="L603" s="59"/>
      <c r="M603" s="59"/>
    </row>
    <row r="604" spans="1:13" ht="30" customHeight="1">
      <c r="A604" s="79" t="s">
        <v>147</v>
      </c>
      <c r="B604" s="52" t="s">
        <v>85</v>
      </c>
      <c r="C604" s="52" t="s">
        <v>77</v>
      </c>
      <c r="D604" s="52" t="s">
        <v>64</v>
      </c>
      <c r="E604" s="52" t="s">
        <v>486</v>
      </c>
      <c r="F604" s="52" t="s">
        <v>146</v>
      </c>
      <c r="G604" s="52"/>
      <c r="H604" s="53"/>
      <c r="I604" s="57">
        <f t="shared" si="114"/>
        <v>0</v>
      </c>
      <c r="J604" s="57">
        <f t="shared" si="114"/>
        <v>517.3</v>
      </c>
      <c r="K604" s="174"/>
      <c r="L604" s="59"/>
      <c r="M604" s="59"/>
    </row>
    <row r="605" spans="1:13" ht="32.25" customHeight="1">
      <c r="A605" s="79" t="s">
        <v>229</v>
      </c>
      <c r="B605" s="52" t="s">
        <v>85</v>
      </c>
      <c r="C605" s="52" t="s">
        <v>77</v>
      </c>
      <c r="D605" s="52" t="s">
        <v>64</v>
      </c>
      <c r="E605" s="52" t="s">
        <v>486</v>
      </c>
      <c r="F605" s="52" t="s">
        <v>150</v>
      </c>
      <c r="G605" s="52"/>
      <c r="H605" s="53"/>
      <c r="I605" s="57">
        <f t="shared" si="114"/>
        <v>0</v>
      </c>
      <c r="J605" s="57">
        <f t="shared" si="114"/>
        <v>517.3</v>
      </c>
      <c r="K605" s="174"/>
      <c r="L605" s="59"/>
      <c r="M605" s="59"/>
    </row>
    <row r="606" spans="1:13" ht="21.75" customHeight="1">
      <c r="A606" s="80" t="s">
        <v>115</v>
      </c>
      <c r="B606" s="53" t="s">
        <v>85</v>
      </c>
      <c r="C606" s="53" t="s">
        <v>77</v>
      </c>
      <c r="D606" s="53" t="s">
        <v>64</v>
      </c>
      <c r="E606" s="53" t="s">
        <v>486</v>
      </c>
      <c r="F606" s="53" t="s">
        <v>150</v>
      </c>
      <c r="G606" s="53" t="s">
        <v>99</v>
      </c>
      <c r="H606" s="53"/>
      <c r="I606" s="59">
        <v>0</v>
      </c>
      <c r="J606" s="59">
        <v>517.3</v>
      </c>
      <c r="K606" s="174"/>
      <c r="L606" s="59"/>
      <c r="M606" s="59"/>
    </row>
    <row r="607" spans="1:13" ht="29.25" customHeight="1">
      <c r="A607" s="84" t="s">
        <v>251</v>
      </c>
      <c r="B607" s="54" t="s">
        <v>85</v>
      </c>
      <c r="C607" s="54" t="s">
        <v>106</v>
      </c>
      <c r="D607" s="54"/>
      <c r="E607" s="54"/>
      <c r="F607" s="54"/>
      <c r="G607" s="54"/>
      <c r="H607" s="54"/>
      <c r="I607" s="56">
        <f aca="true" t="shared" si="115" ref="I607:M612">I608</f>
        <v>7225</v>
      </c>
      <c r="J607" s="56">
        <f t="shared" si="115"/>
        <v>7225</v>
      </c>
      <c r="K607" s="175">
        <f t="shared" si="115"/>
        <v>0</v>
      </c>
      <c r="L607" s="56">
        <f t="shared" si="115"/>
        <v>0</v>
      </c>
      <c r="M607" s="56">
        <f t="shared" si="115"/>
        <v>0</v>
      </c>
    </row>
    <row r="608" spans="1:13" ht="17.25" customHeight="1">
      <c r="A608" s="79" t="s">
        <v>32</v>
      </c>
      <c r="B608" s="52" t="s">
        <v>85</v>
      </c>
      <c r="C608" s="52" t="s">
        <v>106</v>
      </c>
      <c r="D608" s="52" t="s">
        <v>63</v>
      </c>
      <c r="E608" s="52" t="s">
        <v>280</v>
      </c>
      <c r="F608" s="54"/>
      <c r="G608" s="54"/>
      <c r="H608" s="54"/>
      <c r="I608" s="57">
        <f>I609</f>
        <v>7225</v>
      </c>
      <c r="J608" s="57">
        <f>J609</f>
        <v>7225</v>
      </c>
      <c r="K608" s="172">
        <f t="shared" si="115"/>
        <v>0</v>
      </c>
      <c r="L608" s="57">
        <f t="shared" si="115"/>
        <v>0</v>
      </c>
      <c r="M608" s="57">
        <f t="shared" si="115"/>
        <v>0</v>
      </c>
    </row>
    <row r="609" spans="1:13" ht="30">
      <c r="A609" s="79" t="s">
        <v>294</v>
      </c>
      <c r="B609" s="52" t="s">
        <v>85</v>
      </c>
      <c r="C609" s="52" t="s">
        <v>106</v>
      </c>
      <c r="D609" s="52" t="s">
        <v>63</v>
      </c>
      <c r="E609" s="52" t="s">
        <v>280</v>
      </c>
      <c r="F609" s="52"/>
      <c r="G609" s="52"/>
      <c r="H609" s="52"/>
      <c r="I609" s="57">
        <f t="shared" si="115"/>
        <v>7225</v>
      </c>
      <c r="J609" s="57">
        <f t="shared" si="115"/>
        <v>7225</v>
      </c>
      <c r="K609" s="172">
        <f t="shared" si="115"/>
        <v>0</v>
      </c>
      <c r="L609" s="57">
        <f t="shared" si="115"/>
        <v>0</v>
      </c>
      <c r="M609" s="57">
        <f t="shared" si="115"/>
        <v>0</v>
      </c>
    </row>
    <row r="610" spans="1:13" ht="60">
      <c r="A610" s="79" t="s">
        <v>27</v>
      </c>
      <c r="B610" s="52" t="s">
        <v>85</v>
      </c>
      <c r="C610" s="52" t="s">
        <v>106</v>
      </c>
      <c r="D610" s="52" t="s">
        <v>63</v>
      </c>
      <c r="E610" s="52" t="s">
        <v>296</v>
      </c>
      <c r="F610" s="52"/>
      <c r="G610" s="52"/>
      <c r="H610" s="52"/>
      <c r="I610" s="57">
        <f t="shared" si="115"/>
        <v>7225</v>
      </c>
      <c r="J610" s="57">
        <f t="shared" si="115"/>
        <v>7225</v>
      </c>
      <c r="K610" s="172">
        <f t="shared" si="115"/>
        <v>0</v>
      </c>
      <c r="L610" s="57">
        <f t="shared" si="115"/>
        <v>0</v>
      </c>
      <c r="M610" s="57">
        <f t="shared" si="115"/>
        <v>0</v>
      </c>
    </row>
    <row r="611" spans="1:13" ht="30">
      <c r="A611" s="79" t="s">
        <v>295</v>
      </c>
      <c r="B611" s="52" t="s">
        <v>85</v>
      </c>
      <c r="C611" s="52" t="s">
        <v>106</v>
      </c>
      <c r="D611" s="52" t="s">
        <v>63</v>
      </c>
      <c r="E611" s="52" t="s">
        <v>296</v>
      </c>
      <c r="F611" s="52" t="s">
        <v>247</v>
      </c>
      <c r="G611" s="52"/>
      <c r="H611" s="52"/>
      <c r="I611" s="57">
        <f t="shared" si="115"/>
        <v>7225</v>
      </c>
      <c r="J611" s="57">
        <f t="shared" si="115"/>
        <v>7225</v>
      </c>
      <c r="K611" s="172">
        <f t="shared" si="115"/>
        <v>0</v>
      </c>
      <c r="L611" s="57">
        <f t="shared" si="115"/>
        <v>0</v>
      </c>
      <c r="M611" s="57">
        <f t="shared" si="115"/>
        <v>0</v>
      </c>
    </row>
    <row r="612" spans="1:13" ht="18">
      <c r="A612" s="79" t="s">
        <v>249</v>
      </c>
      <c r="B612" s="52" t="s">
        <v>85</v>
      </c>
      <c r="C612" s="52" t="s">
        <v>106</v>
      </c>
      <c r="D612" s="52" t="s">
        <v>63</v>
      </c>
      <c r="E612" s="52" t="s">
        <v>296</v>
      </c>
      <c r="F612" s="52" t="s">
        <v>248</v>
      </c>
      <c r="G612" s="52"/>
      <c r="H612" s="52"/>
      <c r="I612" s="57">
        <f t="shared" si="115"/>
        <v>7225</v>
      </c>
      <c r="J612" s="57">
        <f t="shared" si="115"/>
        <v>7225</v>
      </c>
      <c r="K612" s="172">
        <f t="shared" si="115"/>
        <v>0</v>
      </c>
      <c r="L612" s="57">
        <f t="shared" si="115"/>
        <v>0</v>
      </c>
      <c r="M612" s="57">
        <f t="shared" si="115"/>
        <v>0</v>
      </c>
    </row>
    <row r="613" spans="1:13" ht="19.5" customHeight="1">
      <c r="A613" s="80" t="s">
        <v>114</v>
      </c>
      <c r="B613" s="53" t="s">
        <v>85</v>
      </c>
      <c r="C613" s="53" t="s">
        <v>106</v>
      </c>
      <c r="D613" s="53" t="s">
        <v>63</v>
      </c>
      <c r="E613" s="53" t="s">
        <v>296</v>
      </c>
      <c r="F613" s="53" t="s">
        <v>248</v>
      </c>
      <c r="G613" s="53" t="s">
        <v>98</v>
      </c>
      <c r="H613" s="53"/>
      <c r="I613" s="59">
        <v>7225</v>
      </c>
      <c r="J613" s="59">
        <v>7225</v>
      </c>
      <c r="K613" s="174">
        <v>0</v>
      </c>
      <c r="L613" s="59">
        <v>0</v>
      </c>
      <c r="M613" s="59">
        <v>0</v>
      </c>
    </row>
    <row r="614" spans="1:13" ht="23.25" customHeight="1">
      <c r="A614" s="84" t="s">
        <v>484</v>
      </c>
      <c r="B614" s="54" t="s">
        <v>85</v>
      </c>
      <c r="C614" s="54" t="s">
        <v>481</v>
      </c>
      <c r="D614" s="54" t="s">
        <v>481</v>
      </c>
      <c r="E614" s="54" t="s">
        <v>280</v>
      </c>
      <c r="F614" s="53"/>
      <c r="G614" s="53"/>
      <c r="H614" s="53"/>
      <c r="I614" s="56">
        <f aca="true" t="shared" si="116" ref="I614:J617">I615</f>
        <v>0</v>
      </c>
      <c r="J614" s="56">
        <f t="shared" si="116"/>
        <v>2434.1</v>
      </c>
      <c r="K614" s="194"/>
      <c r="L614" s="195"/>
      <c r="M614" s="195"/>
    </row>
    <row r="615" spans="1:13" ht="31.5" customHeight="1">
      <c r="A615" s="79" t="s">
        <v>483</v>
      </c>
      <c r="B615" s="52" t="s">
        <v>85</v>
      </c>
      <c r="C615" s="52" t="s">
        <v>481</v>
      </c>
      <c r="D615" s="52" t="s">
        <v>481</v>
      </c>
      <c r="E615" s="52" t="s">
        <v>482</v>
      </c>
      <c r="F615" s="52"/>
      <c r="G615" s="52"/>
      <c r="H615" s="52"/>
      <c r="I615" s="57">
        <f t="shared" si="116"/>
        <v>0</v>
      </c>
      <c r="J615" s="57">
        <f t="shared" si="116"/>
        <v>2434.1</v>
      </c>
      <c r="K615" s="194"/>
      <c r="L615" s="195"/>
      <c r="M615" s="195"/>
    </row>
    <row r="616" spans="1:13" ht="19.5" customHeight="1">
      <c r="A616" s="78" t="s">
        <v>143</v>
      </c>
      <c r="B616" s="52" t="s">
        <v>85</v>
      </c>
      <c r="C616" s="52" t="s">
        <v>481</v>
      </c>
      <c r="D616" s="52" t="s">
        <v>481</v>
      </c>
      <c r="E616" s="52" t="s">
        <v>482</v>
      </c>
      <c r="F616" s="52" t="s">
        <v>142</v>
      </c>
      <c r="G616" s="52"/>
      <c r="H616" s="52"/>
      <c r="I616" s="57">
        <f t="shared" si="116"/>
        <v>0</v>
      </c>
      <c r="J616" s="57">
        <f t="shared" si="116"/>
        <v>2434.1</v>
      </c>
      <c r="K616" s="194"/>
      <c r="L616" s="195"/>
      <c r="M616" s="195"/>
    </row>
    <row r="617" spans="1:13" ht="19.5" customHeight="1">
      <c r="A617" s="79" t="s">
        <v>430</v>
      </c>
      <c r="B617" s="52" t="s">
        <v>85</v>
      </c>
      <c r="C617" s="52" t="s">
        <v>481</v>
      </c>
      <c r="D617" s="52" t="s">
        <v>481</v>
      </c>
      <c r="E617" s="52" t="s">
        <v>482</v>
      </c>
      <c r="F617" s="52" t="s">
        <v>429</v>
      </c>
      <c r="G617" s="52"/>
      <c r="H617" s="52"/>
      <c r="I617" s="57">
        <f t="shared" si="116"/>
        <v>0</v>
      </c>
      <c r="J617" s="57">
        <f t="shared" si="116"/>
        <v>2434.1</v>
      </c>
      <c r="K617" s="194"/>
      <c r="L617" s="195"/>
      <c r="M617" s="195"/>
    </row>
    <row r="618" spans="1:13" ht="19.5" customHeight="1">
      <c r="A618" s="80" t="s">
        <v>114</v>
      </c>
      <c r="B618" s="52" t="s">
        <v>85</v>
      </c>
      <c r="C618" s="52" t="s">
        <v>481</v>
      </c>
      <c r="D618" s="52" t="s">
        <v>481</v>
      </c>
      <c r="E618" s="52" t="s">
        <v>482</v>
      </c>
      <c r="F618" s="52" t="s">
        <v>429</v>
      </c>
      <c r="G618" s="53" t="s">
        <v>98</v>
      </c>
      <c r="H618" s="53"/>
      <c r="I618" s="59">
        <v>0</v>
      </c>
      <c r="J618" s="59">
        <v>2434.1</v>
      </c>
      <c r="K618" s="194"/>
      <c r="L618" s="195"/>
      <c r="M618" s="195"/>
    </row>
    <row r="619" spans="1:13" ht="18">
      <c r="A619" s="123" t="s">
        <v>112</v>
      </c>
      <c r="B619" s="62"/>
      <c r="C619" s="62"/>
      <c r="D619" s="62"/>
      <c r="E619" s="62"/>
      <c r="F619" s="62"/>
      <c r="G619" s="62"/>
      <c r="H619" s="62"/>
      <c r="I619" s="61">
        <f>I7+I37+I53+I174+I238+I463+I577</f>
        <v>735689.8</v>
      </c>
      <c r="J619" s="61">
        <f>J7+J37+J53+J174+J238+J463+J577</f>
        <v>631856.7999999999</v>
      </c>
      <c r="K619" s="183" t="e">
        <f>K7+K37+#REF!+K53+K174+K238+K577+#REF!</f>
        <v>#VALUE!</v>
      </c>
      <c r="L619" s="134" t="e">
        <f>L7+L37+#REF!+L53+L174+L238+L577+#REF!</f>
        <v>#VALUE!</v>
      </c>
      <c r="M619" s="134" t="e">
        <f>M7+M37+#REF!+M53+M174+M238+M577+#REF!</f>
        <v>#VALUE!</v>
      </c>
    </row>
    <row r="620" spans="1:14" s="135" customFormat="1" ht="18">
      <c r="A620" s="123" t="s">
        <v>114</v>
      </c>
      <c r="B620" s="62"/>
      <c r="C620" s="62"/>
      <c r="D620" s="62"/>
      <c r="E620" s="62"/>
      <c r="F620" s="62"/>
      <c r="G620" s="137" t="s">
        <v>98</v>
      </c>
      <c r="H620" s="62"/>
      <c r="I620" s="61">
        <f>I8+I38+I54+I175+I239+I578+I464</f>
        <v>327356</v>
      </c>
      <c r="J620" s="61">
        <f>J8+J38+J54+J175+J239+J578+J464</f>
        <v>325965.6</v>
      </c>
      <c r="K620" s="182" t="e">
        <f>K8+K38+K54+K175+#REF!+K239+#REF!+K578</f>
        <v>#REF!</v>
      </c>
      <c r="L620" s="61" t="e">
        <f>L8+L38+L54+L175+#REF!+L239+#REF!+L578</f>
        <v>#REF!</v>
      </c>
      <c r="M620" s="61" t="e">
        <f>M8+M38+M54+M175+#REF!+M239+#REF!+M578</f>
        <v>#REF!</v>
      </c>
      <c r="N620" s="140"/>
    </row>
    <row r="621" spans="1:14" s="135" customFormat="1" ht="18">
      <c r="A621" s="136" t="s">
        <v>115</v>
      </c>
      <c r="B621" s="62"/>
      <c r="C621" s="62"/>
      <c r="D621" s="62"/>
      <c r="E621" s="62"/>
      <c r="F621" s="62"/>
      <c r="G621" s="137" t="s">
        <v>99</v>
      </c>
      <c r="H621" s="62"/>
      <c r="I621" s="61">
        <f>I9+I39+I55+I176+I240+I579+I465</f>
        <v>408333.80000000005</v>
      </c>
      <c r="J621" s="61">
        <f>J9+J39+J55+J176+J240+J579+J465</f>
        <v>305891.20000000007</v>
      </c>
      <c r="K621" s="182" t="e">
        <f>K9+K39+K55+K176+#REF!+K240+#REF!+K579</f>
        <v>#REF!</v>
      </c>
      <c r="L621" s="61" t="e">
        <f>L9+L39+L55+L176+#REF!+L240+#REF!+L579</f>
        <v>#REF!</v>
      </c>
      <c r="M621" s="61" t="e">
        <f>M9+M39+M55+M176+#REF!+M240+#REF!+M579</f>
        <v>#REF!</v>
      </c>
      <c r="N621" s="140"/>
    </row>
    <row r="622" spans="1:9" ht="30.75" customHeight="1">
      <c r="A622" s="187"/>
      <c r="B622" s="187"/>
      <c r="C622" s="187"/>
      <c r="D622" s="187"/>
      <c r="E622" s="187"/>
      <c r="F622" s="187"/>
      <c r="G622" s="187"/>
      <c r="H622" s="185"/>
      <c r="I622" s="187"/>
    </row>
    <row r="623" spans="1:9" ht="18">
      <c r="A623" s="97"/>
      <c r="B623" s="97"/>
      <c r="C623" s="97"/>
      <c r="D623" s="97"/>
      <c r="E623" s="97"/>
      <c r="F623" s="97"/>
      <c r="G623" s="97"/>
      <c r="H623" s="97"/>
      <c r="I623" s="97"/>
    </row>
    <row r="624" spans="1:9" ht="18">
      <c r="A624" s="42"/>
      <c r="B624" s="43"/>
      <c r="C624" s="43"/>
      <c r="D624" s="43"/>
      <c r="E624" s="43"/>
      <c r="F624" s="43"/>
      <c r="G624" s="43"/>
      <c r="H624" s="43"/>
      <c r="I624" s="44"/>
    </row>
    <row r="625" spans="1:9" ht="18">
      <c r="A625" s="42"/>
      <c r="B625" s="43"/>
      <c r="C625" s="43"/>
      <c r="D625" s="45"/>
      <c r="E625" s="43"/>
      <c r="F625" s="43"/>
      <c r="G625" s="43"/>
      <c r="H625" s="43"/>
      <c r="I625" s="44"/>
    </row>
    <row r="626" spans="1:9" ht="18">
      <c r="A626" s="42"/>
      <c r="B626" s="43"/>
      <c r="C626" s="43"/>
      <c r="D626" s="43"/>
      <c r="E626" s="43"/>
      <c r="F626" s="43"/>
      <c r="G626" s="43"/>
      <c r="H626" s="43"/>
      <c r="I626" s="44"/>
    </row>
    <row r="627" spans="1:9" ht="18">
      <c r="A627" s="42"/>
      <c r="B627" s="43"/>
      <c r="C627" s="43"/>
      <c r="D627" s="43"/>
      <c r="E627" s="43"/>
      <c r="F627" s="43"/>
      <c r="G627" s="43"/>
      <c r="H627" s="43"/>
      <c r="I627" s="44"/>
    </row>
    <row r="628" spans="1:9" ht="18">
      <c r="A628" s="42"/>
      <c r="B628" s="43"/>
      <c r="C628" s="43"/>
      <c r="D628" s="43"/>
      <c r="E628" s="43"/>
      <c r="F628" s="43"/>
      <c r="G628" s="43"/>
      <c r="H628" s="43"/>
      <c r="I628" s="44"/>
    </row>
    <row r="629" spans="1:9" ht="18">
      <c r="A629" s="42"/>
      <c r="B629" s="43"/>
      <c r="C629" s="43"/>
      <c r="D629" s="43"/>
      <c r="E629" s="43"/>
      <c r="F629" s="43"/>
      <c r="G629" s="43"/>
      <c r="H629" s="43"/>
      <c r="I629" s="44"/>
    </row>
    <row r="630" spans="1:9" ht="18">
      <c r="A630" s="42"/>
      <c r="B630" s="43"/>
      <c r="C630" s="43"/>
      <c r="D630" s="43"/>
      <c r="E630" s="43"/>
      <c r="F630" s="43"/>
      <c r="G630" s="43"/>
      <c r="H630" s="43"/>
      <c r="I630" s="44"/>
    </row>
    <row r="631" spans="1:9" ht="18">
      <c r="A631" s="42"/>
      <c r="B631" s="43"/>
      <c r="C631" s="43"/>
      <c r="D631" s="43"/>
      <c r="E631" s="43"/>
      <c r="F631" s="43"/>
      <c r="G631" s="43"/>
      <c r="H631" s="43"/>
      <c r="I631" s="44"/>
    </row>
    <row r="632" spans="1:9" ht="18">
      <c r="A632" s="42"/>
      <c r="B632" s="43"/>
      <c r="C632" s="43"/>
      <c r="D632" s="43"/>
      <c r="E632" s="43"/>
      <c r="F632" s="43"/>
      <c r="G632" s="43"/>
      <c r="H632" s="43"/>
      <c r="I632" s="44"/>
    </row>
    <row r="633" spans="1:9" ht="18">
      <c r="A633" s="42"/>
      <c r="B633" s="43"/>
      <c r="C633" s="43"/>
      <c r="D633" s="43"/>
      <c r="E633" s="43"/>
      <c r="F633" s="43"/>
      <c r="G633" s="43"/>
      <c r="H633" s="43"/>
      <c r="I633" s="44"/>
    </row>
    <row r="634" spans="1:9" ht="18">
      <c r="A634" s="42"/>
      <c r="B634" s="43"/>
      <c r="C634" s="43"/>
      <c r="D634" s="43"/>
      <c r="E634" s="43"/>
      <c r="F634" s="43"/>
      <c r="G634" s="43"/>
      <c r="H634" s="43"/>
      <c r="I634" s="44"/>
    </row>
    <row r="635" spans="1:9" ht="18">
      <c r="A635" s="42"/>
      <c r="B635" s="43"/>
      <c r="C635" s="43"/>
      <c r="D635" s="43"/>
      <c r="E635" s="43"/>
      <c r="F635" s="43"/>
      <c r="G635" s="43"/>
      <c r="H635" s="43"/>
      <c r="I635" s="44"/>
    </row>
    <row r="636" spans="1:9" ht="18">
      <c r="A636" s="42"/>
      <c r="B636" s="43"/>
      <c r="C636" s="43"/>
      <c r="D636" s="43"/>
      <c r="E636" s="43"/>
      <c r="F636" s="43"/>
      <c r="G636" s="43"/>
      <c r="H636" s="43"/>
      <c r="I636" s="44"/>
    </row>
    <row r="637" spans="1:9" ht="18">
      <c r="A637" s="42"/>
      <c r="B637" s="43"/>
      <c r="C637" s="43"/>
      <c r="D637" s="43"/>
      <c r="E637" s="43"/>
      <c r="F637" s="43"/>
      <c r="G637" s="43"/>
      <c r="H637" s="43"/>
      <c r="I637" s="44"/>
    </row>
    <row r="638" spans="1:9" ht="18">
      <c r="A638" s="42"/>
      <c r="B638" s="43"/>
      <c r="C638" s="43"/>
      <c r="D638" s="43"/>
      <c r="E638" s="43"/>
      <c r="F638" s="43"/>
      <c r="G638" s="43"/>
      <c r="H638" s="43"/>
      <c r="I638" s="44"/>
    </row>
    <row r="639" spans="1:9" ht="18">
      <c r="A639" s="42"/>
      <c r="B639" s="43"/>
      <c r="C639" s="43"/>
      <c r="D639" s="43"/>
      <c r="E639" s="43"/>
      <c r="F639" s="43"/>
      <c r="G639" s="43"/>
      <c r="H639" s="43"/>
      <c r="I639" s="44"/>
    </row>
    <row r="640" spans="1:9" ht="18">
      <c r="A640" s="42"/>
      <c r="B640" s="43"/>
      <c r="C640" s="43"/>
      <c r="D640" s="43"/>
      <c r="E640" s="43"/>
      <c r="F640" s="43"/>
      <c r="G640" s="43"/>
      <c r="H640" s="43"/>
      <c r="I640" s="44"/>
    </row>
    <row r="641" spans="1:9" ht="18">
      <c r="A641" s="42"/>
      <c r="B641" s="43"/>
      <c r="C641" s="43"/>
      <c r="D641" s="43"/>
      <c r="E641" s="43"/>
      <c r="F641" s="43"/>
      <c r="G641" s="43"/>
      <c r="H641" s="43"/>
      <c r="I641" s="44"/>
    </row>
    <row r="642" spans="1:9" ht="18">
      <c r="A642" s="42"/>
      <c r="B642" s="43"/>
      <c r="C642" s="43"/>
      <c r="D642" s="43"/>
      <c r="E642" s="43"/>
      <c r="F642" s="43"/>
      <c r="G642" s="43"/>
      <c r="H642" s="43"/>
      <c r="I642" s="44"/>
    </row>
    <row r="643" spans="1:9" ht="18">
      <c r="A643" s="42"/>
      <c r="B643" s="43"/>
      <c r="C643" s="43"/>
      <c r="D643" s="43"/>
      <c r="E643" s="43"/>
      <c r="F643" s="43"/>
      <c r="G643" s="43"/>
      <c r="H643" s="43"/>
      <c r="I643" s="44"/>
    </row>
    <row r="644" spans="1:9" ht="18">
      <c r="A644" s="42"/>
      <c r="B644" s="43"/>
      <c r="C644" s="43"/>
      <c r="D644" s="43"/>
      <c r="E644" s="43"/>
      <c r="F644" s="43"/>
      <c r="G644" s="43"/>
      <c r="H644" s="43"/>
      <c r="I644" s="44"/>
    </row>
    <row r="645" spans="1:9" ht="18">
      <c r="A645" s="42"/>
      <c r="B645" s="43"/>
      <c r="C645" s="43"/>
      <c r="D645" s="43"/>
      <c r="E645" s="43"/>
      <c r="F645" s="43"/>
      <c r="G645" s="43"/>
      <c r="H645" s="43"/>
      <c r="I645" s="44"/>
    </row>
    <row r="646" spans="1:9" ht="18">
      <c r="A646" s="42"/>
      <c r="B646" s="43"/>
      <c r="C646" s="43"/>
      <c r="D646" s="43"/>
      <c r="E646" s="43"/>
      <c r="F646" s="43"/>
      <c r="G646" s="43"/>
      <c r="H646" s="43"/>
      <c r="I646" s="44"/>
    </row>
    <row r="647" spans="1:9" ht="18">
      <c r="A647" s="42"/>
      <c r="B647" s="43"/>
      <c r="C647" s="43"/>
      <c r="D647" s="43"/>
      <c r="E647" s="43"/>
      <c r="F647" s="43"/>
      <c r="G647" s="43"/>
      <c r="H647" s="43"/>
      <c r="I647" s="44"/>
    </row>
    <row r="648" spans="1:9" ht="18">
      <c r="A648" s="42"/>
      <c r="B648" s="43"/>
      <c r="C648" s="43"/>
      <c r="D648" s="43"/>
      <c r="E648" s="43"/>
      <c r="F648" s="43"/>
      <c r="G648" s="43"/>
      <c r="H648" s="43"/>
      <c r="I648" s="44"/>
    </row>
    <row r="649" spans="1:9" ht="18">
      <c r="A649" s="42"/>
      <c r="B649" s="43"/>
      <c r="C649" s="43"/>
      <c r="D649" s="43"/>
      <c r="E649" s="43"/>
      <c r="F649" s="43"/>
      <c r="G649" s="43"/>
      <c r="H649" s="43"/>
      <c r="I649" s="44"/>
    </row>
    <row r="650" spans="1:9" ht="18">
      <c r="A650" s="42"/>
      <c r="B650" s="43"/>
      <c r="C650" s="43"/>
      <c r="D650" s="43"/>
      <c r="E650" s="43"/>
      <c r="F650" s="43"/>
      <c r="G650" s="43"/>
      <c r="H650" s="43"/>
      <c r="I650" s="44"/>
    </row>
    <row r="651" spans="1:9" ht="18">
      <c r="A651" s="42"/>
      <c r="B651" s="43"/>
      <c r="C651" s="43"/>
      <c r="D651" s="43"/>
      <c r="E651" s="43"/>
      <c r="F651" s="43"/>
      <c r="G651" s="43"/>
      <c r="H651" s="43"/>
      <c r="I651" s="44"/>
    </row>
    <row r="652" spans="1:9" ht="18">
      <c r="A652" s="42"/>
      <c r="B652" s="43"/>
      <c r="C652" s="43"/>
      <c r="D652" s="43"/>
      <c r="E652" s="43"/>
      <c r="F652" s="43"/>
      <c r="G652" s="43"/>
      <c r="H652" s="43"/>
      <c r="I652" s="44"/>
    </row>
    <row r="653" spans="1:9" ht="18">
      <c r="A653" s="42"/>
      <c r="B653" s="43"/>
      <c r="C653" s="43"/>
      <c r="D653" s="43"/>
      <c r="E653" s="43"/>
      <c r="F653" s="43"/>
      <c r="G653" s="43"/>
      <c r="H653" s="43"/>
      <c r="I653" s="44"/>
    </row>
    <row r="654" spans="1:9" ht="18">
      <c r="A654" s="42"/>
      <c r="B654" s="43"/>
      <c r="C654" s="43"/>
      <c r="D654" s="43"/>
      <c r="E654" s="43"/>
      <c r="F654" s="43"/>
      <c r="G654" s="43"/>
      <c r="H654" s="43"/>
      <c r="I654" s="44"/>
    </row>
    <row r="655" spans="1:9" ht="18">
      <c r="A655" s="42"/>
      <c r="B655" s="43"/>
      <c r="C655" s="43"/>
      <c r="D655" s="43"/>
      <c r="E655" s="43"/>
      <c r="F655" s="43"/>
      <c r="G655" s="43"/>
      <c r="H655" s="43"/>
      <c r="I655" s="44"/>
    </row>
    <row r="656" spans="1:9" ht="18">
      <c r="A656" s="42"/>
      <c r="B656" s="43"/>
      <c r="C656" s="43"/>
      <c r="D656" s="43"/>
      <c r="E656" s="43"/>
      <c r="F656" s="43"/>
      <c r="G656" s="43"/>
      <c r="H656" s="43"/>
      <c r="I656" s="44"/>
    </row>
    <row r="657" spans="1:9" ht="18">
      <c r="A657" s="46"/>
      <c r="B657" s="47"/>
      <c r="C657" s="47"/>
      <c r="D657" s="47"/>
      <c r="E657" s="47"/>
      <c r="F657" s="47"/>
      <c r="G657" s="47"/>
      <c r="H657" s="47"/>
      <c r="I657" s="44"/>
    </row>
    <row r="658" spans="1:9" ht="18">
      <c r="A658" s="46"/>
      <c r="B658" s="47"/>
      <c r="C658" s="47"/>
      <c r="D658" s="47"/>
      <c r="E658" s="47"/>
      <c r="F658" s="47"/>
      <c r="G658" s="47"/>
      <c r="H658" s="47"/>
      <c r="I658" s="44"/>
    </row>
    <row r="659" spans="1:9" ht="18">
      <c r="A659" s="46"/>
      <c r="B659" s="47"/>
      <c r="C659" s="47"/>
      <c r="D659" s="47"/>
      <c r="E659" s="47"/>
      <c r="F659" s="47"/>
      <c r="G659" s="47"/>
      <c r="H659" s="47"/>
      <c r="I659" s="44"/>
    </row>
    <row r="660" spans="1:9" ht="18">
      <c r="A660" s="46"/>
      <c r="B660" s="47"/>
      <c r="C660" s="47"/>
      <c r="D660" s="47"/>
      <c r="E660" s="47"/>
      <c r="F660" s="47"/>
      <c r="G660" s="47"/>
      <c r="H660" s="47"/>
      <c r="I660" s="44"/>
    </row>
    <row r="661" spans="1:9" ht="18">
      <c r="A661" s="46"/>
      <c r="B661" s="47"/>
      <c r="C661" s="47"/>
      <c r="D661" s="47"/>
      <c r="E661" s="47"/>
      <c r="F661" s="47"/>
      <c r="G661" s="47"/>
      <c r="H661" s="47"/>
      <c r="I661" s="44"/>
    </row>
    <row r="662" spans="1:9" ht="18">
      <c r="A662" s="46"/>
      <c r="B662" s="47"/>
      <c r="C662" s="47"/>
      <c r="D662" s="47"/>
      <c r="E662" s="47"/>
      <c r="F662" s="47"/>
      <c r="G662" s="47"/>
      <c r="H662" s="47"/>
      <c r="I662" s="44"/>
    </row>
    <row r="663" spans="1:9" ht="18">
      <c r="A663" s="46"/>
      <c r="B663" s="47"/>
      <c r="C663" s="47"/>
      <c r="D663" s="47"/>
      <c r="E663" s="47"/>
      <c r="F663" s="47"/>
      <c r="G663" s="47"/>
      <c r="H663" s="47"/>
      <c r="I663" s="44"/>
    </row>
    <row r="664" spans="1:9" ht="18">
      <c r="A664" s="46"/>
      <c r="B664" s="47"/>
      <c r="C664" s="47"/>
      <c r="D664" s="47"/>
      <c r="E664" s="47"/>
      <c r="F664" s="47"/>
      <c r="G664" s="47"/>
      <c r="H664" s="47"/>
      <c r="I664" s="44"/>
    </row>
    <row r="665" spans="1:9" ht="18">
      <c r="A665" s="46"/>
      <c r="B665" s="47"/>
      <c r="C665" s="47"/>
      <c r="D665" s="47"/>
      <c r="E665" s="47"/>
      <c r="F665" s="47"/>
      <c r="G665" s="47"/>
      <c r="H665" s="47"/>
      <c r="I665" s="44"/>
    </row>
    <row r="666" spans="1:9" ht="18">
      <c r="A666" s="46"/>
      <c r="B666" s="47"/>
      <c r="C666" s="47"/>
      <c r="D666" s="47"/>
      <c r="E666" s="47"/>
      <c r="F666" s="47"/>
      <c r="G666" s="47"/>
      <c r="H666" s="47"/>
      <c r="I666" s="44"/>
    </row>
    <row r="667" spans="1:9" ht="18">
      <c r="A667" s="46"/>
      <c r="B667" s="47"/>
      <c r="C667" s="47"/>
      <c r="D667" s="47"/>
      <c r="E667" s="47"/>
      <c r="F667" s="47"/>
      <c r="G667" s="47"/>
      <c r="H667" s="47"/>
      <c r="I667" s="44"/>
    </row>
    <row r="668" spans="1:9" ht="18">
      <c r="A668" s="46"/>
      <c r="B668" s="47"/>
      <c r="C668" s="47"/>
      <c r="D668" s="47"/>
      <c r="E668" s="47"/>
      <c r="F668" s="47"/>
      <c r="G668" s="47"/>
      <c r="H668" s="47"/>
      <c r="I668" s="44"/>
    </row>
    <row r="669" spans="1:9" ht="18">
      <c r="A669" s="46"/>
      <c r="B669" s="47"/>
      <c r="C669" s="47"/>
      <c r="D669" s="47"/>
      <c r="E669" s="47"/>
      <c r="F669" s="47"/>
      <c r="G669" s="47"/>
      <c r="H669" s="47"/>
      <c r="I669" s="44"/>
    </row>
    <row r="670" spans="1:9" ht="18">
      <c r="A670" s="46"/>
      <c r="B670" s="47"/>
      <c r="C670" s="47"/>
      <c r="D670" s="47"/>
      <c r="E670" s="47"/>
      <c r="F670" s="47"/>
      <c r="G670" s="47"/>
      <c r="H670" s="47"/>
      <c r="I670" s="44"/>
    </row>
    <row r="671" spans="1:9" ht="18">
      <c r="A671" s="46"/>
      <c r="B671" s="47"/>
      <c r="C671" s="47"/>
      <c r="D671" s="47"/>
      <c r="E671" s="47"/>
      <c r="F671" s="47"/>
      <c r="G671" s="47"/>
      <c r="H671" s="47"/>
      <c r="I671" s="44"/>
    </row>
    <row r="672" spans="1:9" ht="18">
      <c r="A672" s="46"/>
      <c r="B672" s="47"/>
      <c r="C672" s="47"/>
      <c r="D672" s="47"/>
      <c r="E672" s="47"/>
      <c r="F672" s="47"/>
      <c r="G672" s="47"/>
      <c r="H672" s="47"/>
      <c r="I672" s="44"/>
    </row>
    <row r="673" spans="1:9" ht="18">
      <c r="A673" s="46"/>
      <c r="B673" s="47"/>
      <c r="C673" s="47"/>
      <c r="D673" s="47"/>
      <c r="E673" s="47"/>
      <c r="F673" s="47"/>
      <c r="G673" s="47"/>
      <c r="H673" s="47"/>
      <c r="I673" s="44"/>
    </row>
    <row r="674" spans="1:9" ht="18">
      <c r="A674" s="46"/>
      <c r="B674" s="47"/>
      <c r="C674" s="47"/>
      <c r="D674" s="47"/>
      <c r="E674" s="47"/>
      <c r="F674" s="47"/>
      <c r="G674" s="47"/>
      <c r="H674" s="47"/>
      <c r="I674" s="44"/>
    </row>
    <row r="675" spans="1:9" ht="18">
      <c r="A675" s="46"/>
      <c r="B675" s="47"/>
      <c r="C675" s="47"/>
      <c r="D675" s="47"/>
      <c r="E675" s="47"/>
      <c r="F675" s="47"/>
      <c r="G675" s="47"/>
      <c r="H675" s="47"/>
      <c r="I675" s="44"/>
    </row>
    <row r="676" spans="1:9" ht="18">
      <c r="A676" s="46"/>
      <c r="B676" s="47"/>
      <c r="C676" s="47"/>
      <c r="D676" s="47"/>
      <c r="E676" s="47"/>
      <c r="F676" s="47"/>
      <c r="G676" s="47"/>
      <c r="H676" s="47"/>
      <c r="I676" s="44"/>
    </row>
    <row r="677" spans="1:9" ht="18">
      <c r="A677" s="46"/>
      <c r="B677" s="47"/>
      <c r="C677" s="47"/>
      <c r="D677" s="47"/>
      <c r="E677" s="47"/>
      <c r="F677" s="47"/>
      <c r="G677" s="47"/>
      <c r="H677" s="47"/>
      <c r="I677" s="44"/>
    </row>
    <row r="678" spans="1:9" ht="18">
      <c r="A678" s="46"/>
      <c r="B678" s="47"/>
      <c r="C678" s="47"/>
      <c r="D678" s="47"/>
      <c r="E678" s="47"/>
      <c r="F678" s="47"/>
      <c r="G678" s="47"/>
      <c r="H678" s="47"/>
      <c r="I678" s="44"/>
    </row>
    <row r="679" spans="1:9" ht="18">
      <c r="A679" s="46"/>
      <c r="B679" s="47"/>
      <c r="C679" s="47"/>
      <c r="D679" s="47"/>
      <c r="E679" s="47"/>
      <c r="F679" s="47"/>
      <c r="G679" s="47"/>
      <c r="H679" s="47"/>
      <c r="I679" s="44"/>
    </row>
    <row r="680" spans="1:9" ht="18">
      <c r="A680" s="46"/>
      <c r="B680" s="47"/>
      <c r="C680" s="47"/>
      <c r="D680" s="47"/>
      <c r="E680" s="47"/>
      <c r="F680" s="47"/>
      <c r="G680" s="47"/>
      <c r="H680" s="47"/>
      <c r="I680" s="44"/>
    </row>
    <row r="681" spans="1:9" ht="18">
      <c r="A681" s="46"/>
      <c r="B681" s="47"/>
      <c r="C681" s="47"/>
      <c r="D681" s="47"/>
      <c r="E681" s="47"/>
      <c r="F681" s="47"/>
      <c r="G681" s="47"/>
      <c r="H681" s="47"/>
      <c r="I681" s="44"/>
    </row>
    <row r="682" spans="1:9" ht="18">
      <c r="A682" s="46"/>
      <c r="B682" s="47"/>
      <c r="C682" s="47"/>
      <c r="D682" s="47"/>
      <c r="E682" s="47"/>
      <c r="F682" s="47"/>
      <c r="G682" s="47"/>
      <c r="H682" s="47"/>
      <c r="I682" s="44"/>
    </row>
    <row r="683" spans="1:9" ht="18">
      <c r="A683" s="46"/>
      <c r="B683" s="47"/>
      <c r="C683" s="47"/>
      <c r="D683" s="47"/>
      <c r="E683" s="47"/>
      <c r="F683" s="47"/>
      <c r="G683" s="47"/>
      <c r="H683" s="47"/>
      <c r="I683" s="44"/>
    </row>
    <row r="684" spans="1:9" ht="18">
      <c r="A684" s="46"/>
      <c r="B684" s="47"/>
      <c r="C684" s="47"/>
      <c r="D684" s="47"/>
      <c r="E684" s="47"/>
      <c r="F684" s="47"/>
      <c r="G684" s="47"/>
      <c r="H684" s="47"/>
      <c r="I684" s="44"/>
    </row>
    <row r="685" spans="1:9" ht="18">
      <c r="A685" s="46"/>
      <c r="B685" s="47"/>
      <c r="C685" s="47"/>
      <c r="D685" s="47"/>
      <c r="E685" s="47"/>
      <c r="F685" s="47"/>
      <c r="G685" s="47"/>
      <c r="H685" s="47"/>
      <c r="I685" s="44"/>
    </row>
    <row r="686" spans="1:9" ht="18">
      <c r="A686" s="46"/>
      <c r="B686" s="47"/>
      <c r="C686" s="47"/>
      <c r="D686" s="47"/>
      <c r="E686" s="47"/>
      <c r="F686" s="47"/>
      <c r="G686" s="47"/>
      <c r="H686" s="47"/>
      <c r="I686" s="44"/>
    </row>
    <row r="687" spans="1:9" ht="18">
      <c r="A687" s="46"/>
      <c r="B687" s="47"/>
      <c r="C687" s="47"/>
      <c r="D687" s="47"/>
      <c r="E687" s="47"/>
      <c r="F687" s="47"/>
      <c r="G687" s="47"/>
      <c r="H687" s="47"/>
      <c r="I687" s="44"/>
    </row>
    <row r="688" spans="1:9" ht="18">
      <c r="A688" s="46"/>
      <c r="B688" s="47"/>
      <c r="C688" s="47"/>
      <c r="D688" s="47"/>
      <c r="E688" s="47"/>
      <c r="F688" s="47"/>
      <c r="G688" s="47"/>
      <c r="H688" s="47"/>
      <c r="I688" s="44"/>
    </row>
    <row r="689" spans="1:9" ht="18">
      <c r="A689" s="46"/>
      <c r="B689" s="47"/>
      <c r="C689" s="47"/>
      <c r="D689" s="47"/>
      <c r="E689" s="47"/>
      <c r="F689" s="47"/>
      <c r="G689" s="47"/>
      <c r="H689" s="47"/>
      <c r="I689" s="44"/>
    </row>
    <row r="690" spans="1:9" ht="18">
      <c r="A690" s="46"/>
      <c r="B690" s="47"/>
      <c r="C690" s="47"/>
      <c r="D690" s="47"/>
      <c r="E690" s="47"/>
      <c r="F690" s="47"/>
      <c r="G690" s="47"/>
      <c r="H690" s="47"/>
      <c r="I690" s="44"/>
    </row>
    <row r="691" spans="1:9" ht="18">
      <c r="A691" s="46"/>
      <c r="B691" s="47"/>
      <c r="C691" s="47"/>
      <c r="D691" s="47"/>
      <c r="E691" s="47"/>
      <c r="F691" s="47"/>
      <c r="G691" s="47"/>
      <c r="H691" s="47"/>
      <c r="I691" s="44"/>
    </row>
    <row r="692" spans="1:9" ht="18">
      <c r="A692" s="46"/>
      <c r="B692" s="47"/>
      <c r="C692" s="47"/>
      <c r="D692" s="47"/>
      <c r="E692" s="47"/>
      <c r="F692" s="47"/>
      <c r="G692" s="47"/>
      <c r="H692" s="47"/>
      <c r="I692" s="44"/>
    </row>
    <row r="693" spans="1:9" ht="18">
      <c r="A693" s="46"/>
      <c r="B693" s="47"/>
      <c r="C693" s="47"/>
      <c r="D693" s="47"/>
      <c r="E693" s="47"/>
      <c r="F693" s="47"/>
      <c r="G693" s="47"/>
      <c r="H693" s="47"/>
      <c r="I693" s="44"/>
    </row>
    <row r="694" spans="1:9" ht="18">
      <c r="A694" s="46"/>
      <c r="B694" s="47"/>
      <c r="C694" s="47"/>
      <c r="D694" s="47"/>
      <c r="E694" s="47"/>
      <c r="F694" s="47"/>
      <c r="G694" s="47"/>
      <c r="H694" s="47"/>
      <c r="I694" s="44"/>
    </row>
    <row r="695" spans="1:9" ht="18">
      <c r="A695" s="46"/>
      <c r="B695" s="47"/>
      <c r="C695" s="47"/>
      <c r="D695" s="47"/>
      <c r="E695" s="47"/>
      <c r="F695" s="47"/>
      <c r="G695" s="47"/>
      <c r="H695" s="47"/>
      <c r="I695" s="44"/>
    </row>
    <row r="696" spans="1:9" ht="18">
      <c r="A696" s="46"/>
      <c r="B696" s="47"/>
      <c r="C696" s="47"/>
      <c r="D696" s="47"/>
      <c r="E696" s="47"/>
      <c r="F696" s="47"/>
      <c r="G696" s="47"/>
      <c r="H696" s="47"/>
      <c r="I696" s="44"/>
    </row>
    <row r="697" spans="1:9" ht="18">
      <c r="A697" s="46"/>
      <c r="B697" s="47"/>
      <c r="C697" s="47"/>
      <c r="D697" s="47"/>
      <c r="E697" s="47"/>
      <c r="F697" s="47"/>
      <c r="G697" s="47"/>
      <c r="H697" s="47"/>
      <c r="I697" s="44"/>
    </row>
    <row r="698" spans="1:9" ht="18">
      <c r="A698" s="46"/>
      <c r="B698" s="47"/>
      <c r="C698" s="47"/>
      <c r="D698" s="47"/>
      <c r="E698" s="47"/>
      <c r="F698" s="47"/>
      <c r="G698" s="47"/>
      <c r="H698" s="47"/>
      <c r="I698" s="44"/>
    </row>
    <row r="699" spans="1:9" ht="18">
      <c r="A699" s="46"/>
      <c r="B699" s="47"/>
      <c r="C699" s="47"/>
      <c r="D699" s="47"/>
      <c r="E699" s="47"/>
      <c r="F699" s="47"/>
      <c r="G699" s="47"/>
      <c r="H699" s="47"/>
      <c r="I699" s="44"/>
    </row>
    <row r="700" spans="1:9" ht="18">
      <c r="A700" s="46"/>
      <c r="B700" s="47"/>
      <c r="C700" s="47"/>
      <c r="D700" s="47"/>
      <c r="E700" s="47"/>
      <c r="F700" s="47"/>
      <c r="G700" s="47"/>
      <c r="H700" s="47"/>
      <c r="I700" s="44"/>
    </row>
    <row r="701" spans="1:9" ht="18">
      <c r="A701" s="46"/>
      <c r="B701" s="47"/>
      <c r="C701" s="47"/>
      <c r="D701" s="47"/>
      <c r="E701" s="47"/>
      <c r="F701" s="47"/>
      <c r="G701" s="47"/>
      <c r="H701" s="47"/>
      <c r="I701" s="44"/>
    </row>
    <row r="702" spans="1:9" ht="18">
      <c r="A702" s="46"/>
      <c r="B702" s="47"/>
      <c r="C702" s="47"/>
      <c r="D702" s="47"/>
      <c r="E702" s="47"/>
      <c r="F702" s="47"/>
      <c r="G702" s="47"/>
      <c r="H702" s="47"/>
      <c r="I702" s="44"/>
    </row>
    <row r="703" spans="1:9" ht="18">
      <c r="A703" s="46"/>
      <c r="B703" s="47"/>
      <c r="C703" s="47"/>
      <c r="D703" s="47"/>
      <c r="E703" s="47"/>
      <c r="F703" s="47"/>
      <c r="G703" s="47"/>
      <c r="H703" s="47"/>
      <c r="I703" s="44"/>
    </row>
    <row r="704" spans="1:9" ht="18">
      <c r="A704" s="46"/>
      <c r="B704" s="47"/>
      <c r="C704" s="47"/>
      <c r="D704" s="47"/>
      <c r="E704" s="47"/>
      <c r="F704" s="47"/>
      <c r="G704" s="47"/>
      <c r="H704" s="47"/>
      <c r="I704" s="44"/>
    </row>
    <row r="705" spans="1:9" ht="18">
      <c r="A705" s="46"/>
      <c r="B705" s="47"/>
      <c r="C705" s="47"/>
      <c r="D705" s="47"/>
      <c r="E705" s="47"/>
      <c r="F705" s="47"/>
      <c r="G705" s="47"/>
      <c r="H705" s="47"/>
      <c r="I705" s="44"/>
    </row>
    <row r="706" spans="1:9" ht="18">
      <c r="A706" s="46"/>
      <c r="B706" s="47"/>
      <c r="C706" s="47"/>
      <c r="D706" s="47"/>
      <c r="E706" s="47"/>
      <c r="F706" s="47"/>
      <c r="G706" s="47"/>
      <c r="H706" s="47"/>
      <c r="I706" s="44"/>
    </row>
    <row r="707" spans="1:9" ht="18">
      <c r="A707" s="46"/>
      <c r="B707" s="47"/>
      <c r="C707" s="47"/>
      <c r="D707" s="47"/>
      <c r="E707" s="47"/>
      <c r="F707" s="47"/>
      <c r="G707" s="47"/>
      <c r="H707" s="47"/>
      <c r="I707" s="44"/>
    </row>
    <row r="708" spans="1:9" ht="18">
      <c r="A708" s="46"/>
      <c r="B708" s="47"/>
      <c r="C708" s="47"/>
      <c r="D708" s="47"/>
      <c r="E708" s="47"/>
      <c r="F708" s="47"/>
      <c r="G708" s="47"/>
      <c r="H708" s="47"/>
      <c r="I708" s="44"/>
    </row>
    <row r="709" spans="1:9" ht="18">
      <c r="A709" s="46"/>
      <c r="B709" s="47"/>
      <c r="C709" s="47"/>
      <c r="D709" s="47"/>
      <c r="E709" s="47"/>
      <c r="F709" s="47"/>
      <c r="G709" s="47"/>
      <c r="H709" s="47"/>
      <c r="I709" s="44"/>
    </row>
    <row r="710" spans="1:9" ht="18">
      <c r="A710" s="46"/>
      <c r="B710" s="47"/>
      <c r="C710" s="47"/>
      <c r="D710" s="47"/>
      <c r="E710" s="47"/>
      <c r="F710" s="47"/>
      <c r="G710" s="47"/>
      <c r="H710" s="47"/>
      <c r="I710" s="44"/>
    </row>
    <row r="711" spans="1:9" ht="18">
      <c r="A711" s="46"/>
      <c r="B711" s="47"/>
      <c r="C711" s="47"/>
      <c r="D711" s="47"/>
      <c r="E711" s="47"/>
      <c r="F711" s="47"/>
      <c r="G711" s="47"/>
      <c r="H711" s="47"/>
      <c r="I711" s="44"/>
    </row>
    <row r="712" spans="1:9" ht="18">
      <c r="A712" s="46"/>
      <c r="B712" s="47"/>
      <c r="C712" s="47"/>
      <c r="D712" s="47"/>
      <c r="E712" s="47"/>
      <c r="F712" s="47"/>
      <c r="G712" s="47"/>
      <c r="H712" s="47"/>
      <c r="I712" s="44"/>
    </row>
    <row r="713" spans="1:9" ht="18">
      <c r="A713" s="46"/>
      <c r="B713" s="47"/>
      <c r="C713" s="47"/>
      <c r="D713" s="47"/>
      <c r="E713" s="47"/>
      <c r="F713" s="47"/>
      <c r="G713" s="47"/>
      <c r="H713" s="47"/>
      <c r="I713" s="44"/>
    </row>
    <row r="714" spans="1:9" ht="18">
      <c r="A714" s="46"/>
      <c r="B714" s="47"/>
      <c r="C714" s="47"/>
      <c r="D714" s="47"/>
      <c r="E714" s="47"/>
      <c r="F714" s="47"/>
      <c r="G714" s="47"/>
      <c r="H714" s="47"/>
      <c r="I714" s="44"/>
    </row>
    <row r="715" spans="1:9" ht="18">
      <c r="A715" s="46"/>
      <c r="B715" s="47"/>
      <c r="C715" s="47"/>
      <c r="D715" s="47"/>
      <c r="E715" s="47"/>
      <c r="F715" s="47"/>
      <c r="G715" s="47"/>
      <c r="H715" s="47"/>
      <c r="I715" s="44"/>
    </row>
    <row r="716" spans="1:9" ht="18">
      <c r="A716" s="46"/>
      <c r="B716" s="47"/>
      <c r="C716" s="47"/>
      <c r="D716" s="47"/>
      <c r="E716" s="47"/>
      <c r="F716" s="47"/>
      <c r="G716" s="47"/>
      <c r="H716" s="47"/>
      <c r="I716" s="44"/>
    </row>
    <row r="717" spans="1:9" ht="18">
      <c r="A717" s="46"/>
      <c r="B717" s="47"/>
      <c r="C717" s="47"/>
      <c r="D717" s="47"/>
      <c r="E717" s="47"/>
      <c r="F717" s="47"/>
      <c r="G717" s="47"/>
      <c r="H717" s="47"/>
      <c r="I717" s="44"/>
    </row>
    <row r="718" spans="1:9" ht="18">
      <c r="A718" s="46"/>
      <c r="B718" s="47"/>
      <c r="C718" s="47"/>
      <c r="D718" s="47"/>
      <c r="E718" s="47"/>
      <c r="F718" s="47"/>
      <c r="G718" s="47"/>
      <c r="H718" s="47"/>
      <c r="I718" s="44"/>
    </row>
    <row r="719" spans="1:9" ht="18">
      <c r="A719" s="46"/>
      <c r="B719" s="47"/>
      <c r="C719" s="47"/>
      <c r="D719" s="47"/>
      <c r="E719" s="47"/>
      <c r="F719" s="47"/>
      <c r="G719" s="47"/>
      <c r="H719" s="47"/>
      <c r="I719" s="44"/>
    </row>
    <row r="720" spans="1:9" ht="18">
      <c r="A720" s="46"/>
      <c r="B720" s="47"/>
      <c r="C720" s="47"/>
      <c r="D720" s="47"/>
      <c r="E720" s="47"/>
      <c r="F720" s="47"/>
      <c r="G720" s="47"/>
      <c r="H720" s="47"/>
      <c r="I720" s="44"/>
    </row>
    <row r="721" spans="1:9" ht="18">
      <c r="A721" s="46"/>
      <c r="B721" s="47"/>
      <c r="C721" s="47"/>
      <c r="D721" s="47"/>
      <c r="E721" s="47"/>
      <c r="F721" s="47"/>
      <c r="G721" s="47"/>
      <c r="H721" s="47"/>
      <c r="I721" s="44"/>
    </row>
    <row r="722" spans="1:9" ht="18">
      <c r="A722" s="46"/>
      <c r="B722" s="47"/>
      <c r="C722" s="47"/>
      <c r="D722" s="47"/>
      <c r="E722" s="47"/>
      <c r="F722" s="47"/>
      <c r="G722" s="47"/>
      <c r="H722" s="47"/>
      <c r="I722" s="44"/>
    </row>
    <row r="723" spans="1:9" ht="18">
      <c r="A723" s="46"/>
      <c r="B723" s="47"/>
      <c r="C723" s="47"/>
      <c r="D723" s="47"/>
      <c r="E723" s="47"/>
      <c r="F723" s="47"/>
      <c r="G723" s="47"/>
      <c r="H723" s="47"/>
      <c r="I723" s="44"/>
    </row>
    <row r="724" spans="1:9" ht="18">
      <c r="A724" s="46"/>
      <c r="B724" s="47"/>
      <c r="C724" s="47"/>
      <c r="D724" s="47"/>
      <c r="E724" s="47"/>
      <c r="F724" s="47"/>
      <c r="G724" s="47"/>
      <c r="H724" s="47"/>
      <c r="I724" s="44"/>
    </row>
    <row r="725" spans="1:9" ht="18">
      <c r="A725" s="46"/>
      <c r="B725" s="47"/>
      <c r="C725" s="47"/>
      <c r="D725" s="47"/>
      <c r="E725" s="47"/>
      <c r="F725" s="47"/>
      <c r="G725" s="47"/>
      <c r="H725" s="47"/>
      <c r="I725" s="44"/>
    </row>
    <row r="726" spans="1:9" ht="18">
      <c r="A726" s="46"/>
      <c r="B726" s="47"/>
      <c r="C726" s="47"/>
      <c r="D726" s="47"/>
      <c r="E726" s="47"/>
      <c r="F726" s="47"/>
      <c r="G726" s="47"/>
      <c r="H726" s="47"/>
      <c r="I726" s="44"/>
    </row>
    <row r="727" spans="1:9" ht="18">
      <c r="A727" s="46"/>
      <c r="B727" s="47"/>
      <c r="C727" s="47"/>
      <c r="D727" s="47"/>
      <c r="E727" s="47"/>
      <c r="F727" s="47"/>
      <c r="G727" s="47"/>
      <c r="H727" s="47"/>
      <c r="I727" s="44"/>
    </row>
    <row r="728" spans="1:9" ht="18">
      <c r="A728" s="46"/>
      <c r="B728" s="47"/>
      <c r="C728" s="47"/>
      <c r="D728" s="47"/>
      <c r="E728" s="47"/>
      <c r="F728" s="47"/>
      <c r="G728" s="47"/>
      <c r="H728" s="47"/>
      <c r="I728" s="44"/>
    </row>
    <row r="729" spans="1:9" ht="18">
      <c r="A729" s="46"/>
      <c r="B729" s="47"/>
      <c r="C729" s="47"/>
      <c r="D729" s="47"/>
      <c r="E729" s="47"/>
      <c r="F729" s="47"/>
      <c r="G729" s="47"/>
      <c r="H729" s="47"/>
      <c r="I729" s="44"/>
    </row>
    <row r="730" spans="1:9" ht="18">
      <c r="A730" s="46"/>
      <c r="B730" s="47"/>
      <c r="C730" s="47"/>
      <c r="D730" s="47"/>
      <c r="E730" s="47"/>
      <c r="F730" s="47"/>
      <c r="G730" s="47"/>
      <c r="H730" s="47"/>
      <c r="I730" s="44"/>
    </row>
    <row r="731" spans="1:9" ht="18">
      <c r="A731" s="46"/>
      <c r="B731" s="47"/>
      <c r="C731" s="47"/>
      <c r="D731" s="47"/>
      <c r="E731" s="47"/>
      <c r="F731" s="47"/>
      <c r="G731" s="47"/>
      <c r="H731" s="47"/>
      <c r="I731" s="44"/>
    </row>
    <row r="732" spans="1:9" ht="18">
      <c r="A732" s="46"/>
      <c r="B732" s="47"/>
      <c r="C732" s="47"/>
      <c r="D732" s="47"/>
      <c r="E732" s="47"/>
      <c r="F732" s="47"/>
      <c r="G732" s="47"/>
      <c r="H732" s="47"/>
      <c r="I732" s="44"/>
    </row>
    <row r="733" spans="1:9" ht="18">
      <c r="A733" s="46"/>
      <c r="B733" s="47"/>
      <c r="C733" s="47"/>
      <c r="D733" s="47"/>
      <c r="E733" s="47"/>
      <c r="F733" s="47"/>
      <c r="G733" s="47"/>
      <c r="H733" s="47"/>
      <c r="I733" s="44"/>
    </row>
    <row r="734" spans="1:9" ht="18">
      <c r="A734" s="46"/>
      <c r="B734" s="47"/>
      <c r="C734" s="47"/>
      <c r="D734" s="47"/>
      <c r="E734" s="47"/>
      <c r="F734" s="47"/>
      <c r="G734" s="47"/>
      <c r="H734" s="47"/>
      <c r="I734" s="44"/>
    </row>
    <row r="735" spans="1:9" ht="18">
      <c r="A735" s="46"/>
      <c r="B735" s="47"/>
      <c r="C735" s="47"/>
      <c r="D735" s="47"/>
      <c r="E735" s="47"/>
      <c r="F735" s="47"/>
      <c r="G735" s="47"/>
      <c r="H735" s="47"/>
      <c r="I735" s="44"/>
    </row>
    <row r="736" spans="1:9" ht="18">
      <c r="A736" s="46"/>
      <c r="B736" s="47"/>
      <c r="C736" s="47"/>
      <c r="D736" s="47"/>
      <c r="E736" s="47"/>
      <c r="F736" s="47"/>
      <c r="G736" s="47"/>
      <c r="H736" s="47"/>
      <c r="I736" s="44"/>
    </row>
    <row r="737" spans="1:9" ht="18">
      <c r="A737" s="46"/>
      <c r="B737" s="47"/>
      <c r="C737" s="47"/>
      <c r="D737" s="47"/>
      <c r="E737" s="47"/>
      <c r="F737" s="47"/>
      <c r="G737" s="47"/>
      <c r="H737" s="47"/>
      <c r="I737" s="44"/>
    </row>
    <row r="738" spans="1:9" ht="18">
      <c r="A738" s="46"/>
      <c r="B738" s="47"/>
      <c r="C738" s="47"/>
      <c r="D738" s="47"/>
      <c r="E738" s="47"/>
      <c r="F738" s="47"/>
      <c r="G738" s="47"/>
      <c r="H738" s="47"/>
      <c r="I738" s="44"/>
    </row>
    <row r="739" spans="1:9" ht="18">
      <c r="A739" s="46"/>
      <c r="B739" s="47"/>
      <c r="C739" s="47"/>
      <c r="D739" s="47"/>
      <c r="E739" s="47"/>
      <c r="F739" s="47"/>
      <c r="G739" s="47"/>
      <c r="H739" s="47"/>
      <c r="I739" s="44"/>
    </row>
    <row r="740" spans="1:9" ht="18">
      <c r="A740" s="46"/>
      <c r="B740" s="47"/>
      <c r="C740" s="47"/>
      <c r="D740" s="47"/>
      <c r="E740" s="47"/>
      <c r="F740" s="47"/>
      <c r="G740" s="47"/>
      <c r="H740" s="47"/>
      <c r="I740" s="44"/>
    </row>
    <row r="741" spans="1:9" ht="18">
      <c r="A741" s="46"/>
      <c r="B741" s="47"/>
      <c r="C741" s="47"/>
      <c r="D741" s="47"/>
      <c r="E741" s="47"/>
      <c r="F741" s="47"/>
      <c r="G741" s="47"/>
      <c r="H741" s="47"/>
      <c r="I741" s="44"/>
    </row>
    <row r="742" spans="1:9" ht="18">
      <c r="A742" s="46"/>
      <c r="B742" s="47"/>
      <c r="C742" s="47"/>
      <c r="D742" s="47"/>
      <c r="E742" s="47"/>
      <c r="F742" s="47"/>
      <c r="G742" s="47"/>
      <c r="H742" s="47"/>
      <c r="I742" s="44"/>
    </row>
    <row r="743" spans="1:9" ht="18">
      <c r="A743" s="46"/>
      <c r="B743" s="47"/>
      <c r="C743" s="47"/>
      <c r="D743" s="47"/>
      <c r="E743" s="47"/>
      <c r="F743" s="47"/>
      <c r="G743" s="47"/>
      <c r="H743" s="47"/>
      <c r="I743" s="44"/>
    </row>
    <row r="744" spans="1:9" ht="18">
      <c r="A744" s="46"/>
      <c r="B744" s="47"/>
      <c r="C744" s="47"/>
      <c r="D744" s="47"/>
      <c r="E744" s="47"/>
      <c r="F744" s="47"/>
      <c r="G744" s="47"/>
      <c r="H744" s="47"/>
      <c r="I744" s="44"/>
    </row>
    <row r="745" spans="1:9" ht="18">
      <c r="A745" s="46"/>
      <c r="B745" s="47"/>
      <c r="C745" s="47"/>
      <c r="D745" s="47"/>
      <c r="E745" s="47"/>
      <c r="F745" s="47"/>
      <c r="G745" s="47"/>
      <c r="H745" s="47"/>
      <c r="I745" s="44"/>
    </row>
    <row r="746" spans="1:9" ht="18">
      <c r="A746" s="46"/>
      <c r="B746" s="47"/>
      <c r="C746" s="47"/>
      <c r="D746" s="47"/>
      <c r="E746" s="47"/>
      <c r="F746" s="47"/>
      <c r="G746" s="47"/>
      <c r="H746" s="47"/>
      <c r="I746" s="44"/>
    </row>
    <row r="747" spans="1:9" ht="18">
      <c r="A747" s="46"/>
      <c r="B747" s="47"/>
      <c r="C747" s="47"/>
      <c r="D747" s="47"/>
      <c r="E747" s="47"/>
      <c r="F747" s="47"/>
      <c r="G747" s="47"/>
      <c r="H747" s="47"/>
      <c r="I747" s="44"/>
    </row>
    <row r="748" spans="1:9" ht="18">
      <c r="A748" s="46"/>
      <c r="B748" s="47"/>
      <c r="C748" s="47"/>
      <c r="D748" s="47"/>
      <c r="E748" s="47"/>
      <c r="F748" s="47"/>
      <c r="G748" s="47"/>
      <c r="H748" s="47"/>
      <c r="I748" s="44"/>
    </row>
    <row r="749" spans="1:9" ht="18">
      <c r="A749" s="46"/>
      <c r="B749" s="47"/>
      <c r="C749" s="47"/>
      <c r="D749" s="47"/>
      <c r="E749" s="47"/>
      <c r="F749" s="47"/>
      <c r="G749" s="47"/>
      <c r="H749" s="47"/>
      <c r="I749" s="44"/>
    </row>
    <row r="750" spans="1:9" ht="18">
      <c r="A750" s="46"/>
      <c r="B750" s="47"/>
      <c r="C750" s="47"/>
      <c r="D750" s="47"/>
      <c r="E750" s="47"/>
      <c r="F750" s="47"/>
      <c r="G750" s="47"/>
      <c r="H750" s="47"/>
      <c r="I750" s="44"/>
    </row>
    <row r="751" spans="1:9" ht="18">
      <c r="A751" s="46"/>
      <c r="B751" s="47"/>
      <c r="C751" s="47"/>
      <c r="D751" s="47"/>
      <c r="E751" s="47"/>
      <c r="F751" s="47"/>
      <c r="G751" s="47"/>
      <c r="H751" s="47"/>
      <c r="I751" s="44"/>
    </row>
    <row r="752" spans="1:9" ht="18">
      <c r="A752" s="46"/>
      <c r="B752" s="47"/>
      <c r="C752" s="47"/>
      <c r="D752" s="47"/>
      <c r="E752" s="47"/>
      <c r="F752" s="47"/>
      <c r="G752" s="47"/>
      <c r="H752" s="47"/>
      <c r="I752" s="44"/>
    </row>
    <row r="753" spans="1:9" ht="18">
      <c r="A753" s="46"/>
      <c r="B753" s="47"/>
      <c r="C753" s="47"/>
      <c r="D753" s="47"/>
      <c r="E753" s="47"/>
      <c r="F753" s="47"/>
      <c r="G753" s="47"/>
      <c r="H753" s="47"/>
      <c r="I753" s="44"/>
    </row>
    <row r="754" spans="1:9" ht="18">
      <c r="A754" s="46"/>
      <c r="B754" s="47"/>
      <c r="C754" s="47"/>
      <c r="D754" s="47"/>
      <c r="E754" s="47"/>
      <c r="F754" s="47"/>
      <c r="G754" s="47"/>
      <c r="H754" s="47"/>
      <c r="I754" s="44"/>
    </row>
    <row r="755" spans="1:9" ht="18">
      <c r="A755" s="46"/>
      <c r="B755" s="47"/>
      <c r="C755" s="47"/>
      <c r="D755" s="47"/>
      <c r="E755" s="47"/>
      <c r="F755" s="47"/>
      <c r="G755" s="47"/>
      <c r="H755" s="47"/>
      <c r="I755" s="44"/>
    </row>
    <row r="756" spans="1:9" ht="18">
      <c r="A756" s="46"/>
      <c r="B756" s="47"/>
      <c r="C756" s="47"/>
      <c r="D756" s="47"/>
      <c r="E756" s="47"/>
      <c r="F756" s="47"/>
      <c r="G756" s="47"/>
      <c r="H756" s="47"/>
      <c r="I756" s="44"/>
    </row>
    <row r="757" spans="1:9" ht="18">
      <c r="A757" s="46"/>
      <c r="B757" s="47"/>
      <c r="C757" s="47"/>
      <c r="D757" s="47"/>
      <c r="E757" s="47"/>
      <c r="F757" s="47"/>
      <c r="G757" s="47"/>
      <c r="H757" s="47"/>
      <c r="I757" s="44"/>
    </row>
    <row r="758" spans="1:9" ht="18">
      <c r="A758" s="46"/>
      <c r="B758" s="47"/>
      <c r="C758" s="47"/>
      <c r="D758" s="47"/>
      <c r="E758" s="47"/>
      <c r="F758" s="47"/>
      <c r="G758" s="47"/>
      <c r="H758" s="47"/>
      <c r="I758" s="44"/>
    </row>
    <row r="759" spans="1:9" ht="18">
      <c r="A759" s="46"/>
      <c r="B759" s="47"/>
      <c r="C759" s="47"/>
      <c r="D759" s="47"/>
      <c r="E759" s="47"/>
      <c r="F759" s="47"/>
      <c r="G759" s="47"/>
      <c r="H759" s="47"/>
      <c r="I759" s="44"/>
    </row>
    <row r="760" spans="1:9" ht="18">
      <c r="A760" s="46"/>
      <c r="B760" s="47"/>
      <c r="C760" s="47"/>
      <c r="D760" s="47"/>
      <c r="E760" s="47"/>
      <c r="F760" s="47"/>
      <c r="G760" s="47"/>
      <c r="H760" s="47"/>
      <c r="I760" s="44"/>
    </row>
    <row r="761" spans="1:9" ht="18">
      <c r="A761" s="46"/>
      <c r="B761" s="47"/>
      <c r="C761" s="47"/>
      <c r="D761" s="47"/>
      <c r="E761" s="47"/>
      <c r="F761" s="47"/>
      <c r="G761" s="47"/>
      <c r="H761" s="47"/>
      <c r="I761" s="44"/>
    </row>
    <row r="762" spans="1:9" ht="18">
      <c r="A762" s="46"/>
      <c r="B762" s="47"/>
      <c r="C762" s="47"/>
      <c r="D762" s="47"/>
      <c r="E762" s="47"/>
      <c r="F762" s="47"/>
      <c r="G762" s="47"/>
      <c r="H762" s="47"/>
      <c r="I762" s="44"/>
    </row>
    <row r="763" spans="1:9" ht="18">
      <c r="A763" s="46"/>
      <c r="B763" s="47"/>
      <c r="C763" s="47"/>
      <c r="D763" s="47"/>
      <c r="E763" s="47"/>
      <c r="F763" s="47"/>
      <c r="G763" s="47"/>
      <c r="H763" s="47"/>
      <c r="I763" s="44"/>
    </row>
    <row r="764" spans="1:9" ht="18">
      <c r="A764" s="46"/>
      <c r="B764" s="47"/>
      <c r="C764" s="47"/>
      <c r="D764" s="47"/>
      <c r="E764" s="47"/>
      <c r="F764" s="47"/>
      <c r="G764" s="47"/>
      <c r="H764" s="47"/>
      <c r="I764" s="44"/>
    </row>
    <row r="765" spans="1:9" ht="18">
      <c r="A765" s="46"/>
      <c r="B765" s="47"/>
      <c r="C765" s="47"/>
      <c r="D765" s="47"/>
      <c r="E765" s="47"/>
      <c r="F765" s="47"/>
      <c r="G765" s="47"/>
      <c r="H765" s="47"/>
      <c r="I765" s="44"/>
    </row>
    <row r="766" spans="1:9" ht="18">
      <c r="A766" s="46"/>
      <c r="B766" s="47"/>
      <c r="C766" s="47"/>
      <c r="D766" s="47"/>
      <c r="E766" s="47"/>
      <c r="F766" s="47"/>
      <c r="G766" s="47"/>
      <c r="H766" s="47"/>
      <c r="I766" s="44"/>
    </row>
    <row r="767" spans="1:9" ht="18">
      <c r="A767" s="46"/>
      <c r="B767" s="47"/>
      <c r="C767" s="47"/>
      <c r="D767" s="47"/>
      <c r="E767" s="47"/>
      <c r="F767" s="47"/>
      <c r="G767" s="47"/>
      <c r="H767" s="47"/>
      <c r="I767" s="44"/>
    </row>
    <row r="768" spans="1:9" ht="18">
      <c r="A768" s="46"/>
      <c r="B768" s="47"/>
      <c r="C768" s="47"/>
      <c r="D768" s="47"/>
      <c r="E768" s="47"/>
      <c r="F768" s="47"/>
      <c r="G768" s="47"/>
      <c r="H768" s="47"/>
      <c r="I768" s="44"/>
    </row>
    <row r="769" spans="1:9" ht="18">
      <c r="A769" s="46"/>
      <c r="B769" s="47"/>
      <c r="C769" s="47"/>
      <c r="D769" s="47"/>
      <c r="E769" s="47"/>
      <c r="F769" s="47"/>
      <c r="G769" s="47"/>
      <c r="H769" s="47"/>
      <c r="I769" s="44"/>
    </row>
    <row r="770" spans="1:9" ht="18">
      <c r="A770" s="46"/>
      <c r="B770" s="47"/>
      <c r="C770" s="47"/>
      <c r="D770" s="47"/>
      <c r="E770" s="47"/>
      <c r="F770" s="47"/>
      <c r="G770" s="47"/>
      <c r="H770" s="47"/>
      <c r="I770" s="44"/>
    </row>
    <row r="771" spans="1:9" ht="18">
      <c r="A771" s="46"/>
      <c r="B771" s="47"/>
      <c r="C771" s="47"/>
      <c r="D771" s="47"/>
      <c r="E771" s="47"/>
      <c r="F771" s="47"/>
      <c r="G771" s="47"/>
      <c r="H771" s="47"/>
      <c r="I771" s="44"/>
    </row>
    <row r="772" spans="1:9" ht="18">
      <c r="A772" s="46"/>
      <c r="B772" s="47"/>
      <c r="C772" s="47"/>
      <c r="D772" s="47"/>
      <c r="E772" s="47"/>
      <c r="F772" s="47"/>
      <c r="G772" s="47"/>
      <c r="H772" s="47"/>
      <c r="I772" s="44"/>
    </row>
    <row r="773" spans="1:9" ht="18">
      <c r="A773" s="46"/>
      <c r="B773" s="47"/>
      <c r="C773" s="47"/>
      <c r="D773" s="47"/>
      <c r="E773" s="47"/>
      <c r="F773" s="47"/>
      <c r="G773" s="47"/>
      <c r="H773" s="47"/>
      <c r="I773" s="44"/>
    </row>
    <row r="774" spans="1:9" ht="18">
      <c r="A774" s="46"/>
      <c r="B774" s="47"/>
      <c r="C774" s="47"/>
      <c r="D774" s="47"/>
      <c r="E774" s="47"/>
      <c r="F774" s="47"/>
      <c r="G774" s="47"/>
      <c r="H774" s="47"/>
      <c r="I774" s="44"/>
    </row>
    <row r="775" spans="1:9" ht="18">
      <c r="A775" s="46"/>
      <c r="B775" s="47"/>
      <c r="C775" s="47"/>
      <c r="D775" s="47"/>
      <c r="E775" s="47"/>
      <c r="F775" s="47"/>
      <c r="G775" s="47"/>
      <c r="H775" s="47"/>
      <c r="I775" s="44"/>
    </row>
    <row r="776" spans="1:9" ht="18">
      <c r="A776" s="46"/>
      <c r="B776" s="47"/>
      <c r="C776" s="47"/>
      <c r="D776" s="47"/>
      <c r="E776" s="47"/>
      <c r="F776" s="47"/>
      <c r="G776" s="47"/>
      <c r="H776" s="47"/>
      <c r="I776" s="44"/>
    </row>
    <row r="777" spans="1:9" ht="18">
      <c r="A777" s="46"/>
      <c r="B777" s="47"/>
      <c r="C777" s="47"/>
      <c r="D777" s="47"/>
      <c r="E777" s="47"/>
      <c r="F777" s="47"/>
      <c r="G777" s="47"/>
      <c r="H777" s="47"/>
      <c r="I777" s="44"/>
    </row>
    <row r="778" spans="1:9" ht="18">
      <c r="A778" s="46"/>
      <c r="B778" s="47"/>
      <c r="C778" s="47"/>
      <c r="D778" s="47"/>
      <c r="E778" s="47"/>
      <c r="F778" s="47"/>
      <c r="G778" s="47"/>
      <c r="H778" s="47"/>
      <c r="I778" s="44"/>
    </row>
    <row r="779" spans="1:9" ht="18">
      <c r="A779" s="46"/>
      <c r="B779" s="47"/>
      <c r="C779" s="47"/>
      <c r="D779" s="47"/>
      <c r="E779" s="47"/>
      <c r="F779" s="47"/>
      <c r="G779" s="47"/>
      <c r="H779" s="47"/>
      <c r="I779" s="44"/>
    </row>
    <row r="780" spans="1:9" ht="18">
      <c r="A780" s="46"/>
      <c r="B780" s="47"/>
      <c r="C780" s="47"/>
      <c r="D780" s="47"/>
      <c r="E780" s="47"/>
      <c r="F780" s="47"/>
      <c r="G780" s="47"/>
      <c r="H780" s="47"/>
      <c r="I780" s="44"/>
    </row>
    <row r="781" spans="1:9" ht="18">
      <c r="A781" s="46"/>
      <c r="B781" s="47"/>
      <c r="C781" s="47"/>
      <c r="D781" s="47"/>
      <c r="E781" s="47"/>
      <c r="F781" s="47"/>
      <c r="G781" s="47"/>
      <c r="H781" s="47"/>
      <c r="I781" s="44"/>
    </row>
    <row r="782" spans="1:9" ht="18">
      <c r="A782" s="46"/>
      <c r="B782" s="47"/>
      <c r="C782" s="47"/>
      <c r="D782" s="47"/>
      <c r="E782" s="47"/>
      <c r="F782" s="47"/>
      <c r="G782" s="47"/>
      <c r="H782" s="47"/>
      <c r="I782" s="44"/>
    </row>
    <row r="783" spans="1:9" ht="18">
      <c r="A783" s="46"/>
      <c r="B783" s="47"/>
      <c r="C783" s="47"/>
      <c r="D783" s="47"/>
      <c r="E783" s="47"/>
      <c r="F783" s="47"/>
      <c r="G783" s="47"/>
      <c r="H783" s="47"/>
      <c r="I783" s="44"/>
    </row>
    <row r="784" spans="1:9" ht="18">
      <c r="A784" s="46"/>
      <c r="B784" s="47"/>
      <c r="C784" s="47"/>
      <c r="D784" s="47"/>
      <c r="E784" s="47"/>
      <c r="F784" s="47"/>
      <c r="G784" s="47"/>
      <c r="H784" s="47"/>
      <c r="I784" s="44"/>
    </row>
    <row r="785" spans="1:9" ht="18">
      <c r="A785" s="46"/>
      <c r="B785" s="47"/>
      <c r="C785" s="47"/>
      <c r="D785" s="47"/>
      <c r="E785" s="47"/>
      <c r="F785" s="47"/>
      <c r="G785" s="47"/>
      <c r="H785" s="47"/>
      <c r="I785" s="44"/>
    </row>
    <row r="786" spans="1:9" ht="18">
      <c r="A786" s="46"/>
      <c r="B786" s="47"/>
      <c r="C786" s="47"/>
      <c r="D786" s="47"/>
      <c r="E786" s="47"/>
      <c r="F786" s="47"/>
      <c r="G786" s="47"/>
      <c r="H786" s="47"/>
      <c r="I786" s="44"/>
    </row>
    <row r="787" spans="1:9" ht="18">
      <c r="A787" s="46"/>
      <c r="B787" s="47"/>
      <c r="C787" s="47"/>
      <c r="D787" s="47"/>
      <c r="E787" s="47"/>
      <c r="F787" s="47"/>
      <c r="G787" s="47"/>
      <c r="H787" s="47"/>
      <c r="I787" s="44"/>
    </row>
    <row r="788" spans="1:9" ht="18">
      <c r="A788" s="46"/>
      <c r="B788" s="47"/>
      <c r="C788" s="47"/>
      <c r="D788" s="47"/>
      <c r="E788" s="47"/>
      <c r="F788" s="47"/>
      <c r="G788" s="47"/>
      <c r="H788" s="47"/>
      <c r="I788" s="44"/>
    </row>
    <row r="789" spans="1:9" ht="18">
      <c r="A789" s="46"/>
      <c r="B789" s="47"/>
      <c r="C789" s="47"/>
      <c r="D789" s="47"/>
      <c r="E789" s="47"/>
      <c r="F789" s="47"/>
      <c r="G789" s="47"/>
      <c r="H789" s="47"/>
      <c r="I789" s="44"/>
    </row>
    <row r="790" spans="1:9" ht="18">
      <c r="A790" s="46"/>
      <c r="B790" s="47"/>
      <c r="C790" s="47"/>
      <c r="D790" s="47"/>
      <c r="E790" s="47"/>
      <c r="F790" s="47"/>
      <c r="G790" s="47"/>
      <c r="H790" s="47"/>
      <c r="I790" s="44"/>
    </row>
    <row r="791" spans="1:9" ht="18">
      <c r="A791" s="46"/>
      <c r="B791" s="47"/>
      <c r="C791" s="47"/>
      <c r="D791" s="47"/>
      <c r="E791" s="47"/>
      <c r="F791" s="47"/>
      <c r="G791" s="47"/>
      <c r="H791" s="47"/>
      <c r="I791" s="44"/>
    </row>
    <row r="792" spans="1:9" ht="18">
      <c r="A792" s="46"/>
      <c r="B792" s="47"/>
      <c r="C792" s="47"/>
      <c r="D792" s="47"/>
      <c r="E792" s="47"/>
      <c r="F792" s="47"/>
      <c r="G792" s="47"/>
      <c r="H792" s="47"/>
      <c r="I792" s="44"/>
    </row>
    <row r="793" spans="1:9" ht="18">
      <c r="A793" s="46"/>
      <c r="B793" s="47"/>
      <c r="C793" s="47"/>
      <c r="D793" s="47"/>
      <c r="E793" s="47"/>
      <c r="F793" s="47"/>
      <c r="G793" s="47"/>
      <c r="H793" s="47"/>
      <c r="I793" s="44"/>
    </row>
    <row r="794" spans="1:9" ht="18">
      <c r="A794" s="46"/>
      <c r="B794" s="47"/>
      <c r="C794" s="47"/>
      <c r="D794" s="47"/>
      <c r="E794" s="47"/>
      <c r="F794" s="47"/>
      <c r="G794" s="47"/>
      <c r="H794" s="47"/>
      <c r="I794" s="44"/>
    </row>
    <row r="795" spans="1:9" ht="18">
      <c r="A795" s="46"/>
      <c r="B795" s="47"/>
      <c r="C795" s="47"/>
      <c r="D795" s="47"/>
      <c r="E795" s="47"/>
      <c r="F795" s="47"/>
      <c r="G795" s="47"/>
      <c r="H795" s="47"/>
      <c r="I795" s="44"/>
    </row>
    <row r="796" spans="1:9" ht="18">
      <c r="A796" s="46"/>
      <c r="B796" s="47"/>
      <c r="C796" s="47"/>
      <c r="D796" s="47"/>
      <c r="E796" s="47"/>
      <c r="F796" s="47"/>
      <c r="G796" s="47"/>
      <c r="H796" s="47"/>
      <c r="I796" s="44"/>
    </row>
    <row r="797" spans="1:9" ht="18">
      <c r="A797" s="46"/>
      <c r="B797" s="47"/>
      <c r="C797" s="47"/>
      <c r="D797" s="47"/>
      <c r="E797" s="47"/>
      <c r="F797" s="47"/>
      <c r="G797" s="47"/>
      <c r="H797" s="47"/>
      <c r="I797" s="44"/>
    </row>
    <row r="798" spans="1:9" ht="18">
      <c r="A798" s="46"/>
      <c r="B798" s="47"/>
      <c r="C798" s="47"/>
      <c r="D798" s="47"/>
      <c r="E798" s="47"/>
      <c r="F798" s="47"/>
      <c r="G798" s="47"/>
      <c r="H798" s="47"/>
      <c r="I798" s="44"/>
    </row>
    <row r="799" spans="1:9" ht="18">
      <c r="A799" s="46"/>
      <c r="B799" s="47"/>
      <c r="C799" s="47"/>
      <c r="D799" s="47"/>
      <c r="E799" s="47"/>
      <c r="F799" s="47"/>
      <c r="G799" s="47"/>
      <c r="H799" s="47"/>
      <c r="I799" s="44"/>
    </row>
    <row r="800" spans="1:9" ht="18">
      <c r="A800" s="46"/>
      <c r="B800" s="47"/>
      <c r="C800" s="47"/>
      <c r="D800" s="47"/>
      <c r="E800" s="47"/>
      <c r="F800" s="47"/>
      <c r="G800" s="47"/>
      <c r="H800" s="47"/>
      <c r="I800" s="44"/>
    </row>
    <row r="801" spans="1:9" ht="18">
      <c r="A801" s="46"/>
      <c r="B801" s="47"/>
      <c r="C801" s="47"/>
      <c r="D801" s="47"/>
      <c r="E801" s="47"/>
      <c r="F801" s="47"/>
      <c r="G801" s="47"/>
      <c r="H801" s="47"/>
      <c r="I801" s="44"/>
    </row>
    <row r="802" spans="1:9" ht="18">
      <c r="A802" s="46"/>
      <c r="B802" s="47"/>
      <c r="C802" s="47"/>
      <c r="D802" s="47"/>
      <c r="E802" s="47"/>
      <c r="F802" s="47"/>
      <c r="G802" s="47"/>
      <c r="H802" s="47"/>
      <c r="I802" s="44"/>
    </row>
    <row r="803" spans="1:9" ht="18">
      <c r="A803" s="46"/>
      <c r="B803" s="47"/>
      <c r="C803" s="47"/>
      <c r="D803" s="47"/>
      <c r="E803" s="47"/>
      <c r="F803" s="47"/>
      <c r="G803" s="47"/>
      <c r="H803" s="47"/>
      <c r="I803" s="44"/>
    </row>
    <row r="804" spans="1:9" ht="18">
      <c r="A804" s="46"/>
      <c r="B804" s="47"/>
      <c r="C804" s="47"/>
      <c r="D804" s="47"/>
      <c r="E804" s="47"/>
      <c r="F804" s="47"/>
      <c r="G804" s="47"/>
      <c r="H804" s="47"/>
      <c r="I804" s="44"/>
    </row>
    <row r="805" spans="1:9" ht="18">
      <c r="A805" s="46"/>
      <c r="B805" s="47"/>
      <c r="C805" s="47"/>
      <c r="D805" s="47"/>
      <c r="E805" s="47"/>
      <c r="F805" s="47"/>
      <c r="G805" s="47"/>
      <c r="H805" s="47"/>
      <c r="I805" s="44"/>
    </row>
    <row r="806" spans="1:9" ht="18">
      <c r="A806" s="46"/>
      <c r="B806" s="47"/>
      <c r="C806" s="47"/>
      <c r="D806" s="47"/>
      <c r="E806" s="47"/>
      <c r="F806" s="47"/>
      <c r="G806" s="47"/>
      <c r="H806" s="47"/>
      <c r="I806" s="44"/>
    </row>
    <row r="807" spans="1:9" ht="18">
      <c r="A807" s="46"/>
      <c r="B807" s="47"/>
      <c r="C807" s="47"/>
      <c r="D807" s="47"/>
      <c r="E807" s="47"/>
      <c r="F807" s="47"/>
      <c r="G807" s="47"/>
      <c r="H807" s="47"/>
      <c r="I807" s="44"/>
    </row>
    <row r="808" spans="1:9" ht="18">
      <c r="A808" s="46"/>
      <c r="B808" s="47"/>
      <c r="C808" s="47"/>
      <c r="D808" s="47"/>
      <c r="E808" s="47"/>
      <c r="F808" s="47"/>
      <c r="G808" s="47"/>
      <c r="H808" s="47"/>
      <c r="I808" s="44"/>
    </row>
    <row r="809" spans="1:9" ht="18">
      <c r="A809" s="46"/>
      <c r="B809" s="47"/>
      <c r="C809" s="47"/>
      <c r="D809" s="47"/>
      <c r="E809" s="47"/>
      <c r="F809" s="47"/>
      <c r="G809" s="47"/>
      <c r="H809" s="47"/>
      <c r="I809" s="44"/>
    </row>
    <row r="810" spans="1:9" ht="18">
      <c r="A810" s="46"/>
      <c r="B810" s="47"/>
      <c r="C810" s="47"/>
      <c r="D810" s="47"/>
      <c r="E810" s="47"/>
      <c r="F810" s="47"/>
      <c r="G810" s="47"/>
      <c r="H810" s="47"/>
      <c r="I810" s="44"/>
    </row>
    <row r="811" spans="1:9" ht="18">
      <c r="A811" s="46"/>
      <c r="B811" s="47"/>
      <c r="C811" s="47"/>
      <c r="D811" s="47"/>
      <c r="E811" s="47"/>
      <c r="F811" s="47"/>
      <c r="G811" s="47"/>
      <c r="H811" s="47"/>
      <c r="I811" s="44"/>
    </row>
    <row r="812" spans="1:9" ht="18">
      <c r="A812" s="46"/>
      <c r="B812" s="47"/>
      <c r="C812" s="47"/>
      <c r="D812" s="47"/>
      <c r="E812" s="47"/>
      <c r="F812" s="47"/>
      <c r="G812" s="47"/>
      <c r="H812" s="47"/>
      <c r="I812" s="44"/>
    </row>
    <row r="813" spans="1:9" ht="18">
      <c r="A813" s="46"/>
      <c r="B813" s="47"/>
      <c r="C813" s="47"/>
      <c r="D813" s="47"/>
      <c r="E813" s="47"/>
      <c r="F813" s="47"/>
      <c r="G813" s="47"/>
      <c r="H813" s="47"/>
      <c r="I813" s="44"/>
    </row>
    <row r="814" spans="1:9" ht="18">
      <c r="A814" s="46"/>
      <c r="B814" s="47"/>
      <c r="C814" s="47"/>
      <c r="D814" s="47"/>
      <c r="E814" s="47"/>
      <c r="F814" s="47"/>
      <c r="G814" s="47"/>
      <c r="H814" s="47"/>
      <c r="I814" s="44"/>
    </row>
    <row r="815" spans="1:9" ht="18">
      <c r="A815" s="46"/>
      <c r="B815" s="47"/>
      <c r="C815" s="47"/>
      <c r="D815" s="47"/>
      <c r="E815" s="47"/>
      <c r="F815" s="47"/>
      <c r="G815" s="47"/>
      <c r="H815" s="47"/>
      <c r="I815" s="44"/>
    </row>
    <row r="816" spans="1:9" ht="18">
      <c r="A816" s="46"/>
      <c r="B816" s="47"/>
      <c r="C816" s="47"/>
      <c r="D816" s="47"/>
      <c r="E816" s="47"/>
      <c r="F816" s="47"/>
      <c r="G816" s="47"/>
      <c r="H816" s="47"/>
      <c r="I816" s="44"/>
    </row>
    <row r="817" spans="1:9" ht="18">
      <c r="A817" s="46"/>
      <c r="B817" s="47"/>
      <c r="C817" s="47"/>
      <c r="D817" s="47"/>
      <c r="E817" s="47"/>
      <c r="F817" s="47"/>
      <c r="G817" s="47"/>
      <c r="H817" s="47"/>
      <c r="I817" s="44"/>
    </row>
    <row r="818" spans="1:9" ht="18">
      <c r="A818" s="46"/>
      <c r="B818" s="47"/>
      <c r="C818" s="47"/>
      <c r="D818" s="47"/>
      <c r="E818" s="47"/>
      <c r="F818" s="47"/>
      <c r="G818" s="47"/>
      <c r="H818" s="47"/>
      <c r="I818" s="44"/>
    </row>
    <row r="819" spans="1:9" ht="18">
      <c r="A819" s="46"/>
      <c r="B819" s="47"/>
      <c r="C819" s="47"/>
      <c r="D819" s="47"/>
      <c r="E819" s="47"/>
      <c r="F819" s="47"/>
      <c r="G819" s="47"/>
      <c r="H819" s="47"/>
      <c r="I819" s="44"/>
    </row>
    <row r="820" spans="1:9" ht="18">
      <c r="A820" s="46"/>
      <c r="B820" s="47"/>
      <c r="C820" s="47"/>
      <c r="D820" s="47"/>
      <c r="E820" s="47"/>
      <c r="F820" s="47"/>
      <c r="G820" s="47"/>
      <c r="H820" s="47"/>
      <c r="I820" s="44"/>
    </row>
    <row r="821" spans="1:9" ht="18">
      <c r="A821" s="46"/>
      <c r="B821" s="47"/>
      <c r="C821" s="47"/>
      <c r="D821" s="47"/>
      <c r="E821" s="47"/>
      <c r="F821" s="47"/>
      <c r="G821" s="47"/>
      <c r="H821" s="47"/>
      <c r="I821" s="44"/>
    </row>
    <row r="822" spans="1:9" ht="18">
      <c r="A822" s="46"/>
      <c r="B822" s="47"/>
      <c r="C822" s="47"/>
      <c r="D822" s="47"/>
      <c r="E822" s="47"/>
      <c r="F822" s="47"/>
      <c r="G822" s="47"/>
      <c r="H822" s="47"/>
      <c r="I822" s="44"/>
    </row>
    <row r="823" spans="1:9" ht="18">
      <c r="A823" s="46"/>
      <c r="B823" s="47"/>
      <c r="C823" s="47"/>
      <c r="D823" s="47"/>
      <c r="E823" s="47"/>
      <c r="F823" s="47"/>
      <c r="G823" s="47"/>
      <c r="H823" s="47"/>
      <c r="I823" s="44"/>
    </row>
    <row r="824" spans="1:9" ht="18">
      <c r="A824" s="46"/>
      <c r="B824" s="47"/>
      <c r="C824" s="47"/>
      <c r="D824" s="47"/>
      <c r="E824" s="47"/>
      <c r="F824" s="47"/>
      <c r="G824" s="47"/>
      <c r="H824" s="47"/>
      <c r="I824" s="44"/>
    </row>
    <row r="825" spans="1:9" ht="18">
      <c r="A825" s="46"/>
      <c r="B825" s="47"/>
      <c r="C825" s="47"/>
      <c r="D825" s="47"/>
      <c r="E825" s="47"/>
      <c r="F825" s="47"/>
      <c r="G825" s="47"/>
      <c r="H825" s="47"/>
      <c r="I825" s="44"/>
    </row>
    <row r="826" spans="1:9" ht="18">
      <c r="A826" s="46"/>
      <c r="B826" s="47"/>
      <c r="C826" s="47"/>
      <c r="D826" s="47"/>
      <c r="E826" s="47"/>
      <c r="F826" s="47"/>
      <c r="G826" s="47"/>
      <c r="H826" s="47"/>
      <c r="I826" s="44"/>
    </row>
    <row r="827" spans="1:9" ht="18">
      <c r="A827" s="46"/>
      <c r="B827" s="47"/>
      <c r="C827" s="47"/>
      <c r="D827" s="47"/>
      <c r="E827" s="47"/>
      <c r="F827" s="47"/>
      <c r="G827" s="47"/>
      <c r="H827" s="47"/>
      <c r="I827" s="44"/>
    </row>
    <row r="828" spans="1:9" ht="18">
      <c r="A828" s="46"/>
      <c r="B828" s="47"/>
      <c r="C828" s="47"/>
      <c r="D828" s="47"/>
      <c r="E828" s="47"/>
      <c r="F828" s="47"/>
      <c r="G828" s="47"/>
      <c r="H828" s="47"/>
      <c r="I828" s="44"/>
    </row>
    <row r="829" spans="1:9" ht="18">
      <c r="A829" s="46"/>
      <c r="B829" s="47"/>
      <c r="C829" s="47"/>
      <c r="D829" s="47"/>
      <c r="E829" s="47"/>
      <c r="F829" s="47"/>
      <c r="G829" s="47"/>
      <c r="H829" s="47"/>
      <c r="I829" s="44"/>
    </row>
    <row r="830" spans="1:9" ht="18">
      <c r="A830" s="46"/>
      <c r="B830" s="47"/>
      <c r="C830" s="47"/>
      <c r="D830" s="47"/>
      <c r="E830" s="47"/>
      <c r="F830" s="47"/>
      <c r="G830" s="47"/>
      <c r="H830" s="47"/>
      <c r="I830" s="44"/>
    </row>
    <row r="831" spans="1:9" ht="18">
      <c r="A831" s="46"/>
      <c r="B831" s="47"/>
      <c r="C831" s="47"/>
      <c r="D831" s="47"/>
      <c r="E831" s="47"/>
      <c r="F831" s="47"/>
      <c r="G831" s="47"/>
      <c r="H831" s="47"/>
      <c r="I831" s="44"/>
    </row>
    <row r="832" spans="1:9" ht="18">
      <c r="A832" s="46"/>
      <c r="B832" s="47"/>
      <c r="C832" s="47"/>
      <c r="D832" s="47"/>
      <c r="E832" s="47"/>
      <c r="F832" s="47"/>
      <c r="G832" s="47"/>
      <c r="H832" s="47"/>
      <c r="I832" s="44"/>
    </row>
    <row r="833" spans="1:9" ht="18">
      <c r="A833" s="46"/>
      <c r="B833" s="47"/>
      <c r="C833" s="47"/>
      <c r="D833" s="47"/>
      <c r="E833" s="47"/>
      <c r="F833" s="47"/>
      <c r="G833" s="47"/>
      <c r="H833" s="47"/>
      <c r="I833" s="44"/>
    </row>
    <row r="834" spans="1:9" ht="18">
      <c r="A834" s="46"/>
      <c r="B834" s="47"/>
      <c r="C834" s="47"/>
      <c r="D834" s="47"/>
      <c r="E834" s="47"/>
      <c r="F834" s="47"/>
      <c r="G834" s="47"/>
      <c r="H834" s="47"/>
      <c r="I834" s="44"/>
    </row>
    <row r="835" spans="1:9" ht="18">
      <c r="A835" s="46"/>
      <c r="B835" s="47"/>
      <c r="C835" s="47"/>
      <c r="D835" s="47"/>
      <c r="E835" s="47"/>
      <c r="F835" s="47"/>
      <c r="G835" s="47"/>
      <c r="H835" s="47"/>
      <c r="I835" s="44"/>
    </row>
    <row r="836" spans="1:9" ht="18">
      <c r="A836" s="46"/>
      <c r="B836" s="47"/>
      <c r="C836" s="47"/>
      <c r="D836" s="47"/>
      <c r="E836" s="47"/>
      <c r="F836" s="47"/>
      <c r="G836" s="47"/>
      <c r="H836" s="47"/>
      <c r="I836" s="44"/>
    </row>
    <row r="837" spans="1:9" ht="18">
      <c r="A837" s="46"/>
      <c r="B837" s="47"/>
      <c r="C837" s="47"/>
      <c r="D837" s="47"/>
      <c r="E837" s="47"/>
      <c r="F837" s="47"/>
      <c r="G837" s="47"/>
      <c r="H837" s="47"/>
      <c r="I837" s="44"/>
    </row>
    <row r="838" spans="1:9" ht="18">
      <c r="A838" s="46"/>
      <c r="B838" s="47"/>
      <c r="C838" s="47"/>
      <c r="D838" s="47"/>
      <c r="E838" s="47"/>
      <c r="F838" s="47"/>
      <c r="G838" s="47"/>
      <c r="H838" s="47"/>
      <c r="I838" s="44"/>
    </row>
    <row r="839" spans="1:9" ht="18">
      <c r="A839" s="46"/>
      <c r="B839" s="47"/>
      <c r="C839" s="47"/>
      <c r="D839" s="47"/>
      <c r="E839" s="47"/>
      <c r="F839" s="47"/>
      <c r="G839" s="47"/>
      <c r="H839" s="47"/>
      <c r="I839" s="44"/>
    </row>
    <row r="840" spans="1:9" ht="18">
      <c r="A840" s="46"/>
      <c r="B840" s="47"/>
      <c r="C840" s="47"/>
      <c r="D840" s="47"/>
      <c r="E840" s="47"/>
      <c r="F840" s="47"/>
      <c r="G840" s="47"/>
      <c r="H840" s="47"/>
      <c r="I840" s="44"/>
    </row>
    <row r="841" spans="1:9" ht="18">
      <c r="A841" s="46"/>
      <c r="B841" s="47"/>
      <c r="C841" s="47"/>
      <c r="D841" s="47"/>
      <c r="E841" s="47"/>
      <c r="F841" s="47"/>
      <c r="G841" s="47"/>
      <c r="H841" s="47"/>
      <c r="I841" s="44"/>
    </row>
    <row r="842" spans="1:9" ht="18">
      <c r="A842" s="46"/>
      <c r="B842" s="47"/>
      <c r="C842" s="47"/>
      <c r="D842" s="47"/>
      <c r="E842" s="47"/>
      <c r="F842" s="47"/>
      <c r="G842" s="47"/>
      <c r="H842" s="47"/>
      <c r="I842" s="44"/>
    </row>
    <row r="843" spans="1:9" ht="18">
      <c r="A843" s="46"/>
      <c r="B843" s="47"/>
      <c r="C843" s="47"/>
      <c r="D843" s="47"/>
      <c r="E843" s="47"/>
      <c r="F843" s="47"/>
      <c r="G843" s="47"/>
      <c r="H843" s="47"/>
      <c r="I843" s="44"/>
    </row>
    <row r="844" spans="1:9" ht="18">
      <c r="A844" s="46"/>
      <c r="B844" s="47"/>
      <c r="C844" s="47"/>
      <c r="D844" s="47"/>
      <c r="E844" s="47"/>
      <c r="F844" s="47"/>
      <c r="G844" s="47"/>
      <c r="H844" s="47"/>
      <c r="I844" s="44"/>
    </row>
    <row r="845" spans="1:9" ht="18">
      <c r="A845" s="46"/>
      <c r="B845" s="47"/>
      <c r="C845" s="47"/>
      <c r="D845" s="47"/>
      <c r="E845" s="47"/>
      <c r="F845" s="47"/>
      <c r="G845" s="47"/>
      <c r="H845" s="47"/>
      <c r="I845" s="44"/>
    </row>
    <row r="846" spans="1:9" ht="18">
      <c r="A846" s="46"/>
      <c r="B846" s="47"/>
      <c r="C846" s="47"/>
      <c r="D846" s="47"/>
      <c r="E846" s="47"/>
      <c r="F846" s="47"/>
      <c r="G846" s="47"/>
      <c r="H846" s="47"/>
      <c r="I846" s="44"/>
    </row>
    <row r="847" spans="1:9" ht="18">
      <c r="A847" s="46"/>
      <c r="B847" s="47"/>
      <c r="C847" s="47"/>
      <c r="D847" s="47"/>
      <c r="E847" s="47"/>
      <c r="F847" s="47"/>
      <c r="G847" s="47"/>
      <c r="H847" s="47"/>
      <c r="I847" s="44"/>
    </row>
    <row r="848" spans="1:9" ht="18">
      <c r="A848" s="46"/>
      <c r="B848" s="47"/>
      <c r="C848" s="47"/>
      <c r="D848" s="47"/>
      <c r="E848" s="47"/>
      <c r="F848" s="47"/>
      <c r="G848" s="47"/>
      <c r="H848" s="47"/>
      <c r="I848" s="44"/>
    </row>
    <row r="849" spans="1:9" ht="18">
      <c r="A849" s="46"/>
      <c r="B849" s="47"/>
      <c r="C849" s="47"/>
      <c r="D849" s="47"/>
      <c r="E849" s="47"/>
      <c r="F849" s="47"/>
      <c r="G849" s="47"/>
      <c r="H849" s="47"/>
      <c r="I849" s="44"/>
    </row>
    <row r="850" spans="1:9" ht="18">
      <c r="A850" s="46"/>
      <c r="B850" s="47"/>
      <c r="C850" s="47"/>
      <c r="D850" s="47"/>
      <c r="E850" s="47"/>
      <c r="F850" s="47"/>
      <c r="G850" s="47"/>
      <c r="H850" s="47"/>
      <c r="I850" s="44"/>
    </row>
    <row r="851" spans="1:9" ht="18">
      <c r="A851" s="46"/>
      <c r="B851" s="47"/>
      <c r="C851" s="47"/>
      <c r="D851" s="47"/>
      <c r="E851" s="47"/>
      <c r="F851" s="47"/>
      <c r="G851" s="47"/>
      <c r="H851" s="47"/>
      <c r="I851" s="44"/>
    </row>
    <row r="852" spans="1:9" ht="18">
      <c r="A852" s="46"/>
      <c r="B852" s="47"/>
      <c r="C852" s="47"/>
      <c r="D852" s="47"/>
      <c r="E852" s="47"/>
      <c r="F852" s="47"/>
      <c r="G852" s="47"/>
      <c r="H852" s="47"/>
      <c r="I852" s="44"/>
    </row>
    <row r="853" spans="1:9" ht="18">
      <c r="A853" s="46"/>
      <c r="B853" s="47"/>
      <c r="C853" s="47"/>
      <c r="D853" s="47"/>
      <c r="E853" s="47"/>
      <c r="F853" s="47"/>
      <c r="G853" s="47"/>
      <c r="H853" s="47"/>
      <c r="I853" s="44"/>
    </row>
    <row r="854" spans="1:9" ht="18">
      <c r="A854" s="46"/>
      <c r="B854" s="47"/>
      <c r="C854" s="47"/>
      <c r="D854" s="47"/>
      <c r="E854" s="47"/>
      <c r="F854" s="47"/>
      <c r="G854" s="47"/>
      <c r="H854" s="47"/>
      <c r="I854" s="44"/>
    </row>
    <row r="855" spans="1:9" ht="18">
      <c r="A855" s="46"/>
      <c r="B855" s="47"/>
      <c r="C855" s="47"/>
      <c r="D855" s="47"/>
      <c r="E855" s="47"/>
      <c r="F855" s="47"/>
      <c r="G855" s="47"/>
      <c r="H855" s="47"/>
      <c r="I855" s="44"/>
    </row>
    <row r="856" spans="1:9" ht="18">
      <c r="A856" s="46"/>
      <c r="B856" s="47"/>
      <c r="C856" s="47"/>
      <c r="D856" s="47"/>
      <c r="E856" s="47"/>
      <c r="F856" s="47"/>
      <c r="G856" s="47"/>
      <c r="H856" s="47"/>
      <c r="I856" s="44"/>
    </row>
    <row r="857" spans="1:9" ht="18">
      <c r="A857" s="46"/>
      <c r="B857" s="47"/>
      <c r="C857" s="47"/>
      <c r="D857" s="47"/>
      <c r="E857" s="47"/>
      <c r="F857" s="47"/>
      <c r="G857" s="47"/>
      <c r="H857" s="47"/>
      <c r="I857" s="44"/>
    </row>
    <row r="858" spans="1:9" ht="18">
      <c r="A858" s="46"/>
      <c r="B858" s="47"/>
      <c r="C858" s="47"/>
      <c r="D858" s="47"/>
      <c r="E858" s="47"/>
      <c r="F858" s="47"/>
      <c r="G858" s="47"/>
      <c r="H858" s="47"/>
      <c r="I858" s="44"/>
    </row>
    <row r="859" spans="1:9" ht="18">
      <c r="A859" s="46"/>
      <c r="B859" s="47"/>
      <c r="C859" s="47"/>
      <c r="D859" s="47"/>
      <c r="E859" s="47"/>
      <c r="F859" s="47"/>
      <c r="G859" s="47"/>
      <c r="H859" s="47"/>
      <c r="I859" s="44"/>
    </row>
    <row r="860" spans="1:9" ht="18">
      <c r="A860" s="46"/>
      <c r="B860" s="47"/>
      <c r="C860" s="47"/>
      <c r="D860" s="47"/>
      <c r="E860" s="47"/>
      <c r="F860" s="47"/>
      <c r="G860" s="47"/>
      <c r="H860" s="47"/>
      <c r="I860" s="44"/>
    </row>
    <row r="861" spans="1:9" ht="18">
      <c r="A861" s="46"/>
      <c r="B861" s="47"/>
      <c r="C861" s="47"/>
      <c r="D861" s="47"/>
      <c r="E861" s="47"/>
      <c r="F861" s="47"/>
      <c r="G861" s="47"/>
      <c r="H861" s="47"/>
      <c r="I861" s="44"/>
    </row>
    <row r="862" spans="1:9" ht="18">
      <c r="A862" s="46"/>
      <c r="B862" s="47"/>
      <c r="C862" s="47"/>
      <c r="D862" s="47"/>
      <c r="E862" s="47"/>
      <c r="F862" s="47"/>
      <c r="G862" s="47"/>
      <c r="H862" s="47"/>
      <c r="I862" s="44"/>
    </row>
    <row r="863" spans="1:9" ht="18">
      <c r="A863" s="46"/>
      <c r="B863" s="47"/>
      <c r="C863" s="47"/>
      <c r="D863" s="47"/>
      <c r="E863" s="47"/>
      <c r="F863" s="47"/>
      <c r="G863" s="47"/>
      <c r="H863" s="47"/>
      <c r="I863" s="44"/>
    </row>
    <row r="864" spans="1:9" ht="18">
      <c r="A864" s="46"/>
      <c r="B864" s="47"/>
      <c r="C864" s="47"/>
      <c r="D864" s="47"/>
      <c r="E864" s="47"/>
      <c r="F864" s="47"/>
      <c r="G864" s="47"/>
      <c r="H864" s="47"/>
      <c r="I864" s="44"/>
    </row>
    <row r="865" spans="1:9" ht="18">
      <c r="A865" s="46"/>
      <c r="B865" s="47"/>
      <c r="C865" s="47"/>
      <c r="D865" s="47"/>
      <c r="E865" s="47"/>
      <c r="F865" s="47"/>
      <c r="G865" s="47"/>
      <c r="H865" s="47"/>
      <c r="I865" s="44"/>
    </row>
    <row r="866" spans="1:9" ht="18">
      <c r="A866" s="46"/>
      <c r="B866" s="47"/>
      <c r="C866" s="47"/>
      <c r="D866" s="47"/>
      <c r="E866" s="47"/>
      <c r="F866" s="47"/>
      <c r="G866" s="47"/>
      <c r="H866" s="47"/>
      <c r="I866" s="44"/>
    </row>
    <row r="867" spans="1:9" ht="18">
      <c r="A867" s="46"/>
      <c r="B867" s="47"/>
      <c r="C867" s="47"/>
      <c r="D867" s="47"/>
      <c r="E867" s="47"/>
      <c r="F867" s="47"/>
      <c r="G867" s="47"/>
      <c r="H867" s="47"/>
      <c r="I867" s="44"/>
    </row>
    <row r="868" spans="1:9" ht="18">
      <c r="A868" s="46"/>
      <c r="B868" s="47"/>
      <c r="C868" s="47"/>
      <c r="D868" s="47"/>
      <c r="E868" s="47"/>
      <c r="F868" s="47"/>
      <c r="G868" s="47"/>
      <c r="H868" s="47"/>
      <c r="I868" s="44"/>
    </row>
    <row r="869" spans="1:9" ht="18">
      <c r="A869" s="46"/>
      <c r="B869" s="47"/>
      <c r="C869" s="47"/>
      <c r="D869" s="47"/>
      <c r="E869" s="47"/>
      <c r="F869" s="47"/>
      <c r="G869" s="47"/>
      <c r="H869" s="47"/>
      <c r="I869" s="44"/>
    </row>
    <row r="870" spans="1:9" ht="18">
      <c r="A870" s="46"/>
      <c r="B870" s="47"/>
      <c r="C870" s="47"/>
      <c r="D870" s="47"/>
      <c r="E870" s="47"/>
      <c r="F870" s="47"/>
      <c r="G870" s="47"/>
      <c r="H870" s="47"/>
      <c r="I870" s="44"/>
    </row>
    <row r="871" spans="1:9" ht="18">
      <c r="A871" s="46"/>
      <c r="B871" s="47"/>
      <c r="C871" s="47"/>
      <c r="D871" s="47"/>
      <c r="E871" s="47"/>
      <c r="F871" s="47"/>
      <c r="G871" s="47"/>
      <c r="H871" s="47"/>
      <c r="I871" s="44"/>
    </row>
    <row r="872" spans="1:9" ht="18">
      <c r="A872" s="46"/>
      <c r="B872" s="47"/>
      <c r="C872" s="47"/>
      <c r="D872" s="47"/>
      <c r="E872" s="47"/>
      <c r="F872" s="47"/>
      <c r="G872" s="47"/>
      <c r="H872" s="47"/>
      <c r="I872" s="44"/>
    </row>
    <row r="873" spans="1:9" ht="18">
      <c r="A873" s="46"/>
      <c r="B873" s="47"/>
      <c r="C873" s="47"/>
      <c r="D873" s="47"/>
      <c r="E873" s="47"/>
      <c r="F873" s="47"/>
      <c r="G873" s="47"/>
      <c r="H873" s="47"/>
      <c r="I873" s="44"/>
    </row>
    <row r="874" spans="1:9" ht="18">
      <c r="A874" s="46"/>
      <c r="B874" s="47"/>
      <c r="C874" s="47"/>
      <c r="D874" s="47"/>
      <c r="E874" s="47"/>
      <c r="F874" s="47"/>
      <c r="G874" s="47"/>
      <c r="H874" s="47"/>
      <c r="I874" s="44"/>
    </row>
    <row r="875" spans="1:9" ht="18">
      <c r="A875" s="46"/>
      <c r="B875" s="47"/>
      <c r="C875" s="47"/>
      <c r="D875" s="47"/>
      <c r="E875" s="47"/>
      <c r="F875" s="47"/>
      <c r="G875" s="47"/>
      <c r="H875" s="47"/>
      <c r="I875" s="44"/>
    </row>
    <row r="876" spans="1:9" ht="18">
      <c r="A876" s="46"/>
      <c r="B876" s="47"/>
      <c r="C876" s="47"/>
      <c r="D876" s="47"/>
      <c r="E876" s="47"/>
      <c r="F876" s="47"/>
      <c r="G876" s="47"/>
      <c r="H876" s="47"/>
      <c r="I876" s="44"/>
    </row>
    <row r="877" spans="1:9" ht="18">
      <c r="A877" s="46"/>
      <c r="B877" s="47"/>
      <c r="C877" s="47"/>
      <c r="D877" s="47"/>
      <c r="E877" s="47"/>
      <c r="F877" s="47"/>
      <c r="G877" s="47"/>
      <c r="H877" s="47"/>
      <c r="I877" s="44"/>
    </row>
    <row r="878" spans="1:9" ht="18">
      <c r="A878" s="46"/>
      <c r="B878" s="47"/>
      <c r="C878" s="47"/>
      <c r="D878" s="47"/>
      <c r="E878" s="47"/>
      <c r="F878" s="47"/>
      <c r="G878" s="47"/>
      <c r="H878" s="47"/>
      <c r="I878" s="44"/>
    </row>
    <row r="879" spans="1:9" ht="18">
      <c r="A879" s="46"/>
      <c r="B879" s="47"/>
      <c r="C879" s="47"/>
      <c r="D879" s="47"/>
      <c r="E879" s="47"/>
      <c r="F879" s="47"/>
      <c r="G879" s="47"/>
      <c r="H879" s="47"/>
      <c r="I879" s="44"/>
    </row>
    <row r="880" spans="1:9" ht="18">
      <c r="A880" s="46"/>
      <c r="B880" s="47"/>
      <c r="C880" s="47"/>
      <c r="D880" s="47"/>
      <c r="E880" s="47"/>
      <c r="F880" s="47"/>
      <c r="G880" s="47"/>
      <c r="H880" s="47"/>
      <c r="I880" s="44"/>
    </row>
    <row r="881" spans="1:9" ht="18">
      <c r="A881" s="46"/>
      <c r="B881" s="47"/>
      <c r="C881" s="47"/>
      <c r="D881" s="47"/>
      <c r="E881" s="47"/>
      <c r="F881" s="47"/>
      <c r="G881" s="47"/>
      <c r="H881" s="47"/>
      <c r="I881" s="44"/>
    </row>
    <row r="882" spans="1:9" ht="18">
      <c r="A882" s="46"/>
      <c r="B882" s="47"/>
      <c r="C882" s="47"/>
      <c r="D882" s="47"/>
      <c r="E882" s="47"/>
      <c r="F882" s="47"/>
      <c r="G882" s="47"/>
      <c r="H882" s="47"/>
      <c r="I882" s="44"/>
    </row>
    <row r="883" spans="1:9" ht="18">
      <c r="A883" s="46"/>
      <c r="B883" s="47"/>
      <c r="C883" s="47"/>
      <c r="D883" s="47"/>
      <c r="E883" s="47"/>
      <c r="F883" s="47"/>
      <c r="G883" s="47"/>
      <c r="H883" s="47"/>
      <c r="I883" s="44"/>
    </row>
    <row r="884" spans="1:9" ht="18">
      <c r="A884" s="46"/>
      <c r="B884" s="47"/>
      <c r="C884" s="47"/>
      <c r="D884" s="47"/>
      <c r="E884" s="47"/>
      <c r="F884" s="47"/>
      <c r="G884" s="47"/>
      <c r="H884" s="47"/>
      <c r="I884" s="44"/>
    </row>
    <row r="885" spans="1:9" ht="18">
      <c r="A885" s="46"/>
      <c r="B885" s="47"/>
      <c r="C885" s="47"/>
      <c r="D885" s="47"/>
      <c r="E885" s="47"/>
      <c r="F885" s="47"/>
      <c r="G885" s="47"/>
      <c r="H885" s="47"/>
      <c r="I885" s="44"/>
    </row>
    <row r="886" spans="1:9" ht="18">
      <c r="A886" s="46"/>
      <c r="B886" s="47"/>
      <c r="C886" s="47"/>
      <c r="D886" s="47"/>
      <c r="E886" s="47"/>
      <c r="F886" s="47"/>
      <c r="G886" s="47"/>
      <c r="H886" s="47"/>
      <c r="I886" s="44"/>
    </row>
    <row r="887" spans="1:9" ht="18">
      <c r="A887" s="46"/>
      <c r="B887" s="47"/>
      <c r="C887" s="47"/>
      <c r="D887" s="47"/>
      <c r="E887" s="47"/>
      <c r="F887" s="47"/>
      <c r="G887" s="47"/>
      <c r="H887" s="47"/>
      <c r="I887" s="44"/>
    </row>
    <row r="888" spans="1:9" ht="18">
      <c r="A888" s="46"/>
      <c r="B888" s="47"/>
      <c r="C888" s="47"/>
      <c r="D888" s="47"/>
      <c r="E888" s="47"/>
      <c r="F888" s="47"/>
      <c r="G888" s="47"/>
      <c r="H888" s="47"/>
      <c r="I888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B5:B6"/>
    <mergeCell ref="C5:C6"/>
    <mergeCell ref="D5:D6"/>
    <mergeCell ref="E5:E6"/>
    <mergeCell ref="E1:M1"/>
    <mergeCell ref="N4:Q4"/>
    <mergeCell ref="K7:K10"/>
    <mergeCell ref="L7:L10"/>
    <mergeCell ref="M7:M10"/>
    <mergeCell ref="A3:J3"/>
    <mergeCell ref="A5:A6"/>
    <mergeCell ref="I5:J5"/>
    <mergeCell ref="F5:F6"/>
    <mergeCell ref="G5:G6"/>
  </mergeCells>
  <printOptions horizontalCentered="1"/>
  <pageMargins left="0.984251968503937" right="0.5905511811023623" top="0.7874015748031497" bottom="0.7874015748031497" header="0" footer="0"/>
  <pageSetup horizontalDpi="600" verticalDpi="600" orientation="portrait" paperSize="9" scale="85" r:id="rId1"/>
  <headerFooter alignWithMargins="0">
    <oddHeader xml:space="preserve">&amp;C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2017-12-08T07:06:00Z</cp:lastPrinted>
  <dcterms:created xsi:type="dcterms:W3CDTF">2006-11-13T05:36:17Z</dcterms:created>
  <dcterms:modified xsi:type="dcterms:W3CDTF">2017-12-08T07:09:21Z</dcterms:modified>
  <cp:category/>
  <cp:version/>
  <cp:contentType/>
  <cp:contentStatus/>
</cp:coreProperties>
</file>