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5"/>
  </bookViews>
  <sheets>
    <sheet name="р.подр прил 5" sheetId="1" r:id="rId1"/>
    <sheet name="р.подр.ц.ст прил7" sheetId="2" r:id="rId2"/>
    <sheet name="вед.прил 9" sheetId="3" r:id="rId3"/>
    <sheet name="р.подр" sheetId="4" r:id="rId4"/>
    <sheet name="р.подр.цел" sheetId="5" r:id="rId5"/>
    <sheet name="вед." sheetId="6" r:id="rId6"/>
    <sheet name="Лист1" sheetId="7" r:id="rId7"/>
  </sheets>
  <externalReferences>
    <externalReference r:id="rId10"/>
  </externalReferences>
  <definedNames>
    <definedName name="_xlnm.Print_Area" localSheetId="2">'вед.прил 9'!$A$1:$K$1013</definedName>
    <definedName name="_xlnm.Print_Area" localSheetId="0">'р.подр прил 5'!$B$1:$G$44</definedName>
    <definedName name="_xlnm.Print_Area" localSheetId="1">'р.подр.ц.ст прил7'!$B$1:$J$847</definedName>
  </definedNames>
  <calcPr fullCalcOnLoad="1"/>
</workbook>
</file>

<file path=xl/sharedStrings.xml><?xml version="1.0" encoding="utf-8"?>
<sst xmlns="http://schemas.openxmlformats.org/spreadsheetml/2006/main" count="16516" uniqueCount="536">
  <si>
    <t>Приложение 5  к решению Ливенского городского Совета народных депутатов от  27  апреля 2018 г. № 22/246  -ГС "Приложение 9 к решению Ливенского городского Совета народных депутатов от 5 декабря 2017 г. № 16/195 -ГС"</t>
  </si>
  <si>
    <t>Приложение 7 к решению Ливенского городского Совета народных депутатов от 27 апреля 2018 г. №  22/246 -ГС "Приложение 11 к решению Ливенского городского Совета народных депутатов от 5 декабря 2017 г. № 16/195 -ГС"</t>
  </si>
  <si>
    <t>Приложение 9 к решению Ливенского городского Совета народных депутатов от 27 апреля 2018 г. № 22/246 -ГС "Приложение 13 к решению Ливенского городского Совета народных депутатов от 5 декабря 2017 г. № 16/195 -ГС"</t>
  </si>
  <si>
    <t xml:space="preserve">                                                                                        Приложение 6 к решению Ливенского городского Совета народных депутатов от 27 апреля 2018г. №  22/246  -ГС "Приложение 10  к решению Ливенского городского Совета народных депутатов от 5 декабря 2017 г. №16/195 -ГС"</t>
  </si>
  <si>
    <t xml:space="preserve">Приложение 8 к решению Ливенского городского Совета народных депутатов от 27 апреля 2018 г. № 22/246  -ГС "Приложение 12 к решению Ливенского городского Совета народных депутатов от 5 декабря 2017 г. №16/195 - ГС" </t>
  </si>
  <si>
    <t xml:space="preserve">                                                          Приложение 10 к решению  Ливенского городского Совета народных депутатов от 27 апреля 2018 г. № 22/246 -ГС "Приложение 14 к решению Ливенского городского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от  5 декабря 2017 г. № 16/195 -ГС"</t>
  </si>
  <si>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</si>
  <si>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</si>
  <si>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</si>
  <si>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</si>
  <si>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</si>
  <si>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</si>
  <si>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</si>
  <si>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</si>
  <si>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</si>
  <si>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</si>
  <si>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</si>
  <si>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</si>
  <si>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</si>
  <si>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</si>
  <si>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</si>
  <si>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</si>
  <si>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</si>
  <si>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</si>
  <si>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</si>
  <si>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</si>
  <si>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</si>
  <si>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</si>
  <si>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</si>
  <si>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</si>
  <si>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</si>
  <si>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</si>
  <si>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</si>
  <si>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</si>
  <si>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</si>
  <si>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</si>
  <si>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</si>
  <si>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</si>
  <si>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</si>
  <si>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</si>
  <si>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</si>
  <si>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</si>
  <si>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</si>
  <si>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</si>
  <si>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</si>
  <si>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</si>
  <si>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</si>
  <si>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</si>
  <si>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</si>
  <si>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</si>
  <si>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</si>
  <si>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</si>
  <si>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</si>
  <si>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</si>
  <si>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</si>
  <si>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</si>
  <si>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</si>
  <si>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</si>
  <si>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</si>
  <si>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</si>
  <si>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</si>
  <si>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</si>
  <si>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</si>
  <si>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</si>
  <si>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</si>
  <si>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</si>
  <si>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</si>
  <si>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</si>
  <si>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</si>
  <si>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</si>
  <si>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</si>
  <si>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</si>
  <si>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</si>
  <si>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</si>
  <si>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</si>
  <si>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</si>
  <si>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</si>
  <si>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</si>
  <si>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</si>
  <si>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</si>
  <si>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</si>
  <si>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</si>
  <si>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</si>
  <si>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</si>
  <si>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</si>
  <si>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</si>
  <si>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</si>
  <si>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</si>
  <si>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</si>
  <si>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</si>
  <si>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</si>
  <si>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</si>
  <si>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</si>
  <si>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</si>
  <si>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</si>
  <si>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</si>
  <si>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</si>
  <si>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</si>
  <si>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</si>
  <si>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</si>
  <si>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</si>
  <si>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</si>
  <si>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</si>
  <si>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</si>
  <si>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</si>
  <si>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</si>
  <si>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</si>
  <si>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</si>
  <si>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</si>
  <si>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</si>
  <si>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</si>
  <si>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</si>
  <si>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</si>
  <si>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</si>
  <si>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</si>
  <si>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</si>
  <si>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</si>
  <si>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</si>
  <si>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</si>
  <si>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</si>
  <si>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</si>
  <si>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</si>
  <si>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</si>
  <si>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</si>
  <si>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</si>
  <si>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</si>
  <si>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</si>
  <si>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</si>
  <si>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</si>
  <si>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</si>
  <si>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</si>
  <si>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</si>
  <si>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</si>
  <si>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</si>
  <si>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</si>
  <si>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</si>
  <si>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</si>
  <si>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</si>
  <si>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</si>
  <si>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</si>
  <si>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</si>
  <si>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</si>
  <si>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</si>
  <si>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</si>
  <si>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</si>
  <si>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</si>
  <si>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</si>
  <si>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</si>
  <si>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</si>
  <si>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</si>
  <si>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</si>
  <si>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</si>
  <si>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</si>
  <si>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</si>
  <si>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</si>
  <si>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</si>
  <si>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</si>
  <si>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</si>
  <si>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</si>
  <si>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</si>
  <si>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</si>
  <si>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</si>
  <si>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</si>
  <si>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</si>
  <si>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</si>
  <si>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</si>
  <si>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</si>
  <si>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</si>
  <si>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</si>
  <si>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</si>
  <si>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</si>
  <si>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</si>
  <si>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</si>
  <si>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</si>
  <si>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</si>
  <si>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</si>
  <si>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</si>
  <si>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</si>
  <si>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</si>
  <si>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</si>
  <si>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</si>
  <si>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</si>
  <si>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</si>
  <si>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</si>
  <si>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</si>
  <si>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</si>
  <si>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</si>
  <si>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</si>
  <si>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</si>
  <si>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</si>
  <si>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</si>
  <si>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</si>
  <si>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</si>
  <si>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</si>
  <si>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</si>
  <si>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</si>
  <si>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</si>
  <si>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</si>
  <si>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</si>
  <si>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</si>
  <si>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</si>
  <si>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</si>
  <si>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</si>
  <si>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</si>
  <si>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</si>
  <si>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</si>
  <si>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</si>
  <si>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</si>
  <si>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</si>
  <si>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</si>
  <si>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</si>
  <si>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</si>
  <si>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</si>
  <si>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</si>
  <si>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</si>
  <si>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</si>
  <si>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</si>
  <si>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</si>
  <si>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</si>
  <si>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</si>
  <si>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</si>
  <si>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</si>
  <si>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</si>
  <si>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</si>
  <si>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</si>
  <si>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</si>
  <si>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</si>
  <si>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</si>
  <si>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</si>
  <si>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</si>
  <si>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</si>
  <si>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</si>
  <si>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</si>
  <si>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</si>
  <si>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</si>
  <si>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</si>
  <si>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</si>
  <si>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</si>
  <si>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</si>
  <si>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</si>
  <si>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</si>
  <si>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</si>
  <si>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</si>
  <si>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</si>
  <si>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</si>
  <si>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</si>
  <si>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</si>
  <si>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</si>
  <si>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</si>
  <si>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</si>
  <si>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</si>
  <si>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</si>
  <si>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</si>
  <si>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</si>
  <si>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</si>
  <si>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</si>
  <si>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</si>
  <si>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</si>
  <si>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</si>
  <si>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</si>
  <si>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</si>
  <si>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</si>
  <si>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</si>
  <si>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</si>
  <si>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</si>
  <si>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</si>
  <si>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</si>
  <si>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</si>
  <si>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</si>
  <si>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</si>
  <si>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</si>
  <si>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</si>
  <si>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</si>
  <si>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</si>
  <si>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</si>
  <si>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</si>
  <si>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</si>
  <si>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</si>
  <si>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</si>
  <si>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</si>
  <si>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</si>
  <si>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</si>
  <si>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</si>
  <si>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</si>
  <si>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</si>
  <si>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</si>
  <si>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</si>
  <si>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</si>
  <si>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</si>
  <si>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</si>
  <si>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</si>
  <si>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</si>
  <si>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</si>
  <si>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</si>
  <si>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</si>
  <si>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</si>
  <si>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</si>
  <si>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</si>
  <si>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</si>
  <si>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</si>
  <si>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</si>
  <si>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</si>
  <si>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</si>
  <si>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</si>
  <si>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</si>
  <si>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</si>
  <si>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</si>
  <si>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</si>
  <si>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</si>
  <si>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</si>
  <si>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</si>
  <si>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</si>
  <si>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</si>
  <si>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</si>
  <si>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</si>
  <si>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</si>
  <si>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</si>
  <si>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</si>
  <si>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</si>
  <si>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</si>
  <si>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</si>
  <si>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</si>
  <si>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</si>
  <si>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</si>
  <si>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</si>
  <si>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</si>
  <si>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</si>
  <si>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</si>
  <si>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</si>
  <si>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</si>
  <si>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</si>
  <si>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</si>
  <si>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</si>
  <si>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</si>
  <si>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</si>
  <si>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</si>
  <si>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</si>
  <si>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</si>
  <si>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</si>
  <si>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</si>
  <si>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</si>
  <si>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</si>
  <si>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</si>
  <si>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</si>
  <si>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</si>
  <si>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</si>
  <si>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</si>
  <si>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</si>
  <si>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</si>
  <si>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</si>
  <si>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</si>
  <si>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</si>
  <si>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</si>
  <si>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</si>
  <si>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</si>
  <si>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</si>
  <si>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</si>
  <si>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</si>
  <si>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</si>
  <si>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</si>
  <si>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</si>
  <si>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</si>
  <si>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</si>
  <si>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</si>
  <si>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</si>
  <si>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</si>
  <si>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</si>
  <si>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</si>
  <si>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</si>
  <si>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</si>
  <si>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</si>
  <si>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</si>
  <si>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</si>
  <si>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</si>
  <si>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</si>
  <si>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</si>
  <si>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</si>
  <si>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</si>
  <si>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</si>
  <si>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</si>
  <si>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</si>
  <si>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</si>
  <si>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</si>
  <si>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</si>
  <si>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</si>
  <si>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</si>
  <si>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</si>
  <si>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</si>
  <si>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</si>
  <si>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</si>
  <si>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</si>
  <si>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</si>
  <si>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</si>
  <si>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</si>
  <si>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</si>
  <si>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</si>
  <si>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</si>
  <si>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</si>
  <si>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</si>
  <si>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</si>
  <si>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</si>
  <si>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</si>
  <si>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</si>
  <si>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</si>
  <si>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</si>
  <si>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</si>
  <si>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</si>
  <si>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</si>
  <si>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</si>
  <si>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</si>
  <si>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</si>
  <si>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</si>
  <si>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</si>
  <si>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</si>
  <si>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</si>
  <si>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</si>
  <si>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</si>
  <si>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</si>
  <si>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</si>
  <si>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</si>
  <si>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</si>
  <si>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</si>
  <si>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</si>
  <si>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</si>
  <si>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</si>
  <si>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</si>
  <si>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</si>
  <si>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</si>
  <si>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</si>
  <si>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</si>
  <si>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</si>
  <si>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</si>
  <si>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</si>
  <si>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</si>
  <si>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</si>
  <si>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</si>
  <si>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</si>
  <si>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</si>
  <si>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</si>
  <si>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</si>
  <si>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</si>
  <si>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</si>
  <si>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</si>
  <si>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</si>
  <si>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</si>
  <si>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</si>
  <si>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</si>
  <si>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</si>
  <si>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</si>
  <si>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</si>
  <si>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</si>
  <si>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</si>
  <si>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</si>
  <si>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</si>
  <si>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</si>
  <si>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</si>
  <si>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</si>
  <si>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</si>
  <si>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</si>
  <si>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</si>
  <si>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</si>
  <si>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</si>
  <si>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</si>
  <si>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</si>
  <si>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</si>
  <si>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</si>
  <si>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</si>
  <si>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</si>
  <si>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</si>
  <si>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</si>
  <si>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</si>
  <si>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</si>
  <si>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</si>
  <si>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</si>
  <si>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</si>
  <si>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</si>
  <si>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</si>
  <si>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</si>
  <si>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</si>
  <si>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</si>
  <si>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</si>
  <si>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</si>
  <si>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</si>
  <si>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</si>
  <si>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</si>
  <si>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</si>
  <si>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2019 и 2020 годов
</t>
  </si>
  <si>
    <t>Бюджет с поправ-ками</t>
  </si>
  <si>
    <t>2019 год</t>
  </si>
  <si>
    <t>2020 год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</si>
  <si>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</si>
  <si>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</si>
  <si>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Обеспечение деятельности финансовых органов </t>
  </si>
  <si>
    <t xml:space="preserve">Условно-утвержденные расходы </t>
  </si>
  <si>
    <t>99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</si>
  <si>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2019 и 2020 годов</t>
  </si>
  <si>
    <t>Основное мероприятие "Укрепление и модернизация материально-технической базы архива"</t>
  </si>
  <si>
    <t>П3 0 02 77460</t>
  </si>
  <si>
    <t>Основное мероприятие "Развитие информатизации архивного дела: продолжение работы по внедрению автоматизированной системы учета документов Архивного фонда города Ливны"</t>
  </si>
  <si>
    <t>П3 0 04 00000</t>
  </si>
  <si>
    <t>П3 0 04 77460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</si>
  <si>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</si>
  <si>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ПФ 0 00 00000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</si>
  <si>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</si>
  <si>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</si>
  <si>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</si>
  <si>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Основное мероприятие "Предоставление муниципальных услуг организациями дополнительного образования"</t>
  </si>
  <si>
    <t xml:space="preserve">Подпрограмма "Развитие дополнительного образования детей в сфере культуры и искусства  города Ливны" </t>
  </si>
  <si>
    <t>П4 1 00 00000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</si>
  <si>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</si>
  <si>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 xml:space="preserve">Основное мероприятия "Мероприятия по организации отдыха детей" </t>
  </si>
  <si>
    <t>Основное мероприятие "Строительство, реконструкция и капитальный ремонт образовательных учреждений"</t>
  </si>
  <si>
    <t>Условно-утвержденные расходы в рамках непрограммной части городского бюджета</t>
  </si>
  <si>
    <t>БП 0 00 99990</t>
  </si>
  <si>
    <t>Ведомственная структура расходов  бюджета города Ливны на плановый период 2019 и 2020 годов</t>
  </si>
  <si>
    <t>Уточненный план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</si>
  <si>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</si>
  <si>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П3 0 02 00000</t>
  </si>
  <si>
    <t>Выполнение решений судебных органов в рамках непрограммной части городского бюджета</t>
  </si>
  <si>
    <t>БП 0 00 77100</t>
  </si>
  <si>
    <t>ПЖ 4 01 L4970</t>
  </si>
  <si>
    <t>ПЖ 4 01 R4970</t>
  </si>
  <si>
    <t>ПМ 0 02 S3180</t>
  </si>
  <si>
    <t>ПМ 0 02 R5550</t>
  </si>
  <si>
    <t>ПМ 0 02R5550</t>
  </si>
  <si>
    <t>Основное мероприятие «Ремонт и благоустройство спортивных  площадок в парке "Славянский сад"»</t>
  </si>
  <si>
    <t>Основное мероприятие «Ремонт и благоустройство спортивных площадок в парке "Славянский сад"»</t>
  </si>
  <si>
    <t>Бюджет</t>
  </si>
  <si>
    <t>Поправ-ки</t>
  </si>
  <si>
    <t>ПП 0 0277580</t>
  </si>
  <si>
    <t>ПП 0 02 7580</t>
  </si>
  <si>
    <t>ПМ 0 02S3180</t>
  </si>
  <si>
    <t>ПМ 0 02 3180</t>
  </si>
  <si>
    <t>ПМ 0 02L5550</t>
  </si>
  <si>
    <t>ПФ 0 0177680</t>
  </si>
  <si>
    <t>П2 4  0177240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</si>
</sst>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8" fillId="24" borderId="12" xfId="0" applyNumberFormat="1" applyFont="1" applyFill="1" applyBorder="1" applyAlignment="1">
      <alignment horizontal="left" vertical="top" wrapText="1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168" fontId="36" fillId="2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24" borderId="1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37" fillId="24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68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justify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168" fontId="9" fillId="0" borderId="12" xfId="0" applyNumberFormat="1" applyFont="1" applyBorder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168" fontId="37" fillId="0" borderId="15" xfId="0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168" fontId="37" fillId="0" borderId="16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68" fontId="8" fillId="24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168" fontId="8" fillId="24" borderId="13" xfId="0" applyNumberFormat="1" applyFont="1" applyFill="1" applyBorder="1" applyAlignment="1">
      <alignment horizontal="center" vertical="center" wrapText="1"/>
    </xf>
    <xf numFmtId="168" fontId="36" fillId="24" borderId="13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center" wrapText="1"/>
    </xf>
    <xf numFmtId="168" fontId="39" fillId="24" borderId="1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/>
    </xf>
    <xf numFmtId="168" fontId="39" fillId="24" borderId="13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68" fontId="5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8" fontId="11" fillId="24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68" fontId="10" fillId="0" borderId="10" xfId="0" applyNumberFormat="1" applyFont="1" applyFill="1" applyBorder="1" applyAlignment="1">
      <alignment horizontal="right" vertical="center"/>
    </xf>
    <xf numFmtId="168" fontId="4" fillId="24" borderId="0" xfId="0" applyNumberFormat="1" applyFont="1" applyFill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168" fontId="37" fillId="0" borderId="13" xfId="0" applyNumberFormat="1" applyFont="1" applyBorder="1" applyAlignment="1">
      <alignment horizontal="center" vertical="center" wrapText="1"/>
    </xf>
    <xf numFmtId="168" fontId="37" fillId="0" borderId="20" xfId="0" applyNumberFormat="1" applyFont="1" applyBorder="1" applyAlignment="1">
      <alignment horizontal="center" vertical="center" wrapText="1"/>
    </xf>
    <xf numFmtId="168" fontId="37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168" fontId="9" fillId="0" borderId="20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7;&#1080;&#1082;&#1080;&#1085;&#1072;\&#1055;&#1054;&#1055;&#1056;&#1040;&#1042;&#1050;&#1048;%201%202018!!&#1089;%20&#1080;&#1079;&#1084;&#1077;&#1085;&#1077;&#1085;&#1080;&#1103;&#1084;&#1080;\5-10%20&#1088;&#1072;&#1089;&#1093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.подр прил 5"/>
      <sheetName val="р.подр.ц.ст прил7"/>
      <sheetName val="вед.прил 9"/>
      <sheetName val="р.подр.прил 6"/>
      <sheetName val="р.пр.ц.ст.прил 8"/>
      <sheetName val="вед.прил.10"/>
    </sheetNames>
    <sheetDataSet>
      <sheetData sheetId="5">
        <row r="16">
          <cell r="H16">
            <v>1252</v>
          </cell>
          <cell r="I16">
            <v>0</v>
          </cell>
          <cell r="K16">
            <v>1252</v>
          </cell>
          <cell r="L16">
            <v>0</v>
          </cell>
        </row>
        <row r="19">
          <cell r="H19">
            <v>146.7</v>
          </cell>
          <cell r="I19">
            <v>0</v>
          </cell>
          <cell r="K19">
            <v>146.7</v>
          </cell>
          <cell r="L19">
            <v>0</v>
          </cell>
        </row>
        <row r="22">
          <cell r="H22">
            <v>5</v>
          </cell>
          <cell r="I22">
            <v>0</v>
          </cell>
          <cell r="K22">
            <v>5</v>
          </cell>
          <cell r="L22">
            <v>0</v>
          </cell>
        </row>
        <row r="26">
          <cell r="H26">
            <v>1388</v>
          </cell>
          <cell r="I26">
            <v>0</v>
          </cell>
          <cell r="K26">
            <v>1388</v>
          </cell>
          <cell r="L26">
            <v>0</v>
          </cell>
        </row>
        <row r="32">
          <cell r="H32">
            <v>3200</v>
          </cell>
          <cell r="K32">
            <v>3200</v>
          </cell>
          <cell r="L32">
            <v>0</v>
          </cell>
        </row>
        <row r="36">
          <cell r="H36">
            <v>15</v>
          </cell>
          <cell r="I36">
            <v>0</v>
          </cell>
          <cell r="K36">
            <v>15</v>
          </cell>
          <cell r="L36">
            <v>0</v>
          </cell>
        </row>
        <row r="46">
          <cell r="H46">
            <v>1280.4</v>
          </cell>
          <cell r="I46">
            <v>0</v>
          </cell>
          <cell r="K46">
            <v>1280.4</v>
          </cell>
          <cell r="L46">
            <v>0</v>
          </cell>
        </row>
        <row r="49">
          <cell r="H49">
            <v>8.5</v>
          </cell>
          <cell r="I49">
            <v>0</v>
          </cell>
          <cell r="K49">
            <v>8.5</v>
          </cell>
          <cell r="L49">
            <v>0</v>
          </cell>
        </row>
        <row r="52">
          <cell r="H52">
            <v>2.5</v>
          </cell>
          <cell r="I52">
            <v>0</v>
          </cell>
          <cell r="K52">
            <v>2.5</v>
          </cell>
        </row>
        <row r="64">
          <cell r="H64">
            <v>116045</v>
          </cell>
          <cell r="I64">
            <v>0</v>
          </cell>
          <cell r="K64">
            <v>116045</v>
          </cell>
          <cell r="L64">
            <v>0</v>
          </cell>
        </row>
        <row r="68">
          <cell r="H68">
            <v>64060.6</v>
          </cell>
          <cell r="I68">
            <v>0</v>
          </cell>
          <cell r="K68">
            <v>64060.4</v>
          </cell>
          <cell r="L68">
            <v>0</v>
          </cell>
        </row>
        <row r="74">
          <cell r="H74">
            <v>150</v>
          </cell>
          <cell r="I74">
            <v>0</v>
          </cell>
          <cell r="K74">
            <v>0</v>
          </cell>
        </row>
        <row r="80">
          <cell r="H80">
            <v>100</v>
          </cell>
          <cell r="I80">
            <v>0</v>
          </cell>
          <cell r="K80">
            <v>0</v>
          </cell>
        </row>
        <row r="86">
          <cell r="H86">
            <v>6733.9</v>
          </cell>
          <cell r="I86">
            <v>0</v>
          </cell>
          <cell r="K86">
            <v>6733.9</v>
          </cell>
          <cell r="L86">
            <v>0</v>
          </cell>
        </row>
        <row r="93">
          <cell r="H93">
            <v>147693.5</v>
          </cell>
          <cell r="I93">
            <v>0</v>
          </cell>
          <cell r="K93">
            <v>147693.5</v>
          </cell>
          <cell r="L93">
            <v>0</v>
          </cell>
        </row>
        <row r="97">
          <cell r="H97">
            <v>45847.3</v>
          </cell>
          <cell r="I97">
            <v>0</v>
          </cell>
          <cell r="K97">
            <v>45847.3</v>
          </cell>
          <cell r="L97">
            <v>0</v>
          </cell>
        </row>
        <row r="103">
          <cell r="H103">
            <v>2117.5</v>
          </cell>
          <cell r="I103">
            <v>0</v>
          </cell>
          <cell r="K103">
            <v>2117.5</v>
          </cell>
          <cell r="L103">
            <v>0</v>
          </cell>
        </row>
        <row r="109">
          <cell r="H109">
            <v>18165.6</v>
          </cell>
          <cell r="I109">
            <v>0</v>
          </cell>
          <cell r="K109">
            <v>18165.6</v>
          </cell>
          <cell r="L109">
            <v>0</v>
          </cell>
        </row>
        <row r="117">
          <cell r="H117">
            <v>2000</v>
          </cell>
          <cell r="I117">
            <v>0</v>
          </cell>
          <cell r="K117">
            <v>2000</v>
          </cell>
          <cell r="L117">
            <v>0</v>
          </cell>
        </row>
        <row r="123">
          <cell r="H123">
            <v>6238</v>
          </cell>
          <cell r="I123">
            <v>0</v>
          </cell>
          <cell r="K123">
            <v>6238</v>
          </cell>
          <cell r="L123">
            <v>0</v>
          </cell>
        </row>
        <row r="126">
          <cell r="H126">
            <v>389.2</v>
          </cell>
          <cell r="I126">
            <v>0</v>
          </cell>
          <cell r="K126">
            <v>389.2</v>
          </cell>
          <cell r="L126">
            <v>0</v>
          </cell>
        </row>
        <row r="129">
          <cell r="H129">
            <v>15</v>
          </cell>
          <cell r="I129">
            <v>0</v>
          </cell>
          <cell r="K129">
            <v>15</v>
          </cell>
          <cell r="L129">
            <v>0</v>
          </cell>
        </row>
        <row r="133">
          <cell r="H133">
            <v>7118</v>
          </cell>
          <cell r="I133">
            <v>0</v>
          </cell>
          <cell r="K133">
            <v>7118</v>
          </cell>
          <cell r="L133">
            <v>0</v>
          </cell>
        </row>
        <row r="136">
          <cell r="H136">
            <v>319.8</v>
          </cell>
          <cell r="I136">
            <v>0</v>
          </cell>
          <cell r="K136">
            <v>319.8</v>
          </cell>
          <cell r="L136">
            <v>0</v>
          </cell>
        </row>
        <row r="139">
          <cell r="H139">
            <v>30</v>
          </cell>
          <cell r="I139">
            <v>0</v>
          </cell>
          <cell r="K139">
            <v>30</v>
          </cell>
          <cell r="L139">
            <v>0</v>
          </cell>
        </row>
        <row r="146">
          <cell r="H146">
            <v>3341.3</v>
          </cell>
          <cell r="I146">
            <v>0</v>
          </cell>
          <cell r="K146">
            <v>3341.3</v>
          </cell>
          <cell r="L146">
            <v>0</v>
          </cell>
        </row>
        <row r="149">
          <cell r="H149">
            <v>257.8</v>
          </cell>
          <cell r="I149">
            <v>0</v>
          </cell>
          <cell r="K149">
            <v>257.8</v>
          </cell>
          <cell r="L149">
            <v>0</v>
          </cell>
        </row>
        <row r="152">
          <cell r="H152">
            <v>20</v>
          </cell>
          <cell r="I152">
            <v>0</v>
          </cell>
          <cell r="K152">
            <v>20</v>
          </cell>
          <cell r="L152">
            <v>0</v>
          </cell>
        </row>
        <row r="158">
          <cell r="H158">
            <v>2500</v>
          </cell>
          <cell r="I158">
            <v>0</v>
          </cell>
          <cell r="K158">
            <v>2500</v>
          </cell>
          <cell r="L158">
            <v>0</v>
          </cell>
        </row>
        <row r="165">
          <cell r="H165">
            <v>0</v>
          </cell>
          <cell r="I165">
            <v>12263</v>
          </cell>
          <cell r="J165">
            <v>12263</v>
          </cell>
          <cell r="K165">
            <v>0</v>
          </cell>
          <cell r="O165">
            <v>12263</v>
          </cell>
          <cell r="P165">
            <v>12263</v>
          </cell>
        </row>
        <row r="168">
          <cell r="H168">
            <v>12263</v>
          </cell>
          <cell r="I168">
            <v>-12263</v>
          </cell>
          <cell r="K168">
            <v>12263</v>
          </cell>
          <cell r="O168">
            <v>-12263</v>
          </cell>
        </row>
        <row r="172">
          <cell r="H172">
            <v>186.9</v>
          </cell>
          <cell r="I172">
            <v>0</v>
          </cell>
          <cell r="K172">
            <v>186.9</v>
          </cell>
          <cell r="L172">
            <v>0</v>
          </cell>
        </row>
        <row r="176">
          <cell r="H176">
            <v>24.3</v>
          </cell>
          <cell r="I176">
            <v>0</v>
          </cell>
          <cell r="K176">
            <v>24.3</v>
          </cell>
          <cell r="L176">
            <v>0</v>
          </cell>
        </row>
        <row r="186">
          <cell r="H186">
            <v>5853</v>
          </cell>
          <cell r="I186">
            <v>0</v>
          </cell>
          <cell r="K186">
            <v>5853</v>
          </cell>
          <cell r="L186">
            <v>0</v>
          </cell>
        </row>
        <row r="189">
          <cell r="H189">
            <v>523.1</v>
          </cell>
          <cell r="I189">
            <v>0</v>
          </cell>
          <cell r="K189">
            <v>523.1</v>
          </cell>
          <cell r="L189">
            <v>0</v>
          </cell>
        </row>
        <row r="192">
          <cell r="H192">
            <v>4</v>
          </cell>
          <cell r="I192">
            <v>0</v>
          </cell>
          <cell r="K192">
            <v>4</v>
          </cell>
          <cell r="L192">
            <v>0</v>
          </cell>
        </row>
        <row r="196">
          <cell r="H196">
            <v>718.2</v>
          </cell>
          <cell r="I196">
            <v>0</v>
          </cell>
          <cell r="K196">
            <v>718.2</v>
          </cell>
          <cell r="L196">
            <v>0</v>
          </cell>
        </row>
        <row r="199">
          <cell r="H199">
            <v>7.9</v>
          </cell>
          <cell r="I199">
            <v>0</v>
          </cell>
          <cell r="K199">
            <v>7.9</v>
          </cell>
          <cell r="L199">
            <v>0</v>
          </cell>
        </row>
        <row r="206">
          <cell r="H206">
            <v>200</v>
          </cell>
          <cell r="I206">
            <v>0</v>
          </cell>
          <cell r="K206">
            <v>200</v>
          </cell>
          <cell r="L206">
            <v>0</v>
          </cell>
        </row>
        <row r="213">
          <cell r="H213">
            <v>2066</v>
          </cell>
          <cell r="I213">
            <v>0</v>
          </cell>
          <cell r="K213">
            <v>2066</v>
          </cell>
          <cell r="L213">
            <v>0</v>
          </cell>
        </row>
        <row r="220">
          <cell r="H220">
            <v>400</v>
          </cell>
          <cell r="I220">
            <v>0</v>
          </cell>
          <cell r="K220">
            <v>400</v>
          </cell>
        </row>
        <row r="229">
          <cell r="H229">
            <v>78000</v>
          </cell>
          <cell r="I229">
            <v>0</v>
          </cell>
          <cell r="K229">
            <v>0</v>
          </cell>
        </row>
        <row r="233">
          <cell r="H233">
            <v>3931.3</v>
          </cell>
          <cell r="I233">
            <v>0</v>
          </cell>
          <cell r="K233">
            <v>0</v>
          </cell>
        </row>
        <row r="240">
          <cell r="H240">
            <v>5058.2</v>
          </cell>
          <cell r="I240">
            <v>0</v>
          </cell>
          <cell r="K240">
            <v>5058.2</v>
          </cell>
          <cell r="L240">
            <v>0</v>
          </cell>
        </row>
        <row r="250">
          <cell r="H250">
            <v>1507</v>
          </cell>
          <cell r="I250">
            <v>0</v>
          </cell>
          <cell r="K250">
            <v>1507</v>
          </cell>
          <cell r="L250">
            <v>0</v>
          </cell>
        </row>
        <row r="256">
          <cell r="H256">
            <v>26869.2</v>
          </cell>
          <cell r="I256">
            <v>0</v>
          </cell>
          <cell r="K256">
            <v>26869.2</v>
          </cell>
          <cell r="L256">
            <v>0</v>
          </cell>
        </row>
        <row r="259">
          <cell r="H259">
            <v>4229.9</v>
          </cell>
          <cell r="I259">
            <v>0</v>
          </cell>
          <cell r="K259">
            <v>4229.9</v>
          </cell>
          <cell r="L259">
            <v>0</v>
          </cell>
        </row>
        <row r="262">
          <cell r="H262">
            <v>40</v>
          </cell>
          <cell r="I262">
            <v>0</v>
          </cell>
          <cell r="K262">
            <v>40</v>
          </cell>
          <cell r="L262">
            <v>0</v>
          </cell>
        </row>
        <row r="268">
          <cell r="H268">
            <v>10</v>
          </cell>
          <cell r="I268">
            <v>0</v>
          </cell>
          <cell r="K268">
            <v>0</v>
          </cell>
          <cell r="L268">
            <v>0</v>
          </cell>
        </row>
        <row r="271">
          <cell r="H271">
            <v>20</v>
          </cell>
          <cell r="I271">
            <v>0</v>
          </cell>
          <cell r="K271">
            <v>0</v>
          </cell>
          <cell r="L271">
            <v>0</v>
          </cell>
        </row>
        <row r="277">
          <cell r="H277">
            <v>27</v>
          </cell>
          <cell r="I277">
            <v>0</v>
          </cell>
          <cell r="K277">
            <v>43</v>
          </cell>
        </row>
        <row r="283">
          <cell r="H283">
            <v>100</v>
          </cell>
          <cell r="I283">
            <v>0</v>
          </cell>
          <cell r="K283">
            <v>100</v>
          </cell>
          <cell r="L283">
            <v>0</v>
          </cell>
        </row>
        <row r="290">
          <cell r="H290">
            <v>30</v>
          </cell>
          <cell r="I290">
            <v>0</v>
          </cell>
          <cell r="K290">
            <v>27</v>
          </cell>
        </row>
        <row r="295">
          <cell r="H295">
            <v>0</v>
          </cell>
          <cell r="I295">
            <v>0</v>
          </cell>
          <cell r="K295">
            <v>30</v>
          </cell>
        </row>
        <row r="300">
          <cell r="H300">
            <v>25</v>
          </cell>
          <cell r="I300">
            <v>0</v>
          </cell>
          <cell r="K300">
            <v>0</v>
          </cell>
        </row>
        <row r="306">
          <cell r="H306">
            <v>125</v>
          </cell>
          <cell r="I306">
            <v>0</v>
          </cell>
          <cell r="K306">
            <v>0</v>
          </cell>
        </row>
        <row r="312">
          <cell r="H312">
            <v>138</v>
          </cell>
          <cell r="K312">
            <v>138</v>
          </cell>
        </row>
        <row r="317">
          <cell r="H317">
            <v>450</v>
          </cell>
          <cell r="I317">
            <v>0</v>
          </cell>
          <cell r="K317">
            <v>450</v>
          </cell>
          <cell r="L317">
            <v>0</v>
          </cell>
        </row>
        <row r="320">
          <cell r="H320">
            <v>30</v>
          </cell>
          <cell r="I320">
            <v>0</v>
          </cell>
          <cell r="K320">
            <v>30</v>
          </cell>
          <cell r="L320">
            <v>0</v>
          </cell>
        </row>
        <row r="324">
          <cell r="H324">
            <v>260.4</v>
          </cell>
          <cell r="I324">
            <v>0</v>
          </cell>
          <cell r="K324">
            <v>260.4</v>
          </cell>
          <cell r="L324">
            <v>0</v>
          </cell>
        </row>
        <row r="327">
          <cell r="H327">
            <v>67.3</v>
          </cell>
          <cell r="I327">
            <v>0</v>
          </cell>
          <cell r="K327">
            <v>67.3</v>
          </cell>
          <cell r="L327">
            <v>0</v>
          </cell>
        </row>
        <row r="331">
          <cell r="H331">
            <v>719</v>
          </cell>
          <cell r="I331">
            <v>0</v>
          </cell>
          <cell r="K331">
            <v>719</v>
          </cell>
          <cell r="L331">
            <v>0</v>
          </cell>
        </row>
        <row r="334">
          <cell r="H334">
            <v>35.5</v>
          </cell>
          <cell r="I334">
            <v>0</v>
          </cell>
          <cell r="K334">
            <v>35.5</v>
          </cell>
          <cell r="L334">
            <v>0</v>
          </cell>
        </row>
        <row r="338">
          <cell r="H338">
            <v>276</v>
          </cell>
          <cell r="I338">
            <v>0</v>
          </cell>
          <cell r="K338">
            <v>276</v>
          </cell>
          <cell r="L338">
            <v>0</v>
          </cell>
        </row>
        <row r="341">
          <cell r="H341">
            <v>48.4</v>
          </cell>
          <cell r="I341">
            <v>0</v>
          </cell>
          <cell r="K341">
            <v>48.4</v>
          </cell>
        </row>
        <row r="355">
          <cell r="H355">
            <v>1020.7</v>
          </cell>
          <cell r="I355">
            <v>-1020.7</v>
          </cell>
          <cell r="K355">
            <v>1020.7</v>
          </cell>
        </row>
        <row r="360">
          <cell r="H360">
            <v>25000</v>
          </cell>
          <cell r="I360">
            <v>-25000</v>
          </cell>
          <cell r="K360">
            <v>0</v>
          </cell>
        </row>
        <row r="364">
          <cell r="H364">
            <v>2777.8</v>
          </cell>
          <cell r="I364">
            <v>-2777.8</v>
          </cell>
          <cell r="K364">
            <v>2777.8</v>
          </cell>
          <cell r="L364">
            <v>0</v>
          </cell>
        </row>
        <row r="370">
          <cell r="K370">
            <v>0</v>
          </cell>
        </row>
        <row r="380">
          <cell r="H380">
            <v>2200</v>
          </cell>
          <cell r="I380">
            <v>-2200</v>
          </cell>
          <cell r="K380">
            <v>2750</v>
          </cell>
        </row>
        <row r="387">
          <cell r="H387">
            <v>6360</v>
          </cell>
          <cell r="I387">
            <v>-6360</v>
          </cell>
          <cell r="K387">
            <v>6360</v>
          </cell>
          <cell r="L387">
            <v>0</v>
          </cell>
        </row>
        <row r="392">
          <cell r="H392">
            <v>600</v>
          </cell>
          <cell r="I392">
            <v>-600</v>
          </cell>
          <cell r="K392">
            <v>600</v>
          </cell>
          <cell r="L392">
            <v>0</v>
          </cell>
        </row>
        <row r="397">
          <cell r="H397">
            <v>100</v>
          </cell>
          <cell r="I397">
            <v>-100</v>
          </cell>
          <cell r="K397">
            <v>100</v>
          </cell>
          <cell r="L397">
            <v>0</v>
          </cell>
        </row>
        <row r="403">
          <cell r="H403">
            <v>13500</v>
          </cell>
          <cell r="I403">
            <v>-13500</v>
          </cell>
          <cell r="K403">
            <v>13500</v>
          </cell>
        </row>
        <row r="409">
          <cell r="H409">
            <v>441.6</v>
          </cell>
          <cell r="I409">
            <v>-441.6</v>
          </cell>
          <cell r="K409">
            <v>441.6</v>
          </cell>
        </row>
        <row r="415">
          <cell r="H415">
            <v>309.6</v>
          </cell>
          <cell r="K415">
            <v>309.6</v>
          </cell>
        </row>
        <row r="422">
          <cell r="H422">
            <v>7200</v>
          </cell>
          <cell r="I422">
            <v>0</v>
          </cell>
          <cell r="K422">
            <v>7200</v>
          </cell>
          <cell r="L422">
            <v>0</v>
          </cell>
        </row>
        <row r="428">
          <cell r="H428">
            <v>42</v>
          </cell>
          <cell r="I428">
            <v>0</v>
          </cell>
          <cell r="K428">
            <v>42</v>
          </cell>
          <cell r="L428">
            <v>0</v>
          </cell>
        </row>
        <row r="432">
          <cell r="H432">
            <v>90</v>
          </cell>
          <cell r="I432">
            <v>0</v>
          </cell>
          <cell r="K432">
            <v>90</v>
          </cell>
          <cell r="L432">
            <v>0</v>
          </cell>
        </row>
        <row r="438">
          <cell r="H438">
            <v>601.3</v>
          </cell>
          <cell r="I438">
            <v>0</v>
          </cell>
          <cell r="K438">
            <v>625.4</v>
          </cell>
          <cell r="L438">
            <v>0</v>
          </cell>
        </row>
        <row r="442">
          <cell r="H442">
            <v>172.5</v>
          </cell>
          <cell r="I442">
            <v>0</v>
          </cell>
          <cell r="K442">
            <v>172.5</v>
          </cell>
          <cell r="L442">
            <v>0</v>
          </cell>
        </row>
        <row r="446">
          <cell r="H446">
            <v>9615.9</v>
          </cell>
          <cell r="I446">
            <v>0</v>
          </cell>
          <cell r="K446">
            <v>9615.9</v>
          </cell>
          <cell r="L446">
            <v>0</v>
          </cell>
        </row>
        <row r="448">
          <cell r="H448">
            <v>2655</v>
          </cell>
          <cell r="I448">
            <v>0</v>
          </cell>
          <cell r="K448">
            <v>2655</v>
          </cell>
          <cell r="L448">
            <v>0</v>
          </cell>
        </row>
        <row r="452">
          <cell r="H452">
            <v>200</v>
          </cell>
          <cell r="I452">
            <v>0</v>
          </cell>
          <cell r="K452">
            <v>200</v>
          </cell>
          <cell r="L452">
            <v>0</v>
          </cell>
        </row>
        <row r="456">
          <cell r="H456">
            <v>250</v>
          </cell>
          <cell r="I456">
            <v>0</v>
          </cell>
          <cell r="K456">
            <v>250</v>
          </cell>
          <cell r="L456">
            <v>0</v>
          </cell>
        </row>
        <row r="462">
          <cell r="H462">
            <v>2102</v>
          </cell>
          <cell r="I462">
            <v>0</v>
          </cell>
          <cell r="K462">
            <v>2102</v>
          </cell>
          <cell r="L462">
            <v>0</v>
          </cell>
        </row>
        <row r="465">
          <cell r="H465">
            <v>323</v>
          </cell>
          <cell r="I465">
            <v>0</v>
          </cell>
          <cell r="K465">
            <v>323</v>
          </cell>
          <cell r="L465">
            <v>0</v>
          </cell>
        </row>
        <row r="476">
          <cell r="H476">
            <v>0</v>
          </cell>
          <cell r="I476">
            <v>1020.7</v>
          </cell>
        </row>
        <row r="481">
          <cell r="H481">
            <v>0</v>
          </cell>
          <cell r="I481">
            <v>25000</v>
          </cell>
        </row>
        <row r="485">
          <cell r="H485">
            <v>0</v>
          </cell>
          <cell r="I485">
            <v>2777.8</v>
          </cell>
        </row>
        <row r="491">
          <cell r="H491">
            <v>0</v>
          </cell>
          <cell r="I491">
            <v>2200</v>
          </cell>
        </row>
        <row r="498">
          <cell r="H498">
            <v>0</v>
          </cell>
          <cell r="I498">
            <v>6360</v>
          </cell>
        </row>
        <row r="503">
          <cell r="H503">
            <v>0</v>
          </cell>
          <cell r="I503">
            <v>600</v>
          </cell>
        </row>
        <row r="508">
          <cell r="H508">
            <v>0</v>
          </cell>
          <cell r="I508">
            <v>100</v>
          </cell>
        </row>
        <row r="514">
          <cell r="H514">
            <v>0</v>
          </cell>
          <cell r="I514">
            <v>13500</v>
          </cell>
        </row>
        <row r="520">
          <cell r="H520">
            <v>0</v>
          </cell>
          <cell r="I520">
            <v>441.6</v>
          </cell>
        </row>
        <row r="526">
          <cell r="H526">
            <v>0</v>
          </cell>
        </row>
        <row r="529">
          <cell r="H529">
            <v>0</v>
          </cell>
        </row>
        <row r="541">
          <cell r="H541">
            <v>7335.4</v>
          </cell>
          <cell r="I541">
            <v>0</v>
          </cell>
          <cell r="K541">
            <v>7335.4</v>
          </cell>
        </row>
        <row r="548">
          <cell r="H548">
            <v>22032.8</v>
          </cell>
          <cell r="I548">
            <v>0</v>
          </cell>
          <cell r="K548">
            <v>22032.8</v>
          </cell>
        </row>
        <row r="555">
          <cell r="H555">
            <v>9974.8</v>
          </cell>
          <cell r="I555">
            <v>0</v>
          </cell>
          <cell r="K555">
            <v>9974.8</v>
          </cell>
        </row>
        <row r="564">
          <cell r="H564">
            <v>10</v>
          </cell>
          <cell r="I564">
            <v>0</v>
          </cell>
          <cell r="K564">
            <v>0</v>
          </cell>
        </row>
        <row r="569">
          <cell r="H569">
            <v>10</v>
          </cell>
          <cell r="I569">
            <v>0</v>
          </cell>
          <cell r="K569">
            <v>0</v>
          </cell>
        </row>
        <row r="574">
          <cell r="H574">
            <v>10</v>
          </cell>
          <cell r="I574">
            <v>0</v>
          </cell>
          <cell r="K574">
            <v>0</v>
          </cell>
        </row>
        <row r="580">
          <cell r="H580">
            <v>13713.1</v>
          </cell>
          <cell r="I580">
            <v>0</v>
          </cell>
          <cell r="K580">
            <v>13713.1</v>
          </cell>
        </row>
        <row r="586">
          <cell r="H586">
            <v>2474.1</v>
          </cell>
          <cell r="K586">
            <v>2474.1</v>
          </cell>
        </row>
        <row r="592">
          <cell r="H592">
            <v>2408</v>
          </cell>
          <cell r="I592">
            <v>0</v>
          </cell>
          <cell r="K592">
            <v>2408</v>
          </cell>
        </row>
        <row r="595">
          <cell r="H595">
            <v>529.6</v>
          </cell>
          <cell r="I595">
            <v>0</v>
          </cell>
          <cell r="K595">
            <v>529.6</v>
          </cell>
        </row>
        <row r="598">
          <cell r="H598">
            <v>5</v>
          </cell>
          <cell r="I598">
            <v>0</v>
          </cell>
          <cell r="K598">
            <v>5</v>
          </cell>
        </row>
        <row r="604">
          <cell r="H604">
            <v>431</v>
          </cell>
          <cell r="I604">
            <v>0</v>
          </cell>
          <cell r="K604">
            <v>431</v>
          </cell>
        </row>
        <row r="610">
          <cell r="H610">
            <v>2936.5</v>
          </cell>
          <cell r="I610">
            <v>0</v>
          </cell>
          <cell r="K610">
            <v>2936.5</v>
          </cell>
        </row>
        <row r="613">
          <cell r="H613">
            <v>36.7</v>
          </cell>
          <cell r="I613">
            <v>0</v>
          </cell>
          <cell r="K613">
            <v>36.7</v>
          </cell>
        </row>
        <row r="616">
          <cell r="H616">
            <v>5</v>
          </cell>
          <cell r="I616">
            <v>0</v>
          </cell>
          <cell r="K616">
            <v>5</v>
          </cell>
        </row>
        <row r="620">
          <cell r="H620">
            <v>3558</v>
          </cell>
          <cell r="I620">
            <v>0</v>
          </cell>
          <cell r="K620">
            <v>3558</v>
          </cell>
        </row>
        <row r="623">
          <cell r="H623">
            <v>291</v>
          </cell>
          <cell r="I623">
            <v>0</v>
          </cell>
          <cell r="K623">
            <v>291</v>
          </cell>
        </row>
        <row r="626">
          <cell r="H626">
            <v>5</v>
          </cell>
          <cell r="I626">
            <v>0</v>
          </cell>
          <cell r="K626">
            <v>5</v>
          </cell>
        </row>
        <row r="635">
          <cell r="H635">
            <v>650</v>
          </cell>
          <cell r="I635">
            <v>0</v>
          </cell>
          <cell r="K635">
            <v>650</v>
          </cell>
        </row>
        <row r="638">
          <cell r="H638">
            <v>150</v>
          </cell>
          <cell r="I638">
            <v>0</v>
          </cell>
          <cell r="K638">
            <v>150</v>
          </cell>
        </row>
        <row r="643">
          <cell r="H643">
            <v>6000</v>
          </cell>
          <cell r="I643">
            <v>0</v>
          </cell>
          <cell r="K643">
            <v>6000</v>
          </cell>
        </row>
        <row r="653">
          <cell r="H653">
            <v>4640</v>
          </cell>
          <cell r="I653">
            <v>0</v>
          </cell>
          <cell r="K653">
            <v>4640</v>
          </cell>
          <cell r="L653">
            <v>0</v>
          </cell>
        </row>
        <row r="656">
          <cell r="H656">
            <v>321.8</v>
          </cell>
          <cell r="I656">
            <v>0</v>
          </cell>
          <cell r="K656">
            <v>321.8</v>
          </cell>
          <cell r="L656">
            <v>0</v>
          </cell>
        </row>
        <row r="659">
          <cell r="H659">
            <v>1</v>
          </cell>
          <cell r="I659">
            <v>0</v>
          </cell>
          <cell r="K659">
            <v>1</v>
          </cell>
          <cell r="L659">
            <v>0</v>
          </cell>
        </row>
        <row r="666">
          <cell r="H666">
            <v>680</v>
          </cell>
          <cell r="I666">
            <v>0</v>
          </cell>
          <cell r="K666">
            <v>680</v>
          </cell>
          <cell r="L666">
            <v>0</v>
          </cell>
        </row>
        <row r="673">
          <cell r="H673">
            <v>0</v>
          </cell>
          <cell r="I673">
            <v>0</v>
          </cell>
          <cell r="K673">
            <v>517.3</v>
          </cell>
        </row>
        <row r="680">
          <cell r="H680">
            <v>7225</v>
          </cell>
          <cell r="I680">
            <v>0</v>
          </cell>
          <cell r="K680">
            <v>7225</v>
          </cell>
          <cell r="L680">
            <v>0</v>
          </cell>
        </row>
        <row r="685">
          <cell r="H685">
            <v>0</v>
          </cell>
          <cell r="I685">
            <v>0</v>
          </cell>
          <cell r="K685">
            <v>2434.1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3.125" style="11" customWidth="1"/>
    <col min="6" max="6" width="13.125" style="3" customWidth="1"/>
    <col min="7" max="7" width="11.875" style="3" customWidth="1"/>
    <col min="8" max="16384" width="9.125" style="3" customWidth="1"/>
  </cols>
  <sheetData>
    <row r="1" spans="3:9" ht="78" customHeight="1">
      <c r="C1" s="236" t="s">
        <v>0</v>
      </c>
      <c r="D1" s="236"/>
      <c r="E1" s="236"/>
      <c r="F1" s="236"/>
      <c r="G1" s="236"/>
      <c r="H1" s="135"/>
      <c r="I1" s="135"/>
    </row>
    <row r="2" spans="3:9" ht="26.25" customHeight="1">
      <c r="C2" s="165"/>
      <c r="D2" s="165"/>
      <c r="E2" s="165"/>
      <c r="F2" s="165"/>
      <c r="G2" s="165"/>
      <c r="H2" s="135"/>
      <c r="I2" s="135"/>
    </row>
    <row r="3" spans="2:7" ht="54.75" customHeight="1">
      <c r="B3" s="243" t="s">
        <v>454</v>
      </c>
      <c r="C3" s="243"/>
      <c r="D3" s="243"/>
      <c r="E3" s="243"/>
      <c r="F3" s="243"/>
      <c r="G3" s="243"/>
    </row>
    <row r="4" spans="5:7" ht="19.5" customHeight="1">
      <c r="E4" s="244" t="s">
        <v>83</v>
      </c>
      <c r="F4" s="244"/>
      <c r="G4" s="244"/>
    </row>
    <row r="5" spans="2:7" ht="15" customHeight="1">
      <c r="B5" s="238" t="s">
        <v>53</v>
      </c>
      <c r="C5" s="240" t="s">
        <v>457</v>
      </c>
      <c r="D5" s="240" t="s">
        <v>243</v>
      </c>
      <c r="E5" s="242" t="s">
        <v>246</v>
      </c>
      <c r="F5" s="238" t="s">
        <v>111</v>
      </c>
      <c r="G5" s="238" t="s">
        <v>458</v>
      </c>
    </row>
    <row r="6" spans="2:7" ht="27.75" customHeight="1">
      <c r="B6" s="239"/>
      <c r="C6" s="241"/>
      <c r="D6" s="241"/>
      <c r="E6" s="242"/>
      <c r="F6" s="245"/>
      <c r="G6" s="245"/>
    </row>
    <row r="7" spans="2:7" s="5" customFormat="1" ht="15.75">
      <c r="B7" s="60" t="s">
        <v>126</v>
      </c>
      <c r="C7" s="61" t="s">
        <v>70</v>
      </c>
      <c r="D7" s="61"/>
      <c r="E7" s="69">
        <f>SUM(E8:E14)</f>
        <v>48213.200000000004</v>
      </c>
      <c r="F7" s="69">
        <f>SUM(F8:F14)</f>
        <v>-412.20000000000005</v>
      </c>
      <c r="G7" s="133">
        <f>E7+F7</f>
        <v>47801.00000000001</v>
      </c>
    </row>
    <row r="8" spans="2:7" ht="15.75">
      <c r="B8" s="127" t="s">
        <v>129</v>
      </c>
      <c r="C8" s="63" t="s">
        <v>70</v>
      </c>
      <c r="D8" s="63" t="s">
        <v>76</v>
      </c>
      <c r="E8" s="68">
        <f>'р.подр.ц.ст прил7'!H9</f>
        <v>1507</v>
      </c>
      <c r="F8" s="68">
        <f>'р.подр.ц.ст прил7'!I9</f>
        <v>0</v>
      </c>
      <c r="G8" s="134">
        <f aca="true" t="shared" si="0" ref="G8:G43">E8+F8</f>
        <v>1507</v>
      </c>
    </row>
    <row r="9" spans="2:7" ht="27.75" customHeight="1">
      <c r="B9" s="127" t="s">
        <v>130</v>
      </c>
      <c r="C9" s="63" t="s">
        <v>70</v>
      </c>
      <c r="D9" s="63" t="s">
        <v>71</v>
      </c>
      <c r="E9" s="68">
        <f>'р.подр.ц.ст прил7'!H15</f>
        <v>2791.7</v>
      </c>
      <c r="F9" s="68">
        <f>'р.подр.ц.ст прил7'!I15</f>
        <v>6</v>
      </c>
      <c r="G9" s="134">
        <f t="shared" si="0"/>
        <v>2797.7</v>
      </c>
    </row>
    <row r="10" spans="2:7" ht="15.75">
      <c r="B10" s="62" t="s">
        <v>54</v>
      </c>
      <c r="C10" s="63" t="s">
        <v>70</v>
      </c>
      <c r="D10" s="63" t="s">
        <v>73</v>
      </c>
      <c r="E10" s="68">
        <f>'р.подр.ц.ст прил7'!H31</f>
        <v>25978.2</v>
      </c>
      <c r="F10" s="68">
        <f>'р.подр.ц.ст прил7'!I31</f>
        <v>-10.799999999999997</v>
      </c>
      <c r="G10" s="134">
        <f t="shared" si="0"/>
        <v>25967.4</v>
      </c>
    </row>
    <row r="11" spans="2:7" ht="15.75">
      <c r="B11" s="62" t="s">
        <v>437</v>
      </c>
      <c r="C11" s="63" t="s">
        <v>70</v>
      </c>
      <c r="D11" s="63" t="s">
        <v>75</v>
      </c>
      <c r="E11" s="68">
        <f>'р.подр.ц.ст прил7'!H56</f>
        <v>401.8</v>
      </c>
      <c r="F11" s="68">
        <f>'р.подр.ц.ст прил7'!I56</f>
        <v>-126.8</v>
      </c>
      <c r="G11" s="134">
        <f t="shared" si="0"/>
        <v>275</v>
      </c>
    </row>
    <row r="12" spans="2:7" ht="30.75" customHeight="1">
      <c r="B12" s="89" t="s">
        <v>237</v>
      </c>
      <c r="C12" s="63" t="s">
        <v>70</v>
      </c>
      <c r="D12" s="63" t="s">
        <v>78</v>
      </c>
      <c r="E12" s="68">
        <f>'р.подр.ц.ст прил7'!H62</f>
        <v>6254.2</v>
      </c>
      <c r="F12" s="68">
        <f>'р.подр.ц.ст прил7'!I62</f>
        <v>0</v>
      </c>
      <c r="G12" s="134">
        <f t="shared" si="0"/>
        <v>6254.2</v>
      </c>
    </row>
    <row r="13" spans="2:7" ht="15.75">
      <c r="B13" s="62" t="s">
        <v>55</v>
      </c>
      <c r="C13" s="63" t="s">
        <v>70</v>
      </c>
      <c r="D13" s="63" t="s">
        <v>88</v>
      </c>
      <c r="E13" s="68">
        <f>'р.подр.ц.ст прил7'!H74</f>
        <v>100</v>
      </c>
      <c r="F13" s="68">
        <f>'р.подр.ц.ст прил7'!I74</f>
        <v>0</v>
      </c>
      <c r="G13" s="134">
        <f t="shared" si="0"/>
        <v>100</v>
      </c>
    </row>
    <row r="14" spans="2:7" ht="15.75">
      <c r="B14" s="62" t="s">
        <v>56</v>
      </c>
      <c r="C14" s="63" t="s">
        <v>70</v>
      </c>
      <c r="D14" s="63" t="s">
        <v>112</v>
      </c>
      <c r="E14" s="68">
        <f>'р.подр.ц.ст прил7'!H80</f>
        <v>11180.300000000001</v>
      </c>
      <c r="F14" s="68">
        <f>'р.подр.ц.ст прил7'!I80</f>
        <v>-280.6</v>
      </c>
      <c r="G14" s="134">
        <f t="shared" si="0"/>
        <v>10899.7</v>
      </c>
    </row>
    <row r="15" spans="2:142" s="5" customFormat="1" ht="15.75">
      <c r="B15" s="60" t="s">
        <v>57</v>
      </c>
      <c r="C15" s="61" t="s">
        <v>73</v>
      </c>
      <c r="D15" s="61"/>
      <c r="E15" s="69">
        <f>SUM(E16:E19)</f>
        <v>106415.6</v>
      </c>
      <c r="F15" s="69">
        <f>SUM(F16:F19)</f>
        <v>6902.3</v>
      </c>
      <c r="G15" s="133">
        <f t="shared" si="0"/>
        <v>113317.90000000001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2" t="s">
        <v>122</v>
      </c>
      <c r="C16" s="63" t="s">
        <v>73</v>
      </c>
      <c r="D16" s="63" t="s">
        <v>70</v>
      </c>
      <c r="E16" s="68">
        <f>'р.подр.ц.ст прил7'!H171</f>
        <v>100</v>
      </c>
      <c r="F16" s="68">
        <f>'р.подр.ц.ст прил7'!I171</f>
        <v>0</v>
      </c>
      <c r="G16" s="134">
        <f t="shared" si="0"/>
        <v>100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2" t="s">
        <v>220</v>
      </c>
      <c r="C17" s="63" t="s">
        <v>73</v>
      </c>
      <c r="D17" s="63" t="s">
        <v>74</v>
      </c>
      <c r="E17" s="68">
        <f>'р.подр.ц.ст прил7'!H182</f>
        <v>0.4</v>
      </c>
      <c r="F17" s="68">
        <f>'р.подр.ц.ст прил7'!I182</f>
        <v>0</v>
      </c>
      <c r="G17" s="134">
        <f t="shared" si="0"/>
        <v>0.4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3.5" customHeight="1">
      <c r="B18" s="62" t="s">
        <v>123</v>
      </c>
      <c r="C18" s="63" t="s">
        <v>73</v>
      </c>
      <c r="D18" s="63" t="s">
        <v>72</v>
      </c>
      <c r="E18" s="68">
        <f>'р.подр.ц.ст прил7'!H188</f>
        <v>105765.20000000001</v>
      </c>
      <c r="F18" s="68">
        <f>'р.подр.ц.ст прил7'!I188</f>
        <v>6902.3</v>
      </c>
      <c r="G18" s="134">
        <f t="shared" si="0"/>
        <v>112667.50000000001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13.5" customHeight="1">
      <c r="A19" s="7"/>
      <c r="B19" s="62" t="s">
        <v>89</v>
      </c>
      <c r="C19" s="63" t="s">
        <v>73</v>
      </c>
      <c r="D19" s="63" t="s">
        <v>85</v>
      </c>
      <c r="E19" s="68">
        <f>'р.подр.ц.ст прил7'!H245</f>
        <v>550</v>
      </c>
      <c r="F19" s="68">
        <f>'р.подр.ц.ст прил7'!I245</f>
        <v>0</v>
      </c>
      <c r="G19" s="134">
        <f t="shared" si="0"/>
        <v>550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12.75" customHeight="1">
      <c r="B20" s="60" t="s">
        <v>58</v>
      </c>
      <c r="C20" s="61" t="s">
        <v>75</v>
      </c>
      <c r="D20" s="61"/>
      <c r="E20" s="69">
        <f>SUM(E21:E24)</f>
        <v>33874.7</v>
      </c>
      <c r="F20" s="69">
        <f>SUM(F21:F24)</f>
        <v>13003.57</v>
      </c>
      <c r="G20" s="133">
        <f t="shared" si="0"/>
        <v>46878.27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11.25" customHeight="1">
      <c r="B21" s="62" t="s">
        <v>59</v>
      </c>
      <c r="C21" s="63" t="s">
        <v>75</v>
      </c>
      <c r="D21" s="63" t="s">
        <v>70</v>
      </c>
      <c r="E21" s="68">
        <f>'р.подр.ц.ст прил7'!H265</f>
        <v>2066</v>
      </c>
      <c r="F21" s="68">
        <f>'р.подр.ц.ст прил7'!I265</f>
        <v>0</v>
      </c>
      <c r="G21" s="134">
        <f t="shared" si="0"/>
        <v>2066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2" customHeight="1">
      <c r="B22" s="62" t="s">
        <v>60</v>
      </c>
      <c r="C22" s="63" t="s">
        <v>75</v>
      </c>
      <c r="D22" s="63" t="s">
        <v>76</v>
      </c>
      <c r="E22" s="68">
        <f>'р.подр.ц.ст прил7'!H271</f>
        <v>1280</v>
      </c>
      <c r="F22" s="68">
        <f>'р.подр.ц.ст прил7'!I271</f>
        <v>0</v>
      </c>
      <c r="G22" s="134">
        <f t="shared" si="0"/>
        <v>1280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4.25" customHeight="1">
      <c r="B23" s="62" t="s">
        <v>87</v>
      </c>
      <c r="C23" s="63" t="s">
        <v>75</v>
      </c>
      <c r="D23" s="63" t="s">
        <v>71</v>
      </c>
      <c r="E23" s="68">
        <f>'р.подр.ц.ст прил7'!H284</f>
        <v>24889.899999999998</v>
      </c>
      <c r="F23" s="68">
        <f>'р.подр.ц.ст прил7'!I284</f>
        <v>12992.77</v>
      </c>
      <c r="G23" s="134">
        <f t="shared" si="0"/>
        <v>37882.67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89" t="s">
        <v>272</v>
      </c>
      <c r="C24" s="63" t="s">
        <v>75</v>
      </c>
      <c r="D24" s="63" t="s">
        <v>75</v>
      </c>
      <c r="E24" s="68">
        <f>'р.подр.ц.ст прил7'!H341</f>
        <v>5638.8</v>
      </c>
      <c r="F24" s="68">
        <f>'р.подр.ц.ст прил7'!I341</f>
        <v>10.8</v>
      </c>
      <c r="G24" s="134">
        <f t="shared" si="0"/>
        <v>5649.6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60" t="s">
        <v>61</v>
      </c>
      <c r="C25" s="61" t="s">
        <v>77</v>
      </c>
      <c r="D25" s="61"/>
      <c r="E25" s="69">
        <f>SUM(E26:E30)</f>
        <v>594308.2</v>
      </c>
      <c r="F25" s="69">
        <f>SUM(F26:F30)</f>
        <v>10593.800000000001</v>
      </c>
      <c r="G25" s="133">
        <f t="shared" si="0"/>
        <v>604902</v>
      </c>
    </row>
    <row r="26" spans="2:7" ht="14.25" customHeight="1">
      <c r="B26" s="62" t="s">
        <v>62</v>
      </c>
      <c r="C26" s="63" t="s">
        <v>77</v>
      </c>
      <c r="D26" s="63" t="s">
        <v>70</v>
      </c>
      <c r="E26" s="68">
        <f>'р.подр.ц.ст прил7'!H360</f>
        <v>201975.7</v>
      </c>
      <c r="F26" s="68">
        <f>'р.подр.ц.ст прил7'!I360</f>
        <v>162.6</v>
      </c>
      <c r="G26" s="134">
        <f t="shared" si="0"/>
        <v>202138.30000000002</v>
      </c>
    </row>
    <row r="27" spans="2:7" ht="15.75">
      <c r="B27" s="62" t="s">
        <v>63</v>
      </c>
      <c r="C27" s="63" t="s">
        <v>77</v>
      </c>
      <c r="D27" s="63" t="s">
        <v>76</v>
      </c>
      <c r="E27" s="68">
        <f>'р.подр.ц.ст прил7'!H397</f>
        <v>330284.69999999995</v>
      </c>
      <c r="F27" s="68">
        <f>'р.подр.ц.ст прил7'!I397</f>
        <v>10289.7</v>
      </c>
      <c r="G27" s="134">
        <f t="shared" si="0"/>
        <v>340574.39999999997</v>
      </c>
    </row>
    <row r="28" spans="2:7" ht="15.75">
      <c r="B28" s="62" t="s">
        <v>431</v>
      </c>
      <c r="C28" s="63" t="s">
        <v>77</v>
      </c>
      <c r="D28" s="63" t="s">
        <v>71</v>
      </c>
      <c r="E28" s="68">
        <f>'р.подр.ц.ст прил7'!H455</f>
        <v>39573</v>
      </c>
      <c r="F28" s="68">
        <f>'р.подр.ц.ст прил7'!I455</f>
        <v>3.1</v>
      </c>
      <c r="G28" s="134">
        <f t="shared" si="0"/>
        <v>39576.1</v>
      </c>
    </row>
    <row r="29" spans="2:7" ht="15.75">
      <c r="B29" s="62" t="s">
        <v>64</v>
      </c>
      <c r="C29" s="63" t="s">
        <v>77</v>
      </c>
      <c r="D29" s="63" t="s">
        <v>77</v>
      </c>
      <c r="E29" s="68">
        <f>'р.подр.ц.ст прил7'!H494</f>
        <v>2230</v>
      </c>
      <c r="F29" s="68">
        <f>'р.подр.ц.ст прил7'!I494</f>
        <v>-21</v>
      </c>
      <c r="G29" s="134">
        <f t="shared" si="0"/>
        <v>2209</v>
      </c>
    </row>
    <row r="30" spans="2:7" ht="15.75">
      <c r="B30" s="62" t="s">
        <v>65</v>
      </c>
      <c r="C30" s="63" t="s">
        <v>77</v>
      </c>
      <c r="D30" s="63" t="s">
        <v>72</v>
      </c>
      <c r="E30" s="68">
        <f>'р.подр.ц.ст прил7'!H560</f>
        <v>20244.8</v>
      </c>
      <c r="F30" s="68">
        <f>'р.подр.ц.ст прил7'!I560</f>
        <v>159.4</v>
      </c>
      <c r="G30" s="134">
        <f t="shared" si="0"/>
        <v>20404.2</v>
      </c>
    </row>
    <row r="31" spans="2:7" s="5" customFormat="1" ht="14.25" customHeight="1">
      <c r="B31" s="60" t="s">
        <v>114</v>
      </c>
      <c r="C31" s="61" t="s">
        <v>74</v>
      </c>
      <c r="D31" s="61"/>
      <c r="E31" s="69">
        <f>SUM(E32:E33)</f>
        <v>27317.300000000003</v>
      </c>
      <c r="F31" s="69">
        <f>SUM(F32:F33)</f>
        <v>925.7</v>
      </c>
      <c r="G31" s="133">
        <f t="shared" si="0"/>
        <v>28243.000000000004</v>
      </c>
    </row>
    <row r="32" spans="2:7" ht="13.5" customHeight="1">
      <c r="B32" s="62" t="s">
        <v>66</v>
      </c>
      <c r="C32" s="63" t="s">
        <v>74</v>
      </c>
      <c r="D32" s="63" t="s">
        <v>70</v>
      </c>
      <c r="E32" s="68">
        <f>'р.подр.ц.ст прил7'!H616</f>
        <v>20477.100000000002</v>
      </c>
      <c r="F32" s="68">
        <f>'р.подр.ц.ст прил7'!I616</f>
        <v>831.9000000000001</v>
      </c>
      <c r="G32" s="134">
        <f t="shared" si="0"/>
        <v>21309.000000000004</v>
      </c>
    </row>
    <row r="33" spans="2:7" ht="12.75" customHeight="1">
      <c r="B33" s="62" t="s">
        <v>115</v>
      </c>
      <c r="C33" s="63" t="s">
        <v>74</v>
      </c>
      <c r="D33" s="63" t="s">
        <v>73</v>
      </c>
      <c r="E33" s="68">
        <f>'р.подр.ц.ст прил7'!H695</f>
        <v>6840.2</v>
      </c>
      <c r="F33" s="68">
        <f>'р.подр.ц.ст прил7'!I695</f>
        <v>93.8</v>
      </c>
      <c r="G33" s="134">
        <f t="shared" si="0"/>
        <v>6934</v>
      </c>
    </row>
    <row r="34" spans="2:7" s="5" customFormat="1" ht="15.75">
      <c r="B34" s="60" t="s">
        <v>67</v>
      </c>
      <c r="C34" s="61">
        <v>10</v>
      </c>
      <c r="D34" s="61"/>
      <c r="E34" s="69">
        <f>SUM(E35:E38)</f>
        <v>42416.2</v>
      </c>
      <c r="F34" s="69">
        <f>SUM(F35:F38)</f>
        <v>1194.8</v>
      </c>
      <c r="G34" s="133">
        <f t="shared" si="0"/>
        <v>43611</v>
      </c>
    </row>
    <row r="35" spans="2:7" ht="15.75">
      <c r="B35" s="62" t="s">
        <v>68</v>
      </c>
      <c r="C35" s="63">
        <v>10</v>
      </c>
      <c r="D35" s="63" t="s">
        <v>70</v>
      </c>
      <c r="E35" s="68">
        <f>'р.подр.ц.ст прил7'!H724</f>
        <v>7200</v>
      </c>
      <c r="F35" s="68">
        <f>'р.подр.ц.ст прил7'!I724</f>
        <v>0</v>
      </c>
      <c r="G35" s="134">
        <f t="shared" si="0"/>
        <v>7200</v>
      </c>
    </row>
    <row r="36" spans="2:7" ht="15.75">
      <c r="B36" s="62" t="s">
        <v>82</v>
      </c>
      <c r="C36" s="63">
        <v>10</v>
      </c>
      <c r="D36" s="63" t="s">
        <v>71</v>
      </c>
      <c r="E36" s="68">
        <f>'р.подр.ц.ст прил7'!H730</f>
        <v>3065.5</v>
      </c>
      <c r="F36" s="68">
        <f>'р.подр.ц.ст прил7'!I730</f>
        <v>1194.8</v>
      </c>
      <c r="G36" s="134">
        <f t="shared" si="0"/>
        <v>4260.3</v>
      </c>
    </row>
    <row r="37" spans="2:7" ht="15.75">
      <c r="B37" s="62" t="s">
        <v>124</v>
      </c>
      <c r="C37" s="63">
        <v>10</v>
      </c>
      <c r="D37" s="63" t="s">
        <v>73</v>
      </c>
      <c r="E37" s="68">
        <f>'р.подр.ц.ст прил7'!H759</f>
        <v>29725.7</v>
      </c>
      <c r="F37" s="68">
        <f>'р.подр.ц.ст прил7'!I759</f>
        <v>0</v>
      </c>
      <c r="G37" s="134">
        <f t="shared" si="0"/>
        <v>29725.7</v>
      </c>
    </row>
    <row r="38" spans="2:7" ht="17.25" customHeight="1">
      <c r="B38" s="62" t="s">
        <v>69</v>
      </c>
      <c r="C38" s="63">
        <v>10</v>
      </c>
      <c r="D38" s="63" t="s">
        <v>78</v>
      </c>
      <c r="E38" s="68">
        <f>'р.подр.ц.ст прил7'!H802</f>
        <v>2425</v>
      </c>
      <c r="F38" s="68">
        <f>'р.подр.ц.ст прил7'!I802</f>
        <v>0</v>
      </c>
      <c r="G38" s="134">
        <f t="shared" si="0"/>
        <v>2425</v>
      </c>
    </row>
    <row r="39" spans="2:7" ht="15.75">
      <c r="B39" s="60" t="s">
        <v>101</v>
      </c>
      <c r="C39" s="61" t="s">
        <v>88</v>
      </c>
      <c r="D39" s="61"/>
      <c r="E39" s="69">
        <f>E40</f>
        <v>6800</v>
      </c>
      <c r="F39" s="69">
        <f>F40</f>
        <v>277.2</v>
      </c>
      <c r="G39" s="133">
        <f t="shared" si="0"/>
        <v>7077.2</v>
      </c>
    </row>
    <row r="40" spans="2:7" ht="15.75">
      <c r="B40" s="62" t="s">
        <v>113</v>
      </c>
      <c r="C40" s="63" t="s">
        <v>88</v>
      </c>
      <c r="D40" s="63" t="s">
        <v>76</v>
      </c>
      <c r="E40" s="68">
        <f>'р.подр.ц.ст прил7'!H814</f>
        <v>6800</v>
      </c>
      <c r="F40" s="68">
        <f>'р.подр.ц.ст прил7'!I814</f>
        <v>277.2</v>
      </c>
      <c r="G40" s="134">
        <f t="shared" si="0"/>
        <v>7077.2</v>
      </c>
    </row>
    <row r="41" spans="2:7" ht="28.5" customHeight="1">
      <c r="B41" s="81" t="s">
        <v>244</v>
      </c>
      <c r="C41" s="82" t="s">
        <v>112</v>
      </c>
      <c r="D41" s="82"/>
      <c r="E41" s="83">
        <f>E42</f>
        <v>6687.1</v>
      </c>
      <c r="F41" s="83">
        <f>F42</f>
        <v>-600</v>
      </c>
      <c r="G41" s="133">
        <f t="shared" si="0"/>
        <v>6087.1</v>
      </c>
    </row>
    <row r="42" spans="2:11" ht="29.25" customHeight="1">
      <c r="B42" s="84" t="s">
        <v>245</v>
      </c>
      <c r="C42" s="85" t="s">
        <v>112</v>
      </c>
      <c r="D42" s="85" t="s">
        <v>70</v>
      </c>
      <c r="E42" s="86">
        <f>'р.подр.ц.ст прил7'!H835</f>
        <v>6687.1</v>
      </c>
      <c r="F42" s="86">
        <f>'р.подр.ц.ст прил7'!I835</f>
        <v>-600</v>
      </c>
      <c r="G42" s="134">
        <f t="shared" si="0"/>
        <v>6087.1</v>
      </c>
      <c r="K42" s="5"/>
    </row>
    <row r="43" spans="2:7" s="5" customFormat="1" ht="15.75">
      <c r="B43" s="45" t="s">
        <v>234</v>
      </c>
      <c r="C43" s="61"/>
      <c r="D43" s="61"/>
      <c r="E43" s="69">
        <f>E39+E34+E31+E25+E20+E15+E7+E41</f>
        <v>866032.2999999998</v>
      </c>
      <c r="F43" s="69">
        <f>F39+F34+F31+F25+F20+F15+F7+F41</f>
        <v>31885.170000000002</v>
      </c>
      <c r="G43" s="133">
        <f t="shared" si="0"/>
        <v>897917.4699999999</v>
      </c>
    </row>
    <row r="44" spans="2:5" s="5" customFormat="1" ht="0.75" customHeight="1">
      <c r="B44" s="65"/>
      <c r="C44" s="66"/>
      <c r="D44" s="66"/>
      <c r="E44" s="67"/>
    </row>
    <row r="45" spans="2:5" s="5" customFormat="1" ht="15.75">
      <c r="B45" s="237"/>
      <c r="C45" s="237"/>
      <c r="D45" s="237"/>
      <c r="E45" s="237"/>
    </row>
    <row r="46" spans="2:5" ht="15">
      <c r="B46" s="237"/>
      <c r="C46" s="237"/>
      <c r="D46" s="237"/>
      <c r="E46" s="237"/>
    </row>
  </sheetData>
  <sheetProtection/>
  <mergeCells count="10">
    <mergeCell ref="C1:G1"/>
    <mergeCell ref="B45:E46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3937007874015748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2"/>
  <sheetViews>
    <sheetView view="pageBreakPreview" zoomScaleSheetLayoutView="100" zoomScalePageLayoutView="0" workbookViewId="0" topLeftCell="B1">
      <selection activeCell="E1" sqref="E1:J1"/>
    </sheetView>
  </sheetViews>
  <sheetFormatPr defaultColWidth="9.00390625" defaultRowHeight="12.75"/>
  <cols>
    <col min="1" max="1" width="0" style="2" hidden="1" customWidth="1"/>
    <col min="2" max="2" width="42.00390625" style="22" customWidth="1"/>
    <col min="3" max="3" width="4.125" style="24" customWidth="1"/>
    <col min="4" max="4" width="4.375" style="24" customWidth="1"/>
    <col min="5" max="5" width="16.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9.875" style="2" customWidth="1"/>
    <col min="10" max="10" width="10.875" style="2" customWidth="1"/>
    <col min="11" max="16384" width="9.125" style="2" customWidth="1"/>
  </cols>
  <sheetData>
    <row r="1" spans="2:13" ht="84.75" customHeight="1">
      <c r="B1" s="247"/>
      <c r="C1" s="247"/>
      <c r="D1" s="247"/>
      <c r="E1" s="236" t="s">
        <v>1</v>
      </c>
      <c r="F1" s="236"/>
      <c r="G1" s="236"/>
      <c r="H1" s="236"/>
      <c r="I1" s="236"/>
      <c r="J1" s="236"/>
      <c r="K1" s="135"/>
      <c r="L1" s="21"/>
      <c r="M1" s="21"/>
    </row>
    <row r="2" spans="2:10" s="13" customFormat="1" ht="76.5" customHeight="1">
      <c r="B2" s="233" t="s">
        <v>422</v>
      </c>
      <c r="C2" s="233"/>
      <c r="D2" s="233"/>
      <c r="E2" s="233"/>
      <c r="F2" s="233"/>
      <c r="G2" s="233"/>
      <c r="H2" s="233"/>
      <c r="I2" s="233"/>
      <c r="J2" s="233"/>
    </row>
    <row r="3" spans="2:10" s="13" customFormat="1" ht="15">
      <c r="B3" s="88"/>
      <c r="C3" s="14"/>
      <c r="D3" s="14"/>
      <c r="E3" s="14"/>
      <c r="F3" s="14"/>
      <c r="G3" s="14"/>
      <c r="H3" s="251" t="s">
        <v>83</v>
      </c>
      <c r="I3" s="251"/>
      <c r="J3" s="251"/>
    </row>
    <row r="4" spans="2:10" ht="15.75" customHeight="1">
      <c r="B4" s="248" t="s">
        <v>53</v>
      </c>
      <c r="C4" s="246" t="s">
        <v>79</v>
      </c>
      <c r="D4" s="246" t="s">
        <v>80</v>
      </c>
      <c r="E4" s="246" t="s">
        <v>247</v>
      </c>
      <c r="F4" s="246" t="s">
        <v>81</v>
      </c>
      <c r="G4" s="246" t="s">
        <v>103</v>
      </c>
      <c r="H4" s="234" t="s">
        <v>246</v>
      </c>
      <c r="I4" s="252" t="s">
        <v>111</v>
      </c>
      <c r="J4" s="252" t="s">
        <v>458</v>
      </c>
    </row>
    <row r="5" spans="2:10" ht="18.75" customHeight="1">
      <c r="B5" s="248"/>
      <c r="C5" s="246"/>
      <c r="D5" s="246"/>
      <c r="E5" s="246"/>
      <c r="F5" s="246"/>
      <c r="G5" s="246"/>
      <c r="H5" s="234"/>
      <c r="I5" s="252"/>
      <c r="J5" s="252"/>
    </row>
    <row r="6" spans="2:10" s="1" customFormat="1" ht="14.25">
      <c r="B6" s="91" t="s">
        <v>126</v>
      </c>
      <c r="C6" s="92" t="s">
        <v>70</v>
      </c>
      <c r="D6" s="92"/>
      <c r="E6" s="92"/>
      <c r="F6" s="92"/>
      <c r="G6" s="92"/>
      <c r="H6" s="90">
        <f>H9+H15+H31+H62+H74+H80+H56</f>
        <v>48213.200000000004</v>
      </c>
      <c r="I6" s="90">
        <f>I9+I15+I31+I62+I74+I80+I56</f>
        <v>-412.20000000000005</v>
      </c>
      <c r="J6" s="99">
        <f>H6+I6</f>
        <v>47801.00000000001</v>
      </c>
    </row>
    <row r="7" spans="2:10" s="1" customFormat="1" ht="14.25">
      <c r="B7" s="91" t="s">
        <v>120</v>
      </c>
      <c r="C7" s="92" t="s">
        <v>70</v>
      </c>
      <c r="D7" s="92"/>
      <c r="E7" s="92"/>
      <c r="F7" s="92"/>
      <c r="G7" s="92" t="s">
        <v>105</v>
      </c>
      <c r="H7" s="90">
        <f>H14+H20+H23+H26+H30+H36+H39+H42+H52+H55+H67+H70+H73+H79+H106+H109+H114+H118+H121+H132+H136+H142+H152+H167+H158+H128+H112+H125+H139+H46+H164+H146</f>
        <v>46404.8</v>
      </c>
      <c r="I7" s="90">
        <f>I14+I20+I23+I26+I30+I36+I39+I42+I52+I55+I67+I70+I73+I79+I106+I109+I114+I118+I121+I132+I136+I142+I152+I167+I158+I128+I112+I125+I139+I46+I164+I146</f>
        <v>-285.4</v>
      </c>
      <c r="J7" s="99">
        <f aca="true" t="shared" si="0" ref="J7:J74">H7+I7</f>
        <v>46119.4</v>
      </c>
    </row>
    <row r="8" spans="2:10" s="1" customFormat="1" ht="14.25">
      <c r="B8" s="91" t="s">
        <v>121</v>
      </c>
      <c r="C8" s="92" t="s">
        <v>70</v>
      </c>
      <c r="D8" s="92"/>
      <c r="E8" s="92"/>
      <c r="F8" s="92"/>
      <c r="G8" s="92" t="s">
        <v>106</v>
      </c>
      <c r="H8" s="90">
        <f>H85+H88+H92+H95+H99+H61+H102</f>
        <v>1808.3999999999999</v>
      </c>
      <c r="I8" s="90">
        <f>I85+I88+I92+I95+I99+I61+I102</f>
        <v>-126.8</v>
      </c>
      <c r="J8" s="99">
        <f t="shared" si="0"/>
        <v>1681.6</v>
      </c>
    </row>
    <row r="9" spans="2:10" ht="28.5">
      <c r="B9" s="91" t="s">
        <v>129</v>
      </c>
      <c r="C9" s="92" t="s">
        <v>70</v>
      </c>
      <c r="D9" s="92" t="s">
        <v>76</v>
      </c>
      <c r="E9" s="92"/>
      <c r="F9" s="92"/>
      <c r="G9" s="92"/>
      <c r="H9" s="90">
        <f aca="true" t="shared" si="1" ref="H9:I13">H10</f>
        <v>1507</v>
      </c>
      <c r="I9" s="90">
        <f t="shared" si="1"/>
        <v>0</v>
      </c>
      <c r="J9" s="99">
        <f t="shared" si="0"/>
        <v>1507</v>
      </c>
    </row>
    <row r="10" spans="2:10" ht="15">
      <c r="B10" s="70" t="s">
        <v>40</v>
      </c>
      <c r="C10" s="93" t="s">
        <v>70</v>
      </c>
      <c r="D10" s="93" t="s">
        <v>76</v>
      </c>
      <c r="E10" s="93" t="s">
        <v>273</v>
      </c>
      <c r="F10" s="93"/>
      <c r="G10" s="93"/>
      <c r="H10" s="94">
        <f t="shared" si="1"/>
        <v>1507</v>
      </c>
      <c r="I10" s="94">
        <f t="shared" si="1"/>
        <v>0</v>
      </c>
      <c r="J10" s="100">
        <f t="shared" si="0"/>
        <v>1507</v>
      </c>
    </row>
    <row r="11" spans="2:10" ht="30" customHeight="1">
      <c r="B11" s="95" t="s">
        <v>51</v>
      </c>
      <c r="C11" s="93" t="s">
        <v>70</v>
      </c>
      <c r="D11" s="93" t="s">
        <v>76</v>
      </c>
      <c r="E11" s="93" t="s">
        <v>402</v>
      </c>
      <c r="F11" s="93"/>
      <c r="G11" s="93"/>
      <c r="H11" s="94">
        <f t="shared" si="1"/>
        <v>1507</v>
      </c>
      <c r="I11" s="94">
        <f t="shared" si="1"/>
        <v>0</v>
      </c>
      <c r="J11" s="100">
        <f t="shared" si="0"/>
        <v>1507</v>
      </c>
    </row>
    <row r="12" spans="2:10" ht="75" customHeight="1">
      <c r="B12" s="70" t="s">
        <v>257</v>
      </c>
      <c r="C12" s="93" t="s">
        <v>70</v>
      </c>
      <c r="D12" s="93" t="s">
        <v>76</v>
      </c>
      <c r="E12" s="93" t="s">
        <v>402</v>
      </c>
      <c r="F12" s="93" t="s">
        <v>132</v>
      </c>
      <c r="G12" s="93"/>
      <c r="H12" s="94">
        <f t="shared" si="1"/>
        <v>1507</v>
      </c>
      <c r="I12" s="94">
        <f t="shared" si="1"/>
        <v>0</v>
      </c>
      <c r="J12" s="100">
        <f t="shared" si="0"/>
        <v>1507</v>
      </c>
    </row>
    <row r="13" spans="2:10" s="9" customFormat="1" ht="30.75" customHeight="1">
      <c r="B13" s="70" t="s">
        <v>136</v>
      </c>
      <c r="C13" s="96" t="s">
        <v>70</v>
      </c>
      <c r="D13" s="96" t="s">
        <v>76</v>
      </c>
      <c r="E13" s="93" t="s">
        <v>402</v>
      </c>
      <c r="F13" s="93" t="s">
        <v>133</v>
      </c>
      <c r="G13" s="96"/>
      <c r="H13" s="94">
        <f t="shared" si="1"/>
        <v>1507</v>
      </c>
      <c r="I13" s="94">
        <f t="shared" si="1"/>
        <v>0</v>
      </c>
      <c r="J13" s="100">
        <f t="shared" si="0"/>
        <v>1507</v>
      </c>
    </row>
    <row r="14" spans="2:10" ht="15">
      <c r="B14" s="98" t="s">
        <v>120</v>
      </c>
      <c r="C14" s="96" t="s">
        <v>70</v>
      </c>
      <c r="D14" s="96" t="s">
        <v>76</v>
      </c>
      <c r="E14" s="96" t="s">
        <v>402</v>
      </c>
      <c r="F14" s="96" t="s">
        <v>133</v>
      </c>
      <c r="G14" s="96" t="s">
        <v>105</v>
      </c>
      <c r="H14" s="97">
        <f>'вед.прил 9'!I333</f>
        <v>1507</v>
      </c>
      <c r="I14" s="97">
        <f>'вед.прил 9'!J333</f>
        <v>0</v>
      </c>
      <c r="J14" s="101">
        <f t="shared" si="0"/>
        <v>1507</v>
      </c>
    </row>
    <row r="15" spans="2:10" ht="28.5">
      <c r="B15" s="91" t="s">
        <v>130</v>
      </c>
      <c r="C15" s="92" t="s">
        <v>70</v>
      </c>
      <c r="D15" s="92" t="s">
        <v>71</v>
      </c>
      <c r="E15" s="92"/>
      <c r="F15" s="92"/>
      <c r="G15" s="92"/>
      <c r="H15" s="99">
        <f>H16</f>
        <v>2791.7</v>
      </c>
      <c r="I15" s="99">
        <f>I16</f>
        <v>6</v>
      </c>
      <c r="J15" s="99">
        <f t="shared" si="0"/>
        <v>2797.7</v>
      </c>
    </row>
    <row r="16" spans="2:10" ht="15">
      <c r="B16" s="70" t="s">
        <v>40</v>
      </c>
      <c r="C16" s="93" t="s">
        <v>70</v>
      </c>
      <c r="D16" s="93" t="s">
        <v>71</v>
      </c>
      <c r="E16" s="93" t="s">
        <v>273</v>
      </c>
      <c r="F16" s="93"/>
      <c r="G16" s="93"/>
      <c r="H16" s="100">
        <f>H17+H27</f>
        <v>2791.7</v>
      </c>
      <c r="I16" s="100">
        <f>I17+I27</f>
        <v>6</v>
      </c>
      <c r="J16" s="100">
        <f t="shared" si="0"/>
        <v>2797.7</v>
      </c>
    </row>
    <row r="17" spans="2:10" ht="30">
      <c r="B17" s="130" t="s">
        <v>131</v>
      </c>
      <c r="C17" s="46" t="s">
        <v>70</v>
      </c>
      <c r="D17" s="46" t="s">
        <v>71</v>
      </c>
      <c r="E17" s="46" t="s">
        <v>274</v>
      </c>
      <c r="F17" s="46"/>
      <c r="G17" s="46"/>
      <c r="H17" s="52">
        <f>H18+H21+H24</f>
        <v>1403.7</v>
      </c>
      <c r="I17" s="52">
        <f>I18+I21+I24</f>
        <v>6</v>
      </c>
      <c r="J17" s="100">
        <f t="shared" si="0"/>
        <v>1409.7</v>
      </c>
    </row>
    <row r="18" spans="2:10" s="9" customFormat="1" ht="76.5" customHeight="1">
      <c r="B18" s="70" t="s">
        <v>257</v>
      </c>
      <c r="C18" s="46" t="s">
        <v>70</v>
      </c>
      <c r="D18" s="46" t="s">
        <v>71</v>
      </c>
      <c r="E18" s="46" t="s">
        <v>274</v>
      </c>
      <c r="F18" s="46" t="s">
        <v>132</v>
      </c>
      <c r="G18" s="46"/>
      <c r="H18" s="52">
        <f>H19</f>
        <v>1252</v>
      </c>
      <c r="I18" s="52">
        <f>I19</f>
        <v>0</v>
      </c>
      <c r="J18" s="100">
        <f t="shared" si="0"/>
        <v>1252</v>
      </c>
    </row>
    <row r="19" spans="2:10" s="9" customFormat="1" ht="29.25" customHeight="1">
      <c r="B19" s="70" t="s">
        <v>136</v>
      </c>
      <c r="C19" s="46" t="s">
        <v>70</v>
      </c>
      <c r="D19" s="46" t="s">
        <v>71</v>
      </c>
      <c r="E19" s="46" t="s">
        <v>274</v>
      </c>
      <c r="F19" s="46" t="s">
        <v>133</v>
      </c>
      <c r="G19" s="46"/>
      <c r="H19" s="52">
        <f>H20</f>
        <v>1252</v>
      </c>
      <c r="I19" s="52">
        <f>I20</f>
        <v>0</v>
      </c>
      <c r="J19" s="100">
        <f t="shared" si="0"/>
        <v>1252</v>
      </c>
    </row>
    <row r="20" spans="2:10" s="9" customFormat="1" ht="15">
      <c r="B20" s="72" t="s">
        <v>120</v>
      </c>
      <c r="C20" s="47" t="s">
        <v>70</v>
      </c>
      <c r="D20" s="47" t="s">
        <v>71</v>
      </c>
      <c r="E20" s="47" t="s">
        <v>274</v>
      </c>
      <c r="F20" s="47" t="s">
        <v>133</v>
      </c>
      <c r="G20" s="47" t="s">
        <v>105</v>
      </c>
      <c r="H20" s="53">
        <f>'вед.прил 9'!I15</f>
        <v>1252</v>
      </c>
      <c r="I20" s="53">
        <f>'вед.прил 9'!J15</f>
        <v>0</v>
      </c>
      <c r="J20" s="101">
        <f t="shared" si="0"/>
        <v>1252</v>
      </c>
    </row>
    <row r="21" spans="2:10" s="9" customFormat="1" ht="29.25" customHeight="1">
      <c r="B21" s="71" t="s">
        <v>134</v>
      </c>
      <c r="C21" s="46" t="s">
        <v>70</v>
      </c>
      <c r="D21" s="46" t="s">
        <v>71</v>
      </c>
      <c r="E21" s="46" t="s">
        <v>274</v>
      </c>
      <c r="F21" s="46" t="s">
        <v>135</v>
      </c>
      <c r="G21" s="46"/>
      <c r="H21" s="51">
        <f>H22</f>
        <v>146.7</v>
      </c>
      <c r="I21" s="51">
        <f>I22</f>
        <v>6</v>
      </c>
      <c r="J21" s="100">
        <f t="shared" si="0"/>
        <v>152.7</v>
      </c>
    </row>
    <row r="22" spans="2:10" s="9" customFormat="1" ht="30">
      <c r="B22" s="71" t="s">
        <v>138</v>
      </c>
      <c r="C22" s="46" t="s">
        <v>70</v>
      </c>
      <c r="D22" s="46" t="s">
        <v>71</v>
      </c>
      <c r="E22" s="46" t="s">
        <v>274</v>
      </c>
      <c r="F22" s="46" t="s">
        <v>137</v>
      </c>
      <c r="G22" s="46"/>
      <c r="H22" s="51">
        <f>H23</f>
        <v>146.7</v>
      </c>
      <c r="I22" s="51">
        <f>I23</f>
        <v>6</v>
      </c>
      <c r="J22" s="100">
        <f t="shared" si="0"/>
        <v>152.7</v>
      </c>
    </row>
    <row r="23" spans="2:10" s="9" customFormat="1" ht="15">
      <c r="B23" s="72" t="s">
        <v>120</v>
      </c>
      <c r="C23" s="47" t="s">
        <v>70</v>
      </c>
      <c r="D23" s="47" t="s">
        <v>71</v>
      </c>
      <c r="E23" s="47" t="s">
        <v>274</v>
      </c>
      <c r="F23" s="47" t="s">
        <v>137</v>
      </c>
      <c r="G23" s="47" t="s">
        <v>105</v>
      </c>
      <c r="H23" s="53">
        <f>'вед.прил 9'!I18</f>
        <v>146.7</v>
      </c>
      <c r="I23" s="53">
        <f>'вед.прил 9'!J18</f>
        <v>6</v>
      </c>
      <c r="J23" s="101">
        <f t="shared" si="0"/>
        <v>152.7</v>
      </c>
    </row>
    <row r="24" spans="2:10" s="9" customFormat="1" ht="15">
      <c r="B24" s="71" t="s">
        <v>147</v>
      </c>
      <c r="C24" s="46" t="s">
        <v>70</v>
      </c>
      <c r="D24" s="46" t="s">
        <v>71</v>
      </c>
      <c r="E24" s="46" t="s">
        <v>274</v>
      </c>
      <c r="F24" s="46" t="s">
        <v>146</v>
      </c>
      <c r="G24" s="46"/>
      <c r="H24" s="51">
        <f>H25</f>
        <v>5</v>
      </c>
      <c r="I24" s="51">
        <f>I25</f>
        <v>0</v>
      </c>
      <c r="J24" s="100">
        <f t="shared" si="0"/>
        <v>5</v>
      </c>
    </row>
    <row r="25" spans="2:10" s="9" customFormat="1" ht="15">
      <c r="B25" s="71" t="s">
        <v>149</v>
      </c>
      <c r="C25" s="46" t="s">
        <v>70</v>
      </c>
      <c r="D25" s="46" t="s">
        <v>71</v>
      </c>
      <c r="E25" s="46" t="s">
        <v>274</v>
      </c>
      <c r="F25" s="46" t="s">
        <v>148</v>
      </c>
      <c r="G25" s="46"/>
      <c r="H25" s="51">
        <f>H26</f>
        <v>5</v>
      </c>
      <c r="I25" s="51">
        <f>I26</f>
        <v>0</v>
      </c>
      <c r="J25" s="100">
        <f t="shared" si="0"/>
        <v>5</v>
      </c>
    </row>
    <row r="26" spans="2:10" s="9" customFormat="1" ht="15">
      <c r="B26" s="72" t="s">
        <v>120</v>
      </c>
      <c r="C26" s="47" t="s">
        <v>70</v>
      </c>
      <c r="D26" s="47" t="s">
        <v>71</v>
      </c>
      <c r="E26" s="47" t="s">
        <v>274</v>
      </c>
      <c r="F26" s="47" t="s">
        <v>148</v>
      </c>
      <c r="G26" s="47" t="s">
        <v>105</v>
      </c>
      <c r="H26" s="53">
        <f>'вед.прил 9'!I21</f>
        <v>5</v>
      </c>
      <c r="I26" s="53">
        <f>'вед.прил 9'!J21</f>
        <v>0</v>
      </c>
      <c r="J26" s="101">
        <f t="shared" si="0"/>
        <v>5</v>
      </c>
    </row>
    <row r="27" spans="2:10" ht="45">
      <c r="B27" s="75" t="s">
        <v>250</v>
      </c>
      <c r="C27" s="93" t="s">
        <v>70</v>
      </c>
      <c r="D27" s="93" t="s">
        <v>71</v>
      </c>
      <c r="E27" s="93" t="s">
        <v>275</v>
      </c>
      <c r="F27" s="93"/>
      <c r="G27" s="93"/>
      <c r="H27" s="100">
        <f aca="true" t="shared" si="2" ref="H27:I29">H28</f>
        <v>1388</v>
      </c>
      <c r="I27" s="100">
        <f t="shared" si="2"/>
        <v>0</v>
      </c>
      <c r="J27" s="100">
        <f t="shared" si="0"/>
        <v>1388</v>
      </c>
    </row>
    <row r="28" spans="2:10" s="20" customFormat="1" ht="74.25" customHeight="1">
      <c r="B28" s="70" t="s">
        <v>257</v>
      </c>
      <c r="C28" s="96" t="s">
        <v>70</v>
      </c>
      <c r="D28" s="96" t="s">
        <v>71</v>
      </c>
      <c r="E28" s="93" t="s">
        <v>275</v>
      </c>
      <c r="F28" s="93" t="s">
        <v>132</v>
      </c>
      <c r="G28" s="96"/>
      <c r="H28" s="100">
        <f t="shared" si="2"/>
        <v>1388</v>
      </c>
      <c r="I28" s="100">
        <f t="shared" si="2"/>
        <v>0</v>
      </c>
      <c r="J28" s="100">
        <f t="shared" si="0"/>
        <v>1388</v>
      </c>
    </row>
    <row r="29" spans="2:10" s="10" customFormat="1" ht="28.5" customHeight="1">
      <c r="B29" s="70" t="s">
        <v>136</v>
      </c>
      <c r="C29" s="93" t="s">
        <v>70</v>
      </c>
      <c r="D29" s="93" t="s">
        <v>71</v>
      </c>
      <c r="E29" s="93" t="s">
        <v>275</v>
      </c>
      <c r="F29" s="93" t="s">
        <v>133</v>
      </c>
      <c r="G29" s="93"/>
      <c r="H29" s="100">
        <f t="shared" si="2"/>
        <v>1388</v>
      </c>
      <c r="I29" s="100">
        <f t="shared" si="2"/>
        <v>0</v>
      </c>
      <c r="J29" s="100">
        <f t="shared" si="0"/>
        <v>1388</v>
      </c>
    </row>
    <row r="30" spans="2:10" s="10" customFormat="1" ht="15">
      <c r="B30" s="72" t="s">
        <v>120</v>
      </c>
      <c r="C30" s="96" t="s">
        <v>70</v>
      </c>
      <c r="D30" s="96" t="s">
        <v>71</v>
      </c>
      <c r="E30" s="96" t="s">
        <v>275</v>
      </c>
      <c r="F30" s="96" t="s">
        <v>133</v>
      </c>
      <c r="G30" s="96" t="s">
        <v>105</v>
      </c>
      <c r="H30" s="101">
        <f>'вед.прил 9'!I25</f>
        <v>1388</v>
      </c>
      <c r="I30" s="101">
        <f>'вед.прил 9'!J25</f>
        <v>0</v>
      </c>
      <c r="J30" s="101">
        <f t="shared" si="0"/>
        <v>1388</v>
      </c>
    </row>
    <row r="31" spans="2:10" s="10" customFormat="1" ht="26.25" customHeight="1">
      <c r="B31" s="91" t="s">
        <v>54</v>
      </c>
      <c r="C31" s="92" t="s">
        <v>70</v>
      </c>
      <c r="D31" s="92" t="s">
        <v>73</v>
      </c>
      <c r="E31" s="92"/>
      <c r="F31" s="92"/>
      <c r="G31" s="92"/>
      <c r="H31" s="99">
        <f>H32+H47</f>
        <v>25978.2</v>
      </c>
      <c r="I31" s="99">
        <f>I32+I47</f>
        <v>-10.799999999999997</v>
      </c>
      <c r="J31" s="99">
        <f t="shared" si="0"/>
        <v>25967.4</v>
      </c>
    </row>
    <row r="32" spans="2:10" s="10" customFormat="1" ht="15">
      <c r="B32" s="70" t="s">
        <v>40</v>
      </c>
      <c r="C32" s="46" t="s">
        <v>70</v>
      </c>
      <c r="D32" s="46" t="s">
        <v>73</v>
      </c>
      <c r="E32" s="46" t="s">
        <v>273</v>
      </c>
      <c r="F32" s="46"/>
      <c r="G32" s="46"/>
      <c r="H32" s="51">
        <f>H33+H43</f>
        <v>25948.2</v>
      </c>
      <c r="I32" s="51">
        <f>I33+I43</f>
        <v>-10.799999999999997</v>
      </c>
      <c r="J32" s="100">
        <f t="shared" si="0"/>
        <v>25937.4</v>
      </c>
    </row>
    <row r="33" spans="2:10" s="20" customFormat="1" ht="30">
      <c r="B33" s="75" t="s">
        <v>131</v>
      </c>
      <c r="C33" s="46" t="s">
        <v>70</v>
      </c>
      <c r="D33" s="46" t="s">
        <v>73</v>
      </c>
      <c r="E33" s="46" t="s">
        <v>266</v>
      </c>
      <c r="F33" s="46"/>
      <c r="G33" s="46"/>
      <c r="H33" s="51">
        <f>H35+H37+H40</f>
        <v>25815.9</v>
      </c>
      <c r="I33" s="51">
        <f>I35+I37+I40</f>
        <v>-10.799999999999997</v>
      </c>
      <c r="J33" s="100">
        <f t="shared" si="0"/>
        <v>25805.100000000002</v>
      </c>
    </row>
    <row r="34" spans="2:10" s="20" customFormat="1" ht="75" customHeight="1">
      <c r="B34" s="70" t="s">
        <v>257</v>
      </c>
      <c r="C34" s="102" t="s">
        <v>70</v>
      </c>
      <c r="D34" s="102" t="s">
        <v>73</v>
      </c>
      <c r="E34" s="46" t="s">
        <v>266</v>
      </c>
      <c r="F34" s="102" t="s">
        <v>132</v>
      </c>
      <c r="G34" s="102"/>
      <c r="H34" s="51">
        <f>H35</f>
        <v>21669.3</v>
      </c>
      <c r="I34" s="51">
        <f>I35</f>
        <v>0</v>
      </c>
      <c r="J34" s="100">
        <f t="shared" si="0"/>
        <v>21669.3</v>
      </c>
    </row>
    <row r="35" spans="2:10" s="20" customFormat="1" ht="27.75" customHeight="1">
      <c r="B35" s="70" t="s">
        <v>136</v>
      </c>
      <c r="C35" s="46" t="s">
        <v>70</v>
      </c>
      <c r="D35" s="46" t="s">
        <v>73</v>
      </c>
      <c r="E35" s="46" t="s">
        <v>266</v>
      </c>
      <c r="F35" s="46" t="s">
        <v>133</v>
      </c>
      <c r="G35" s="46"/>
      <c r="H35" s="52">
        <f>H36</f>
        <v>21669.3</v>
      </c>
      <c r="I35" s="52">
        <f>I36</f>
        <v>0</v>
      </c>
      <c r="J35" s="100">
        <f t="shared" si="0"/>
        <v>21669.3</v>
      </c>
    </row>
    <row r="36" spans="2:10" s="20" customFormat="1" ht="15">
      <c r="B36" s="72" t="s">
        <v>120</v>
      </c>
      <c r="C36" s="47" t="s">
        <v>70</v>
      </c>
      <c r="D36" s="47" t="s">
        <v>73</v>
      </c>
      <c r="E36" s="47" t="s">
        <v>266</v>
      </c>
      <c r="F36" s="47" t="s">
        <v>133</v>
      </c>
      <c r="G36" s="47" t="s">
        <v>105</v>
      </c>
      <c r="H36" s="53">
        <f>'вед.прил 9'!I339</f>
        <v>21669.3</v>
      </c>
      <c r="I36" s="53">
        <f>'вед.прил 9'!J339</f>
        <v>0</v>
      </c>
      <c r="J36" s="101">
        <f t="shared" si="0"/>
        <v>21669.3</v>
      </c>
    </row>
    <row r="37" spans="2:10" s="10" customFormat="1" ht="28.5" customHeight="1">
      <c r="B37" s="70" t="s">
        <v>134</v>
      </c>
      <c r="C37" s="46" t="s">
        <v>70</v>
      </c>
      <c r="D37" s="46" t="s">
        <v>73</v>
      </c>
      <c r="E37" s="46" t="s">
        <v>266</v>
      </c>
      <c r="F37" s="46" t="s">
        <v>135</v>
      </c>
      <c r="G37" s="46"/>
      <c r="H37" s="52">
        <f>H38</f>
        <v>4100.6</v>
      </c>
      <c r="I37" s="52">
        <f>I38</f>
        <v>-72.1</v>
      </c>
      <c r="J37" s="100">
        <f t="shared" si="0"/>
        <v>4028.5000000000005</v>
      </c>
    </row>
    <row r="38" spans="2:10" s="10" customFormat="1" ht="30">
      <c r="B38" s="71" t="s">
        <v>138</v>
      </c>
      <c r="C38" s="46" t="s">
        <v>70</v>
      </c>
      <c r="D38" s="46" t="s">
        <v>73</v>
      </c>
      <c r="E38" s="46" t="s">
        <v>266</v>
      </c>
      <c r="F38" s="46" t="s">
        <v>137</v>
      </c>
      <c r="G38" s="46"/>
      <c r="H38" s="52">
        <f>H39</f>
        <v>4100.6</v>
      </c>
      <c r="I38" s="52">
        <f>I39</f>
        <v>-72.1</v>
      </c>
      <c r="J38" s="100">
        <f t="shared" si="0"/>
        <v>4028.5000000000005</v>
      </c>
    </row>
    <row r="39" spans="2:10" s="10" customFormat="1" ht="15">
      <c r="B39" s="74" t="s">
        <v>120</v>
      </c>
      <c r="C39" s="47" t="s">
        <v>70</v>
      </c>
      <c r="D39" s="47" t="s">
        <v>73</v>
      </c>
      <c r="E39" s="47" t="s">
        <v>266</v>
      </c>
      <c r="F39" s="47" t="s">
        <v>137</v>
      </c>
      <c r="G39" s="47" t="s">
        <v>105</v>
      </c>
      <c r="H39" s="54">
        <f>'вед.прил 9'!I342</f>
        <v>4100.6</v>
      </c>
      <c r="I39" s="54">
        <f>'вед.прил 9'!J342</f>
        <v>-72.1</v>
      </c>
      <c r="J39" s="101">
        <f t="shared" si="0"/>
        <v>4028.5000000000005</v>
      </c>
    </row>
    <row r="40" spans="2:10" s="10" customFormat="1" ht="15">
      <c r="B40" s="71" t="s">
        <v>147</v>
      </c>
      <c r="C40" s="46" t="s">
        <v>70</v>
      </c>
      <c r="D40" s="46" t="s">
        <v>73</v>
      </c>
      <c r="E40" s="46" t="s">
        <v>266</v>
      </c>
      <c r="F40" s="46" t="s">
        <v>146</v>
      </c>
      <c r="G40" s="46"/>
      <c r="H40" s="51">
        <f>H41</f>
        <v>46</v>
      </c>
      <c r="I40" s="51">
        <f>I41</f>
        <v>61.3</v>
      </c>
      <c r="J40" s="100">
        <f t="shared" si="0"/>
        <v>107.3</v>
      </c>
    </row>
    <row r="41" spans="2:10" s="10" customFormat="1" ht="15">
      <c r="B41" s="71" t="s">
        <v>149</v>
      </c>
      <c r="C41" s="46" t="s">
        <v>70</v>
      </c>
      <c r="D41" s="46" t="s">
        <v>73</v>
      </c>
      <c r="E41" s="46" t="s">
        <v>266</v>
      </c>
      <c r="F41" s="46" t="s">
        <v>148</v>
      </c>
      <c r="G41" s="46"/>
      <c r="H41" s="51">
        <f>H42</f>
        <v>46</v>
      </c>
      <c r="I41" s="51">
        <f>I42</f>
        <v>61.3</v>
      </c>
      <c r="J41" s="100">
        <f t="shared" si="0"/>
        <v>107.3</v>
      </c>
    </row>
    <row r="42" spans="2:10" s="10" customFormat="1" ht="15">
      <c r="B42" s="72" t="s">
        <v>120</v>
      </c>
      <c r="C42" s="47" t="s">
        <v>70</v>
      </c>
      <c r="D42" s="47" t="s">
        <v>73</v>
      </c>
      <c r="E42" s="47" t="s">
        <v>266</v>
      </c>
      <c r="F42" s="47" t="s">
        <v>148</v>
      </c>
      <c r="G42" s="47" t="s">
        <v>105</v>
      </c>
      <c r="H42" s="53">
        <f>'вед.прил 9'!I345</f>
        <v>46</v>
      </c>
      <c r="I42" s="53">
        <f>'вед.прил 9'!J345</f>
        <v>61.3</v>
      </c>
      <c r="J42" s="101">
        <f t="shared" si="0"/>
        <v>107.3</v>
      </c>
    </row>
    <row r="43" spans="2:10" s="10" customFormat="1" ht="45">
      <c r="B43" s="71" t="s">
        <v>444</v>
      </c>
      <c r="C43" s="46" t="s">
        <v>70</v>
      </c>
      <c r="D43" s="46" t="s">
        <v>73</v>
      </c>
      <c r="E43" s="46" t="s">
        <v>465</v>
      </c>
      <c r="F43" s="47"/>
      <c r="G43" s="47"/>
      <c r="H43" s="51">
        <f aca="true" t="shared" si="3" ref="H43:J45">H44</f>
        <v>132.3</v>
      </c>
      <c r="I43" s="51">
        <f t="shared" si="3"/>
        <v>0</v>
      </c>
      <c r="J43" s="100">
        <f t="shared" si="3"/>
        <v>132.3</v>
      </c>
    </row>
    <row r="44" spans="2:10" s="10" customFormat="1" ht="30">
      <c r="B44" s="70" t="s">
        <v>134</v>
      </c>
      <c r="C44" s="46" t="s">
        <v>70</v>
      </c>
      <c r="D44" s="46" t="s">
        <v>73</v>
      </c>
      <c r="E44" s="46" t="s">
        <v>465</v>
      </c>
      <c r="F44" s="46" t="s">
        <v>135</v>
      </c>
      <c r="G44" s="46"/>
      <c r="H44" s="51">
        <f t="shared" si="3"/>
        <v>132.3</v>
      </c>
      <c r="I44" s="51">
        <f t="shared" si="3"/>
        <v>0</v>
      </c>
      <c r="J44" s="100">
        <f t="shared" si="3"/>
        <v>132.3</v>
      </c>
    </row>
    <row r="45" spans="2:10" s="10" customFormat="1" ht="30">
      <c r="B45" s="71" t="s">
        <v>138</v>
      </c>
      <c r="C45" s="46" t="s">
        <v>70</v>
      </c>
      <c r="D45" s="46" t="s">
        <v>73</v>
      </c>
      <c r="E45" s="46" t="s">
        <v>465</v>
      </c>
      <c r="F45" s="46" t="s">
        <v>137</v>
      </c>
      <c r="G45" s="46"/>
      <c r="H45" s="51">
        <f t="shared" si="3"/>
        <v>132.3</v>
      </c>
      <c r="I45" s="51">
        <f t="shared" si="3"/>
        <v>0</v>
      </c>
      <c r="J45" s="100">
        <f t="shared" si="3"/>
        <v>132.3</v>
      </c>
    </row>
    <row r="46" spans="2:10" s="10" customFormat="1" ht="15">
      <c r="B46" s="72" t="s">
        <v>120</v>
      </c>
      <c r="C46" s="47" t="s">
        <v>70</v>
      </c>
      <c r="D46" s="47" t="s">
        <v>73</v>
      </c>
      <c r="E46" s="47" t="s">
        <v>465</v>
      </c>
      <c r="F46" s="47" t="s">
        <v>137</v>
      </c>
      <c r="G46" s="47" t="s">
        <v>105</v>
      </c>
      <c r="H46" s="53">
        <f>'вед.прил 9'!I349</f>
        <v>132.3</v>
      </c>
      <c r="I46" s="53">
        <f>'вед.прил 9'!J349</f>
        <v>0</v>
      </c>
      <c r="J46" s="101">
        <f>'вед.прил 9'!K349</f>
        <v>132.3</v>
      </c>
    </row>
    <row r="47" spans="2:10" s="10" customFormat="1" ht="45">
      <c r="B47" s="71" t="s">
        <v>186</v>
      </c>
      <c r="C47" s="46" t="s">
        <v>70</v>
      </c>
      <c r="D47" s="46" t="s">
        <v>73</v>
      </c>
      <c r="E47" s="46" t="s">
        <v>267</v>
      </c>
      <c r="F47" s="46"/>
      <c r="G47" s="46"/>
      <c r="H47" s="51">
        <f>H48</f>
        <v>30</v>
      </c>
      <c r="I47" s="51">
        <f>I48</f>
        <v>0</v>
      </c>
      <c r="J47" s="100">
        <f t="shared" si="0"/>
        <v>30</v>
      </c>
    </row>
    <row r="48" spans="2:10" s="10" customFormat="1" ht="45">
      <c r="B48" s="71" t="s">
        <v>399</v>
      </c>
      <c r="C48" s="46" t="s">
        <v>70</v>
      </c>
      <c r="D48" s="46" t="s">
        <v>73</v>
      </c>
      <c r="E48" s="46" t="s">
        <v>400</v>
      </c>
      <c r="F48" s="46"/>
      <c r="G48" s="46"/>
      <c r="H48" s="51">
        <f>H49</f>
        <v>30</v>
      </c>
      <c r="I48" s="51">
        <f>I49</f>
        <v>0</v>
      </c>
      <c r="J48" s="100">
        <f t="shared" si="0"/>
        <v>30</v>
      </c>
    </row>
    <row r="49" spans="2:10" s="10" customFormat="1" ht="18" customHeight="1">
      <c r="B49" s="71" t="s">
        <v>301</v>
      </c>
      <c r="C49" s="46" t="s">
        <v>70</v>
      </c>
      <c r="D49" s="46" t="s">
        <v>73</v>
      </c>
      <c r="E49" s="46" t="s">
        <v>401</v>
      </c>
      <c r="F49" s="46"/>
      <c r="G49" s="46"/>
      <c r="H49" s="51">
        <f>H50+H53</f>
        <v>30</v>
      </c>
      <c r="I49" s="51">
        <f>I50+I53</f>
        <v>0</v>
      </c>
      <c r="J49" s="100">
        <f t="shared" si="0"/>
        <v>30</v>
      </c>
    </row>
    <row r="50" spans="2:10" s="15" customFormat="1" ht="73.5" customHeight="1">
      <c r="B50" s="70" t="s">
        <v>257</v>
      </c>
      <c r="C50" s="102" t="s">
        <v>70</v>
      </c>
      <c r="D50" s="102" t="s">
        <v>73</v>
      </c>
      <c r="E50" s="46" t="s">
        <v>401</v>
      </c>
      <c r="F50" s="102" t="s">
        <v>132</v>
      </c>
      <c r="G50" s="102"/>
      <c r="H50" s="51">
        <f>H51</f>
        <v>10</v>
      </c>
      <c r="I50" s="51">
        <f>I51</f>
        <v>0</v>
      </c>
      <c r="J50" s="100">
        <f t="shared" si="0"/>
        <v>10</v>
      </c>
    </row>
    <row r="51" spans="2:10" s="15" customFormat="1" ht="30" customHeight="1">
      <c r="B51" s="70" t="s">
        <v>136</v>
      </c>
      <c r="C51" s="46" t="s">
        <v>70</v>
      </c>
      <c r="D51" s="46" t="s">
        <v>73</v>
      </c>
      <c r="E51" s="46" t="s">
        <v>401</v>
      </c>
      <c r="F51" s="46" t="s">
        <v>133</v>
      </c>
      <c r="G51" s="46"/>
      <c r="H51" s="51">
        <f>H52</f>
        <v>10</v>
      </c>
      <c r="I51" s="51">
        <f>I52</f>
        <v>0</v>
      </c>
      <c r="J51" s="100">
        <f t="shared" si="0"/>
        <v>10</v>
      </c>
    </row>
    <row r="52" spans="2:10" s="15" customFormat="1" ht="15">
      <c r="B52" s="72" t="s">
        <v>120</v>
      </c>
      <c r="C52" s="47" t="s">
        <v>70</v>
      </c>
      <c r="D52" s="47" t="s">
        <v>73</v>
      </c>
      <c r="E52" s="47" t="s">
        <v>401</v>
      </c>
      <c r="F52" s="47" t="s">
        <v>133</v>
      </c>
      <c r="G52" s="47" t="s">
        <v>105</v>
      </c>
      <c r="H52" s="53">
        <f>'вед.прил 9'!I355</f>
        <v>10</v>
      </c>
      <c r="I52" s="53">
        <f>'вед.прил 9'!J355</f>
        <v>0</v>
      </c>
      <c r="J52" s="101">
        <f t="shared" si="0"/>
        <v>10</v>
      </c>
    </row>
    <row r="53" spans="2:10" s="15" customFormat="1" ht="30.75" customHeight="1">
      <c r="B53" s="70" t="s">
        <v>134</v>
      </c>
      <c r="C53" s="46" t="s">
        <v>70</v>
      </c>
      <c r="D53" s="46" t="s">
        <v>73</v>
      </c>
      <c r="E53" s="46" t="s">
        <v>401</v>
      </c>
      <c r="F53" s="46" t="s">
        <v>135</v>
      </c>
      <c r="G53" s="46"/>
      <c r="H53" s="52">
        <f>H54</f>
        <v>20</v>
      </c>
      <c r="I53" s="52">
        <f>I54</f>
        <v>0</v>
      </c>
      <c r="J53" s="100">
        <f t="shared" si="0"/>
        <v>20</v>
      </c>
    </row>
    <row r="54" spans="2:10" s="15" customFormat="1" ht="30">
      <c r="B54" s="71" t="s">
        <v>138</v>
      </c>
      <c r="C54" s="46" t="s">
        <v>70</v>
      </c>
      <c r="D54" s="46" t="s">
        <v>73</v>
      </c>
      <c r="E54" s="46" t="s">
        <v>401</v>
      </c>
      <c r="F54" s="46" t="s">
        <v>137</v>
      </c>
      <c r="G54" s="46"/>
      <c r="H54" s="52">
        <f>H55</f>
        <v>20</v>
      </c>
      <c r="I54" s="52">
        <f>I55</f>
        <v>0</v>
      </c>
      <c r="J54" s="100">
        <f t="shared" si="0"/>
        <v>20</v>
      </c>
    </row>
    <row r="55" spans="2:10" s="15" customFormat="1" ht="15">
      <c r="B55" s="74" t="s">
        <v>120</v>
      </c>
      <c r="C55" s="47" t="s">
        <v>70</v>
      </c>
      <c r="D55" s="47" t="s">
        <v>73</v>
      </c>
      <c r="E55" s="47" t="s">
        <v>401</v>
      </c>
      <c r="F55" s="47" t="s">
        <v>137</v>
      </c>
      <c r="G55" s="47" t="s">
        <v>105</v>
      </c>
      <c r="H55" s="54">
        <f>'вед.прил 9'!I358</f>
        <v>20</v>
      </c>
      <c r="I55" s="54">
        <f>'вед.прил 9'!J358</f>
        <v>0</v>
      </c>
      <c r="J55" s="101">
        <f t="shared" si="0"/>
        <v>20</v>
      </c>
    </row>
    <row r="56" spans="2:10" s="15" customFormat="1" ht="14.25">
      <c r="B56" s="73" t="s">
        <v>436</v>
      </c>
      <c r="C56" s="48" t="s">
        <v>70</v>
      </c>
      <c r="D56" s="48" t="s">
        <v>75</v>
      </c>
      <c r="E56" s="48"/>
      <c r="F56" s="48"/>
      <c r="G56" s="48"/>
      <c r="H56" s="49">
        <f aca="true" t="shared" si="4" ref="H56:I60">H57</f>
        <v>401.8</v>
      </c>
      <c r="I56" s="49">
        <f t="shared" si="4"/>
        <v>-126.8</v>
      </c>
      <c r="J56" s="99">
        <f t="shared" si="0"/>
        <v>275</v>
      </c>
    </row>
    <row r="57" spans="2:10" s="15" customFormat="1" ht="15">
      <c r="B57" s="71" t="s">
        <v>40</v>
      </c>
      <c r="C57" s="46" t="s">
        <v>70</v>
      </c>
      <c r="D57" s="46" t="s">
        <v>75</v>
      </c>
      <c r="E57" s="46" t="s">
        <v>273</v>
      </c>
      <c r="F57" s="46"/>
      <c r="G57" s="46"/>
      <c r="H57" s="52">
        <f t="shared" si="4"/>
        <v>401.8</v>
      </c>
      <c r="I57" s="52">
        <f t="shared" si="4"/>
        <v>-126.8</v>
      </c>
      <c r="J57" s="100">
        <f t="shared" si="0"/>
        <v>275</v>
      </c>
    </row>
    <row r="58" spans="2:10" s="15" customFormat="1" ht="75">
      <c r="B58" s="70" t="s">
        <v>8</v>
      </c>
      <c r="C58" s="46" t="s">
        <v>70</v>
      </c>
      <c r="D58" s="46" t="s">
        <v>75</v>
      </c>
      <c r="E58" s="46" t="s">
        <v>9</v>
      </c>
      <c r="F58" s="46"/>
      <c r="G58" s="46"/>
      <c r="H58" s="52">
        <f t="shared" si="4"/>
        <v>401.8</v>
      </c>
      <c r="I58" s="52">
        <f t="shared" si="4"/>
        <v>-126.8</v>
      </c>
      <c r="J58" s="100">
        <f t="shared" si="0"/>
        <v>275</v>
      </c>
    </row>
    <row r="59" spans="2:10" s="15" customFormat="1" ht="30">
      <c r="B59" s="70" t="s">
        <v>134</v>
      </c>
      <c r="C59" s="46" t="s">
        <v>70</v>
      </c>
      <c r="D59" s="46" t="s">
        <v>75</v>
      </c>
      <c r="E59" s="46" t="s">
        <v>9</v>
      </c>
      <c r="F59" s="46" t="s">
        <v>135</v>
      </c>
      <c r="G59" s="46"/>
      <c r="H59" s="52">
        <f t="shared" si="4"/>
        <v>401.8</v>
      </c>
      <c r="I59" s="52">
        <f t="shared" si="4"/>
        <v>-126.8</v>
      </c>
      <c r="J59" s="100">
        <f t="shared" si="0"/>
        <v>275</v>
      </c>
    </row>
    <row r="60" spans="2:10" s="15" customFormat="1" ht="30">
      <c r="B60" s="71" t="s">
        <v>138</v>
      </c>
      <c r="C60" s="46" t="s">
        <v>70</v>
      </c>
      <c r="D60" s="46" t="s">
        <v>75</v>
      </c>
      <c r="E60" s="46" t="s">
        <v>9</v>
      </c>
      <c r="F60" s="46" t="s">
        <v>137</v>
      </c>
      <c r="G60" s="46"/>
      <c r="H60" s="52">
        <f t="shared" si="4"/>
        <v>401.8</v>
      </c>
      <c r="I60" s="52">
        <f t="shared" si="4"/>
        <v>-126.8</v>
      </c>
      <c r="J60" s="100">
        <f t="shared" si="0"/>
        <v>275</v>
      </c>
    </row>
    <row r="61" spans="2:10" s="15" customFormat="1" ht="15">
      <c r="B61" s="74" t="s">
        <v>121</v>
      </c>
      <c r="C61" s="47" t="s">
        <v>70</v>
      </c>
      <c r="D61" s="47" t="s">
        <v>75</v>
      </c>
      <c r="E61" s="47" t="s">
        <v>9</v>
      </c>
      <c r="F61" s="47" t="s">
        <v>137</v>
      </c>
      <c r="G61" s="47" t="s">
        <v>106</v>
      </c>
      <c r="H61" s="54">
        <f>'вед.прил 9'!I364</f>
        <v>401.8</v>
      </c>
      <c r="I61" s="54">
        <f>'вед.прил 9'!J364</f>
        <v>-126.8</v>
      </c>
      <c r="J61" s="101">
        <f t="shared" si="0"/>
        <v>275</v>
      </c>
    </row>
    <row r="62" spans="2:10" s="16" customFormat="1" ht="42.75">
      <c r="B62" s="73" t="s">
        <v>237</v>
      </c>
      <c r="C62" s="48" t="s">
        <v>70</v>
      </c>
      <c r="D62" s="48" t="s">
        <v>78</v>
      </c>
      <c r="E62" s="48"/>
      <c r="F62" s="48"/>
      <c r="G62" s="48"/>
      <c r="H62" s="49">
        <f>H63</f>
        <v>6254.2</v>
      </c>
      <c r="I62" s="49">
        <f>I63</f>
        <v>0</v>
      </c>
      <c r="J62" s="99">
        <f t="shared" si="0"/>
        <v>6254.2</v>
      </c>
    </row>
    <row r="63" spans="2:10" s="16" customFormat="1" ht="15">
      <c r="B63" s="70" t="s">
        <v>40</v>
      </c>
      <c r="C63" s="46" t="s">
        <v>70</v>
      </c>
      <c r="D63" s="46" t="s">
        <v>78</v>
      </c>
      <c r="E63" s="46" t="s">
        <v>273</v>
      </c>
      <c r="F63" s="46"/>
      <c r="G63" s="46"/>
      <c r="H63" s="52">
        <f>H64</f>
        <v>6254.2</v>
      </c>
      <c r="I63" s="52">
        <f>I64</f>
        <v>0</v>
      </c>
      <c r="J63" s="100">
        <f t="shared" si="0"/>
        <v>6254.2</v>
      </c>
    </row>
    <row r="64" spans="2:10" s="16" customFormat="1" ht="30">
      <c r="B64" s="75" t="s">
        <v>131</v>
      </c>
      <c r="C64" s="46" t="s">
        <v>70</v>
      </c>
      <c r="D64" s="46" t="s">
        <v>78</v>
      </c>
      <c r="E64" s="46" t="s">
        <v>274</v>
      </c>
      <c r="F64" s="46"/>
      <c r="G64" s="46"/>
      <c r="H64" s="52">
        <f>H65+H68+H71</f>
        <v>6254.2</v>
      </c>
      <c r="I64" s="52">
        <f>I65+I68+I71</f>
        <v>0</v>
      </c>
      <c r="J64" s="100">
        <f t="shared" si="0"/>
        <v>6254.2</v>
      </c>
    </row>
    <row r="65" spans="2:10" s="16" customFormat="1" ht="73.5" customHeight="1">
      <c r="B65" s="70" t="s">
        <v>257</v>
      </c>
      <c r="C65" s="46" t="s">
        <v>70</v>
      </c>
      <c r="D65" s="46" t="s">
        <v>78</v>
      </c>
      <c r="E65" s="46" t="s">
        <v>274</v>
      </c>
      <c r="F65" s="46" t="s">
        <v>132</v>
      </c>
      <c r="G65" s="46"/>
      <c r="H65" s="52">
        <f>H66</f>
        <v>5920.4</v>
      </c>
      <c r="I65" s="52">
        <f>I66</f>
        <v>0</v>
      </c>
      <c r="J65" s="100">
        <f t="shared" si="0"/>
        <v>5920.4</v>
      </c>
    </row>
    <row r="66" spans="2:10" s="16" customFormat="1" ht="28.5" customHeight="1">
      <c r="B66" s="70" t="s">
        <v>136</v>
      </c>
      <c r="C66" s="46" t="s">
        <v>70</v>
      </c>
      <c r="D66" s="46" t="s">
        <v>78</v>
      </c>
      <c r="E66" s="46" t="s">
        <v>274</v>
      </c>
      <c r="F66" s="46" t="s">
        <v>133</v>
      </c>
      <c r="G66" s="46"/>
      <c r="H66" s="52">
        <f>H67</f>
        <v>5920.4</v>
      </c>
      <c r="I66" s="52">
        <f>I67</f>
        <v>0</v>
      </c>
      <c r="J66" s="100">
        <f t="shared" si="0"/>
        <v>5920.4</v>
      </c>
    </row>
    <row r="67" spans="2:10" s="16" customFormat="1" ht="15">
      <c r="B67" s="72" t="s">
        <v>120</v>
      </c>
      <c r="C67" s="47" t="s">
        <v>70</v>
      </c>
      <c r="D67" s="47" t="s">
        <v>78</v>
      </c>
      <c r="E67" s="47" t="s">
        <v>274</v>
      </c>
      <c r="F67" s="47" t="s">
        <v>133</v>
      </c>
      <c r="G67" s="47" t="s">
        <v>105</v>
      </c>
      <c r="H67" s="53">
        <f>'вед.прил 9'!I45+'вед.прил 9'!I953</f>
        <v>5920.4</v>
      </c>
      <c r="I67" s="53">
        <f>'вед.прил 9'!J45+'вед.прил 9'!J953</f>
        <v>0</v>
      </c>
      <c r="J67" s="101">
        <f t="shared" si="0"/>
        <v>5920.4</v>
      </c>
    </row>
    <row r="68" spans="2:10" s="21" customFormat="1" ht="30" customHeight="1">
      <c r="B68" s="71" t="s">
        <v>134</v>
      </c>
      <c r="C68" s="46" t="s">
        <v>70</v>
      </c>
      <c r="D68" s="46" t="s">
        <v>78</v>
      </c>
      <c r="E68" s="46" t="s">
        <v>274</v>
      </c>
      <c r="F68" s="46" t="s">
        <v>135</v>
      </c>
      <c r="G68" s="46"/>
      <c r="H68" s="51">
        <f>H69</f>
        <v>330.3</v>
      </c>
      <c r="I68" s="51">
        <f>I69</f>
        <v>0</v>
      </c>
      <c r="J68" s="100">
        <f t="shared" si="0"/>
        <v>330.3</v>
      </c>
    </row>
    <row r="69" spans="2:10" ht="30">
      <c r="B69" s="71" t="s">
        <v>138</v>
      </c>
      <c r="C69" s="46" t="s">
        <v>70</v>
      </c>
      <c r="D69" s="46" t="s">
        <v>78</v>
      </c>
      <c r="E69" s="46" t="s">
        <v>274</v>
      </c>
      <c r="F69" s="46" t="s">
        <v>137</v>
      </c>
      <c r="G69" s="46"/>
      <c r="H69" s="51">
        <f>H70</f>
        <v>330.3</v>
      </c>
      <c r="I69" s="51">
        <f>I70</f>
        <v>0</v>
      </c>
      <c r="J69" s="100">
        <f t="shared" si="0"/>
        <v>330.3</v>
      </c>
    </row>
    <row r="70" spans="2:10" ht="15">
      <c r="B70" s="72" t="s">
        <v>120</v>
      </c>
      <c r="C70" s="47" t="s">
        <v>70</v>
      </c>
      <c r="D70" s="47" t="s">
        <v>78</v>
      </c>
      <c r="E70" s="47" t="s">
        <v>274</v>
      </c>
      <c r="F70" s="47" t="s">
        <v>137</v>
      </c>
      <c r="G70" s="47" t="s">
        <v>105</v>
      </c>
      <c r="H70" s="53">
        <f>'вед.прил 9'!I48+'вед.прил 9'!I956</f>
        <v>330.3</v>
      </c>
      <c r="I70" s="53">
        <f>'вед.прил 9'!J48+'вед.прил 9'!J956</f>
        <v>0</v>
      </c>
      <c r="J70" s="101">
        <f t="shared" si="0"/>
        <v>330.3</v>
      </c>
    </row>
    <row r="71" spans="2:10" ht="15">
      <c r="B71" s="71" t="s">
        <v>147</v>
      </c>
      <c r="C71" s="46" t="s">
        <v>70</v>
      </c>
      <c r="D71" s="46" t="s">
        <v>78</v>
      </c>
      <c r="E71" s="46" t="s">
        <v>274</v>
      </c>
      <c r="F71" s="46" t="s">
        <v>146</v>
      </c>
      <c r="G71" s="46"/>
      <c r="H71" s="51">
        <f>H72</f>
        <v>3.5</v>
      </c>
      <c r="I71" s="51">
        <f>I72</f>
        <v>0</v>
      </c>
      <c r="J71" s="100">
        <f t="shared" si="0"/>
        <v>3.5</v>
      </c>
    </row>
    <row r="72" spans="2:10" ht="15">
      <c r="B72" s="71" t="s">
        <v>149</v>
      </c>
      <c r="C72" s="46" t="s">
        <v>70</v>
      </c>
      <c r="D72" s="46" t="s">
        <v>78</v>
      </c>
      <c r="E72" s="46" t="s">
        <v>274</v>
      </c>
      <c r="F72" s="46" t="s">
        <v>148</v>
      </c>
      <c r="G72" s="46"/>
      <c r="H72" s="51">
        <f>H73</f>
        <v>3.5</v>
      </c>
      <c r="I72" s="51">
        <f>I73</f>
        <v>0</v>
      </c>
      <c r="J72" s="100">
        <f t="shared" si="0"/>
        <v>3.5</v>
      </c>
    </row>
    <row r="73" spans="2:10" ht="15">
      <c r="B73" s="72" t="s">
        <v>120</v>
      </c>
      <c r="C73" s="47" t="s">
        <v>70</v>
      </c>
      <c r="D73" s="47" t="s">
        <v>78</v>
      </c>
      <c r="E73" s="47" t="s">
        <v>274</v>
      </c>
      <c r="F73" s="47" t="s">
        <v>148</v>
      </c>
      <c r="G73" s="47" t="s">
        <v>105</v>
      </c>
      <c r="H73" s="53">
        <f>'вед.прил 9'!I959+'вед.прил 9'!I51</f>
        <v>3.5</v>
      </c>
      <c r="I73" s="53">
        <f>'вед.прил 9'!J959+'вед.прил 9'!J51</f>
        <v>0</v>
      </c>
      <c r="J73" s="101">
        <f t="shared" si="0"/>
        <v>3.5</v>
      </c>
    </row>
    <row r="74" spans="2:10" ht="14.25">
      <c r="B74" s="76" t="s">
        <v>55</v>
      </c>
      <c r="C74" s="48" t="s">
        <v>70</v>
      </c>
      <c r="D74" s="48" t="s">
        <v>88</v>
      </c>
      <c r="E74" s="48"/>
      <c r="F74" s="48"/>
      <c r="G74" s="48"/>
      <c r="H74" s="50">
        <f aca="true" t="shared" si="5" ref="H74:I78">H75</f>
        <v>100</v>
      </c>
      <c r="I74" s="50">
        <f t="shared" si="5"/>
        <v>0</v>
      </c>
      <c r="J74" s="99">
        <f t="shared" si="0"/>
        <v>100</v>
      </c>
    </row>
    <row r="75" spans="2:10" ht="15">
      <c r="B75" s="71" t="s">
        <v>40</v>
      </c>
      <c r="C75" s="46" t="s">
        <v>70</v>
      </c>
      <c r="D75" s="46" t="s">
        <v>88</v>
      </c>
      <c r="E75" s="46" t="s">
        <v>273</v>
      </c>
      <c r="F75" s="46"/>
      <c r="G75" s="46"/>
      <c r="H75" s="51">
        <f t="shared" si="5"/>
        <v>100</v>
      </c>
      <c r="I75" s="51">
        <f t="shared" si="5"/>
        <v>0</v>
      </c>
      <c r="J75" s="100">
        <f aca="true" t="shared" si="6" ref="J75:J150">H75+I75</f>
        <v>100</v>
      </c>
    </row>
    <row r="76" spans="2:10" ht="30">
      <c r="B76" s="71" t="s">
        <v>252</v>
      </c>
      <c r="C76" s="46" t="s">
        <v>70</v>
      </c>
      <c r="D76" s="46" t="s">
        <v>88</v>
      </c>
      <c r="E76" s="46" t="s">
        <v>397</v>
      </c>
      <c r="F76" s="46"/>
      <c r="G76" s="46"/>
      <c r="H76" s="51">
        <f t="shared" si="5"/>
        <v>100</v>
      </c>
      <c r="I76" s="51">
        <f t="shared" si="5"/>
        <v>0</v>
      </c>
      <c r="J76" s="100">
        <f t="shared" si="6"/>
        <v>100</v>
      </c>
    </row>
    <row r="77" spans="2:10" ht="21" customHeight="1">
      <c r="B77" s="70" t="s">
        <v>147</v>
      </c>
      <c r="C77" s="46" t="s">
        <v>70</v>
      </c>
      <c r="D77" s="46" t="s">
        <v>88</v>
      </c>
      <c r="E77" s="46" t="s">
        <v>397</v>
      </c>
      <c r="F77" s="46" t="s">
        <v>146</v>
      </c>
      <c r="G77" s="46"/>
      <c r="H77" s="52">
        <f t="shared" si="5"/>
        <v>100</v>
      </c>
      <c r="I77" s="52">
        <f t="shared" si="5"/>
        <v>0</v>
      </c>
      <c r="J77" s="100">
        <f t="shared" si="6"/>
        <v>100</v>
      </c>
    </row>
    <row r="78" spans="2:10" ht="15">
      <c r="B78" s="71" t="s">
        <v>419</v>
      </c>
      <c r="C78" s="46" t="s">
        <v>70</v>
      </c>
      <c r="D78" s="46" t="s">
        <v>88</v>
      </c>
      <c r="E78" s="46" t="s">
        <v>397</v>
      </c>
      <c r="F78" s="46" t="s">
        <v>418</v>
      </c>
      <c r="G78" s="46"/>
      <c r="H78" s="52">
        <f t="shared" si="5"/>
        <v>100</v>
      </c>
      <c r="I78" s="52">
        <f t="shared" si="5"/>
        <v>0</v>
      </c>
      <c r="J78" s="100">
        <f t="shared" si="6"/>
        <v>100</v>
      </c>
    </row>
    <row r="79" spans="2:10" ht="15">
      <c r="B79" s="74" t="s">
        <v>120</v>
      </c>
      <c r="C79" s="47" t="s">
        <v>70</v>
      </c>
      <c r="D79" s="47" t="s">
        <v>88</v>
      </c>
      <c r="E79" s="47" t="s">
        <v>397</v>
      </c>
      <c r="F79" s="47" t="s">
        <v>418</v>
      </c>
      <c r="G79" s="47" t="s">
        <v>105</v>
      </c>
      <c r="H79" s="54">
        <f>'вед.прил 9'!I370</f>
        <v>100</v>
      </c>
      <c r="I79" s="54">
        <f>'вед.прил 9'!J370</f>
        <v>0</v>
      </c>
      <c r="J79" s="101">
        <f t="shared" si="6"/>
        <v>100</v>
      </c>
    </row>
    <row r="80" spans="2:10" s="9" customFormat="1" ht="14.25">
      <c r="B80" s="91" t="s">
        <v>56</v>
      </c>
      <c r="C80" s="48" t="s">
        <v>70</v>
      </c>
      <c r="D80" s="48" t="s">
        <v>112</v>
      </c>
      <c r="E80" s="48"/>
      <c r="F80" s="48"/>
      <c r="G80" s="48"/>
      <c r="H80" s="49">
        <f>H81+H147+H159+H153</f>
        <v>11180.300000000001</v>
      </c>
      <c r="I80" s="49">
        <f>I81+I147+I159+I153</f>
        <v>-280.6</v>
      </c>
      <c r="J80" s="99">
        <f t="shared" si="6"/>
        <v>10899.7</v>
      </c>
    </row>
    <row r="81" spans="2:10" ht="15">
      <c r="B81" s="70" t="s">
        <v>40</v>
      </c>
      <c r="C81" s="46" t="s">
        <v>70</v>
      </c>
      <c r="D81" s="46" t="s">
        <v>112</v>
      </c>
      <c r="E81" s="46" t="s">
        <v>268</v>
      </c>
      <c r="F81" s="46"/>
      <c r="G81" s="46"/>
      <c r="H81" s="51">
        <f>H82+H89+H96+H103+H115+H133+H129+H122+H143</f>
        <v>10867.300000000001</v>
      </c>
      <c r="I81" s="51">
        <f>I82+I89+I96+I103+I115+I133+I129+I122+I143</f>
        <v>-280.6</v>
      </c>
      <c r="J81" s="100">
        <f t="shared" si="6"/>
        <v>10586.7</v>
      </c>
    </row>
    <row r="82" spans="2:10" s="9" customFormat="1" ht="108.75" customHeight="1">
      <c r="B82" s="78" t="s">
        <v>50</v>
      </c>
      <c r="C82" s="46" t="s">
        <v>70</v>
      </c>
      <c r="D82" s="46" t="s">
        <v>112</v>
      </c>
      <c r="E82" s="46" t="s">
        <v>269</v>
      </c>
      <c r="F82" s="48"/>
      <c r="G82" s="48"/>
      <c r="H82" s="51">
        <f>H84+H86</f>
        <v>327.7</v>
      </c>
      <c r="I82" s="51">
        <f>I84+I86</f>
        <v>0</v>
      </c>
      <c r="J82" s="100">
        <f t="shared" si="6"/>
        <v>327.7</v>
      </c>
    </row>
    <row r="83" spans="2:10" s="9" customFormat="1" ht="73.5" customHeight="1">
      <c r="B83" s="70" t="s">
        <v>257</v>
      </c>
      <c r="C83" s="102" t="s">
        <v>70</v>
      </c>
      <c r="D83" s="102" t="s">
        <v>112</v>
      </c>
      <c r="E83" s="46" t="s">
        <v>269</v>
      </c>
      <c r="F83" s="102" t="s">
        <v>132</v>
      </c>
      <c r="G83" s="103"/>
      <c r="H83" s="51">
        <f>H84</f>
        <v>319.7</v>
      </c>
      <c r="I83" s="51">
        <f>I84</f>
        <v>0</v>
      </c>
      <c r="J83" s="100">
        <f t="shared" si="6"/>
        <v>319.7</v>
      </c>
    </row>
    <row r="84" spans="2:10" s="9" customFormat="1" ht="30" customHeight="1">
      <c r="B84" s="70" t="s">
        <v>136</v>
      </c>
      <c r="C84" s="46" t="s">
        <v>70</v>
      </c>
      <c r="D84" s="46" t="s">
        <v>112</v>
      </c>
      <c r="E84" s="46" t="s">
        <v>269</v>
      </c>
      <c r="F84" s="46" t="s">
        <v>133</v>
      </c>
      <c r="G84" s="46"/>
      <c r="H84" s="52">
        <f>H85</f>
        <v>319.7</v>
      </c>
      <c r="I84" s="52">
        <f>I85</f>
        <v>0</v>
      </c>
      <c r="J84" s="100">
        <f t="shared" si="6"/>
        <v>319.7</v>
      </c>
    </row>
    <row r="85" spans="2:10" s="17" customFormat="1" ht="15">
      <c r="B85" s="72" t="s">
        <v>121</v>
      </c>
      <c r="C85" s="47" t="s">
        <v>70</v>
      </c>
      <c r="D85" s="47" t="s">
        <v>112</v>
      </c>
      <c r="E85" s="47" t="s">
        <v>269</v>
      </c>
      <c r="F85" s="47" t="s">
        <v>133</v>
      </c>
      <c r="G85" s="47" t="s">
        <v>106</v>
      </c>
      <c r="H85" s="53">
        <f>'вед.прил 9'!I410</f>
        <v>319.7</v>
      </c>
      <c r="I85" s="53">
        <f>'вед.прил 9'!J410</f>
        <v>0</v>
      </c>
      <c r="J85" s="101">
        <f t="shared" si="6"/>
        <v>319.7</v>
      </c>
    </row>
    <row r="86" spans="2:10" s="12" customFormat="1" ht="28.5" customHeight="1">
      <c r="B86" s="70" t="s">
        <v>134</v>
      </c>
      <c r="C86" s="46" t="s">
        <v>70</v>
      </c>
      <c r="D86" s="46" t="s">
        <v>112</v>
      </c>
      <c r="E86" s="46" t="s">
        <v>269</v>
      </c>
      <c r="F86" s="46" t="s">
        <v>135</v>
      </c>
      <c r="G86" s="46"/>
      <c r="H86" s="52">
        <f>H87</f>
        <v>8</v>
      </c>
      <c r="I86" s="52">
        <f>I87</f>
        <v>0</v>
      </c>
      <c r="J86" s="100">
        <f t="shared" si="6"/>
        <v>8</v>
      </c>
    </row>
    <row r="87" spans="2:10" s="12" customFormat="1" ht="30">
      <c r="B87" s="71" t="s">
        <v>138</v>
      </c>
      <c r="C87" s="46" t="s">
        <v>70</v>
      </c>
      <c r="D87" s="46" t="s">
        <v>112</v>
      </c>
      <c r="E87" s="46" t="s">
        <v>269</v>
      </c>
      <c r="F87" s="46" t="s">
        <v>137</v>
      </c>
      <c r="G87" s="46"/>
      <c r="H87" s="52">
        <f>H88</f>
        <v>8</v>
      </c>
      <c r="I87" s="52">
        <f>I88</f>
        <v>0</v>
      </c>
      <c r="J87" s="100">
        <f t="shared" si="6"/>
        <v>8</v>
      </c>
    </row>
    <row r="88" spans="2:10" s="12" customFormat="1" ht="15">
      <c r="B88" s="74" t="s">
        <v>121</v>
      </c>
      <c r="C88" s="47" t="s">
        <v>70</v>
      </c>
      <c r="D88" s="47" t="s">
        <v>112</v>
      </c>
      <c r="E88" s="47" t="s">
        <v>269</v>
      </c>
      <c r="F88" s="47" t="s">
        <v>137</v>
      </c>
      <c r="G88" s="47" t="s">
        <v>106</v>
      </c>
      <c r="H88" s="54">
        <f>'вед.прил 9'!I414</f>
        <v>8</v>
      </c>
      <c r="I88" s="54">
        <f>'вед.прил 9'!J414</f>
        <v>0</v>
      </c>
      <c r="J88" s="101">
        <f t="shared" si="6"/>
        <v>8</v>
      </c>
    </row>
    <row r="89" spans="2:10" s="12" customFormat="1" ht="75">
      <c r="B89" s="78" t="s">
        <v>49</v>
      </c>
      <c r="C89" s="46" t="s">
        <v>70</v>
      </c>
      <c r="D89" s="46" t="s">
        <v>112</v>
      </c>
      <c r="E89" s="46" t="s">
        <v>388</v>
      </c>
      <c r="F89" s="46"/>
      <c r="G89" s="46"/>
      <c r="H89" s="51">
        <f>H91+H93</f>
        <v>754.5</v>
      </c>
      <c r="I89" s="51">
        <f>I91+I93</f>
        <v>0</v>
      </c>
      <c r="J89" s="100">
        <f t="shared" si="6"/>
        <v>754.5</v>
      </c>
    </row>
    <row r="90" spans="2:10" s="12" customFormat="1" ht="73.5" customHeight="1">
      <c r="B90" s="70" t="s">
        <v>257</v>
      </c>
      <c r="C90" s="102" t="s">
        <v>70</v>
      </c>
      <c r="D90" s="102" t="s">
        <v>112</v>
      </c>
      <c r="E90" s="46" t="s">
        <v>388</v>
      </c>
      <c r="F90" s="102" t="s">
        <v>132</v>
      </c>
      <c r="G90" s="102"/>
      <c r="H90" s="51">
        <f>H91</f>
        <v>742.2</v>
      </c>
      <c r="I90" s="51">
        <f>I91</f>
        <v>0</v>
      </c>
      <c r="J90" s="100">
        <f t="shared" si="6"/>
        <v>742.2</v>
      </c>
    </row>
    <row r="91" spans="2:10" s="9" customFormat="1" ht="28.5" customHeight="1">
      <c r="B91" s="70" t="s">
        <v>136</v>
      </c>
      <c r="C91" s="46" t="s">
        <v>70</v>
      </c>
      <c r="D91" s="46" t="s">
        <v>112</v>
      </c>
      <c r="E91" s="46" t="s">
        <v>388</v>
      </c>
      <c r="F91" s="46" t="s">
        <v>133</v>
      </c>
      <c r="G91" s="46"/>
      <c r="H91" s="52">
        <f>H92</f>
        <v>742.2</v>
      </c>
      <c r="I91" s="52">
        <f>I92</f>
        <v>0</v>
      </c>
      <c r="J91" s="100">
        <f t="shared" si="6"/>
        <v>742.2</v>
      </c>
    </row>
    <row r="92" spans="2:10" s="9" customFormat="1" ht="15">
      <c r="B92" s="72" t="s">
        <v>121</v>
      </c>
      <c r="C92" s="47" t="s">
        <v>70</v>
      </c>
      <c r="D92" s="47" t="s">
        <v>112</v>
      </c>
      <c r="E92" s="47" t="s">
        <v>388</v>
      </c>
      <c r="F92" s="47" t="s">
        <v>133</v>
      </c>
      <c r="G92" s="47" t="s">
        <v>106</v>
      </c>
      <c r="H92" s="53">
        <f>'вед.прил 9'!I418</f>
        <v>742.2</v>
      </c>
      <c r="I92" s="53">
        <f>'вед.прил 9'!J418</f>
        <v>0</v>
      </c>
      <c r="J92" s="101">
        <f t="shared" si="6"/>
        <v>742.2</v>
      </c>
    </row>
    <row r="93" spans="2:10" s="9" customFormat="1" ht="31.5" customHeight="1">
      <c r="B93" s="70" t="s">
        <v>134</v>
      </c>
      <c r="C93" s="46" t="s">
        <v>70</v>
      </c>
      <c r="D93" s="46" t="s">
        <v>112</v>
      </c>
      <c r="E93" s="46" t="s">
        <v>388</v>
      </c>
      <c r="F93" s="46" t="s">
        <v>135</v>
      </c>
      <c r="G93" s="46"/>
      <c r="H93" s="52">
        <f>H94</f>
        <v>12.3</v>
      </c>
      <c r="I93" s="52">
        <f>I94</f>
        <v>0</v>
      </c>
      <c r="J93" s="100">
        <f t="shared" si="6"/>
        <v>12.3</v>
      </c>
    </row>
    <row r="94" spans="2:10" s="9" customFormat="1" ht="30">
      <c r="B94" s="71" t="s">
        <v>138</v>
      </c>
      <c r="C94" s="46" t="s">
        <v>70</v>
      </c>
      <c r="D94" s="46" t="s">
        <v>112</v>
      </c>
      <c r="E94" s="46" t="s">
        <v>388</v>
      </c>
      <c r="F94" s="46" t="s">
        <v>137</v>
      </c>
      <c r="G94" s="46"/>
      <c r="H94" s="52">
        <f>H95</f>
        <v>12.3</v>
      </c>
      <c r="I94" s="52">
        <f>I95</f>
        <v>0</v>
      </c>
      <c r="J94" s="100">
        <f t="shared" si="6"/>
        <v>12.3</v>
      </c>
    </row>
    <row r="95" spans="2:10" s="9" customFormat="1" ht="15">
      <c r="B95" s="74" t="s">
        <v>121</v>
      </c>
      <c r="C95" s="47" t="s">
        <v>70</v>
      </c>
      <c r="D95" s="47" t="s">
        <v>112</v>
      </c>
      <c r="E95" s="47" t="s">
        <v>388</v>
      </c>
      <c r="F95" s="47" t="s">
        <v>137</v>
      </c>
      <c r="G95" s="47" t="s">
        <v>106</v>
      </c>
      <c r="H95" s="54">
        <f>'вед.прил 9'!I421</f>
        <v>12.3</v>
      </c>
      <c r="I95" s="54">
        <f>'вед.прил 9'!J421</f>
        <v>0</v>
      </c>
      <c r="J95" s="101">
        <f t="shared" si="6"/>
        <v>12.3</v>
      </c>
    </row>
    <row r="96" spans="2:10" s="9" customFormat="1" ht="45">
      <c r="B96" s="78" t="s">
        <v>48</v>
      </c>
      <c r="C96" s="46" t="s">
        <v>70</v>
      </c>
      <c r="D96" s="46" t="s">
        <v>112</v>
      </c>
      <c r="E96" s="46" t="s">
        <v>387</v>
      </c>
      <c r="F96" s="46"/>
      <c r="G96" s="46"/>
      <c r="H96" s="51">
        <f>H97+H100</f>
        <v>324.4</v>
      </c>
      <c r="I96" s="51">
        <f>I97+I100</f>
        <v>0</v>
      </c>
      <c r="J96" s="100">
        <f t="shared" si="6"/>
        <v>324.4</v>
      </c>
    </row>
    <row r="97" spans="2:10" s="9" customFormat="1" ht="74.25" customHeight="1">
      <c r="B97" s="70" t="s">
        <v>257</v>
      </c>
      <c r="C97" s="102" t="s">
        <v>70</v>
      </c>
      <c r="D97" s="102" t="s">
        <v>112</v>
      </c>
      <c r="E97" s="46" t="s">
        <v>387</v>
      </c>
      <c r="F97" s="102" t="s">
        <v>132</v>
      </c>
      <c r="G97" s="102"/>
      <c r="H97" s="51">
        <f>H98</f>
        <v>321.4</v>
      </c>
      <c r="I97" s="51">
        <f>I98</f>
        <v>0</v>
      </c>
      <c r="J97" s="100">
        <f t="shared" si="6"/>
        <v>321.4</v>
      </c>
    </row>
    <row r="98" spans="2:10" s="9" customFormat="1" ht="27.75" customHeight="1">
      <c r="B98" s="70" t="s">
        <v>136</v>
      </c>
      <c r="C98" s="46" t="s">
        <v>70</v>
      </c>
      <c r="D98" s="46" t="s">
        <v>112</v>
      </c>
      <c r="E98" s="46" t="s">
        <v>387</v>
      </c>
      <c r="F98" s="46" t="s">
        <v>133</v>
      </c>
      <c r="G98" s="46"/>
      <c r="H98" s="52">
        <f>H99</f>
        <v>321.4</v>
      </c>
      <c r="I98" s="52">
        <f>I99</f>
        <v>0</v>
      </c>
      <c r="J98" s="100">
        <f t="shared" si="6"/>
        <v>321.4</v>
      </c>
    </row>
    <row r="99" spans="2:10" s="9" customFormat="1" ht="15">
      <c r="B99" s="72" t="s">
        <v>121</v>
      </c>
      <c r="C99" s="47" t="s">
        <v>70</v>
      </c>
      <c r="D99" s="47" t="s">
        <v>112</v>
      </c>
      <c r="E99" s="47" t="s">
        <v>387</v>
      </c>
      <c r="F99" s="47" t="s">
        <v>133</v>
      </c>
      <c r="G99" s="47" t="s">
        <v>106</v>
      </c>
      <c r="H99" s="53">
        <f>'вед.прил 9'!I425</f>
        <v>321.4</v>
      </c>
      <c r="I99" s="53">
        <f>'вед.прил 9'!J425</f>
        <v>0</v>
      </c>
      <c r="J99" s="101">
        <f t="shared" si="6"/>
        <v>321.4</v>
      </c>
    </row>
    <row r="100" spans="2:10" s="9" customFormat="1" ht="30">
      <c r="B100" s="70" t="s">
        <v>134</v>
      </c>
      <c r="C100" s="46" t="s">
        <v>70</v>
      </c>
      <c r="D100" s="46" t="s">
        <v>112</v>
      </c>
      <c r="E100" s="46" t="s">
        <v>387</v>
      </c>
      <c r="F100" s="46" t="s">
        <v>135</v>
      </c>
      <c r="G100" s="46"/>
      <c r="H100" s="51">
        <f>H101</f>
        <v>3</v>
      </c>
      <c r="I100" s="51">
        <f>I101</f>
        <v>0</v>
      </c>
      <c r="J100" s="100">
        <f t="shared" si="6"/>
        <v>3</v>
      </c>
    </row>
    <row r="101" spans="2:10" s="9" customFormat="1" ht="30">
      <c r="B101" s="71" t="s">
        <v>138</v>
      </c>
      <c r="C101" s="46" t="s">
        <v>70</v>
      </c>
      <c r="D101" s="46" t="s">
        <v>112</v>
      </c>
      <c r="E101" s="46" t="s">
        <v>387</v>
      </c>
      <c r="F101" s="46" t="s">
        <v>137</v>
      </c>
      <c r="G101" s="46"/>
      <c r="H101" s="51">
        <f>H102</f>
        <v>3</v>
      </c>
      <c r="I101" s="51">
        <f>I102</f>
        <v>0</v>
      </c>
      <c r="J101" s="100">
        <f t="shared" si="6"/>
        <v>3</v>
      </c>
    </row>
    <row r="102" spans="2:10" s="9" customFormat="1" ht="15">
      <c r="B102" s="72" t="s">
        <v>121</v>
      </c>
      <c r="C102" s="47" t="s">
        <v>70</v>
      </c>
      <c r="D102" s="47" t="s">
        <v>112</v>
      </c>
      <c r="E102" s="47" t="s">
        <v>387</v>
      </c>
      <c r="F102" s="47" t="s">
        <v>137</v>
      </c>
      <c r="G102" s="47" t="s">
        <v>106</v>
      </c>
      <c r="H102" s="53">
        <f>'вед.прил 9'!I428</f>
        <v>3</v>
      </c>
      <c r="I102" s="53">
        <f>'вед.прил 9'!J428</f>
        <v>0</v>
      </c>
      <c r="J102" s="101">
        <f t="shared" si="6"/>
        <v>3</v>
      </c>
    </row>
    <row r="103" spans="2:10" s="9" customFormat="1" ht="30">
      <c r="B103" s="75" t="s">
        <v>131</v>
      </c>
      <c r="C103" s="46" t="s">
        <v>70</v>
      </c>
      <c r="D103" s="46" t="s">
        <v>112</v>
      </c>
      <c r="E103" s="46" t="s">
        <v>274</v>
      </c>
      <c r="F103" s="46"/>
      <c r="G103" s="46"/>
      <c r="H103" s="51">
        <f>H105+H107+H110</f>
        <v>6380.1</v>
      </c>
      <c r="I103" s="51">
        <f>I105+I107+I110</f>
        <v>2</v>
      </c>
      <c r="J103" s="100">
        <f t="shared" si="6"/>
        <v>6382.1</v>
      </c>
    </row>
    <row r="104" spans="2:10" s="9" customFormat="1" ht="74.25" customHeight="1">
      <c r="B104" s="70" t="s">
        <v>257</v>
      </c>
      <c r="C104" s="102" t="s">
        <v>70</v>
      </c>
      <c r="D104" s="102" t="s">
        <v>112</v>
      </c>
      <c r="E104" s="46" t="s">
        <v>274</v>
      </c>
      <c r="F104" s="102" t="s">
        <v>132</v>
      </c>
      <c r="G104" s="102"/>
      <c r="H104" s="51">
        <f>H105</f>
        <v>5853</v>
      </c>
      <c r="I104" s="51">
        <f>I105</f>
        <v>0</v>
      </c>
      <c r="J104" s="100">
        <f t="shared" si="6"/>
        <v>5853</v>
      </c>
    </row>
    <row r="105" spans="2:10" ht="28.5" customHeight="1">
      <c r="B105" s="70" t="s">
        <v>136</v>
      </c>
      <c r="C105" s="46" t="s">
        <v>70</v>
      </c>
      <c r="D105" s="46" t="s">
        <v>112</v>
      </c>
      <c r="E105" s="46" t="s">
        <v>274</v>
      </c>
      <c r="F105" s="46" t="s">
        <v>133</v>
      </c>
      <c r="G105" s="46"/>
      <c r="H105" s="52">
        <f>H106</f>
        <v>5853</v>
      </c>
      <c r="I105" s="52">
        <f>I106</f>
        <v>0</v>
      </c>
      <c r="J105" s="100">
        <f t="shared" si="6"/>
        <v>5853</v>
      </c>
    </row>
    <row r="106" spans="2:10" s="16" customFormat="1" ht="15">
      <c r="B106" s="72" t="s">
        <v>120</v>
      </c>
      <c r="C106" s="46" t="s">
        <v>70</v>
      </c>
      <c r="D106" s="46" t="s">
        <v>112</v>
      </c>
      <c r="E106" s="47" t="s">
        <v>274</v>
      </c>
      <c r="F106" s="47" t="s">
        <v>133</v>
      </c>
      <c r="G106" s="47" t="s">
        <v>105</v>
      </c>
      <c r="H106" s="53">
        <f>'вед.прил 9'!I243</f>
        <v>5853</v>
      </c>
      <c r="I106" s="53">
        <f>'вед.прил 9'!J243</f>
        <v>0</v>
      </c>
      <c r="J106" s="101">
        <f t="shared" si="6"/>
        <v>5853</v>
      </c>
    </row>
    <row r="107" spans="2:10" s="16" customFormat="1" ht="28.5" customHeight="1">
      <c r="B107" s="70" t="s">
        <v>134</v>
      </c>
      <c r="C107" s="46" t="s">
        <v>70</v>
      </c>
      <c r="D107" s="46" t="s">
        <v>112</v>
      </c>
      <c r="E107" s="46" t="s">
        <v>274</v>
      </c>
      <c r="F107" s="46" t="s">
        <v>135</v>
      </c>
      <c r="G107" s="46"/>
      <c r="H107" s="52">
        <f>H108</f>
        <v>502.6</v>
      </c>
      <c r="I107" s="52">
        <f>I108</f>
        <v>0</v>
      </c>
      <c r="J107" s="100">
        <f t="shared" si="6"/>
        <v>502.6</v>
      </c>
    </row>
    <row r="108" spans="2:10" s="16" customFormat="1" ht="30">
      <c r="B108" s="71" t="s">
        <v>138</v>
      </c>
      <c r="C108" s="46" t="s">
        <v>70</v>
      </c>
      <c r="D108" s="46" t="s">
        <v>112</v>
      </c>
      <c r="E108" s="46" t="s">
        <v>274</v>
      </c>
      <c r="F108" s="46" t="s">
        <v>137</v>
      </c>
      <c r="G108" s="46"/>
      <c r="H108" s="52">
        <f>H109</f>
        <v>502.6</v>
      </c>
      <c r="I108" s="52">
        <f>I109</f>
        <v>0</v>
      </c>
      <c r="J108" s="100">
        <f t="shared" si="6"/>
        <v>502.6</v>
      </c>
    </row>
    <row r="109" spans="2:10" s="15" customFormat="1" ht="15">
      <c r="B109" s="74" t="s">
        <v>120</v>
      </c>
      <c r="C109" s="46" t="s">
        <v>70</v>
      </c>
      <c r="D109" s="46" t="s">
        <v>112</v>
      </c>
      <c r="E109" s="47" t="s">
        <v>274</v>
      </c>
      <c r="F109" s="47" t="s">
        <v>137</v>
      </c>
      <c r="G109" s="47" t="s">
        <v>105</v>
      </c>
      <c r="H109" s="54">
        <f>'вед.прил 9'!I246</f>
        <v>502.6</v>
      </c>
      <c r="I109" s="54">
        <f>'вед.прил 9'!J246</f>
        <v>0</v>
      </c>
      <c r="J109" s="101">
        <f t="shared" si="6"/>
        <v>502.6</v>
      </c>
    </row>
    <row r="110" spans="2:10" s="15" customFormat="1" ht="15">
      <c r="B110" s="71" t="s">
        <v>147</v>
      </c>
      <c r="C110" s="46" t="s">
        <v>70</v>
      </c>
      <c r="D110" s="46" t="s">
        <v>112</v>
      </c>
      <c r="E110" s="46" t="s">
        <v>274</v>
      </c>
      <c r="F110" s="46" t="s">
        <v>146</v>
      </c>
      <c r="G110" s="46"/>
      <c r="H110" s="51">
        <f>H113+H111</f>
        <v>24.5</v>
      </c>
      <c r="I110" s="51">
        <f>I113+I111</f>
        <v>2</v>
      </c>
      <c r="J110" s="100">
        <f t="shared" si="6"/>
        <v>26.5</v>
      </c>
    </row>
    <row r="111" spans="2:10" s="15" customFormat="1" ht="15">
      <c r="B111" s="71" t="s">
        <v>460</v>
      </c>
      <c r="C111" s="46" t="s">
        <v>70</v>
      </c>
      <c r="D111" s="46" t="s">
        <v>112</v>
      </c>
      <c r="E111" s="46" t="s">
        <v>274</v>
      </c>
      <c r="F111" s="46" t="s">
        <v>461</v>
      </c>
      <c r="G111" s="46"/>
      <c r="H111" s="51">
        <f>H112</f>
        <v>3</v>
      </c>
      <c r="I111" s="51">
        <f>I112</f>
        <v>2</v>
      </c>
      <c r="J111" s="100">
        <f>J112</f>
        <v>5</v>
      </c>
    </row>
    <row r="112" spans="2:10" s="15" customFormat="1" ht="15">
      <c r="B112" s="72" t="s">
        <v>120</v>
      </c>
      <c r="C112" s="47" t="s">
        <v>70</v>
      </c>
      <c r="D112" s="47" t="s">
        <v>112</v>
      </c>
      <c r="E112" s="47" t="s">
        <v>274</v>
      </c>
      <c r="F112" s="47" t="s">
        <v>461</v>
      </c>
      <c r="G112" s="47" t="s">
        <v>105</v>
      </c>
      <c r="H112" s="53">
        <f>'вед.прил 9'!I249</f>
        <v>3</v>
      </c>
      <c r="I112" s="53">
        <f>'вед.прил 9'!J249</f>
        <v>2</v>
      </c>
      <c r="J112" s="101">
        <f>'вед.прил 9'!K249</f>
        <v>5</v>
      </c>
    </row>
    <row r="113" spans="2:10" s="15" customFormat="1" ht="15">
      <c r="B113" s="71" t="s">
        <v>149</v>
      </c>
      <c r="C113" s="46" t="s">
        <v>70</v>
      </c>
      <c r="D113" s="46" t="s">
        <v>112</v>
      </c>
      <c r="E113" s="46" t="s">
        <v>274</v>
      </c>
      <c r="F113" s="46" t="s">
        <v>148</v>
      </c>
      <c r="G113" s="46"/>
      <c r="H113" s="51">
        <f>H114</f>
        <v>21.5</v>
      </c>
      <c r="I113" s="51">
        <f>I114</f>
        <v>0</v>
      </c>
      <c r="J113" s="100">
        <f t="shared" si="6"/>
        <v>21.5</v>
      </c>
    </row>
    <row r="114" spans="2:10" s="15" customFormat="1" ht="15">
      <c r="B114" s="72" t="s">
        <v>120</v>
      </c>
      <c r="C114" s="47" t="s">
        <v>70</v>
      </c>
      <c r="D114" s="47" t="s">
        <v>112</v>
      </c>
      <c r="E114" s="47" t="s">
        <v>274</v>
      </c>
      <c r="F114" s="47" t="s">
        <v>148</v>
      </c>
      <c r="G114" s="47" t="s">
        <v>105</v>
      </c>
      <c r="H114" s="53">
        <f>'вед.прил 9'!I251</f>
        <v>21.5</v>
      </c>
      <c r="I114" s="53">
        <f>'вед.прил 9'!J251</f>
        <v>0</v>
      </c>
      <c r="J114" s="101">
        <f t="shared" si="6"/>
        <v>21.5</v>
      </c>
    </row>
    <row r="115" spans="2:10" s="15" customFormat="1" ht="58.5" customHeight="1">
      <c r="B115" s="71" t="s">
        <v>233</v>
      </c>
      <c r="C115" s="46" t="s">
        <v>70</v>
      </c>
      <c r="D115" s="46" t="s">
        <v>112</v>
      </c>
      <c r="E115" s="46" t="s">
        <v>18</v>
      </c>
      <c r="F115" s="46"/>
      <c r="G115" s="46"/>
      <c r="H115" s="51">
        <f>H116+H119</f>
        <v>726.1</v>
      </c>
      <c r="I115" s="51">
        <f>I116+I119</f>
        <v>232</v>
      </c>
      <c r="J115" s="100">
        <f t="shared" si="6"/>
        <v>958.1</v>
      </c>
    </row>
    <row r="116" spans="2:10" s="15" customFormat="1" ht="30" customHeight="1">
      <c r="B116" s="70" t="s">
        <v>134</v>
      </c>
      <c r="C116" s="46" t="s">
        <v>70</v>
      </c>
      <c r="D116" s="46" t="s">
        <v>112</v>
      </c>
      <c r="E116" s="46" t="s">
        <v>18</v>
      </c>
      <c r="F116" s="46" t="s">
        <v>135</v>
      </c>
      <c r="G116" s="46"/>
      <c r="H116" s="51">
        <f>H117</f>
        <v>718.2</v>
      </c>
      <c r="I116" s="51">
        <f>I117</f>
        <v>232</v>
      </c>
      <c r="J116" s="100">
        <f t="shared" si="6"/>
        <v>950.2</v>
      </c>
    </row>
    <row r="117" spans="2:10" s="15" customFormat="1" ht="30">
      <c r="B117" s="71" t="s">
        <v>138</v>
      </c>
      <c r="C117" s="46" t="s">
        <v>70</v>
      </c>
      <c r="D117" s="46" t="s">
        <v>112</v>
      </c>
      <c r="E117" s="46" t="s">
        <v>18</v>
      </c>
      <c r="F117" s="46" t="s">
        <v>137</v>
      </c>
      <c r="G117" s="46"/>
      <c r="H117" s="51">
        <f>H118</f>
        <v>718.2</v>
      </c>
      <c r="I117" s="51">
        <f>I118</f>
        <v>232</v>
      </c>
      <c r="J117" s="100">
        <f t="shared" si="6"/>
        <v>950.2</v>
      </c>
    </row>
    <row r="118" spans="2:10" s="16" customFormat="1" ht="15">
      <c r="B118" s="74" t="s">
        <v>120</v>
      </c>
      <c r="C118" s="47" t="s">
        <v>70</v>
      </c>
      <c r="D118" s="47" t="s">
        <v>112</v>
      </c>
      <c r="E118" s="47" t="s">
        <v>18</v>
      </c>
      <c r="F118" s="47" t="s">
        <v>137</v>
      </c>
      <c r="G118" s="47" t="s">
        <v>105</v>
      </c>
      <c r="H118" s="53">
        <f>'вед.прил 9'!I255</f>
        <v>718.2</v>
      </c>
      <c r="I118" s="53">
        <f>'вед.прил 9'!J255</f>
        <v>232</v>
      </c>
      <c r="J118" s="101">
        <f t="shared" si="6"/>
        <v>950.2</v>
      </c>
    </row>
    <row r="119" spans="2:10" s="16" customFormat="1" ht="15">
      <c r="B119" s="71" t="s">
        <v>147</v>
      </c>
      <c r="C119" s="46" t="s">
        <v>70</v>
      </c>
      <c r="D119" s="46" t="s">
        <v>112</v>
      </c>
      <c r="E119" s="46" t="s">
        <v>18</v>
      </c>
      <c r="F119" s="46" t="s">
        <v>146</v>
      </c>
      <c r="G119" s="46"/>
      <c r="H119" s="51">
        <f>H120</f>
        <v>7.9</v>
      </c>
      <c r="I119" s="51">
        <f>I120</f>
        <v>0</v>
      </c>
      <c r="J119" s="100">
        <f t="shared" si="6"/>
        <v>7.9</v>
      </c>
    </row>
    <row r="120" spans="2:10" s="15" customFormat="1" ht="15">
      <c r="B120" s="71" t="s">
        <v>149</v>
      </c>
      <c r="C120" s="46" t="s">
        <v>70</v>
      </c>
      <c r="D120" s="46" t="s">
        <v>112</v>
      </c>
      <c r="E120" s="46" t="s">
        <v>18</v>
      </c>
      <c r="F120" s="46" t="s">
        <v>148</v>
      </c>
      <c r="G120" s="46"/>
      <c r="H120" s="51">
        <f>H121</f>
        <v>7.9</v>
      </c>
      <c r="I120" s="51">
        <f>I121</f>
        <v>0</v>
      </c>
      <c r="J120" s="100">
        <f t="shared" si="6"/>
        <v>7.9</v>
      </c>
    </row>
    <row r="121" spans="2:10" s="9" customFormat="1" ht="15">
      <c r="B121" s="72" t="s">
        <v>120</v>
      </c>
      <c r="C121" s="47" t="s">
        <v>70</v>
      </c>
      <c r="D121" s="47" t="s">
        <v>112</v>
      </c>
      <c r="E121" s="47" t="s">
        <v>18</v>
      </c>
      <c r="F121" s="47" t="s">
        <v>148</v>
      </c>
      <c r="G121" s="47" t="s">
        <v>105</v>
      </c>
      <c r="H121" s="53">
        <f>'вед.прил 9'!I258</f>
        <v>7.9</v>
      </c>
      <c r="I121" s="53">
        <f>'вед.прил 9'!J258</f>
        <v>0</v>
      </c>
      <c r="J121" s="101">
        <f t="shared" si="6"/>
        <v>7.9</v>
      </c>
    </row>
    <row r="122" spans="2:10" s="9" customFormat="1" ht="42.75" customHeight="1">
      <c r="B122" s="71" t="s">
        <v>444</v>
      </c>
      <c r="C122" s="46" t="s">
        <v>70</v>
      </c>
      <c r="D122" s="46" t="s">
        <v>112</v>
      </c>
      <c r="E122" s="46" t="s">
        <v>445</v>
      </c>
      <c r="F122" s="46"/>
      <c r="G122" s="46"/>
      <c r="H122" s="51">
        <f>H126+H123</f>
        <v>1006.8</v>
      </c>
      <c r="I122" s="51">
        <f>I126+I123</f>
        <v>-992.5</v>
      </c>
      <c r="J122" s="100">
        <f t="shared" si="6"/>
        <v>14.299999999999955</v>
      </c>
    </row>
    <row r="123" spans="2:10" s="9" customFormat="1" ht="30" customHeight="1">
      <c r="B123" s="70" t="s">
        <v>134</v>
      </c>
      <c r="C123" s="46" t="s">
        <v>70</v>
      </c>
      <c r="D123" s="46" t="s">
        <v>112</v>
      </c>
      <c r="E123" s="46" t="s">
        <v>465</v>
      </c>
      <c r="F123" s="46" t="s">
        <v>135</v>
      </c>
      <c r="G123" s="46"/>
      <c r="H123" s="51">
        <f aca="true" t="shared" si="7" ref="H123:J124">H124</f>
        <v>814.3</v>
      </c>
      <c r="I123" s="51">
        <f t="shared" si="7"/>
        <v>-800</v>
      </c>
      <c r="J123" s="100">
        <f t="shared" si="7"/>
        <v>14.299999999999955</v>
      </c>
    </row>
    <row r="124" spans="2:10" s="9" customFormat="1" ht="29.25" customHeight="1">
      <c r="B124" s="71" t="s">
        <v>138</v>
      </c>
      <c r="C124" s="46" t="s">
        <v>70</v>
      </c>
      <c r="D124" s="46" t="s">
        <v>112</v>
      </c>
      <c r="E124" s="46" t="s">
        <v>465</v>
      </c>
      <c r="F124" s="46" t="s">
        <v>137</v>
      </c>
      <c r="G124" s="46"/>
      <c r="H124" s="51">
        <f t="shared" si="7"/>
        <v>814.3</v>
      </c>
      <c r="I124" s="51">
        <f t="shared" si="7"/>
        <v>-800</v>
      </c>
      <c r="J124" s="100">
        <f t="shared" si="7"/>
        <v>14.299999999999955</v>
      </c>
    </row>
    <row r="125" spans="2:10" s="9" customFormat="1" ht="18.75" customHeight="1">
      <c r="B125" s="72" t="s">
        <v>120</v>
      </c>
      <c r="C125" s="47" t="s">
        <v>70</v>
      </c>
      <c r="D125" s="47" t="s">
        <v>112</v>
      </c>
      <c r="E125" s="47" t="s">
        <v>465</v>
      </c>
      <c r="F125" s="47" t="s">
        <v>137</v>
      </c>
      <c r="G125" s="47" t="s">
        <v>105</v>
      </c>
      <c r="H125" s="53">
        <f>'вед.прил 9'!I262</f>
        <v>814.3</v>
      </c>
      <c r="I125" s="53">
        <f>'вед.прил 9'!J262</f>
        <v>-800</v>
      </c>
      <c r="J125" s="101">
        <f>'вед.прил 9'!K262</f>
        <v>14.299999999999955</v>
      </c>
    </row>
    <row r="126" spans="2:10" s="9" customFormat="1" ht="15">
      <c r="B126" s="71" t="s">
        <v>147</v>
      </c>
      <c r="C126" s="46" t="s">
        <v>70</v>
      </c>
      <c r="D126" s="46" t="s">
        <v>112</v>
      </c>
      <c r="E126" s="46" t="s">
        <v>445</v>
      </c>
      <c r="F126" s="46" t="s">
        <v>146</v>
      </c>
      <c r="G126" s="46"/>
      <c r="H126" s="51">
        <f>H127</f>
        <v>192.5</v>
      </c>
      <c r="I126" s="51">
        <f>I127</f>
        <v>-192.5</v>
      </c>
      <c r="J126" s="100">
        <f t="shared" si="6"/>
        <v>0</v>
      </c>
    </row>
    <row r="127" spans="2:10" s="9" customFormat="1" ht="15">
      <c r="B127" s="71" t="s">
        <v>419</v>
      </c>
      <c r="C127" s="46" t="s">
        <v>70</v>
      </c>
      <c r="D127" s="46" t="s">
        <v>112</v>
      </c>
      <c r="E127" s="46" t="s">
        <v>445</v>
      </c>
      <c r="F127" s="46" t="s">
        <v>418</v>
      </c>
      <c r="G127" s="46"/>
      <c r="H127" s="51">
        <f>H128</f>
        <v>192.5</v>
      </c>
      <c r="I127" s="51">
        <f>I128</f>
        <v>-192.5</v>
      </c>
      <c r="J127" s="100">
        <f t="shared" si="6"/>
        <v>0</v>
      </c>
    </row>
    <row r="128" spans="2:10" s="9" customFormat="1" ht="15">
      <c r="B128" s="72" t="s">
        <v>120</v>
      </c>
      <c r="C128" s="47" t="s">
        <v>70</v>
      </c>
      <c r="D128" s="47" t="s">
        <v>112</v>
      </c>
      <c r="E128" s="47" t="s">
        <v>445</v>
      </c>
      <c r="F128" s="47" t="s">
        <v>418</v>
      </c>
      <c r="G128" s="47" t="s">
        <v>105</v>
      </c>
      <c r="H128" s="53">
        <f>'вед.прил 9'!I965</f>
        <v>192.5</v>
      </c>
      <c r="I128" s="53">
        <f>'вед.прил 9'!J965</f>
        <v>-192.5</v>
      </c>
      <c r="J128" s="101">
        <f t="shared" si="6"/>
        <v>0</v>
      </c>
    </row>
    <row r="129" spans="2:10" s="9" customFormat="1" ht="58.5" customHeight="1">
      <c r="B129" s="71" t="s">
        <v>270</v>
      </c>
      <c r="C129" s="46" t="s">
        <v>70</v>
      </c>
      <c r="D129" s="46" t="s">
        <v>112</v>
      </c>
      <c r="E129" s="46" t="s">
        <v>277</v>
      </c>
      <c r="F129" s="46"/>
      <c r="G129" s="46"/>
      <c r="H129" s="51">
        <f aca="true" t="shared" si="8" ref="H129:I131">H130</f>
        <v>852.7</v>
      </c>
      <c r="I129" s="51">
        <f t="shared" si="8"/>
        <v>-30</v>
      </c>
      <c r="J129" s="100">
        <f t="shared" si="6"/>
        <v>822.7</v>
      </c>
    </row>
    <row r="130" spans="2:10" s="9" customFormat="1" ht="30" customHeight="1">
      <c r="B130" s="71" t="s">
        <v>134</v>
      </c>
      <c r="C130" s="46" t="s">
        <v>70</v>
      </c>
      <c r="D130" s="46" t="s">
        <v>112</v>
      </c>
      <c r="E130" s="46" t="s">
        <v>277</v>
      </c>
      <c r="F130" s="46" t="s">
        <v>135</v>
      </c>
      <c r="G130" s="46"/>
      <c r="H130" s="51">
        <f t="shared" si="8"/>
        <v>852.7</v>
      </c>
      <c r="I130" s="51">
        <f t="shared" si="8"/>
        <v>-30</v>
      </c>
      <c r="J130" s="100">
        <f t="shared" si="6"/>
        <v>822.7</v>
      </c>
    </row>
    <row r="131" spans="2:10" s="9" customFormat="1" ht="30">
      <c r="B131" s="71" t="s">
        <v>138</v>
      </c>
      <c r="C131" s="46" t="s">
        <v>70</v>
      </c>
      <c r="D131" s="46" t="s">
        <v>112</v>
      </c>
      <c r="E131" s="46" t="s">
        <v>277</v>
      </c>
      <c r="F131" s="46" t="s">
        <v>137</v>
      </c>
      <c r="G131" s="46"/>
      <c r="H131" s="51">
        <f t="shared" si="8"/>
        <v>852.7</v>
      </c>
      <c r="I131" s="51">
        <f t="shared" si="8"/>
        <v>-30</v>
      </c>
      <c r="J131" s="100">
        <f t="shared" si="6"/>
        <v>822.7</v>
      </c>
    </row>
    <row r="132" spans="2:10" s="9" customFormat="1" ht="15">
      <c r="B132" s="72" t="s">
        <v>120</v>
      </c>
      <c r="C132" s="47" t="s">
        <v>70</v>
      </c>
      <c r="D132" s="47" t="s">
        <v>112</v>
      </c>
      <c r="E132" s="47" t="s">
        <v>277</v>
      </c>
      <c r="F132" s="47" t="s">
        <v>137</v>
      </c>
      <c r="G132" s="47" t="s">
        <v>105</v>
      </c>
      <c r="H132" s="53">
        <f>'вед.прил 9'!I31+'вед.прил 9'!I266</f>
        <v>852.7</v>
      </c>
      <c r="I132" s="53">
        <f>'вед.прил 9'!J31+'вед.прил 9'!J266</f>
        <v>-30</v>
      </c>
      <c r="J132" s="101">
        <f t="shared" si="6"/>
        <v>822.7</v>
      </c>
    </row>
    <row r="133" spans="2:10" ht="44.25" customHeight="1">
      <c r="B133" s="71" t="s">
        <v>232</v>
      </c>
      <c r="C133" s="46" t="s">
        <v>70</v>
      </c>
      <c r="D133" s="46" t="s">
        <v>112</v>
      </c>
      <c r="E133" s="46" t="s">
        <v>278</v>
      </c>
      <c r="F133" s="46"/>
      <c r="G133" s="46"/>
      <c r="H133" s="51">
        <f>H134+H140+H137</f>
        <v>495</v>
      </c>
      <c r="I133" s="51">
        <f>I134+I140+I137</f>
        <v>0</v>
      </c>
      <c r="J133" s="100">
        <f t="shared" si="6"/>
        <v>495</v>
      </c>
    </row>
    <row r="134" spans="2:10" ht="27.75" customHeight="1">
      <c r="B134" s="70" t="s">
        <v>134</v>
      </c>
      <c r="C134" s="46" t="s">
        <v>70</v>
      </c>
      <c r="D134" s="46" t="s">
        <v>112</v>
      </c>
      <c r="E134" s="46" t="s">
        <v>278</v>
      </c>
      <c r="F134" s="46" t="s">
        <v>135</v>
      </c>
      <c r="G134" s="46"/>
      <c r="H134" s="52">
        <f>H135</f>
        <v>355</v>
      </c>
      <c r="I134" s="52">
        <f>I135</f>
        <v>0</v>
      </c>
      <c r="J134" s="100">
        <f t="shared" si="6"/>
        <v>355</v>
      </c>
    </row>
    <row r="135" spans="2:10" ht="30">
      <c r="B135" s="71" t="s">
        <v>138</v>
      </c>
      <c r="C135" s="46" t="s">
        <v>70</v>
      </c>
      <c r="D135" s="46" t="s">
        <v>112</v>
      </c>
      <c r="E135" s="46" t="s">
        <v>278</v>
      </c>
      <c r="F135" s="46" t="s">
        <v>137</v>
      </c>
      <c r="G135" s="46"/>
      <c r="H135" s="52">
        <f>H136</f>
        <v>355</v>
      </c>
      <c r="I135" s="52">
        <f>I136</f>
        <v>0</v>
      </c>
      <c r="J135" s="100">
        <f t="shared" si="6"/>
        <v>355</v>
      </c>
    </row>
    <row r="136" spans="2:10" ht="15">
      <c r="B136" s="74" t="s">
        <v>120</v>
      </c>
      <c r="C136" s="47" t="s">
        <v>70</v>
      </c>
      <c r="D136" s="47" t="s">
        <v>112</v>
      </c>
      <c r="E136" s="47" t="s">
        <v>278</v>
      </c>
      <c r="F136" s="47" t="s">
        <v>137</v>
      </c>
      <c r="G136" s="47" t="s">
        <v>105</v>
      </c>
      <c r="H136" s="54">
        <f>'вед.прил 9'!I397+'вед.прил 9'!I35</f>
        <v>355</v>
      </c>
      <c r="I136" s="54">
        <f>'вед.прил 9'!J397+'вед.прил 9'!J35</f>
        <v>0</v>
      </c>
      <c r="J136" s="101">
        <f t="shared" si="6"/>
        <v>355</v>
      </c>
    </row>
    <row r="137" spans="2:10" ht="30">
      <c r="B137" s="70" t="s">
        <v>151</v>
      </c>
      <c r="C137" s="46" t="s">
        <v>70</v>
      </c>
      <c r="D137" s="46" t="s">
        <v>112</v>
      </c>
      <c r="E137" s="46" t="s">
        <v>278</v>
      </c>
      <c r="F137" s="46" t="s">
        <v>150</v>
      </c>
      <c r="G137" s="47"/>
      <c r="H137" s="52">
        <f aca="true" t="shared" si="9" ref="H137:J138">H138</f>
        <v>110</v>
      </c>
      <c r="I137" s="52">
        <f t="shared" si="9"/>
        <v>0</v>
      </c>
      <c r="J137" s="100">
        <f t="shared" si="9"/>
        <v>110</v>
      </c>
    </row>
    <row r="138" spans="2:10" ht="15">
      <c r="B138" s="109" t="s">
        <v>12</v>
      </c>
      <c r="C138" s="46" t="s">
        <v>70</v>
      </c>
      <c r="D138" s="46" t="s">
        <v>112</v>
      </c>
      <c r="E138" s="46" t="s">
        <v>278</v>
      </c>
      <c r="F138" s="46" t="s">
        <v>11</v>
      </c>
      <c r="G138" s="47"/>
      <c r="H138" s="52">
        <f t="shared" si="9"/>
        <v>110</v>
      </c>
      <c r="I138" s="52">
        <f t="shared" si="9"/>
        <v>0</v>
      </c>
      <c r="J138" s="100">
        <f t="shared" si="9"/>
        <v>110</v>
      </c>
    </row>
    <row r="139" spans="2:10" ht="15">
      <c r="B139" s="74" t="s">
        <v>120</v>
      </c>
      <c r="C139" s="47" t="s">
        <v>70</v>
      </c>
      <c r="D139" s="47" t="s">
        <v>112</v>
      </c>
      <c r="E139" s="47" t="s">
        <v>278</v>
      </c>
      <c r="F139" s="47" t="s">
        <v>11</v>
      </c>
      <c r="G139" s="47" t="s">
        <v>105</v>
      </c>
      <c r="H139" s="54">
        <f>'вед.прил 9'!I400</f>
        <v>110</v>
      </c>
      <c r="I139" s="54">
        <f>'вед.прил 9'!J400</f>
        <v>0</v>
      </c>
      <c r="J139" s="101">
        <f>'вед.прил 9'!K400</f>
        <v>110</v>
      </c>
    </row>
    <row r="140" spans="2:10" ht="18" customHeight="1">
      <c r="B140" s="71" t="s">
        <v>147</v>
      </c>
      <c r="C140" s="46" t="s">
        <v>70</v>
      </c>
      <c r="D140" s="46" t="s">
        <v>112</v>
      </c>
      <c r="E140" s="46" t="s">
        <v>278</v>
      </c>
      <c r="F140" s="46" t="s">
        <v>146</v>
      </c>
      <c r="G140" s="46"/>
      <c r="H140" s="52">
        <f>H141</f>
        <v>30</v>
      </c>
      <c r="I140" s="52">
        <f>I141</f>
        <v>0</v>
      </c>
      <c r="J140" s="100">
        <f t="shared" si="6"/>
        <v>30</v>
      </c>
    </row>
    <row r="141" spans="2:10" ht="15">
      <c r="B141" s="71" t="s">
        <v>149</v>
      </c>
      <c r="C141" s="46" t="s">
        <v>70</v>
      </c>
      <c r="D141" s="46" t="s">
        <v>112</v>
      </c>
      <c r="E141" s="46" t="s">
        <v>278</v>
      </c>
      <c r="F141" s="46" t="s">
        <v>148</v>
      </c>
      <c r="G141" s="46"/>
      <c r="H141" s="52">
        <f>H142</f>
        <v>30</v>
      </c>
      <c r="I141" s="52">
        <f>I142</f>
        <v>0</v>
      </c>
      <c r="J141" s="100">
        <f t="shared" si="6"/>
        <v>30</v>
      </c>
    </row>
    <row r="142" spans="2:10" ht="15">
      <c r="B142" s="74" t="s">
        <v>120</v>
      </c>
      <c r="C142" s="47" t="s">
        <v>70</v>
      </c>
      <c r="D142" s="47" t="s">
        <v>112</v>
      </c>
      <c r="E142" s="47" t="s">
        <v>278</v>
      </c>
      <c r="F142" s="47" t="s">
        <v>148</v>
      </c>
      <c r="G142" s="47" t="s">
        <v>105</v>
      </c>
      <c r="H142" s="54">
        <f>'вед.прил 9'!I403</f>
        <v>30</v>
      </c>
      <c r="I142" s="54">
        <f>'вед.прил 9'!J403</f>
        <v>0</v>
      </c>
      <c r="J142" s="101">
        <f t="shared" si="6"/>
        <v>30</v>
      </c>
    </row>
    <row r="143" spans="2:10" ht="45">
      <c r="B143" s="161" t="s">
        <v>518</v>
      </c>
      <c r="C143" s="46" t="s">
        <v>70</v>
      </c>
      <c r="D143" s="46" t="s">
        <v>112</v>
      </c>
      <c r="E143" s="46" t="s">
        <v>519</v>
      </c>
      <c r="F143" s="46"/>
      <c r="G143" s="46"/>
      <c r="H143" s="52">
        <f aca="true" t="shared" si="10" ref="H143:I145">H144</f>
        <v>0</v>
      </c>
      <c r="I143" s="52">
        <f t="shared" si="10"/>
        <v>507.9</v>
      </c>
      <c r="J143" s="100">
        <f>H143+I143</f>
        <v>507.9</v>
      </c>
    </row>
    <row r="144" spans="2:10" ht="15">
      <c r="B144" s="71" t="s">
        <v>147</v>
      </c>
      <c r="C144" s="46" t="s">
        <v>70</v>
      </c>
      <c r="D144" s="46" t="s">
        <v>112</v>
      </c>
      <c r="E144" s="46" t="s">
        <v>519</v>
      </c>
      <c r="F144" s="46" t="s">
        <v>146</v>
      </c>
      <c r="G144" s="46"/>
      <c r="H144" s="52">
        <f t="shared" si="10"/>
        <v>0</v>
      </c>
      <c r="I144" s="52">
        <f t="shared" si="10"/>
        <v>507.9</v>
      </c>
      <c r="J144" s="100">
        <f>H144+I144</f>
        <v>507.9</v>
      </c>
    </row>
    <row r="145" spans="2:10" ht="15">
      <c r="B145" s="71" t="s">
        <v>460</v>
      </c>
      <c r="C145" s="46" t="s">
        <v>70</v>
      </c>
      <c r="D145" s="46" t="s">
        <v>112</v>
      </c>
      <c r="E145" s="46" t="s">
        <v>519</v>
      </c>
      <c r="F145" s="46" t="s">
        <v>461</v>
      </c>
      <c r="G145" s="46"/>
      <c r="H145" s="52">
        <f t="shared" si="10"/>
        <v>0</v>
      </c>
      <c r="I145" s="52">
        <f t="shared" si="10"/>
        <v>507.9</v>
      </c>
      <c r="J145" s="100">
        <f>H145+I145</f>
        <v>507.9</v>
      </c>
    </row>
    <row r="146" spans="2:10" ht="15">
      <c r="B146" s="72" t="s">
        <v>120</v>
      </c>
      <c r="C146" s="47" t="s">
        <v>70</v>
      </c>
      <c r="D146" s="47" t="s">
        <v>112</v>
      </c>
      <c r="E146" s="47" t="s">
        <v>519</v>
      </c>
      <c r="F146" s="47" t="s">
        <v>461</v>
      </c>
      <c r="G146" s="47" t="s">
        <v>105</v>
      </c>
      <c r="H146" s="54">
        <f>'вед.прил 9'!I407</f>
        <v>0</v>
      </c>
      <c r="I146" s="54">
        <f>'вед.прил 9'!J407</f>
        <v>507.9</v>
      </c>
      <c r="J146" s="101">
        <f>'вед.прил 9'!K407</f>
        <v>507.9</v>
      </c>
    </row>
    <row r="147" spans="2:10" s="21" customFormat="1" ht="43.5" customHeight="1">
      <c r="B147" s="70" t="s">
        <v>430</v>
      </c>
      <c r="C147" s="46" t="s">
        <v>70</v>
      </c>
      <c r="D147" s="46" t="s">
        <v>112</v>
      </c>
      <c r="E147" s="46" t="s">
        <v>394</v>
      </c>
      <c r="F147" s="46"/>
      <c r="G147" s="46"/>
      <c r="H147" s="52">
        <f aca="true" t="shared" si="11" ref="H147:I151">H148</f>
        <v>50</v>
      </c>
      <c r="I147" s="52">
        <f t="shared" si="11"/>
        <v>0</v>
      </c>
      <c r="J147" s="100">
        <f t="shared" si="6"/>
        <v>50</v>
      </c>
    </row>
    <row r="148" spans="2:10" s="21" customFormat="1" ht="120.75" customHeight="1">
      <c r="B148" s="70" t="s">
        <v>432</v>
      </c>
      <c r="C148" s="46" t="s">
        <v>70</v>
      </c>
      <c r="D148" s="46" t="s">
        <v>112</v>
      </c>
      <c r="E148" s="46" t="s">
        <v>395</v>
      </c>
      <c r="F148" s="46"/>
      <c r="G148" s="46"/>
      <c r="H148" s="52">
        <f t="shared" si="11"/>
        <v>50</v>
      </c>
      <c r="I148" s="52">
        <f t="shared" si="11"/>
        <v>0</v>
      </c>
      <c r="J148" s="100">
        <f t="shared" si="6"/>
        <v>50</v>
      </c>
    </row>
    <row r="149" spans="2:10" s="21" customFormat="1" ht="15" customHeight="1">
      <c r="B149" s="71" t="s">
        <v>301</v>
      </c>
      <c r="C149" s="46" t="s">
        <v>70</v>
      </c>
      <c r="D149" s="46" t="s">
        <v>112</v>
      </c>
      <c r="E149" s="46" t="s">
        <v>396</v>
      </c>
      <c r="F149" s="46"/>
      <c r="G149" s="46"/>
      <c r="H149" s="52">
        <f t="shared" si="11"/>
        <v>50</v>
      </c>
      <c r="I149" s="52">
        <f t="shared" si="11"/>
        <v>0</v>
      </c>
      <c r="J149" s="100">
        <f t="shared" si="6"/>
        <v>50</v>
      </c>
    </row>
    <row r="150" spans="2:10" s="21" customFormat="1" ht="30.75" customHeight="1">
      <c r="B150" s="70" t="s">
        <v>134</v>
      </c>
      <c r="C150" s="46" t="s">
        <v>70</v>
      </c>
      <c r="D150" s="46" t="s">
        <v>112</v>
      </c>
      <c r="E150" s="46" t="s">
        <v>396</v>
      </c>
      <c r="F150" s="46" t="s">
        <v>135</v>
      </c>
      <c r="G150" s="46"/>
      <c r="H150" s="52">
        <f t="shared" si="11"/>
        <v>50</v>
      </c>
      <c r="I150" s="52">
        <f t="shared" si="11"/>
        <v>0</v>
      </c>
      <c r="J150" s="100">
        <f t="shared" si="6"/>
        <v>50</v>
      </c>
    </row>
    <row r="151" spans="2:10" s="21" customFormat="1" ht="30">
      <c r="B151" s="71" t="s">
        <v>138</v>
      </c>
      <c r="C151" s="46" t="s">
        <v>70</v>
      </c>
      <c r="D151" s="46" t="s">
        <v>112</v>
      </c>
      <c r="E151" s="46" t="s">
        <v>396</v>
      </c>
      <c r="F151" s="46" t="s">
        <v>137</v>
      </c>
      <c r="G151" s="46"/>
      <c r="H151" s="52">
        <f t="shared" si="11"/>
        <v>50</v>
      </c>
      <c r="I151" s="52">
        <f t="shared" si="11"/>
        <v>0</v>
      </c>
      <c r="J151" s="100">
        <f aca="true" t="shared" si="12" ref="J151:J245">H151+I151</f>
        <v>50</v>
      </c>
    </row>
    <row r="152" spans="2:10" ht="15">
      <c r="B152" s="74" t="s">
        <v>120</v>
      </c>
      <c r="C152" s="47" t="s">
        <v>70</v>
      </c>
      <c r="D152" s="47" t="s">
        <v>112</v>
      </c>
      <c r="E152" s="47" t="s">
        <v>396</v>
      </c>
      <c r="F152" s="47" t="s">
        <v>137</v>
      </c>
      <c r="G152" s="47" t="s">
        <v>105</v>
      </c>
      <c r="H152" s="54">
        <f>'вед.прил 9'!I377</f>
        <v>50</v>
      </c>
      <c r="I152" s="54">
        <f>'вед.прил 9'!J377</f>
        <v>0</v>
      </c>
      <c r="J152" s="101">
        <f t="shared" si="12"/>
        <v>50</v>
      </c>
    </row>
    <row r="153" spans="2:10" ht="45">
      <c r="B153" s="70" t="s">
        <v>198</v>
      </c>
      <c r="C153" s="46" t="s">
        <v>70</v>
      </c>
      <c r="D153" s="46" t="s">
        <v>112</v>
      </c>
      <c r="E153" s="46" t="s">
        <v>200</v>
      </c>
      <c r="F153" s="46"/>
      <c r="G153" s="46"/>
      <c r="H153" s="52">
        <f aca="true" t="shared" si="13" ref="H153:I157">H154</f>
        <v>125</v>
      </c>
      <c r="I153" s="52">
        <f t="shared" si="13"/>
        <v>0</v>
      </c>
      <c r="J153" s="100">
        <f t="shared" si="12"/>
        <v>125</v>
      </c>
    </row>
    <row r="154" spans="2:10" ht="30">
      <c r="B154" s="70" t="s">
        <v>199</v>
      </c>
      <c r="C154" s="46" t="s">
        <v>70</v>
      </c>
      <c r="D154" s="46" t="s">
        <v>112</v>
      </c>
      <c r="E154" s="46" t="s">
        <v>201</v>
      </c>
      <c r="F154" s="46"/>
      <c r="G154" s="46"/>
      <c r="H154" s="52">
        <f t="shared" si="13"/>
        <v>125</v>
      </c>
      <c r="I154" s="52">
        <f t="shared" si="13"/>
        <v>0</v>
      </c>
      <c r="J154" s="100">
        <f t="shared" si="12"/>
        <v>125</v>
      </c>
    </row>
    <row r="155" spans="2:10" ht="15">
      <c r="B155" s="71" t="s">
        <v>301</v>
      </c>
      <c r="C155" s="46" t="s">
        <v>70</v>
      </c>
      <c r="D155" s="46" t="s">
        <v>112</v>
      </c>
      <c r="E155" s="46" t="s">
        <v>202</v>
      </c>
      <c r="F155" s="46"/>
      <c r="G155" s="46"/>
      <c r="H155" s="52">
        <f t="shared" si="13"/>
        <v>125</v>
      </c>
      <c r="I155" s="52">
        <f t="shared" si="13"/>
        <v>0</v>
      </c>
      <c r="J155" s="100">
        <f t="shared" si="12"/>
        <v>125</v>
      </c>
    </row>
    <row r="156" spans="2:10" ht="30">
      <c r="B156" s="70" t="s">
        <v>134</v>
      </c>
      <c r="C156" s="46" t="s">
        <v>70</v>
      </c>
      <c r="D156" s="46" t="s">
        <v>112</v>
      </c>
      <c r="E156" s="46" t="s">
        <v>202</v>
      </c>
      <c r="F156" s="46" t="s">
        <v>135</v>
      </c>
      <c r="G156" s="46"/>
      <c r="H156" s="52">
        <f t="shared" si="13"/>
        <v>125</v>
      </c>
      <c r="I156" s="52">
        <f t="shared" si="13"/>
        <v>0</v>
      </c>
      <c r="J156" s="100">
        <f t="shared" si="12"/>
        <v>125</v>
      </c>
    </row>
    <row r="157" spans="2:10" ht="30">
      <c r="B157" s="71" t="s">
        <v>138</v>
      </c>
      <c r="C157" s="46" t="s">
        <v>70</v>
      </c>
      <c r="D157" s="46" t="s">
        <v>112</v>
      </c>
      <c r="E157" s="46" t="s">
        <v>202</v>
      </c>
      <c r="F157" s="46" t="s">
        <v>137</v>
      </c>
      <c r="G157" s="46"/>
      <c r="H157" s="52">
        <f t="shared" si="13"/>
        <v>125</v>
      </c>
      <c r="I157" s="52">
        <f t="shared" si="13"/>
        <v>0</v>
      </c>
      <c r="J157" s="100">
        <f t="shared" si="12"/>
        <v>125</v>
      </c>
    </row>
    <row r="158" spans="2:10" ht="15">
      <c r="B158" s="74" t="s">
        <v>120</v>
      </c>
      <c r="C158" s="47" t="s">
        <v>70</v>
      </c>
      <c r="D158" s="47" t="s">
        <v>112</v>
      </c>
      <c r="E158" s="47" t="s">
        <v>202</v>
      </c>
      <c r="F158" s="47" t="s">
        <v>137</v>
      </c>
      <c r="G158" s="47" t="s">
        <v>105</v>
      </c>
      <c r="H158" s="54">
        <f>'вед.прил 9'!I383</f>
        <v>125</v>
      </c>
      <c r="I158" s="54">
        <f>'вед.прил 9'!J383</f>
        <v>0</v>
      </c>
      <c r="J158" s="101">
        <f t="shared" si="12"/>
        <v>125</v>
      </c>
    </row>
    <row r="159" spans="2:10" ht="60.75" customHeight="1">
      <c r="B159" s="70" t="s">
        <v>450</v>
      </c>
      <c r="C159" s="46" t="s">
        <v>70</v>
      </c>
      <c r="D159" s="46" t="s">
        <v>112</v>
      </c>
      <c r="E159" s="46" t="s">
        <v>391</v>
      </c>
      <c r="F159" s="46"/>
      <c r="G159" s="46"/>
      <c r="H159" s="52">
        <f aca="true" t="shared" si="14" ref="H159:I166">H160</f>
        <v>138</v>
      </c>
      <c r="I159" s="52">
        <f t="shared" si="14"/>
        <v>0</v>
      </c>
      <c r="J159" s="100">
        <f t="shared" si="12"/>
        <v>138</v>
      </c>
    </row>
    <row r="160" spans="2:10" ht="45">
      <c r="B160" s="70" t="s">
        <v>390</v>
      </c>
      <c r="C160" s="46" t="s">
        <v>70</v>
      </c>
      <c r="D160" s="46" t="s">
        <v>112</v>
      </c>
      <c r="E160" s="46" t="s">
        <v>392</v>
      </c>
      <c r="F160" s="46"/>
      <c r="G160" s="46"/>
      <c r="H160" s="52">
        <f t="shared" si="14"/>
        <v>138</v>
      </c>
      <c r="I160" s="52">
        <f t="shared" si="14"/>
        <v>0</v>
      </c>
      <c r="J160" s="100">
        <f t="shared" si="12"/>
        <v>138</v>
      </c>
    </row>
    <row r="161" spans="2:10" ht="15">
      <c r="B161" s="71" t="s">
        <v>301</v>
      </c>
      <c r="C161" s="46" t="s">
        <v>70</v>
      </c>
      <c r="D161" s="46" t="s">
        <v>112</v>
      </c>
      <c r="E161" s="46" t="s">
        <v>393</v>
      </c>
      <c r="F161" s="46"/>
      <c r="G161" s="46"/>
      <c r="H161" s="52">
        <f>H165+H162</f>
        <v>138</v>
      </c>
      <c r="I161" s="52">
        <f>I165+I162</f>
        <v>0</v>
      </c>
      <c r="J161" s="100">
        <f t="shared" si="12"/>
        <v>138</v>
      </c>
    </row>
    <row r="162" spans="2:10" ht="90">
      <c r="B162" s="161" t="s">
        <v>257</v>
      </c>
      <c r="C162" s="46" t="s">
        <v>70</v>
      </c>
      <c r="D162" s="46" t="s">
        <v>112</v>
      </c>
      <c r="E162" s="46" t="s">
        <v>393</v>
      </c>
      <c r="F162" s="46" t="s">
        <v>132</v>
      </c>
      <c r="G162" s="46"/>
      <c r="H162" s="52">
        <f>H163</f>
        <v>0</v>
      </c>
      <c r="I162" s="52">
        <f>I163</f>
        <v>138</v>
      </c>
      <c r="J162" s="101">
        <f>'вед.прил 9'!K387</f>
        <v>138</v>
      </c>
    </row>
    <row r="163" spans="2:10" ht="30">
      <c r="B163" s="161" t="s">
        <v>136</v>
      </c>
      <c r="C163" s="46" t="s">
        <v>70</v>
      </c>
      <c r="D163" s="46" t="s">
        <v>112</v>
      </c>
      <c r="E163" s="46" t="s">
        <v>393</v>
      </c>
      <c r="F163" s="46" t="s">
        <v>133</v>
      </c>
      <c r="G163" s="46"/>
      <c r="H163" s="52">
        <f>H164</f>
        <v>0</v>
      </c>
      <c r="I163" s="52">
        <f>I164</f>
        <v>138</v>
      </c>
      <c r="J163" s="101">
        <f>'вед.прил 9'!K388</f>
        <v>138</v>
      </c>
    </row>
    <row r="164" spans="2:10" ht="15">
      <c r="B164" s="72" t="s">
        <v>120</v>
      </c>
      <c r="C164" s="47" t="s">
        <v>70</v>
      </c>
      <c r="D164" s="47" t="s">
        <v>112</v>
      </c>
      <c r="E164" s="47" t="s">
        <v>393</v>
      </c>
      <c r="F164" s="47" t="s">
        <v>133</v>
      </c>
      <c r="G164" s="47" t="s">
        <v>105</v>
      </c>
      <c r="H164" s="54">
        <f>'вед.прил 9'!I389</f>
        <v>0</v>
      </c>
      <c r="I164" s="54">
        <f>'вед.прил 9'!J389</f>
        <v>138</v>
      </c>
      <c r="J164" s="101">
        <f>'вед.прил 9'!K389</f>
        <v>138</v>
      </c>
    </row>
    <row r="165" spans="2:10" ht="29.25" customHeight="1">
      <c r="B165" s="70" t="s">
        <v>151</v>
      </c>
      <c r="C165" s="46" t="s">
        <v>70</v>
      </c>
      <c r="D165" s="46" t="s">
        <v>112</v>
      </c>
      <c r="E165" s="46" t="s">
        <v>393</v>
      </c>
      <c r="F165" s="46" t="s">
        <v>150</v>
      </c>
      <c r="G165" s="46"/>
      <c r="H165" s="52">
        <f t="shared" si="14"/>
        <v>138</v>
      </c>
      <c r="I165" s="52">
        <f t="shared" si="14"/>
        <v>-138</v>
      </c>
      <c r="J165" s="100">
        <f t="shared" si="12"/>
        <v>0</v>
      </c>
    </row>
    <row r="166" spans="2:10" ht="15">
      <c r="B166" s="70" t="s">
        <v>225</v>
      </c>
      <c r="C166" s="46" t="s">
        <v>70</v>
      </c>
      <c r="D166" s="46" t="s">
        <v>112</v>
      </c>
      <c r="E166" s="46" t="s">
        <v>393</v>
      </c>
      <c r="F166" s="46" t="s">
        <v>224</v>
      </c>
      <c r="G166" s="46"/>
      <c r="H166" s="52">
        <f t="shared" si="14"/>
        <v>138</v>
      </c>
      <c r="I166" s="52">
        <f t="shared" si="14"/>
        <v>-138</v>
      </c>
      <c r="J166" s="100">
        <f t="shared" si="12"/>
        <v>0</v>
      </c>
    </row>
    <row r="167" spans="2:10" ht="15">
      <c r="B167" s="74" t="s">
        <v>120</v>
      </c>
      <c r="C167" s="47" t="s">
        <v>70</v>
      </c>
      <c r="D167" s="47" t="s">
        <v>112</v>
      </c>
      <c r="E167" s="47" t="s">
        <v>393</v>
      </c>
      <c r="F167" s="47" t="s">
        <v>224</v>
      </c>
      <c r="G167" s="47" t="s">
        <v>105</v>
      </c>
      <c r="H167" s="54">
        <f>'вед.прил 9'!I392</f>
        <v>138</v>
      </c>
      <c r="I167" s="54">
        <f>'вед.прил 9'!J392</f>
        <v>-138</v>
      </c>
      <c r="J167" s="101">
        <f t="shared" si="12"/>
        <v>0</v>
      </c>
    </row>
    <row r="168" spans="2:10" s="9" customFormat="1" ht="14.25">
      <c r="B168" s="91" t="s">
        <v>57</v>
      </c>
      <c r="C168" s="92" t="s">
        <v>73</v>
      </c>
      <c r="D168" s="92"/>
      <c r="E168" s="92"/>
      <c r="F168" s="92"/>
      <c r="G168" s="92"/>
      <c r="H168" s="99">
        <f>H171+H188+H245+H182</f>
        <v>106415.6</v>
      </c>
      <c r="I168" s="99">
        <f>I171+I188+I245+I182</f>
        <v>6902.3</v>
      </c>
      <c r="J168" s="99">
        <f t="shared" si="12"/>
        <v>113317.90000000001</v>
      </c>
    </row>
    <row r="169" spans="2:10" s="9" customFormat="1" ht="14.25">
      <c r="B169" s="91" t="s">
        <v>120</v>
      </c>
      <c r="C169" s="92" t="s">
        <v>73</v>
      </c>
      <c r="D169" s="92"/>
      <c r="E169" s="92"/>
      <c r="F169" s="92"/>
      <c r="G169" s="92" t="s">
        <v>105</v>
      </c>
      <c r="H169" s="99">
        <f>H178+H224+H250+H187+H203+H256+H261+H230+H244+H215+H193+H181+H206+H240</f>
        <v>7601.2</v>
      </c>
      <c r="I169" s="99">
        <f>I178+I224+I250+I187+I203+I256+I261+I230+I244+I215+I193+I181+I206+I240</f>
        <v>-999.9999999999999</v>
      </c>
      <c r="J169" s="99">
        <f t="shared" si="12"/>
        <v>6601.2</v>
      </c>
    </row>
    <row r="170" spans="2:10" s="9" customFormat="1" ht="14.25">
      <c r="B170" s="91" t="s">
        <v>121</v>
      </c>
      <c r="C170" s="92" t="s">
        <v>73</v>
      </c>
      <c r="D170" s="92"/>
      <c r="E170" s="92"/>
      <c r="F170" s="92"/>
      <c r="G170" s="92" t="s">
        <v>106</v>
      </c>
      <c r="H170" s="99">
        <f>H220+H199+H211+H236</f>
        <v>98814.4</v>
      </c>
      <c r="I170" s="99">
        <f>I220+I199+I211+I236</f>
        <v>7902.3</v>
      </c>
      <c r="J170" s="99">
        <f t="shared" si="12"/>
        <v>106716.7</v>
      </c>
    </row>
    <row r="171" spans="2:10" s="9" customFormat="1" ht="14.25">
      <c r="B171" s="73" t="s">
        <v>122</v>
      </c>
      <c r="C171" s="48" t="s">
        <v>73</v>
      </c>
      <c r="D171" s="48" t="s">
        <v>70</v>
      </c>
      <c r="E171" s="48"/>
      <c r="F171" s="48"/>
      <c r="G171" s="50"/>
      <c r="H171" s="99">
        <f aca="true" t="shared" si="15" ref="H171:I177">H172</f>
        <v>100</v>
      </c>
      <c r="I171" s="99">
        <f t="shared" si="15"/>
        <v>0</v>
      </c>
      <c r="J171" s="99">
        <f t="shared" si="12"/>
        <v>100</v>
      </c>
    </row>
    <row r="172" spans="2:10" s="9" customFormat="1" ht="45">
      <c r="B172" s="70" t="s">
        <v>41</v>
      </c>
      <c r="C172" s="46" t="s">
        <v>73</v>
      </c>
      <c r="D172" s="46" t="s">
        <v>70</v>
      </c>
      <c r="E172" s="46" t="s">
        <v>302</v>
      </c>
      <c r="F172" s="46"/>
      <c r="G172" s="46"/>
      <c r="H172" s="51">
        <f t="shared" si="15"/>
        <v>100</v>
      </c>
      <c r="I172" s="51">
        <f t="shared" si="15"/>
        <v>0</v>
      </c>
      <c r="J172" s="100">
        <f t="shared" si="12"/>
        <v>100</v>
      </c>
    </row>
    <row r="173" spans="2:10" ht="30">
      <c r="B173" s="71" t="s">
        <v>303</v>
      </c>
      <c r="C173" s="46" t="s">
        <v>73</v>
      </c>
      <c r="D173" s="46" t="s">
        <v>70</v>
      </c>
      <c r="E173" s="46" t="s">
        <v>304</v>
      </c>
      <c r="F173" s="46"/>
      <c r="G173" s="46"/>
      <c r="H173" s="51">
        <f t="shared" si="15"/>
        <v>100</v>
      </c>
      <c r="I173" s="51">
        <f t="shared" si="15"/>
        <v>0</v>
      </c>
      <c r="J173" s="100">
        <f t="shared" si="12"/>
        <v>100</v>
      </c>
    </row>
    <row r="174" spans="2:10" ht="60.75" customHeight="1">
      <c r="B174" s="71" t="s">
        <v>305</v>
      </c>
      <c r="C174" s="46" t="s">
        <v>73</v>
      </c>
      <c r="D174" s="46" t="s">
        <v>70</v>
      </c>
      <c r="E174" s="46" t="s">
        <v>306</v>
      </c>
      <c r="F174" s="46"/>
      <c r="G174" s="46"/>
      <c r="H174" s="51">
        <f t="shared" si="15"/>
        <v>100</v>
      </c>
      <c r="I174" s="51">
        <f t="shared" si="15"/>
        <v>0</v>
      </c>
      <c r="J174" s="100">
        <f t="shared" si="12"/>
        <v>100</v>
      </c>
    </row>
    <row r="175" spans="2:10" ht="15">
      <c r="B175" s="71" t="s">
        <v>301</v>
      </c>
      <c r="C175" s="46" t="s">
        <v>73</v>
      </c>
      <c r="D175" s="46" t="s">
        <v>70</v>
      </c>
      <c r="E175" s="46" t="s">
        <v>307</v>
      </c>
      <c r="F175" s="46"/>
      <c r="G175" s="46"/>
      <c r="H175" s="51">
        <f>H176+H179</f>
        <v>100</v>
      </c>
      <c r="I175" s="51">
        <f>I176+I179</f>
        <v>0</v>
      </c>
      <c r="J175" s="187">
        <f t="shared" si="12"/>
        <v>100</v>
      </c>
    </row>
    <row r="176" spans="2:10" ht="31.5" customHeight="1">
      <c r="B176" s="70" t="s">
        <v>134</v>
      </c>
      <c r="C176" s="46" t="s">
        <v>73</v>
      </c>
      <c r="D176" s="46" t="s">
        <v>70</v>
      </c>
      <c r="E176" s="46" t="s">
        <v>307</v>
      </c>
      <c r="F176" s="46" t="s">
        <v>135</v>
      </c>
      <c r="G176" s="46"/>
      <c r="H176" s="52">
        <f t="shared" si="15"/>
        <v>0</v>
      </c>
      <c r="I176" s="52">
        <f t="shared" si="15"/>
        <v>0</v>
      </c>
      <c r="J176" s="100">
        <f t="shared" si="12"/>
        <v>0</v>
      </c>
    </row>
    <row r="177" spans="2:10" ht="30">
      <c r="B177" s="71" t="s">
        <v>138</v>
      </c>
      <c r="C177" s="46" t="s">
        <v>73</v>
      </c>
      <c r="D177" s="46" t="s">
        <v>70</v>
      </c>
      <c r="E177" s="46" t="s">
        <v>307</v>
      </c>
      <c r="F177" s="46" t="s">
        <v>137</v>
      </c>
      <c r="G177" s="46"/>
      <c r="H177" s="52">
        <f t="shared" si="15"/>
        <v>0</v>
      </c>
      <c r="I177" s="52">
        <f t="shared" si="15"/>
        <v>0</v>
      </c>
      <c r="J177" s="100">
        <f t="shared" si="12"/>
        <v>0</v>
      </c>
    </row>
    <row r="178" spans="2:10" ht="14.25" customHeight="1">
      <c r="B178" s="74" t="s">
        <v>120</v>
      </c>
      <c r="C178" s="47" t="s">
        <v>73</v>
      </c>
      <c r="D178" s="47" t="s">
        <v>70</v>
      </c>
      <c r="E178" s="47" t="s">
        <v>307</v>
      </c>
      <c r="F178" s="47" t="s">
        <v>137</v>
      </c>
      <c r="G178" s="47" t="s">
        <v>105</v>
      </c>
      <c r="H178" s="54">
        <f>'вед.прил 9'!I974</f>
        <v>0</v>
      </c>
      <c r="I178" s="54">
        <f>'вед.прил 9'!J974</f>
        <v>0</v>
      </c>
      <c r="J178" s="101">
        <f t="shared" si="12"/>
        <v>0</v>
      </c>
    </row>
    <row r="179" spans="2:10" ht="46.5" customHeight="1">
      <c r="B179" s="161" t="s">
        <v>141</v>
      </c>
      <c r="C179" s="46" t="s">
        <v>73</v>
      </c>
      <c r="D179" s="46" t="s">
        <v>70</v>
      </c>
      <c r="E179" s="46" t="s">
        <v>307</v>
      </c>
      <c r="F179" s="46" t="s">
        <v>140</v>
      </c>
      <c r="G179" s="46"/>
      <c r="H179" s="52">
        <f aca="true" t="shared" si="16" ref="H179:J180">H180</f>
        <v>100</v>
      </c>
      <c r="I179" s="52">
        <f t="shared" si="16"/>
        <v>0</v>
      </c>
      <c r="J179" s="100">
        <f t="shared" si="16"/>
        <v>100</v>
      </c>
    </row>
    <row r="180" spans="2:10" ht="23.25" customHeight="1">
      <c r="B180" s="161" t="s">
        <v>143</v>
      </c>
      <c r="C180" s="46" t="s">
        <v>73</v>
      </c>
      <c r="D180" s="46" t="s">
        <v>70</v>
      </c>
      <c r="E180" s="46" t="s">
        <v>307</v>
      </c>
      <c r="F180" s="46" t="s">
        <v>142</v>
      </c>
      <c r="G180" s="46"/>
      <c r="H180" s="52">
        <f t="shared" si="16"/>
        <v>100</v>
      </c>
      <c r="I180" s="52">
        <f t="shared" si="16"/>
        <v>0</v>
      </c>
      <c r="J180" s="100">
        <f t="shared" si="16"/>
        <v>100</v>
      </c>
    </row>
    <row r="181" spans="2:10" ht="14.25" customHeight="1">
      <c r="B181" s="72" t="s">
        <v>120</v>
      </c>
      <c r="C181" s="47" t="s">
        <v>73</v>
      </c>
      <c r="D181" s="47" t="s">
        <v>70</v>
      </c>
      <c r="E181" s="47" t="s">
        <v>307</v>
      </c>
      <c r="F181" s="47" t="s">
        <v>142</v>
      </c>
      <c r="G181" s="47" t="s">
        <v>105</v>
      </c>
      <c r="H181" s="54">
        <f>'вед.прил 9'!I63</f>
        <v>100</v>
      </c>
      <c r="I181" s="54">
        <f>'вед.прил 9'!J63</f>
        <v>0</v>
      </c>
      <c r="J181" s="101">
        <f>'вед.прил 9'!K63</f>
        <v>100</v>
      </c>
    </row>
    <row r="182" spans="2:10" ht="19.5" customHeight="1">
      <c r="B182" s="73" t="s">
        <v>220</v>
      </c>
      <c r="C182" s="48" t="s">
        <v>73</v>
      </c>
      <c r="D182" s="48" t="s">
        <v>74</v>
      </c>
      <c r="E182" s="48"/>
      <c r="F182" s="48"/>
      <c r="G182" s="48"/>
      <c r="H182" s="49">
        <f aca="true" t="shared" si="17" ref="H182:I186">H183</f>
        <v>0.4</v>
      </c>
      <c r="I182" s="49">
        <f t="shared" si="17"/>
        <v>0</v>
      </c>
      <c r="J182" s="99">
        <f t="shared" si="12"/>
        <v>0.4</v>
      </c>
    </row>
    <row r="183" spans="2:10" ht="19.5" customHeight="1">
      <c r="B183" s="71" t="s">
        <v>40</v>
      </c>
      <c r="C183" s="46" t="s">
        <v>73</v>
      </c>
      <c r="D183" s="46" t="s">
        <v>74</v>
      </c>
      <c r="E183" s="46" t="s">
        <v>273</v>
      </c>
      <c r="F183" s="48"/>
      <c r="G183" s="48"/>
      <c r="H183" s="52">
        <f t="shared" si="17"/>
        <v>0.4</v>
      </c>
      <c r="I183" s="52">
        <f t="shared" si="17"/>
        <v>0</v>
      </c>
      <c r="J183" s="100">
        <f t="shared" si="12"/>
        <v>0.4</v>
      </c>
    </row>
    <row r="184" spans="2:10" ht="75" customHeight="1">
      <c r="B184" s="70" t="s">
        <v>221</v>
      </c>
      <c r="C184" s="46" t="s">
        <v>73</v>
      </c>
      <c r="D184" s="46" t="s">
        <v>74</v>
      </c>
      <c r="E184" s="46" t="s">
        <v>222</v>
      </c>
      <c r="F184" s="46"/>
      <c r="G184" s="46"/>
      <c r="H184" s="52">
        <f t="shared" si="17"/>
        <v>0.4</v>
      </c>
      <c r="I184" s="52">
        <f t="shared" si="17"/>
        <v>0</v>
      </c>
      <c r="J184" s="100">
        <f t="shared" si="12"/>
        <v>0.4</v>
      </c>
    </row>
    <row r="185" spans="2:10" ht="28.5" customHeight="1">
      <c r="B185" s="70" t="s">
        <v>134</v>
      </c>
      <c r="C185" s="46" t="s">
        <v>73</v>
      </c>
      <c r="D185" s="46" t="s">
        <v>74</v>
      </c>
      <c r="E185" s="46" t="s">
        <v>222</v>
      </c>
      <c r="F185" s="46" t="s">
        <v>135</v>
      </c>
      <c r="G185" s="46"/>
      <c r="H185" s="52">
        <f t="shared" si="17"/>
        <v>0.4</v>
      </c>
      <c r="I185" s="52">
        <f t="shared" si="17"/>
        <v>0</v>
      </c>
      <c r="J185" s="100">
        <f t="shared" si="12"/>
        <v>0.4</v>
      </c>
    </row>
    <row r="186" spans="2:10" ht="28.5" customHeight="1">
      <c r="B186" s="71" t="s">
        <v>138</v>
      </c>
      <c r="C186" s="46" t="s">
        <v>73</v>
      </c>
      <c r="D186" s="46" t="s">
        <v>74</v>
      </c>
      <c r="E186" s="46" t="s">
        <v>222</v>
      </c>
      <c r="F186" s="46" t="s">
        <v>137</v>
      </c>
      <c r="G186" s="46"/>
      <c r="H186" s="52">
        <f t="shared" si="17"/>
        <v>0.4</v>
      </c>
      <c r="I186" s="52">
        <f t="shared" si="17"/>
        <v>0</v>
      </c>
      <c r="J186" s="100">
        <f t="shared" si="12"/>
        <v>0.4</v>
      </c>
    </row>
    <row r="187" spans="2:10" ht="16.5" customHeight="1">
      <c r="B187" s="74" t="s">
        <v>120</v>
      </c>
      <c r="C187" s="47" t="s">
        <v>73</v>
      </c>
      <c r="D187" s="47" t="s">
        <v>74</v>
      </c>
      <c r="E187" s="47" t="s">
        <v>222</v>
      </c>
      <c r="F187" s="47" t="s">
        <v>137</v>
      </c>
      <c r="G187" s="47" t="s">
        <v>105</v>
      </c>
      <c r="H187" s="54">
        <f>'вед.прил 9'!I435+'вед.прил 9'!I612</f>
        <v>0.4</v>
      </c>
      <c r="I187" s="54">
        <f>'вед.прил 9'!J435+'вед.прил 9'!J612</f>
        <v>0</v>
      </c>
      <c r="J187" s="101">
        <f t="shared" si="12"/>
        <v>0.4</v>
      </c>
    </row>
    <row r="188" spans="2:10" ht="14.25">
      <c r="B188" s="73" t="s">
        <v>123</v>
      </c>
      <c r="C188" s="48" t="s">
        <v>73</v>
      </c>
      <c r="D188" s="48" t="s">
        <v>72</v>
      </c>
      <c r="E188" s="48"/>
      <c r="F188" s="48"/>
      <c r="G188" s="48"/>
      <c r="H188" s="49">
        <f>H194+H225+H231+H189</f>
        <v>105765.20000000001</v>
      </c>
      <c r="I188" s="49">
        <f>I194+I225+I231+I189</f>
        <v>6902.3</v>
      </c>
      <c r="J188" s="99">
        <f t="shared" si="12"/>
        <v>112667.50000000001</v>
      </c>
    </row>
    <row r="189" spans="2:10" ht="15">
      <c r="B189" s="71" t="s">
        <v>40</v>
      </c>
      <c r="C189" s="46" t="s">
        <v>73</v>
      </c>
      <c r="D189" s="46" t="s">
        <v>72</v>
      </c>
      <c r="E189" s="46" t="s">
        <v>273</v>
      </c>
      <c r="F189" s="46"/>
      <c r="G189" s="46"/>
      <c r="H189" s="52">
        <f aca="true" t="shared" si="18" ref="H189:J192">H190</f>
        <v>125</v>
      </c>
      <c r="I189" s="52">
        <f t="shared" si="18"/>
        <v>0</v>
      </c>
      <c r="J189" s="100">
        <f t="shared" si="18"/>
        <v>125</v>
      </c>
    </row>
    <row r="190" spans="2:10" ht="60">
      <c r="B190" s="161" t="s">
        <v>270</v>
      </c>
      <c r="C190" s="46" t="s">
        <v>73</v>
      </c>
      <c r="D190" s="46" t="s">
        <v>72</v>
      </c>
      <c r="E190" s="46" t="s">
        <v>277</v>
      </c>
      <c r="F190" s="46"/>
      <c r="G190" s="46"/>
      <c r="H190" s="52">
        <f t="shared" si="18"/>
        <v>125</v>
      </c>
      <c r="I190" s="52">
        <f t="shared" si="18"/>
        <v>0</v>
      </c>
      <c r="J190" s="100">
        <f t="shared" si="18"/>
        <v>125</v>
      </c>
    </row>
    <row r="191" spans="2:10" ht="30">
      <c r="B191" s="161" t="s">
        <v>134</v>
      </c>
      <c r="C191" s="46" t="s">
        <v>73</v>
      </c>
      <c r="D191" s="46" t="s">
        <v>72</v>
      </c>
      <c r="E191" s="46" t="s">
        <v>277</v>
      </c>
      <c r="F191" s="46" t="s">
        <v>135</v>
      </c>
      <c r="G191" s="46"/>
      <c r="H191" s="52">
        <f t="shared" si="18"/>
        <v>125</v>
      </c>
      <c r="I191" s="52">
        <f t="shared" si="18"/>
        <v>0</v>
      </c>
      <c r="J191" s="100">
        <f t="shared" si="18"/>
        <v>125</v>
      </c>
    </row>
    <row r="192" spans="2:10" ht="30">
      <c r="B192" s="161" t="s">
        <v>138</v>
      </c>
      <c r="C192" s="46" t="s">
        <v>73</v>
      </c>
      <c r="D192" s="46" t="s">
        <v>72</v>
      </c>
      <c r="E192" s="46" t="s">
        <v>277</v>
      </c>
      <c r="F192" s="46" t="s">
        <v>137</v>
      </c>
      <c r="G192" s="46"/>
      <c r="H192" s="52">
        <f t="shared" si="18"/>
        <v>125</v>
      </c>
      <c r="I192" s="52">
        <f t="shared" si="18"/>
        <v>0</v>
      </c>
      <c r="J192" s="100">
        <f t="shared" si="18"/>
        <v>125</v>
      </c>
    </row>
    <row r="193" spans="2:10" ht="15">
      <c r="B193" s="169" t="s">
        <v>120</v>
      </c>
      <c r="C193" s="47" t="s">
        <v>73</v>
      </c>
      <c r="D193" s="47" t="s">
        <v>72</v>
      </c>
      <c r="E193" s="47" t="s">
        <v>277</v>
      </c>
      <c r="F193" s="47" t="s">
        <v>137</v>
      </c>
      <c r="G193" s="47" t="s">
        <v>105</v>
      </c>
      <c r="H193" s="54">
        <f>'вед.прил 9'!I618</f>
        <v>125</v>
      </c>
      <c r="I193" s="54">
        <f>'вед.прил 9'!J618</f>
        <v>0</v>
      </c>
      <c r="J193" s="101">
        <f>'вед.прил 9'!K618</f>
        <v>125</v>
      </c>
    </row>
    <row r="194" spans="2:10" ht="60">
      <c r="B194" s="71" t="s">
        <v>183</v>
      </c>
      <c r="C194" s="46" t="s">
        <v>73</v>
      </c>
      <c r="D194" s="46" t="s">
        <v>72</v>
      </c>
      <c r="E194" s="46" t="s">
        <v>385</v>
      </c>
      <c r="F194" s="46"/>
      <c r="G194" s="46"/>
      <c r="H194" s="52">
        <f>H195+H207+H216</f>
        <v>104859.6</v>
      </c>
      <c r="I194" s="52">
        <f>I195+I207+I216</f>
        <v>-1000</v>
      </c>
      <c r="J194" s="100">
        <f t="shared" si="12"/>
        <v>103859.6</v>
      </c>
    </row>
    <row r="195" spans="2:10" ht="30">
      <c r="B195" s="71" t="s">
        <v>187</v>
      </c>
      <c r="C195" s="46" t="s">
        <v>73</v>
      </c>
      <c r="D195" s="46" t="s">
        <v>72</v>
      </c>
      <c r="E195" s="46" t="s">
        <v>188</v>
      </c>
      <c r="F195" s="46"/>
      <c r="G195" s="46"/>
      <c r="H195" s="52">
        <f>H196+H200</f>
        <v>51703.1</v>
      </c>
      <c r="I195" s="52">
        <f>I200+I196</f>
        <v>29.8</v>
      </c>
      <c r="J195" s="100">
        <f t="shared" si="12"/>
        <v>51732.9</v>
      </c>
    </row>
    <row r="196" spans="2:10" ht="15">
      <c r="B196" s="71" t="s">
        <v>301</v>
      </c>
      <c r="C196" s="46" t="s">
        <v>73</v>
      </c>
      <c r="D196" s="46" t="s">
        <v>72</v>
      </c>
      <c r="E196" s="46" t="s">
        <v>434</v>
      </c>
      <c r="F196" s="46"/>
      <c r="G196" s="46"/>
      <c r="H196" s="52">
        <f aca="true" t="shared" si="19" ref="H196:I198">H197</f>
        <v>50000</v>
      </c>
      <c r="I196" s="52">
        <f t="shared" si="19"/>
        <v>0</v>
      </c>
      <c r="J196" s="100">
        <f t="shared" si="12"/>
        <v>50000</v>
      </c>
    </row>
    <row r="197" spans="2:10" ht="30">
      <c r="B197" s="70" t="s">
        <v>134</v>
      </c>
      <c r="C197" s="46" t="s">
        <v>73</v>
      </c>
      <c r="D197" s="46" t="s">
        <v>72</v>
      </c>
      <c r="E197" s="46" t="s">
        <v>434</v>
      </c>
      <c r="F197" s="46" t="s">
        <v>135</v>
      </c>
      <c r="G197" s="46"/>
      <c r="H197" s="52">
        <f t="shared" si="19"/>
        <v>50000</v>
      </c>
      <c r="I197" s="52">
        <f t="shared" si="19"/>
        <v>0</v>
      </c>
      <c r="J197" s="100">
        <f t="shared" si="12"/>
        <v>50000</v>
      </c>
    </row>
    <row r="198" spans="2:10" ht="30">
      <c r="B198" s="71" t="s">
        <v>138</v>
      </c>
      <c r="C198" s="46" t="s">
        <v>73</v>
      </c>
      <c r="D198" s="46" t="s">
        <v>72</v>
      </c>
      <c r="E198" s="46" t="s">
        <v>434</v>
      </c>
      <c r="F198" s="46" t="s">
        <v>137</v>
      </c>
      <c r="G198" s="46"/>
      <c r="H198" s="52">
        <f t="shared" si="19"/>
        <v>50000</v>
      </c>
      <c r="I198" s="52">
        <f t="shared" si="19"/>
        <v>0</v>
      </c>
      <c r="J198" s="100">
        <f t="shared" si="12"/>
        <v>50000</v>
      </c>
    </row>
    <row r="199" spans="2:10" ht="14.25" customHeight="1">
      <c r="B199" s="74" t="s">
        <v>121</v>
      </c>
      <c r="C199" s="47" t="s">
        <v>73</v>
      </c>
      <c r="D199" s="47" t="s">
        <v>72</v>
      </c>
      <c r="E199" s="47" t="s">
        <v>434</v>
      </c>
      <c r="F199" s="47" t="s">
        <v>137</v>
      </c>
      <c r="G199" s="47" t="s">
        <v>106</v>
      </c>
      <c r="H199" s="54">
        <f>'вед.прил 9'!I442+'вед.прил 9'!I624</f>
        <v>50000</v>
      </c>
      <c r="I199" s="54">
        <f>'вед.прил 9'!J442+'вед.прил 9'!J624</f>
        <v>0</v>
      </c>
      <c r="J199" s="101">
        <f t="shared" si="12"/>
        <v>50000</v>
      </c>
    </row>
    <row r="200" spans="2:10" ht="15">
      <c r="B200" s="71" t="s">
        <v>301</v>
      </c>
      <c r="C200" s="46" t="s">
        <v>73</v>
      </c>
      <c r="D200" s="46" t="s">
        <v>72</v>
      </c>
      <c r="E200" s="46" t="s">
        <v>189</v>
      </c>
      <c r="F200" s="46"/>
      <c r="G200" s="46"/>
      <c r="H200" s="52">
        <f>H201+H204</f>
        <v>1703.1</v>
      </c>
      <c r="I200" s="52">
        <f>I201+I204</f>
        <v>29.8</v>
      </c>
      <c r="J200" s="100">
        <f t="shared" si="12"/>
        <v>1732.8999999999999</v>
      </c>
    </row>
    <row r="201" spans="2:10" ht="30">
      <c r="B201" s="70" t="s">
        <v>134</v>
      </c>
      <c r="C201" s="46" t="s">
        <v>73</v>
      </c>
      <c r="D201" s="46" t="s">
        <v>72</v>
      </c>
      <c r="E201" s="46" t="s">
        <v>189</v>
      </c>
      <c r="F201" s="46" t="s">
        <v>135</v>
      </c>
      <c r="G201" s="46"/>
      <c r="H201" s="52">
        <f>H202</f>
        <v>853.1</v>
      </c>
      <c r="I201" s="52">
        <f>I202</f>
        <v>29.8</v>
      </c>
      <c r="J201" s="100">
        <f t="shared" si="12"/>
        <v>882.9</v>
      </c>
    </row>
    <row r="202" spans="2:10" ht="30">
      <c r="B202" s="71" t="s">
        <v>138</v>
      </c>
      <c r="C202" s="46" t="s">
        <v>73</v>
      </c>
      <c r="D202" s="46" t="s">
        <v>72</v>
      </c>
      <c r="E202" s="46" t="s">
        <v>189</v>
      </c>
      <c r="F202" s="46" t="s">
        <v>137</v>
      </c>
      <c r="G202" s="46"/>
      <c r="H202" s="52">
        <f>H203</f>
        <v>853.1</v>
      </c>
      <c r="I202" s="52">
        <f>I203</f>
        <v>29.8</v>
      </c>
      <c r="J202" s="100">
        <f t="shared" si="12"/>
        <v>882.9</v>
      </c>
    </row>
    <row r="203" spans="2:10" ht="15">
      <c r="B203" s="74" t="s">
        <v>120</v>
      </c>
      <c r="C203" s="47" t="s">
        <v>73</v>
      </c>
      <c r="D203" s="47" t="s">
        <v>72</v>
      </c>
      <c r="E203" s="47" t="s">
        <v>189</v>
      </c>
      <c r="F203" s="47" t="s">
        <v>137</v>
      </c>
      <c r="G203" s="47" t="s">
        <v>105</v>
      </c>
      <c r="H203" s="54">
        <f>'вед.прил 9'!I446+'вед.прил 9'!I628</f>
        <v>853.1</v>
      </c>
      <c r="I203" s="54">
        <f>'вед.прил 9'!J446+'вед.прил 9'!J628</f>
        <v>29.8</v>
      </c>
      <c r="J203" s="101">
        <f t="shared" si="12"/>
        <v>882.9</v>
      </c>
    </row>
    <row r="204" spans="2:10" ht="30">
      <c r="B204" s="161" t="s">
        <v>417</v>
      </c>
      <c r="C204" s="46" t="s">
        <v>73</v>
      </c>
      <c r="D204" s="46" t="s">
        <v>72</v>
      </c>
      <c r="E204" s="46" t="s">
        <v>189</v>
      </c>
      <c r="F204" s="46" t="s">
        <v>228</v>
      </c>
      <c r="G204" s="46"/>
      <c r="H204" s="52">
        <f aca="true" t="shared" si="20" ref="H204:J205">H205</f>
        <v>850</v>
      </c>
      <c r="I204" s="52">
        <f t="shared" si="20"/>
        <v>0</v>
      </c>
      <c r="J204" s="100">
        <f t="shared" si="20"/>
        <v>850</v>
      </c>
    </row>
    <row r="205" spans="2:10" ht="15">
      <c r="B205" s="161" t="s">
        <v>258</v>
      </c>
      <c r="C205" s="46" t="s">
        <v>73</v>
      </c>
      <c r="D205" s="46" t="s">
        <v>72</v>
      </c>
      <c r="E205" s="46" t="s">
        <v>189</v>
      </c>
      <c r="F205" s="46" t="s">
        <v>36</v>
      </c>
      <c r="G205" s="46"/>
      <c r="H205" s="52">
        <f t="shared" si="20"/>
        <v>850</v>
      </c>
      <c r="I205" s="52">
        <f t="shared" si="20"/>
        <v>0</v>
      </c>
      <c r="J205" s="100">
        <f t="shared" si="20"/>
        <v>850</v>
      </c>
    </row>
    <row r="206" spans="2:10" ht="15">
      <c r="B206" s="169" t="s">
        <v>120</v>
      </c>
      <c r="C206" s="47" t="s">
        <v>73</v>
      </c>
      <c r="D206" s="47" t="s">
        <v>72</v>
      </c>
      <c r="E206" s="47" t="s">
        <v>189</v>
      </c>
      <c r="F206" s="47" t="s">
        <v>36</v>
      </c>
      <c r="G206" s="47" t="s">
        <v>105</v>
      </c>
      <c r="H206" s="54">
        <f>'вед.прил 9'!I631</f>
        <v>850</v>
      </c>
      <c r="I206" s="54">
        <f>'вед.прил 9'!J631</f>
        <v>0</v>
      </c>
      <c r="J206" s="101">
        <f>'вед.прил 9'!K631</f>
        <v>850</v>
      </c>
    </row>
    <row r="207" spans="2:10" ht="45">
      <c r="B207" s="161" t="s">
        <v>467</v>
      </c>
      <c r="C207" s="46" t="s">
        <v>73</v>
      </c>
      <c r="D207" s="46" t="s">
        <v>72</v>
      </c>
      <c r="E207" s="46" t="s">
        <v>468</v>
      </c>
      <c r="F207" s="46"/>
      <c r="G207" s="46"/>
      <c r="H207" s="52">
        <f>H208+H212</f>
        <v>25892.7</v>
      </c>
      <c r="I207" s="52">
        <f>I208+I212</f>
        <v>0</v>
      </c>
      <c r="J207" s="100">
        <f>H207+I207</f>
        <v>25892.7</v>
      </c>
    </row>
    <row r="208" spans="2:10" ht="15">
      <c r="B208" s="71" t="s">
        <v>301</v>
      </c>
      <c r="C208" s="46" t="s">
        <v>73</v>
      </c>
      <c r="D208" s="46" t="s">
        <v>72</v>
      </c>
      <c r="E208" s="46" t="s">
        <v>482</v>
      </c>
      <c r="F208" s="46"/>
      <c r="G208" s="46"/>
      <c r="H208" s="52">
        <f aca="true" t="shared" si="21" ref="H208:J210">H209</f>
        <v>23814.4</v>
      </c>
      <c r="I208" s="52">
        <f t="shared" si="21"/>
        <v>0</v>
      </c>
      <c r="J208" s="100">
        <f t="shared" si="21"/>
        <v>23814.4</v>
      </c>
    </row>
    <row r="209" spans="2:10" ht="30">
      <c r="B209" s="164" t="s">
        <v>417</v>
      </c>
      <c r="C209" s="46" t="s">
        <v>73</v>
      </c>
      <c r="D209" s="46" t="s">
        <v>72</v>
      </c>
      <c r="E209" s="46" t="s">
        <v>482</v>
      </c>
      <c r="F209" s="46" t="s">
        <v>228</v>
      </c>
      <c r="G209" s="46"/>
      <c r="H209" s="52">
        <f t="shared" si="21"/>
        <v>23814.4</v>
      </c>
      <c r="I209" s="52">
        <f t="shared" si="21"/>
        <v>0</v>
      </c>
      <c r="J209" s="100">
        <f t="shared" si="21"/>
        <v>23814.4</v>
      </c>
    </row>
    <row r="210" spans="2:10" ht="15">
      <c r="B210" s="164" t="s">
        <v>258</v>
      </c>
      <c r="C210" s="46" t="s">
        <v>73</v>
      </c>
      <c r="D210" s="46" t="s">
        <v>72</v>
      </c>
      <c r="E210" s="46" t="s">
        <v>482</v>
      </c>
      <c r="F210" s="46" t="s">
        <v>36</v>
      </c>
      <c r="G210" s="46"/>
      <c r="H210" s="52">
        <f t="shared" si="21"/>
        <v>23814.4</v>
      </c>
      <c r="I210" s="52">
        <f t="shared" si="21"/>
        <v>0</v>
      </c>
      <c r="J210" s="100">
        <f t="shared" si="21"/>
        <v>23814.4</v>
      </c>
    </row>
    <row r="211" spans="2:10" ht="15">
      <c r="B211" s="169" t="s">
        <v>121</v>
      </c>
      <c r="C211" s="47" t="s">
        <v>73</v>
      </c>
      <c r="D211" s="47" t="s">
        <v>72</v>
      </c>
      <c r="E211" s="47" t="s">
        <v>482</v>
      </c>
      <c r="F211" s="47" t="s">
        <v>36</v>
      </c>
      <c r="G211" s="47" t="s">
        <v>106</v>
      </c>
      <c r="H211" s="54">
        <f>'вед.прил 9'!I274</f>
        <v>23814.4</v>
      </c>
      <c r="I211" s="54">
        <f>'вед.прил 9'!J274</f>
        <v>0</v>
      </c>
      <c r="J211" s="101">
        <f>'вед.прил 9'!K274</f>
        <v>23814.4</v>
      </c>
    </row>
    <row r="212" spans="2:10" ht="15">
      <c r="B212" s="71" t="s">
        <v>301</v>
      </c>
      <c r="C212" s="46" t="s">
        <v>73</v>
      </c>
      <c r="D212" s="46" t="s">
        <v>72</v>
      </c>
      <c r="E212" s="46" t="s">
        <v>469</v>
      </c>
      <c r="F212" s="46"/>
      <c r="G212" s="46"/>
      <c r="H212" s="52">
        <f aca="true" t="shared" si="22" ref="H212:J214">H213</f>
        <v>2078.3</v>
      </c>
      <c r="I212" s="52">
        <f t="shared" si="22"/>
        <v>0</v>
      </c>
      <c r="J212" s="100">
        <f t="shared" si="22"/>
        <v>2078.3</v>
      </c>
    </row>
    <row r="213" spans="2:10" ht="30">
      <c r="B213" s="164" t="s">
        <v>417</v>
      </c>
      <c r="C213" s="46" t="s">
        <v>73</v>
      </c>
      <c r="D213" s="46" t="s">
        <v>72</v>
      </c>
      <c r="E213" s="46" t="s">
        <v>469</v>
      </c>
      <c r="F213" s="46" t="s">
        <v>228</v>
      </c>
      <c r="G213" s="46"/>
      <c r="H213" s="52">
        <f t="shared" si="22"/>
        <v>2078.3</v>
      </c>
      <c r="I213" s="52">
        <f t="shared" si="22"/>
        <v>0</v>
      </c>
      <c r="J213" s="100">
        <f t="shared" si="22"/>
        <v>2078.3</v>
      </c>
    </row>
    <row r="214" spans="2:10" ht="15">
      <c r="B214" s="164" t="s">
        <v>258</v>
      </c>
      <c r="C214" s="46" t="s">
        <v>73</v>
      </c>
      <c r="D214" s="46" t="s">
        <v>72</v>
      </c>
      <c r="E214" s="46" t="s">
        <v>469</v>
      </c>
      <c r="F214" s="46" t="s">
        <v>36</v>
      </c>
      <c r="G214" s="46"/>
      <c r="H214" s="52">
        <f t="shared" si="22"/>
        <v>2078.3</v>
      </c>
      <c r="I214" s="52">
        <f t="shared" si="22"/>
        <v>0</v>
      </c>
      <c r="J214" s="100">
        <f t="shared" si="22"/>
        <v>2078.3</v>
      </c>
    </row>
    <row r="215" spans="2:10" ht="15">
      <c r="B215" s="74" t="s">
        <v>120</v>
      </c>
      <c r="C215" s="47" t="s">
        <v>73</v>
      </c>
      <c r="D215" s="47" t="s">
        <v>72</v>
      </c>
      <c r="E215" s="47" t="s">
        <v>469</v>
      </c>
      <c r="F215" s="47" t="s">
        <v>36</v>
      </c>
      <c r="G215" s="47" t="s">
        <v>105</v>
      </c>
      <c r="H215" s="54">
        <f>'вед.прил 9'!I278</f>
        <v>2078.3</v>
      </c>
      <c r="I215" s="54">
        <f>'вед.прил 9'!J278</f>
        <v>0</v>
      </c>
      <c r="J215" s="101">
        <f>'вед.прил 9'!K278</f>
        <v>2078.3</v>
      </c>
    </row>
    <row r="216" spans="2:10" ht="42" customHeight="1">
      <c r="B216" s="71" t="s">
        <v>386</v>
      </c>
      <c r="C216" s="46" t="s">
        <v>73</v>
      </c>
      <c r="D216" s="46" t="s">
        <v>72</v>
      </c>
      <c r="E216" s="46" t="s">
        <v>190</v>
      </c>
      <c r="F216" s="46"/>
      <c r="G216" s="46"/>
      <c r="H216" s="51">
        <f>H221+H217</f>
        <v>27263.8</v>
      </c>
      <c r="I216" s="51">
        <f>I221+I217</f>
        <v>-1029.8</v>
      </c>
      <c r="J216" s="100">
        <f t="shared" si="12"/>
        <v>26234</v>
      </c>
    </row>
    <row r="217" spans="2:10" ht="17.25" customHeight="1">
      <c r="B217" s="71" t="s">
        <v>301</v>
      </c>
      <c r="C217" s="46" t="s">
        <v>73</v>
      </c>
      <c r="D217" s="46" t="s">
        <v>72</v>
      </c>
      <c r="E217" s="46" t="s">
        <v>10</v>
      </c>
      <c r="F217" s="46"/>
      <c r="G217" s="46"/>
      <c r="H217" s="51">
        <f aca="true" t="shared" si="23" ref="H217:I219">H218</f>
        <v>25000</v>
      </c>
      <c r="I217" s="51">
        <f t="shared" si="23"/>
        <v>0</v>
      </c>
      <c r="J217" s="100">
        <f t="shared" si="12"/>
        <v>25000</v>
      </c>
    </row>
    <row r="218" spans="2:10" ht="29.25" customHeight="1">
      <c r="B218" s="70" t="s">
        <v>134</v>
      </c>
      <c r="C218" s="46" t="s">
        <v>73</v>
      </c>
      <c r="D218" s="46" t="s">
        <v>72</v>
      </c>
      <c r="E218" s="46" t="s">
        <v>10</v>
      </c>
      <c r="F218" s="46" t="s">
        <v>135</v>
      </c>
      <c r="G218" s="46"/>
      <c r="H218" s="51">
        <f t="shared" si="23"/>
        <v>25000</v>
      </c>
      <c r="I218" s="51">
        <f t="shared" si="23"/>
        <v>0</v>
      </c>
      <c r="J218" s="100">
        <f t="shared" si="12"/>
        <v>25000</v>
      </c>
    </row>
    <row r="219" spans="2:10" ht="30.75" customHeight="1">
      <c r="B219" s="71" t="s">
        <v>138</v>
      </c>
      <c r="C219" s="46" t="s">
        <v>73</v>
      </c>
      <c r="D219" s="46" t="s">
        <v>72</v>
      </c>
      <c r="E219" s="46" t="s">
        <v>10</v>
      </c>
      <c r="F219" s="46" t="s">
        <v>137</v>
      </c>
      <c r="G219" s="46"/>
      <c r="H219" s="51">
        <f t="shared" si="23"/>
        <v>25000</v>
      </c>
      <c r="I219" s="51">
        <f t="shared" si="23"/>
        <v>0</v>
      </c>
      <c r="J219" s="100">
        <f t="shared" si="12"/>
        <v>25000</v>
      </c>
    </row>
    <row r="220" spans="2:10" ht="18.75" customHeight="1">
      <c r="B220" s="74" t="s">
        <v>121</v>
      </c>
      <c r="C220" s="47" t="s">
        <v>73</v>
      </c>
      <c r="D220" s="47" t="s">
        <v>72</v>
      </c>
      <c r="E220" s="47" t="s">
        <v>10</v>
      </c>
      <c r="F220" s="47" t="s">
        <v>137</v>
      </c>
      <c r="G220" s="47" t="s">
        <v>106</v>
      </c>
      <c r="H220" s="53">
        <f>'вед.прил 9'!I451+'вед.прил 9'!I636</f>
        <v>25000</v>
      </c>
      <c r="I220" s="53">
        <f>'вед.прил 9'!J451+'вед.прил 9'!J636</f>
        <v>0</v>
      </c>
      <c r="J220" s="101">
        <f t="shared" si="12"/>
        <v>25000</v>
      </c>
    </row>
    <row r="221" spans="2:10" ht="15">
      <c r="B221" s="71" t="s">
        <v>301</v>
      </c>
      <c r="C221" s="46" t="s">
        <v>73</v>
      </c>
      <c r="D221" s="46" t="s">
        <v>72</v>
      </c>
      <c r="E221" s="46" t="s">
        <v>191</v>
      </c>
      <c r="F221" s="46"/>
      <c r="G221" s="46"/>
      <c r="H221" s="51">
        <f aca="true" t="shared" si="24" ref="H221:I223">H222</f>
        <v>2263.7999999999997</v>
      </c>
      <c r="I221" s="51">
        <f t="shared" si="24"/>
        <v>-1029.8</v>
      </c>
      <c r="J221" s="100">
        <f t="shared" si="12"/>
        <v>1233.9999999999998</v>
      </c>
    </row>
    <row r="222" spans="2:10" ht="29.25" customHeight="1">
      <c r="B222" s="70" t="s">
        <v>134</v>
      </c>
      <c r="C222" s="46" t="s">
        <v>73</v>
      </c>
      <c r="D222" s="46" t="s">
        <v>72</v>
      </c>
      <c r="E222" s="46" t="s">
        <v>191</v>
      </c>
      <c r="F222" s="46" t="s">
        <v>135</v>
      </c>
      <c r="G222" s="46"/>
      <c r="H222" s="52">
        <f t="shared" si="24"/>
        <v>2263.7999999999997</v>
      </c>
      <c r="I222" s="52">
        <f t="shared" si="24"/>
        <v>-1029.8</v>
      </c>
      <c r="J222" s="100">
        <f t="shared" si="12"/>
        <v>1233.9999999999998</v>
      </c>
    </row>
    <row r="223" spans="2:10" ht="29.25" customHeight="1">
      <c r="B223" s="71" t="s">
        <v>138</v>
      </c>
      <c r="C223" s="46" t="s">
        <v>73</v>
      </c>
      <c r="D223" s="46" t="s">
        <v>72</v>
      </c>
      <c r="E223" s="46" t="s">
        <v>191</v>
      </c>
      <c r="F223" s="46" t="s">
        <v>137</v>
      </c>
      <c r="G223" s="46"/>
      <c r="H223" s="52">
        <f t="shared" si="24"/>
        <v>2263.7999999999997</v>
      </c>
      <c r="I223" s="52">
        <f t="shared" si="24"/>
        <v>-1029.8</v>
      </c>
      <c r="J223" s="100">
        <f t="shared" si="12"/>
        <v>1233.9999999999998</v>
      </c>
    </row>
    <row r="224" spans="2:10" ht="14.25" customHeight="1">
      <c r="B224" s="74" t="s">
        <v>120</v>
      </c>
      <c r="C224" s="47" t="s">
        <v>73</v>
      </c>
      <c r="D224" s="47" t="s">
        <v>72</v>
      </c>
      <c r="E224" s="47" t="s">
        <v>191</v>
      </c>
      <c r="F224" s="47" t="s">
        <v>137</v>
      </c>
      <c r="G224" s="47" t="s">
        <v>105</v>
      </c>
      <c r="H224" s="54">
        <f>'вед.прил 9'!I455+'вед.прил 9'!I640</f>
        <v>2263.7999999999997</v>
      </c>
      <c r="I224" s="54">
        <f>'вед.прил 9'!J455+'вед.прил 9'!J640</f>
        <v>-1029.8</v>
      </c>
      <c r="J224" s="101">
        <f t="shared" si="12"/>
        <v>1233.9999999999998</v>
      </c>
    </row>
    <row r="225" spans="2:10" ht="58.5" customHeight="1">
      <c r="B225" s="71" t="s">
        <v>185</v>
      </c>
      <c r="C225" s="46" t="s">
        <v>73</v>
      </c>
      <c r="D225" s="46" t="s">
        <v>72</v>
      </c>
      <c r="E225" s="46" t="s">
        <v>372</v>
      </c>
      <c r="F225" s="46"/>
      <c r="G225" s="46"/>
      <c r="H225" s="52">
        <f aca="true" t="shared" si="25" ref="H225:I229">H226</f>
        <v>619</v>
      </c>
      <c r="I225" s="52">
        <f t="shared" si="25"/>
        <v>0</v>
      </c>
      <c r="J225" s="100">
        <f t="shared" si="12"/>
        <v>619</v>
      </c>
    </row>
    <row r="226" spans="2:10" ht="42.75" customHeight="1">
      <c r="B226" s="71" t="s">
        <v>373</v>
      </c>
      <c r="C226" s="46" t="s">
        <v>73</v>
      </c>
      <c r="D226" s="46" t="s">
        <v>72</v>
      </c>
      <c r="E226" s="46" t="s">
        <v>374</v>
      </c>
      <c r="F226" s="46"/>
      <c r="G226" s="46"/>
      <c r="H226" s="52">
        <f t="shared" si="25"/>
        <v>619</v>
      </c>
      <c r="I226" s="52">
        <f t="shared" si="25"/>
        <v>0</v>
      </c>
      <c r="J226" s="100">
        <f t="shared" si="12"/>
        <v>619</v>
      </c>
    </row>
    <row r="227" spans="2:10" ht="14.25" customHeight="1">
      <c r="B227" s="71" t="s">
        <v>301</v>
      </c>
      <c r="C227" s="46" t="s">
        <v>73</v>
      </c>
      <c r="D227" s="46" t="s">
        <v>72</v>
      </c>
      <c r="E227" s="46" t="s">
        <v>375</v>
      </c>
      <c r="F227" s="46"/>
      <c r="G227" s="46"/>
      <c r="H227" s="52">
        <f t="shared" si="25"/>
        <v>619</v>
      </c>
      <c r="I227" s="52">
        <f t="shared" si="25"/>
        <v>0</v>
      </c>
      <c r="J227" s="100">
        <f t="shared" si="12"/>
        <v>619</v>
      </c>
    </row>
    <row r="228" spans="2:10" ht="33.75" customHeight="1">
      <c r="B228" s="70" t="s">
        <v>134</v>
      </c>
      <c r="C228" s="46" t="s">
        <v>73</v>
      </c>
      <c r="D228" s="46" t="s">
        <v>72</v>
      </c>
      <c r="E228" s="46" t="s">
        <v>375</v>
      </c>
      <c r="F228" s="46" t="s">
        <v>135</v>
      </c>
      <c r="G228" s="46"/>
      <c r="H228" s="52">
        <f t="shared" si="25"/>
        <v>619</v>
      </c>
      <c r="I228" s="52">
        <f t="shared" si="25"/>
        <v>0</v>
      </c>
      <c r="J228" s="100">
        <f t="shared" si="12"/>
        <v>619</v>
      </c>
    </row>
    <row r="229" spans="2:10" ht="27.75" customHeight="1">
      <c r="B229" s="71" t="s">
        <v>138</v>
      </c>
      <c r="C229" s="46" t="s">
        <v>73</v>
      </c>
      <c r="D229" s="46" t="s">
        <v>72</v>
      </c>
      <c r="E229" s="46" t="s">
        <v>375</v>
      </c>
      <c r="F229" s="46" t="s">
        <v>137</v>
      </c>
      <c r="G229" s="46"/>
      <c r="H229" s="52">
        <f t="shared" si="25"/>
        <v>619</v>
      </c>
      <c r="I229" s="52">
        <f t="shared" si="25"/>
        <v>0</v>
      </c>
      <c r="J229" s="100">
        <f t="shared" si="12"/>
        <v>619</v>
      </c>
    </row>
    <row r="230" spans="2:10" ht="14.25" customHeight="1">
      <c r="B230" s="74" t="s">
        <v>120</v>
      </c>
      <c r="C230" s="47" t="s">
        <v>73</v>
      </c>
      <c r="D230" s="47" t="s">
        <v>72</v>
      </c>
      <c r="E230" s="47" t="s">
        <v>375</v>
      </c>
      <c r="F230" s="47" t="s">
        <v>137</v>
      </c>
      <c r="G230" s="47" t="s">
        <v>105</v>
      </c>
      <c r="H230" s="54">
        <f>'вед.прил 9'!I461+'вед.прил 9'!I646</f>
        <v>619</v>
      </c>
      <c r="I230" s="54">
        <f>'вед.прил 9'!J461+'вед.прил 9'!J646</f>
        <v>0</v>
      </c>
      <c r="J230" s="101">
        <f>H230+I230</f>
        <v>619</v>
      </c>
    </row>
    <row r="231" spans="2:10" ht="47.25" customHeight="1">
      <c r="B231" s="80" t="s">
        <v>438</v>
      </c>
      <c r="C231" s="46" t="s">
        <v>73</v>
      </c>
      <c r="D231" s="46" t="s">
        <v>72</v>
      </c>
      <c r="E231" s="46" t="s">
        <v>13</v>
      </c>
      <c r="F231" s="46"/>
      <c r="G231" s="46"/>
      <c r="H231" s="52">
        <f>H232</f>
        <v>161.6</v>
      </c>
      <c r="I231" s="52">
        <f>I232</f>
        <v>7902.3</v>
      </c>
      <c r="J231" s="100">
        <f t="shared" si="12"/>
        <v>8063.900000000001</v>
      </c>
    </row>
    <row r="232" spans="2:10" ht="60" customHeight="1">
      <c r="B232" s="71" t="s">
        <v>14</v>
      </c>
      <c r="C232" s="46" t="s">
        <v>73</v>
      </c>
      <c r="D232" s="46" t="s">
        <v>72</v>
      </c>
      <c r="E232" s="46" t="s">
        <v>15</v>
      </c>
      <c r="F232" s="46"/>
      <c r="G232" s="46"/>
      <c r="H232" s="52">
        <f>H241+H233+H237</f>
        <v>161.6</v>
      </c>
      <c r="I232" s="52">
        <f>I241+I233+I237</f>
        <v>7902.3</v>
      </c>
      <c r="J232" s="100">
        <f t="shared" si="12"/>
        <v>8063.900000000001</v>
      </c>
    </row>
    <row r="233" spans="2:10" ht="23.25" customHeight="1">
      <c r="B233" s="71" t="s">
        <v>301</v>
      </c>
      <c r="C233" s="46" t="s">
        <v>73</v>
      </c>
      <c r="D233" s="46" t="s">
        <v>72</v>
      </c>
      <c r="E233" s="47" t="s">
        <v>522</v>
      </c>
      <c r="F233" s="46"/>
      <c r="G233" s="46"/>
      <c r="H233" s="52">
        <f aca="true" t="shared" si="26" ref="H233:I235">H234</f>
        <v>0</v>
      </c>
      <c r="I233" s="52">
        <f t="shared" si="26"/>
        <v>7902.3</v>
      </c>
      <c r="J233" s="100">
        <f>H233+I233</f>
        <v>7902.3</v>
      </c>
    </row>
    <row r="234" spans="2:10" ht="33.75" customHeight="1">
      <c r="B234" s="161" t="s">
        <v>134</v>
      </c>
      <c r="C234" s="46" t="s">
        <v>73</v>
      </c>
      <c r="D234" s="46" t="s">
        <v>72</v>
      </c>
      <c r="E234" s="47" t="s">
        <v>522</v>
      </c>
      <c r="F234" s="46" t="s">
        <v>135</v>
      </c>
      <c r="G234" s="46"/>
      <c r="H234" s="52">
        <f t="shared" si="26"/>
        <v>0</v>
      </c>
      <c r="I234" s="52">
        <f t="shared" si="26"/>
        <v>7902.3</v>
      </c>
      <c r="J234" s="100">
        <f>H234+I234</f>
        <v>7902.3</v>
      </c>
    </row>
    <row r="235" spans="2:10" ht="33.75" customHeight="1">
      <c r="B235" s="71" t="s">
        <v>138</v>
      </c>
      <c r="C235" s="46" t="s">
        <v>73</v>
      </c>
      <c r="D235" s="46" t="s">
        <v>72</v>
      </c>
      <c r="E235" s="47" t="s">
        <v>522</v>
      </c>
      <c r="F235" s="46" t="s">
        <v>137</v>
      </c>
      <c r="G235" s="46"/>
      <c r="H235" s="52">
        <f t="shared" si="26"/>
        <v>0</v>
      </c>
      <c r="I235" s="52">
        <f t="shared" si="26"/>
        <v>7902.3</v>
      </c>
      <c r="J235" s="100">
        <f>H235+I235</f>
        <v>7902.3</v>
      </c>
    </row>
    <row r="236" spans="2:10" ht="23.25" customHeight="1">
      <c r="B236" s="169" t="s">
        <v>121</v>
      </c>
      <c r="C236" s="47" t="s">
        <v>73</v>
      </c>
      <c r="D236" s="47" t="s">
        <v>72</v>
      </c>
      <c r="E236" s="47" t="s">
        <v>522</v>
      </c>
      <c r="F236" s="47" t="s">
        <v>137</v>
      </c>
      <c r="G236" s="47" t="s">
        <v>106</v>
      </c>
      <c r="H236" s="54">
        <f>'вед.прил 9'!I652</f>
        <v>0</v>
      </c>
      <c r="I236" s="54">
        <f>'вед.прил 9'!J652</f>
        <v>7902.3</v>
      </c>
      <c r="J236" s="101">
        <f>'вед.прил 9'!K652</f>
        <v>7902.3</v>
      </c>
    </row>
    <row r="237" spans="2:10" ht="23.25" customHeight="1">
      <c r="B237" s="71" t="s">
        <v>301</v>
      </c>
      <c r="C237" s="46" t="s">
        <v>73</v>
      </c>
      <c r="D237" s="46" t="s">
        <v>72</v>
      </c>
      <c r="E237" s="47" t="s">
        <v>522</v>
      </c>
      <c r="F237" s="46"/>
      <c r="G237" s="46"/>
      <c r="H237" s="52">
        <f aca="true" t="shared" si="27" ref="H237:I239">H238</f>
        <v>0</v>
      </c>
      <c r="I237" s="52">
        <f t="shared" si="27"/>
        <v>161.6</v>
      </c>
      <c r="J237" s="100">
        <f>H237+I237</f>
        <v>161.6</v>
      </c>
    </row>
    <row r="238" spans="2:10" ht="32.25" customHeight="1">
      <c r="B238" s="161" t="s">
        <v>134</v>
      </c>
      <c r="C238" s="46" t="s">
        <v>73</v>
      </c>
      <c r="D238" s="46" t="s">
        <v>72</v>
      </c>
      <c r="E238" s="47" t="s">
        <v>522</v>
      </c>
      <c r="F238" s="46" t="s">
        <v>135</v>
      </c>
      <c r="G238" s="46"/>
      <c r="H238" s="52">
        <f t="shared" si="27"/>
        <v>0</v>
      </c>
      <c r="I238" s="52">
        <f t="shared" si="27"/>
        <v>161.6</v>
      </c>
      <c r="J238" s="100">
        <f>H238+I238</f>
        <v>161.6</v>
      </c>
    </row>
    <row r="239" spans="2:10" ht="25.5" customHeight="1">
      <c r="B239" s="71" t="s">
        <v>138</v>
      </c>
      <c r="C239" s="46" t="s">
        <v>73</v>
      </c>
      <c r="D239" s="46" t="s">
        <v>72</v>
      </c>
      <c r="E239" s="47" t="s">
        <v>522</v>
      </c>
      <c r="F239" s="46" t="s">
        <v>137</v>
      </c>
      <c r="G239" s="46"/>
      <c r="H239" s="52">
        <f t="shared" si="27"/>
        <v>0</v>
      </c>
      <c r="I239" s="52">
        <f t="shared" si="27"/>
        <v>161.6</v>
      </c>
      <c r="J239" s="100">
        <f>H239+I239</f>
        <v>161.6</v>
      </c>
    </row>
    <row r="240" spans="2:10" ht="24" customHeight="1">
      <c r="B240" s="169" t="s">
        <v>120</v>
      </c>
      <c r="C240" s="47" t="s">
        <v>73</v>
      </c>
      <c r="D240" s="47" t="s">
        <v>72</v>
      </c>
      <c r="E240" s="47" t="s">
        <v>522</v>
      </c>
      <c r="F240" s="47" t="s">
        <v>137</v>
      </c>
      <c r="G240" s="47" t="s">
        <v>105</v>
      </c>
      <c r="H240" s="54">
        <f>'вед.прил 9'!I656</f>
        <v>0</v>
      </c>
      <c r="I240" s="54">
        <f>'вед.прил 9'!J656</f>
        <v>161.6</v>
      </c>
      <c r="J240" s="101">
        <f>'вед.прил 9'!K656</f>
        <v>161.6</v>
      </c>
    </row>
    <row r="241" spans="2:10" ht="21" customHeight="1">
      <c r="B241" s="71" t="s">
        <v>301</v>
      </c>
      <c r="C241" s="46" t="s">
        <v>73</v>
      </c>
      <c r="D241" s="46" t="s">
        <v>72</v>
      </c>
      <c r="E241" s="46" t="s">
        <v>16</v>
      </c>
      <c r="F241" s="46"/>
      <c r="G241" s="46"/>
      <c r="H241" s="52">
        <f aca="true" t="shared" si="28" ref="H241:I243">H242</f>
        <v>161.6</v>
      </c>
      <c r="I241" s="52">
        <f t="shared" si="28"/>
        <v>-161.6</v>
      </c>
      <c r="J241" s="100">
        <f t="shared" si="12"/>
        <v>0</v>
      </c>
    </row>
    <row r="242" spans="2:10" ht="30.75" customHeight="1">
      <c r="B242" s="70" t="s">
        <v>134</v>
      </c>
      <c r="C242" s="46" t="s">
        <v>73</v>
      </c>
      <c r="D242" s="46" t="s">
        <v>72</v>
      </c>
      <c r="E242" s="46" t="s">
        <v>16</v>
      </c>
      <c r="F242" s="46" t="s">
        <v>135</v>
      </c>
      <c r="G242" s="46"/>
      <c r="H242" s="52">
        <f t="shared" si="28"/>
        <v>161.6</v>
      </c>
      <c r="I242" s="52">
        <f t="shared" si="28"/>
        <v>-161.6</v>
      </c>
      <c r="J242" s="100">
        <f t="shared" si="12"/>
        <v>0</v>
      </c>
    </row>
    <row r="243" spans="2:10" ht="28.5" customHeight="1">
      <c r="B243" s="71" t="s">
        <v>138</v>
      </c>
      <c r="C243" s="46" t="s">
        <v>73</v>
      </c>
      <c r="D243" s="46" t="s">
        <v>72</v>
      </c>
      <c r="E243" s="46" t="s">
        <v>16</v>
      </c>
      <c r="F243" s="46" t="s">
        <v>137</v>
      </c>
      <c r="G243" s="46"/>
      <c r="H243" s="52">
        <f t="shared" si="28"/>
        <v>161.6</v>
      </c>
      <c r="I243" s="52">
        <f t="shared" si="28"/>
        <v>-161.6</v>
      </c>
      <c r="J243" s="100">
        <f t="shared" si="12"/>
        <v>0</v>
      </c>
    </row>
    <row r="244" spans="2:10" ht="14.25" customHeight="1">
      <c r="B244" s="74" t="s">
        <v>120</v>
      </c>
      <c r="C244" s="47" t="s">
        <v>73</v>
      </c>
      <c r="D244" s="47" t="s">
        <v>72</v>
      </c>
      <c r="E244" s="47" t="s">
        <v>16</v>
      </c>
      <c r="F244" s="47" t="s">
        <v>137</v>
      </c>
      <c r="G244" s="47" t="s">
        <v>105</v>
      </c>
      <c r="H244" s="54">
        <f>'вед.прил 9'!I467+'вед.прил 9'!I660</f>
        <v>161.6</v>
      </c>
      <c r="I244" s="54">
        <f>'вед.прил 9'!J467+'вед.прил 9'!J660</f>
        <v>-161.6</v>
      </c>
      <c r="J244" s="101">
        <f t="shared" si="12"/>
        <v>0</v>
      </c>
    </row>
    <row r="245" spans="2:10" ht="26.25" customHeight="1">
      <c r="B245" s="76" t="s">
        <v>89</v>
      </c>
      <c r="C245" s="48" t="s">
        <v>73</v>
      </c>
      <c r="D245" s="48" t="s">
        <v>85</v>
      </c>
      <c r="E245" s="48"/>
      <c r="F245" s="48"/>
      <c r="G245" s="48"/>
      <c r="H245" s="50">
        <f>H246+H251</f>
        <v>550</v>
      </c>
      <c r="I245" s="50">
        <f>I246+I251</f>
        <v>0</v>
      </c>
      <c r="J245" s="99">
        <f t="shared" si="12"/>
        <v>550</v>
      </c>
    </row>
    <row r="246" spans="2:10" ht="16.5" customHeight="1">
      <c r="B246" s="70" t="s">
        <v>40</v>
      </c>
      <c r="C246" s="46" t="s">
        <v>73</v>
      </c>
      <c r="D246" s="46" t="s">
        <v>85</v>
      </c>
      <c r="E246" s="46" t="s">
        <v>273</v>
      </c>
      <c r="F246" s="46"/>
      <c r="G246" s="46"/>
      <c r="H246" s="51">
        <f aca="true" t="shared" si="29" ref="H246:I249">H247</f>
        <v>500</v>
      </c>
      <c r="I246" s="51">
        <f t="shared" si="29"/>
        <v>0</v>
      </c>
      <c r="J246" s="100">
        <f aca="true" t="shared" si="30" ref="J246:J331">H246+I246</f>
        <v>500</v>
      </c>
    </row>
    <row r="247" spans="2:10" ht="45" customHeight="1">
      <c r="B247" s="70" t="s">
        <v>235</v>
      </c>
      <c r="C247" s="46" t="s">
        <v>73</v>
      </c>
      <c r="D247" s="46" t="s">
        <v>85</v>
      </c>
      <c r="E247" s="46" t="s">
        <v>415</v>
      </c>
      <c r="F247" s="46"/>
      <c r="G247" s="46"/>
      <c r="H247" s="51">
        <f t="shared" si="29"/>
        <v>500</v>
      </c>
      <c r="I247" s="51">
        <f t="shared" si="29"/>
        <v>0</v>
      </c>
      <c r="J247" s="100">
        <f t="shared" si="30"/>
        <v>500</v>
      </c>
    </row>
    <row r="248" spans="2:10" ht="28.5" customHeight="1">
      <c r="B248" s="70" t="s">
        <v>134</v>
      </c>
      <c r="C248" s="46" t="s">
        <v>73</v>
      </c>
      <c r="D248" s="46" t="s">
        <v>85</v>
      </c>
      <c r="E248" s="46" t="s">
        <v>415</v>
      </c>
      <c r="F248" s="46" t="s">
        <v>135</v>
      </c>
      <c r="G248" s="46"/>
      <c r="H248" s="51">
        <f t="shared" si="29"/>
        <v>500</v>
      </c>
      <c r="I248" s="51">
        <f t="shared" si="29"/>
        <v>0</v>
      </c>
      <c r="J248" s="100">
        <f t="shared" si="30"/>
        <v>500</v>
      </c>
    </row>
    <row r="249" spans="2:10" ht="30">
      <c r="B249" s="71" t="s">
        <v>138</v>
      </c>
      <c r="C249" s="46" t="s">
        <v>73</v>
      </c>
      <c r="D249" s="46" t="s">
        <v>85</v>
      </c>
      <c r="E249" s="46" t="s">
        <v>415</v>
      </c>
      <c r="F249" s="46" t="s">
        <v>137</v>
      </c>
      <c r="G249" s="46"/>
      <c r="H249" s="51">
        <f t="shared" si="29"/>
        <v>500</v>
      </c>
      <c r="I249" s="51">
        <f t="shared" si="29"/>
        <v>0</v>
      </c>
      <c r="J249" s="100">
        <f t="shared" si="30"/>
        <v>500</v>
      </c>
    </row>
    <row r="250" spans="2:10" ht="15">
      <c r="B250" s="72" t="s">
        <v>120</v>
      </c>
      <c r="C250" s="47" t="s">
        <v>73</v>
      </c>
      <c r="D250" s="47" t="s">
        <v>85</v>
      </c>
      <c r="E250" s="47" t="s">
        <v>415</v>
      </c>
      <c r="F250" s="47" t="s">
        <v>137</v>
      </c>
      <c r="G250" s="47" t="s">
        <v>105</v>
      </c>
      <c r="H250" s="53">
        <f>'вед.прил 9'!I284+'вед.прил 9'!I473</f>
        <v>500</v>
      </c>
      <c r="I250" s="53">
        <f>'вед.прил 9'!J284+'вед.прил 9'!J473</f>
        <v>0</v>
      </c>
      <c r="J250" s="101">
        <f t="shared" si="30"/>
        <v>500</v>
      </c>
    </row>
    <row r="251" spans="2:10" ht="60">
      <c r="B251" s="70" t="s">
        <v>416</v>
      </c>
      <c r="C251" s="46" t="s">
        <v>73</v>
      </c>
      <c r="D251" s="46" t="s">
        <v>85</v>
      </c>
      <c r="E251" s="46" t="s">
        <v>205</v>
      </c>
      <c r="F251" s="46"/>
      <c r="G251" s="46"/>
      <c r="H251" s="51">
        <f>H252+H257</f>
        <v>50</v>
      </c>
      <c r="I251" s="51">
        <f>I252+I257</f>
        <v>0</v>
      </c>
      <c r="J251" s="100">
        <f t="shared" si="30"/>
        <v>50</v>
      </c>
    </row>
    <row r="252" spans="2:10" ht="105.75" customHeight="1">
      <c r="B252" s="70" t="s">
        <v>203</v>
      </c>
      <c r="C252" s="46" t="s">
        <v>73</v>
      </c>
      <c r="D252" s="46" t="s">
        <v>85</v>
      </c>
      <c r="E252" s="46" t="s">
        <v>206</v>
      </c>
      <c r="F252" s="46"/>
      <c r="G252" s="46"/>
      <c r="H252" s="51">
        <f aca="true" t="shared" si="31" ref="H252:I255">H253</f>
        <v>20</v>
      </c>
      <c r="I252" s="51">
        <f t="shared" si="31"/>
        <v>0</v>
      </c>
      <c r="J252" s="100">
        <f t="shared" si="30"/>
        <v>20</v>
      </c>
    </row>
    <row r="253" spans="2:10" ht="18.75" customHeight="1">
      <c r="B253" s="71" t="s">
        <v>301</v>
      </c>
      <c r="C253" s="46" t="s">
        <v>73</v>
      </c>
      <c r="D253" s="46" t="s">
        <v>85</v>
      </c>
      <c r="E253" s="46" t="s">
        <v>208</v>
      </c>
      <c r="F253" s="46"/>
      <c r="G253" s="46"/>
      <c r="H253" s="51">
        <f t="shared" si="31"/>
        <v>20</v>
      </c>
      <c r="I253" s="51">
        <f t="shared" si="31"/>
        <v>0</v>
      </c>
      <c r="J253" s="100">
        <f t="shared" si="30"/>
        <v>20</v>
      </c>
    </row>
    <row r="254" spans="2:10" ht="30">
      <c r="B254" s="70" t="s">
        <v>134</v>
      </c>
      <c r="C254" s="46" t="s">
        <v>73</v>
      </c>
      <c r="D254" s="46" t="s">
        <v>85</v>
      </c>
      <c r="E254" s="46" t="s">
        <v>208</v>
      </c>
      <c r="F254" s="46" t="s">
        <v>135</v>
      </c>
      <c r="G254" s="46"/>
      <c r="H254" s="51">
        <f t="shared" si="31"/>
        <v>20</v>
      </c>
      <c r="I254" s="51">
        <f t="shared" si="31"/>
        <v>0</v>
      </c>
      <c r="J254" s="100">
        <f t="shared" si="30"/>
        <v>20</v>
      </c>
    </row>
    <row r="255" spans="2:10" ht="30">
      <c r="B255" s="71" t="s">
        <v>138</v>
      </c>
      <c r="C255" s="46" t="s">
        <v>73</v>
      </c>
      <c r="D255" s="46" t="s">
        <v>85</v>
      </c>
      <c r="E255" s="46" t="s">
        <v>208</v>
      </c>
      <c r="F255" s="46" t="s">
        <v>137</v>
      </c>
      <c r="G255" s="46"/>
      <c r="H255" s="51">
        <f t="shared" si="31"/>
        <v>20</v>
      </c>
      <c r="I255" s="51">
        <f t="shared" si="31"/>
        <v>0</v>
      </c>
      <c r="J255" s="100">
        <f t="shared" si="30"/>
        <v>20</v>
      </c>
    </row>
    <row r="256" spans="2:10" ht="15">
      <c r="B256" s="74" t="s">
        <v>120</v>
      </c>
      <c r="C256" s="47" t="s">
        <v>73</v>
      </c>
      <c r="D256" s="47" t="s">
        <v>85</v>
      </c>
      <c r="E256" s="47" t="s">
        <v>208</v>
      </c>
      <c r="F256" s="47" t="s">
        <v>137</v>
      </c>
      <c r="G256" s="47" t="s">
        <v>105</v>
      </c>
      <c r="H256" s="53">
        <f>'вед.прил 9'!I479</f>
        <v>20</v>
      </c>
      <c r="I256" s="53">
        <f>'вед.прил 9'!J479</f>
        <v>0</v>
      </c>
      <c r="J256" s="101">
        <f t="shared" si="30"/>
        <v>20</v>
      </c>
    </row>
    <row r="257" spans="2:10" ht="60">
      <c r="B257" s="70" t="s">
        <v>204</v>
      </c>
      <c r="C257" s="46" t="s">
        <v>73</v>
      </c>
      <c r="D257" s="46" t="s">
        <v>85</v>
      </c>
      <c r="E257" s="46" t="s">
        <v>207</v>
      </c>
      <c r="F257" s="46"/>
      <c r="G257" s="46"/>
      <c r="H257" s="51">
        <f aca="true" t="shared" si="32" ref="H257:I260">H258</f>
        <v>30</v>
      </c>
      <c r="I257" s="51">
        <f t="shared" si="32"/>
        <v>0</v>
      </c>
      <c r="J257" s="100">
        <f t="shared" si="30"/>
        <v>30</v>
      </c>
    </row>
    <row r="258" spans="2:10" ht="15">
      <c r="B258" s="71" t="s">
        <v>301</v>
      </c>
      <c r="C258" s="46" t="s">
        <v>73</v>
      </c>
      <c r="D258" s="46" t="s">
        <v>85</v>
      </c>
      <c r="E258" s="46" t="s">
        <v>209</v>
      </c>
      <c r="F258" s="46"/>
      <c r="G258" s="46"/>
      <c r="H258" s="51">
        <f t="shared" si="32"/>
        <v>30</v>
      </c>
      <c r="I258" s="51">
        <f t="shared" si="32"/>
        <v>0</v>
      </c>
      <c r="J258" s="100">
        <f t="shared" si="30"/>
        <v>30</v>
      </c>
    </row>
    <row r="259" spans="2:10" ht="30">
      <c r="B259" s="70" t="s">
        <v>134</v>
      </c>
      <c r="C259" s="46" t="s">
        <v>73</v>
      </c>
      <c r="D259" s="46" t="s">
        <v>85</v>
      </c>
      <c r="E259" s="46" t="s">
        <v>209</v>
      </c>
      <c r="F259" s="46" t="s">
        <v>135</v>
      </c>
      <c r="G259" s="46"/>
      <c r="H259" s="51">
        <f t="shared" si="32"/>
        <v>30</v>
      </c>
      <c r="I259" s="51">
        <f t="shared" si="32"/>
        <v>0</v>
      </c>
      <c r="J259" s="100">
        <f t="shared" si="30"/>
        <v>30</v>
      </c>
    </row>
    <row r="260" spans="2:10" ht="30">
      <c r="B260" s="71" t="s">
        <v>138</v>
      </c>
      <c r="C260" s="46" t="s">
        <v>73</v>
      </c>
      <c r="D260" s="46" t="s">
        <v>85</v>
      </c>
      <c r="E260" s="46" t="s">
        <v>209</v>
      </c>
      <c r="F260" s="46" t="s">
        <v>137</v>
      </c>
      <c r="G260" s="46"/>
      <c r="H260" s="51">
        <f t="shared" si="32"/>
        <v>30</v>
      </c>
      <c r="I260" s="51">
        <f t="shared" si="32"/>
        <v>0</v>
      </c>
      <c r="J260" s="100">
        <f t="shared" si="30"/>
        <v>30</v>
      </c>
    </row>
    <row r="261" spans="2:10" ht="15">
      <c r="B261" s="74" t="s">
        <v>120</v>
      </c>
      <c r="C261" s="47" t="s">
        <v>73</v>
      </c>
      <c r="D261" s="47" t="s">
        <v>85</v>
      </c>
      <c r="E261" s="47" t="s">
        <v>209</v>
      </c>
      <c r="F261" s="47" t="s">
        <v>137</v>
      </c>
      <c r="G261" s="47" t="s">
        <v>105</v>
      </c>
      <c r="H261" s="53">
        <f>'вед.прил 9'!I484</f>
        <v>30</v>
      </c>
      <c r="I261" s="53">
        <f>'вед.прил 9'!J484</f>
        <v>0</v>
      </c>
      <c r="J261" s="101">
        <f t="shared" si="30"/>
        <v>30</v>
      </c>
    </row>
    <row r="262" spans="2:10" ht="14.25">
      <c r="B262" s="91" t="s">
        <v>58</v>
      </c>
      <c r="C262" s="92" t="s">
        <v>75</v>
      </c>
      <c r="D262" s="92"/>
      <c r="E262" s="92"/>
      <c r="F262" s="92"/>
      <c r="G262" s="92"/>
      <c r="H262" s="99">
        <f>H265+H271+H284+H341</f>
        <v>33874.7</v>
      </c>
      <c r="I262" s="99">
        <f>I265+I271+I284+I341</f>
        <v>13003.57</v>
      </c>
      <c r="J262" s="99">
        <f t="shared" si="30"/>
        <v>46878.27</v>
      </c>
    </row>
    <row r="263" spans="2:10" ht="14.25">
      <c r="B263" s="91" t="s">
        <v>120</v>
      </c>
      <c r="C263" s="92" t="s">
        <v>75</v>
      </c>
      <c r="D263" s="92"/>
      <c r="E263" s="92"/>
      <c r="F263" s="92"/>
      <c r="G263" s="92" t="s">
        <v>105</v>
      </c>
      <c r="H263" s="99">
        <f>H270+H276+H303+H312+H317+H327+H356+H280+H340+H293+H289+H330+H323+H299+H308+H346+H349+H283+H353</f>
        <v>33874.700000000004</v>
      </c>
      <c r="I263" s="99">
        <f>I270+I276+I303+I312+I317+I327+I356+I280+I340+I293+I289+I330+I323+I299+I308+I346+I349+I283+I353</f>
        <v>20.470000000000255</v>
      </c>
      <c r="J263" s="99">
        <f t="shared" si="30"/>
        <v>33895.170000000006</v>
      </c>
    </row>
    <row r="264" spans="2:10" ht="14.25">
      <c r="B264" s="91" t="s">
        <v>121</v>
      </c>
      <c r="C264" s="92" t="s">
        <v>75</v>
      </c>
      <c r="D264" s="92"/>
      <c r="E264" s="92"/>
      <c r="F264" s="92"/>
      <c r="G264" s="92" t="s">
        <v>106</v>
      </c>
      <c r="H264" s="99">
        <f>H336</f>
        <v>0</v>
      </c>
      <c r="I264" s="99">
        <f>I336</f>
        <v>12983.1</v>
      </c>
      <c r="J264" s="99">
        <f t="shared" si="30"/>
        <v>12983.1</v>
      </c>
    </row>
    <row r="265" spans="2:10" ht="14.25">
      <c r="B265" s="76" t="s">
        <v>59</v>
      </c>
      <c r="C265" s="48" t="s">
        <v>75</v>
      </c>
      <c r="D265" s="48" t="s">
        <v>70</v>
      </c>
      <c r="E265" s="48"/>
      <c r="F265" s="48"/>
      <c r="G265" s="48"/>
      <c r="H265" s="50">
        <f aca="true" t="shared" si="33" ref="H265:I269">H266</f>
        <v>2066</v>
      </c>
      <c r="I265" s="50">
        <f t="shared" si="33"/>
        <v>0</v>
      </c>
      <c r="J265" s="99">
        <f t="shared" si="30"/>
        <v>2066</v>
      </c>
    </row>
    <row r="266" spans="2:10" ht="15">
      <c r="B266" s="71" t="s">
        <v>40</v>
      </c>
      <c r="C266" s="46" t="s">
        <v>75</v>
      </c>
      <c r="D266" s="46" t="s">
        <v>70</v>
      </c>
      <c r="E266" s="46" t="s">
        <v>273</v>
      </c>
      <c r="F266" s="46"/>
      <c r="G266" s="46"/>
      <c r="H266" s="51">
        <f t="shared" si="33"/>
        <v>2066</v>
      </c>
      <c r="I266" s="51">
        <f t="shared" si="33"/>
        <v>0</v>
      </c>
      <c r="J266" s="100">
        <f t="shared" si="30"/>
        <v>2066</v>
      </c>
    </row>
    <row r="267" spans="2:10" ht="45.75" customHeight="1">
      <c r="B267" s="70" t="s">
        <v>449</v>
      </c>
      <c r="C267" s="46" t="s">
        <v>75</v>
      </c>
      <c r="D267" s="46" t="s">
        <v>70</v>
      </c>
      <c r="E267" s="46" t="s">
        <v>414</v>
      </c>
      <c r="F267" s="46"/>
      <c r="G267" s="46"/>
      <c r="H267" s="51">
        <f t="shared" si="33"/>
        <v>2066</v>
      </c>
      <c r="I267" s="51">
        <f t="shared" si="33"/>
        <v>0</v>
      </c>
      <c r="J267" s="100">
        <f t="shared" si="30"/>
        <v>2066</v>
      </c>
    </row>
    <row r="268" spans="2:10" ht="31.5" customHeight="1">
      <c r="B268" s="70" t="s">
        <v>134</v>
      </c>
      <c r="C268" s="46" t="s">
        <v>75</v>
      </c>
      <c r="D268" s="46" t="s">
        <v>70</v>
      </c>
      <c r="E268" s="46" t="s">
        <v>414</v>
      </c>
      <c r="F268" s="46" t="s">
        <v>135</v>
      </c>
      <c r="G268" s="46"/>
      <c r="H268" s="51">
        <f t="shared" si="33"/>
        <v>2066</v>
      </c>
      <c r="I268" s="51">
        <f t="shared" si="33"/>
        <v>0</v>
      </c>
      <c r="J268" s="100">
        <f t="shared" si="30"/>
        <v>2066</v>
      </c>
    </row>
    <row r="269" spans="2:10" ht="30">
      <c r="B269" s="71" t="s">
        <v>138</v>
      </c>
      <c r="C269" s="46" t="s">
        <v>75</v>
      </c>
      <c r="D269" s="46" t="s">
        <v>70</v>
      </c>
      <c r="E269" s="46" t="s">
        <v>414</v>
      </c>
      <c r="F269" s="46" t="s">
        <v>137</v>
      </c>
      <c r="G269" s="46"/>
      <c r="H269" s="51">
        <f t="shared" si="33"/>
        <v>2066</v>
      </c>
      <c r="I269" s="51">
        <f t="shared" si="33"/>
        <v>0</v>
      </c>
      <c r="J269" s="100">
        <f t="shared" si="30"/>
        <v>2066</v>
      </c>
    </row>
    <row r="270" spans="2:10" ht="15">
      <c r="B270" s="72" t="s">
        <v>120</v>
      </c>
      <c r="C270" s="47" t="s">
        <v>75</v>
      </c>
      <c r="D270" s="47" t="s">
        <v>70</v>
      </c>
      <c r="E270" s="47" t="s">
        <v>414</v>
      </c>
      <c r="F270" s="47" t="s">
        <v>137</v>
      </c>
      <c r="G270" s="47" t="s">
        <v>105</v>
      </c>
      <c r="H270" s="53">
        <f>'вед.прил 9'!I291</f>
        <v>2066</v>
      </c>
      <c r="I270" s="53">
        <f>'вед.прил 9'!J291</f>
        <v>0</v>
      </c>
      <c r="J270" s="101">
        <f t="shared" si="30"/>
        <v>2066</v>
      </c>
    </row>
    <row r="271" spans="2:10" ht="14.25">
      <c r="B271" s="76" t="s">
        <v>60</v>
      </c>
      <c r="C271" s="48" t="s">
        <v>75</v>
      </c>
      <c r="D271" s="48" t="s">
        <v>76</v>
      </c>
      <c r="E271" s="48"/>
      <c r="F271" s="48"/>
      <c r="G271" s="48"/>
      <c r="H271" s="50">
        <f>H272+H277</f>
        <v>1280</v>
      </c>
      <c r="I271" s="50">
        <f>I272+I277</f>
        <v>0</v>
      </c>
      <c r="J271" s="99">
        <f t="shared" si="30"/>
        <v>1280</v>
      </c>
    </row>
    <row r="272" spans="2:10" ht="15">
      <c r="B272" s="71" t="s">
        <v>40</v>
      </c>
      <c r="C272" s="46" t="s">
        <v>75</v>
      </c>
      <c r="D272" s="46" t="s">
        <v>76</v>
      </c>
      <c r="E272" s="46" t="s">
        <v>273</v>
      </c>
      <c r="F272" s="46"/>
      <c r="G272" s="46"/>
      <c r="H272" s="51">
        <f aca="true" t="shared" si="34" ref="H272:I275">H273</f>
        <v>680</v>
      </c>
      <c r="I272" s="51">
        <f t="shared" si="34"/>
        <v>0</v>
      </c>
      <c r="J272" s="100">
        <f t="shared" si="30"/>
        <v>680</v>
      </c>
    </row>
    <row r="273" spans="2:10" ht="59.25" customHeight="1">
      <c r="B273" s="71" t="s">
        <v>446</v>
      </c>
      <c r="C273" s="46" t="s">
        <v>75</v>
      </c>
      <c r="D273" s="46" t="s">
        <v>76</v>
      </c>
      <c r="E273" s="46" t="s">
        <v>296</v>
      </c>
      <c r="F273" s="46"/>
      <c r="G273" s="46"/>
      <c r="H273" s="51">
        <f t="shared" si="34"/>
        <v>680</v>
      </c>
      <c r="I273" s="51">
        <f t="shared" si="34"/>
        <v>0</v>
      </c>
      <c r="J273" s="100">
        <f t="shared" si="30"/>
        <v>680</v>
      </c>
    </row>
    <row r="274" spans="2:10" ht="15">
      <c r="B274" s="71" t="s">
        <v>147</v>
      </c>
      <c r="C274" s="46" t="s">
        <v>75</v>
      </c>
      <c r="D274" s="46" t="s">
        <v>76</v>
      </c>
      <c r="E274" s="46" t="s">
        <v>296</v>
      </c>
      <c r="F274" s="46" t="s">
        <v>146</v>
      </c>
      <c r="G274" s="46"/>
      <c r="H274" s="51">
        <f t="shared" si="34"/>
        <v>680</v>
      </c>
      <c r="I274" s="51">
        <f t="shared" si="34"/>
        <v>0</v>
      </c>
      <c r="J274" s="100">
        <f t="shared" si="30"/>
        <v>680</v>
      </c>
    </row>
    <row r="275" spans="2:10" ht="57.75" customHeight="1">
      <c r="B275" s="71" t="s">
        <v>230</v>
      </c>
      <c r="C275" s="46" t="s">
        <v>75</v>
      </c>
      <c r="D275" s="46" t="s">
        <v>76</v>
      </c>
      <c r="E275" s="46" t="s">
        <v>296</v>
      </c>
      <c r="F275" s="46" t="s">
        <v>229</v>
      </c>
      <c r="G275" s="46"/>
      <c r="H275" s="51">
        <f t="shared" si="34"/>
        <v>680</v>
      </c>
      <c r="I275" s="51">
        <f t="shared" si="34"/>
        <v>0</v>
      </c>
      <c r="J275" s="100">
        <f t="shared" si="30"/>
        <v>680</v>
      </c>
    </row>
    <row r="276" spans="2:10" ht="15">
      <c r="B276" s="72" t="s">
        <v>120</v>
      </c>
      <c r="C276" s="47" t="s">
        <v>75</v>
      </c>
      <c r="D276" s="47" t="s">
        <v>76</v>
      </c>
      <c r="E276" s="47" t="s">
        <v>296</v>
      </c>
      <c r="F276" s="47" t="s">
        <v>229</v>
      </c>
      <c r="G276" s="47" t="s">
        <v>105</v>
      </c>
      <c r="H276" s="53">
        <f>'вед.прил 9'!I981</f>
        <v>680</v>
      </c>
      <c r="I276" s="53">
        <f>'вед.прил 9'!J981</f>
        <v>0</v>
      </c>
      <c r="J276" s="101">
        <f t="shared" si="30"/>
        <v>680</v>
      </c>
    </row>
    <row r="277" spans="2:10" ht="45">
      <c r="B277" s="70" t="s">
        <v>435</v>
      </c>
      <c r="C277" s="46" t="s">
        <v>75</v>
      </c>
      <c r="D277" s="46" t="s">
        <v>76</v>
      </c>
      <c r="E277" s="46" t="s">
        <v>441</v>
      </c>
      <c r="F277" s="46"/>
      <c r="G277" s="46"/>
      <c r="H277" s="51">
        <f>H278+H281</f>
        <v>600</v>
      </c>
      <c r="I277" s="51">
        <f>I278+I281</f>
        <v>0</v>
      </c>
      <c r="J277" s="100">
        <f t="shared" si="30"/>
        <v>600</v>
      </c>
    </row>
    <row r="278" spans="2:10" ht="30">
      <c r="B278" s="70" t="s">
        <v>134</v>
      </c>
      <c r="C278" s="46" t="s">
        <v>75</v>
      </c>
      <c r="D278" s="46" t="s">
        <v>76</v>
      </c>
      <c r="E278" s="46" t="s">
        <v>441</v>
      </c>
      <c r="F278" s="46" t="s">
        <v>135</v>
      </c>
      <c r="G278" s="46"/>
      <c r="H278" s="51">
        <f>H279</f>
        <v>0</v>
      </c>
      <c r="I278" s="51">
        <f>I279</f>
        <v>0</v>
      </c>
      <c r="J278" s="100">
        <f t="shared" si="30"/>
        <v>0</v>
      </c>
    </row>
    <row r="279" spans="2:10" ht="30">
      <c r="B279" s="71" t="s">
        <v>138</v>
      </c>
      <c r="C279" s="46" t="s">
        <v>75</v>
      </c>
      <c r="D279" s="46" t="s">
        <v>76</v>
      </c>
      <c r="E279" s="46" t="s">
        <v>441</v>
      </c>
      <c r="F279" s="46" t="s">
        <v>137</v>
      </c>
      <c r="G279" s="46"/>
      <c r="H279" s="51">
        <f>H280</f>
        <v>0</v>
      </c>
      <c r="I279" s="51">
        <f>I280</f>
        <v>0</v>
      </c>
      <c r="J279" s="100">
        <f t="shared" si="30"/>
        <v>0</v>
      </c>
    </row>
    <row r="280" spans="2:10" ht="15">
      <c r="B280" s="74" t="s">
        <v>120</v>
      </c>
      <c r="C280" s="47" t="s">
        <v>75</v>
      </c>
      <c r="D280" s="47" t="s">
        <v>76</v>
      </c>
      <c r="E280" s="47" t="s">
        <v>441</v>
      </c>
      <c r="F280" s="47" t="s">
        <v>137</v>
      </c>
      <c r="G280" s="47" t="s">
        <v>105</v>
      </c>
      <c r="H280" s="53">
        <f>'вед.прил 9'!I490</f>
        <v>0</v>
      </c>
      <c r="I280" s="53">
        <f>'вед.прил 9'!J490</f>
        <v>0</v>
      </c>
      <c r="J280" s="101">
        <f t="shared" si="30"/>
        <v>0</v>
      </c>
    </row>
    <row r="281" spans="2:10" ht="30">
      <c r="B281" s="161" t="s">
        <v>417</v>
      </c>
      <c r="C281" s="46" t="s">
        <v>75</v>
      </c>
      <c r="D281" s="46" t="s">
        <v>76</v>
      </c>
      <c r="E281" s="46" t="s">
        <v>441</v>
      </c>
      <c r="F281" s="46" t="s">
        <v>228</v>
      </c>
      <c r="G281" s="46"/>
      <c r="H281" s="51">
        <f aca="true" t="shared" si="35" ref="H281:J282">H282</f>
        <v>600</v>
      </c>
      <c r="I281" s="51">
        <f t="shared" si="35"/>
        <v>0</v>
      </c>
      <c r="J281" s="100">
        <f t="shared" si="35"/>
        <v>600</v>
      </c>
    </row>
    <row r="282" spans="2:10" ht="15">
      <c r="B282" s="161" t="s">
        <v>258</v>
      </c>
      <c r="C282" s="46" t="s">
        <v>75</v>
      </c>
      <c r="D282" s="46" t="s">
        <v>76</v>
      </c>
      <c r="E282" s="46" t="s">
        <v>441</v>
      </c>
      <c r="F282" s="46" t="s">
        <v>36</v>
      </c>
      <c r="G282" s="46"/>
      <c r="H282" s="51">
        <f t="shared" si="35"/>
        <v>600</v>
      </c>
      <c r="I282" s="51">
        <f t="shared" si="35"/>
        <v>0</v>
      </c>
      <c r="J282" s="100">
        <f t="shared" si="35"/>
        <v>600</v>
      </c>
    </row>
    <row r="283" spans="2:10" ht="15">
      <c r="B283" s="169" t="s">
        <v>120</v>
      </c>
      <c r="C283" s="47" t="s">
        <v>75</v>
      </c>
      <c r="D283" s="47" t="s">
        <v>76</v>
      </c>
      <c r="E283" s="47" t="s">
        <v>441</v>
      </c>
      <c r="F283" s="47" t="s">
        <v>36</v>
      </c>
      <c r="G283" s="47" t="s">
        <v>105</v>
      </c>
      <c r="H283" s="53">
        <f>'вед.прил 9'!I666</f>
        <v>600</v>
      </c>
      <c r="I283" s="53">
        <f>'вед.прил 9'!J666</f>
        <v>0</v>
      </c>
      <c r="J283" s="101">
        <f t="shared" si="30"/>
        <v>600</v>
      </c>
    </row>
    <row r="284" spans="2:10" ht="14.25">
      <c r="B284" s="76" t="s">
        <v>254</v>
      </c>
      <c r="C284" s="48" t="s">
        <v>75</v>
      </c>
      <c r="D284" s="48" t="s">
        <v>71</v>
      </c>
      <c r="E284" s="48"/>
      <c r="F284" s="48"/>
      <c r="G284" s="48"/>
      <c r="H284" s="50">
        <f>H294+H318+H331+H285</f>
        <v>24889.899999999998</v>
      </c>
      <c r="I284" s="50">
        <f>I294+I318+I331+I285</f>
        <v>12992.77</v>
      </c>
      <c r="J284" s="99">
        <f t="shared" si="30"/>
        <v>37882.67</v>
      </c>
    </row>
    <row r="285" spans="2:10" ht="15">
      <c r="B285" s="71" t="s">
        <v>40</v>
      </c>
      <c r="C285" s="46" t="s">
        <v>75</v>
      </c>
      <c r="D285" s="46" t="s">
        <v>71</v>
      </c>
      <c r="E285" s="46" t="s">
        <v>273</v>
      </c>
      <c r="F285" s="46"/>
      <c r="G285" s="46"/>
      <c r="H285" s="51">
        <f>H290+H286</f>
        <v>1450</v>
      </c>
      <c r="I285" s="51">
        <f>I290+I286</f>
        <v>0</v>
      </c>
      <c r="J285" s="100">
        <f t="shared" si="30"/>
        <v>1450</v>
      </c>
    </row>
    <row r="286" spans="2:10" ht="60">
      <c r="B286" s="70" t="s">
        <v>270</v>
      </c>
      <c r="C286" s="46" t="s">
        <v>75</v>
      </c>
      <c r="D286" s="46" t="s">
        <v>71</v>
      </c>
      <c r="E286" s="46" t="s">
        <v>277</v>
      </c>
      <c r="F286" s="46"/>
      <c r="G286" s="46"/>
      <c r="H286" s="51">
        <f aca="true" t="shared" si="36" ref="H286:J288">H287</f>
        <v>1250</v>
      </c>
      <c r="I286" s="51">
        <f t="shared" si="36"/>
        <v>0</v>
      </c>
      <c r="J286" s="100">
        <f t="shared" si="36"/>
        <v>1250</v>
      </c>
    </row>
    <row r="287" spans="2:10" ht="30">
      <c r="B287" s="70" t="s">
        <v>134</v>
      </c>
      <c r="C287" s="46" t="s">
        <v>75</v>
      </c>
      <c r="D287" s="46" t="s">
        <v>71</v>
      </c>
      <c r="E287" s="46" t="s">
        <v>277</v>
      </c>
      <c r="F287" s="46" t="s">
        <v>135</v>
      </c>
      <c r="G287" s="46"/>
      <c r="H287" s="51">
        <f t="shared" si="36"/>
        <v>1250</v>
      </c>
      <c r="I287" s="51">
        <f t="shared" si="36"/>
        <v>0</v>
      </c>
      <c r="J287" s="100">
        <f t="shared" si="36"/>
        <v>1250</v>
      </c>
    </row>
    <row r="288" spans="2:10" ht="30">
      <c r="B288" s="70" t="s">
        <v>138</v>
      </c>
      <c r="C288" s="46" t="s">
        <v>75</v>
      </c>
      <c r="D288" s="46" t="s">
        <v>71</v>
      </c>
      <c r="E288" s="46" t="s">
        <v>277</v>
      </c>
      <c r="F288" s="46" t="s">
        <v>137</v>
      </c>
      <c r="G288" s="46"/>
      <c r="H288" s="51">
        <f t="shared" si="36"/>
        <v>1250</v>
      </c>
      <c r="I288" s="51">
        <f t="shared" si="36"/>
        <v>0</v>
      </c>
      <c r="J288" s="100">
        <f t="shared" si="36"/>
        <v>1250</v>
      </c>
    </row>
    <row r="289" spans="2:10" ht="15">
      <c r="B289" s="74" t="s">
        <v>120</v>
      </c>
      <c r="C289" s="47" t="s">
        <v>75</v>
      </c>
      <c r="D289" s="47" t="s">
        <v>71</v>
      </c>
      <c r="E289" s="47" t="s">
        <v>277</v>
      </c>
      <c r="F289" s="47" t="s">
        <v>137</v>
      </c>
      <c r="G289" s="47" t="s">
        <v>105</v>
      </c>
      <c r="H289" s="53">
        <f>'вед.прил 9'!I496+'вед.прил 9'!I672+'вед.прил 9'!I297</f>
        <v>1250</v>
      </c>
      <c r="I289" s="53">
        <f>'вед.прил 9'!J496+'вед.прил 9'!J672+'вед.прил 9'!J297</f>
        <v>0</v>
      </c>
      <c r="J289" s="101">
        <f>'вед.прил 9'!K496+'вед.прил 9'!K672+'вед.прил 9'!K297</f>
        <v>1250</v>
      </c>
    </row>
    <row r="290" spans="2:10" ht="45">
      <c r="B290" s="71" t="s">
        <v>443</v>
      </c>
      <c r="C290" s="46" t="s">
        <v>75</v>
      </c>
      <c r="D290" s="46" t="s">
        <v>71</v>
      </c>
      <c r="E290" s="46" t="s">
        <v>442</v>
      </c>
      <c r="F290" s="46"/>
      <c r="G290" s="46"/>
      <c r="H290" s="51">
        <f aca="true" t="shared" si="37" ref="H290:I292">H291</f>
        <v>200</v>
      </c>
      <c r="I290" s="51">
        <f t="shared" si="37"/>
        <v>0</v>
      </c>
      <c r="J290" s="100">
        <f t="shared" si="30"/>
        <v>200</v>
      </c>
    </row>
    <row r="291" spans="2:10" ht="30">
      <c r="B291" s="70" t="s">
        <v>134</v>
      </c>
      <c r="C291" s="46" t="s">
        <v>75</v>
      </c>
      <c r="D291" s="46" t="s">
        <v>71</v>
      </c>
      <c r="E291" s="46" t="s">
        <v>442</v>
      </c>
      <c r="F291" s="46" t="s">
        <v>135</v>
      </c>
      <c r="G291" s="46"/>
      <c r="H291" s="51">
        <f t="shared" si="37"/>
        <v>200</v>
      </c>
      <c r="I291" s="51">
        <f t="shared" si="37"/>
        <v>0</v>
      </c>
      <c r="J291" s="100">
        <f t="shared" si="30"/>
        <v>200</v>
      </c>
    </row>
    <row r="292" spans="2:10" ht="30">
      <c r="B292" s="71" t="s">
        <v>138</v>
      </c>
      <c r="C292" s="46" t="s">
        <v>75</v>
      </c>
      <c r="D292" s="46" t="s">
        <v>71</v>
      </c>
      <c r="E292" s="46" t="s">
        <v>442</v>
      </c>
      <c r="F292" s="46" t="s">
        <v>137</v>
      </c>
      <c r="G292" s="46"/>
      <c r="H292" s="51">
        <f t="shared" si="37"/>
        <v>200</v>
      </c>
      <c r="I292" s="51">
        <f t="shared" si="37"/>
        <v>0</v>
      </c>
      <c r="J292" s="100">
        <f t="shared" si="30"/>
        <v>200</v>
      </c>
    </row>
    <row r="293" spans="2:10" ht="15">
      <c r="B293" s="74" t="s">
        <v>120</v>
      </c>
      <c r="C293" s="47" t="s">
        <v>75</v>
      </c>
      <c r="D293" s="47" t="s">
        <v>71</v>
      </c>
      <c r="E293" s="47" t="s">
        <v>442</v>
      </c>
      <c r="F293" s="47" t="s">
        <v>137</v>
      </c>
      <c r="G293" s="47" t="s">
        <v>105</v>
      </c>
      <c r="H293" s="53">
        <f>'вед.прил 9'!I500+'вед.прил 9'!I676</f>
        <v>200</v>
      </c>
      <c r="I293" s="53">
        <f>'вед.прил 9'!J500+'вед.прил 9'!J676</f>
        <v>0</v>
      </c>
      <c r="J293" s="101">
        <f t="shared" si="30"/>
        <v>200</v>
      </c>
    </row>
    <row r="294" spans="2:10" ht="45">
      <c r="B294" s="70" t="s">
        <v>192</v>
      </c>
      <c r="C294" s="46" t="s">
        <v>75</v>
      </c>
      <c r="D294" s="46" t="s">
        <v>71</v>
      </c>
      <c r="E294" s="46" t="s">
        <v>380</v>
      </c>
      <c r="F294" s="46"/>
      <c r="G294" s="46"/>
      <c r="H294" s="51">
        <f>H295+H304+H313</f>
        <v>7792</v>
      </c>
      <c r="I294" s="51">
        <f>I295+I304+I313</f>
        <v>0</v>
      </c>
      <c r="J294" s="100">
        <f t="shared" si="30"/>
        <v>7792</v>
      </c>
    </row>
    <row r="295" spans="2:10" ht="45">
      <c r="B295" s="70" t="s">
        <v>157</v>
      </c>
      <c r="C295" s="46" t="s">
        <v>75</v>
      </c>
      <c r="D295" s="46" t="s">
        <v>71</v>
      </c>
      <c r="E295" s="46" t="s">
        <v>193</v>
      </c>
      <c r="F295" s="46"/>
      <c r="G295" s="46"/>
      <c r="H295" s="52">
        <f>H300+H296</f>
        <v>7081.8</v>
      </c>
      <c r="I295" s="52">
        <f>I300+I296</f>
        <v>0</v>
      </c>
      <c r="J295" s="100">
        <f t="shared" si="30"/>
        <v>7081.8</v>
      </c>
    </row>
    <row r="296" spans="2:10" ht="15">
      <c r="B296" s="71" t="s">
        <v>301</v>
      </c>
      <c r="C296" s="46" t="s">
        <v>75</v>
      </c>
      <c r="D296" s="46" t="s">
        <v>71</v>
      </c>
      <c r="E296" s="46" t="s">
        <v>471</v>
      </c>
      <c r="F296" s="46"/>
      <c r="G296" s="46"/>
      <c r="H296" s="52">
        <f aca="true" t="shared" si="38" ref="H296:J298">H297</f>
        <v>721.8</v>
      </c>
      <c r="I296" s="52">
        <f t="shared" si="38"/>
        <v>-721.8</v>
      </c>
      <c r="J296" s="100">
        <f t="shared" si="38"/>
        <v>0</v>
      </c>
    </row>
    <row r="297" spans="2:10" ht="30">
      <c r="B297" s="70" t="s">
        <v>134</v>
      </c>
      <c r="C297" s="46" t="s">
        <v>75</v>
      </c>
      <c r="D297" s="46" t="s">
        <v>71</v>
      </c>
      <c r="E297" s="46" t="s">
        <v>471</v>
      </c>
      <c r="F297" s="46" t="s">
        <v>135</v>
      </c>
      <c r="G297" s="46"/>
      <c r="H297" s="52">
        <f t="shared" si="38"/>
        <v>721.8</v>
      </c>
      <c r="I297" s="52">
        <f t="shared" si="38"/>
        <v>-721.8</v>
      </c>
      <c r="J297" s="100">
        <f t="shared" si="38"/>
        <v>0</v>
      </c>
    </row>
    <row r="298" spans="2:10" ht="30">
      <c r="B298" s="71" t="s">
        <v>138</v>
      </c>
      <c r="C298" s="46" t="s">
        <v>75</v>
      </c>
      <c r="D298" s="46" t="s">
        <v>71</v>
      </c>
      <c r="E298" s="46" t="s">
        <v>471</v>
      </c>
      <c r="F298" s="46" t="s">
        <v>137</v>
      </c>
      <c r="G298" s="46"/>
      <c r="H298" s="52">
        <f t="shared" si="38"/>
        <v>721.8</v>
      </c>
      <c r="I298" s="52">
        <f t="shared" si="38"/>
        <v>-721.8</v>
      </c>
      <c r="J298" s="100">
        <f t="shared" si="38"/>
        <v>0</v>
      </c>
    </row>
    <row r="299" spans="2:10" ht="15">
      <c r="B299" s="74" t="s">
        <v>120</v>
      </c>
      <c r="C299" s="47" t="s">
        <v>75</v>
      </c>
      <c r="D299" s="47" t="s">
        <v>71</v>
      </c>
      <c r="E299" s="47" t="s">
        <v>471</v>
      </c>
      <c r="F299" s="47" t="s">
        <v>137</v>
      </c>
      <c r="G299" s="47" t="s">
        <v>105</v>
      </c>
      <c r="H299" s="54">
        <f>'вед.прил 9'!I506</f>
        <v>721.8</v>
      </c>
      <c r="I299" s="54">
        <f>'вед.прил 9'!J506</f>
        <v>-721.8</v>
      </c>
      <c r="J299" s="101">
        <f>'вед.прил 9'!K506</f>
        <v>0</v>
      </c>
    </row>
    <row r="300" spans="2:10" ht="15">
      <c r="B300" s="71" t="s">
        <v>301</v>
      </c>
      <c r="C300" s="46" t="s">
        <v>75</v>
      </c>
      <c r="D300" s="46" t="s">
        <v>71</v>
      </c>
      <c r="E300" s="46" t="s">
        <v>194</v>
      </c>
      <c r="F300" s="46"/>
      <c r="G300" s="46"/>
      <c r="H300" s="52">
        <f aca="true" t="shared" si="39" ref="H300:I302">H301</f>
        <v>6360</v>
      </c>
      <c r="I300" s="52">
        <f t="shared" si="39"/>
        <v>721.8</v>
      </c>
      <c r="J300" s="100">
        <f t="shared" si="30"/>
        <v>7081.8</v>
      </c>
    </row>
    <row r="301" spans="2:10" ht="27.75" customHeight="1">
      <c r="B301" s="70" t="s">
        <v>134</v>
      </c>
      <c r="C301" s="46" t="s">
        <v>75</v>
      </c>
      <c r="D301" s="46" t="s">
        <v>71</v>
      </c>
      <c r="E301" s="46" t="s">
        <v>194</v>
      </c>
      <c r="F301" s="46" t="s">
        <v>135</v>
      </c>
      <c r="G301" s="46"/>
      <c r="H301" s="52">
        <f t="shared" si="39"/>
        <v>6360</v>
      </c>
      <c r="I301" s="52">
        <f t="shared" si="39"/>
        <v>721.8</v>
      </c>
      <c r="J301" s="100">
        <f t="shared" si="30"/>
        <v>7081.8</v>
      </c>
    </row>
    <row r="302" spans="2:10" ht="30">
      <c r="B302" s="71" t="s">
        <v>138</v>
      </c>
      <c r="C302" s="46" t="s">
        <v>75</v>
      </c>
      <c r="D302" s="46" t="s">
        <v>71</v>
      </c>
      <c r="E302" s="46" t="s">
        <v>194</v>
      </c>
      <c r="F302" s="46" t="s">
        <v>137</v>
      </c>
      <c r="G302" s="46"/>
      <c r="H302" s="52">
        <f t="shared" si="39"/>
        <v>6360</v>
      </c>
      <c r="I302" s="52">
        <f t="shared" si="39"/>
        <v>721.8</v>
      </c>
      <c r="J302" s="100">
        <f t="shared" si="30"/>
        <v>7081.8</v>
      </c>
    </row>
    <row r="303" spans="2:10" ht="15">
      <c r="B303" s="74" t="s">
        <v>120</v>
      </c>
      <c r="C303" s="47" t="s">
        <v>75</v>
      </c>
      <c r="D303" s="47" t="s">
        <v>71</v>
      </c>
      <c r="E303" s="47" t="s">
        <v>194</v>
      </c>
      <c r="F303" s="47" t="s">
        <v>137</v>
      </c>
      <c r="G303" s="47" t="s">
        <v>105</v>
      </c>
      <c r="H303" s="54">
        <f>'вед.прил 9'!I510+'вед.прил 9'!I682</f>
        <v>6360</v>
      </c>
      <c r="I303" s="54">
        <f>'вед.прил 9'!J510+'вед.прил 9'!J682</f>
        <v>721.8</v>
      </c>
      <c r="J303" s="101">
        <f t="shared" si="30"/>
        <v>7081.8</v>
      </c>
    </row>
    <row r="304" spans="2:10" ht="30">
      <c r="B304" s="70" t="s">
        <v>376</v>
      </c>
      <c r="C304" s="46" t="s">
        <v>75</v>
      </c>
      <c r="D304" s="46" t="s">
        <v>71</v>
      </c>
      <c r="E304" s="46" t="s">
        <v>381</v>
      </c>
      <c r="F304" s="47"/>
      <c r="G304" s="47"/>
      <c r="H304" s="52">
        <f>H309+H305</f>
        <v>610.2</v>
      </c>
      <c r="I304" s="52">
        <f>I309+I305</f>
        <v>0</v>
      </c>
      <c r="J304" s="100">
        <f t="shared" si="30"/>
        <v>610.2</v>
      </c>
    </row>
    <row r="305" spans="2:10" ht="15">
      <c r="B305" s="71" t="s">
        <v>301</v>
      </c>
      <c r="C305" s="46" t="s">
        <v>75</v>
      </c>
      <c r="D305" s="46" t="s">
        <v>71</v>
      </c>
      <c r="E305" s="46" t="s">
        <v>472</v>
      </c>
      <c r="F305" s="46"/>
      <c r="G305" s="46"/>
      <c r="H305" s="52">
        <f aca="true" t="shared" si="40" ref="H305:J307">H306</f>
        <v>10.2</v>
      </c>
      <c r="I305" s="52">
        <f t="shared" si="40"/>
        <v>-10.2</v>
      </c>
      <c r="J305" s="100">
        <f t="shared" si="40"/>
        <v>0</v>
      </c>
    </row>
    <row r="306" spans="2:10" ht="30">
      <c r="B306" s="70" t="s">
        <v>134</v>
      </c>
      <c r="C306" s="46" t="s">
        <v>75</v>
      </c>
      <c r="D306" s="46" t="s">
        <v>71</v>
      </c>
      <c r="E306" s="46" t="s">
        <v>472</v>
      </c>
      <c r="F306" s="46" t="s">
        <v>135</v>
      </c>
      <c r="G306" s="46"/>
      <c r="H306" s="52">
        <f t="shared" si="40"/>
        <v>10.2</v>
      </c>
      <c r="I306" s="52">
        <f t="shared" si="40"/>
        <v>-10.2</v>
      </c>
      <c r="J306" s="100">
        <f t="shared" si="40"/>
        <v>0</v>
      </c>
    </row>
    <row r="307" spans="2:10" ht="30">
      <c r="B307" s="71" t="s">
        <v>138</v>
      </c>
      <c r="C307" s="46" t="s">
        <v>75</v>
      </c>
      <c r="D307" s="46" t="s">
        <v>71</v>
      </c>
      <c r="E307" s="46" t="s">
        <v>472</v>
      </c>
      <c r="F307" s="46" t="s">
        <v>137</v>
      </c>
      <c r="G307" s="46"/>
      <c r="H307" s="52">
        <f t="shared" si="40"/>
        <v>10.2</v>
      </c>
      <c r="I307" s="52">
        <f t="shared" si="40"/>
        <v>-10.2</v>
      </c>
      <c r="J307" s="100">
        <f t="shared" si="40"/>
        <v>0</v>
      </c>
    </row>
    <row r="308" spans="2:10" ht="15">
      <c r="B308" s="74" t="s">
        <v>120</v>
      </c>
      <c r="C308" s="47" t="s">
        <v>75</v>
      </c>
      <c r="D308" s="47" t="s">
        <v>71</v>
      </c>
      <c r="E308" s="47" t="s">
        <v>472</v>
      </c>
      <c r="F308" s="47" t="s">
        <v>137</v>
      </c>
      <c r="G308" s="47" t="s">
        <v>105</v>
      </c>
      <c r="H308" s="54">
        <f>'вед.прил 9'!I515</f>
        <v>10.2</v>
      </c>
      <c r="I308" s="54">
        <f>'вед.прил 9'!J515</f>
        <v>-10.2</v>
      </c>
      <c r="J308" s="101">
        <f>'вед.прил 9'!K515</f>
        <v>0</v>
      </c>
    </row>
    <row r="309" spans="2:10" ht="15">
      <c r="B309" s="71" t="s">
        <v>301</v>
      </c>
      <c r="C309" s="46" t="s">
        <v>75</v>
      </c>
      <c r="D309" s="46" t="s">
        <v>71</v>
      </c>
      <c r="E309" s="46" t="s">
        <v>382</v>
      </c>
      <c r="F309" s="47"/>
      <c r="G309" s="47"/>
      <c r="H309" s="52">
        <f aca="true" t="shared" si="41" ref="H309:I311">H310</f>
        <v>600</v>
      </c>
      <c r="I309" s="52">
        <f t="shared" si="41"/>
        <v>10.2</v>
      </c>
      <c r="J309" s="100">
        <f t="shared" si="30"/>
        <v>610.2</v>
      </c>
    </row>
    <row r="310" spans="2:10" ht="30">
      <c r="B310" s="70" t="s">
        <v>134</v>
      </c>
      <c r="C310" s="46" t="s">
        <v>75</v>
      </c>
      <c r="D310" s="46" t="s">
        <v>71</v>
      </c>
      <c r="E310" s="46" t="s">
        <v>382</v>
      </c>
      <c r="F310" s="46" t="s">
        <v>135</v>
      </c>
      <c r="G310" s="47"/>
      <c r="H310" s="52">
        <f t="shared" si="41"/>
        <v>600</v>
      </c>
      <c r="I310" s="52">
        <f t="shared" si="41"/>
        <v>10.2</v>
      </c>
      <c r="J310" s="100">
        <f t="shared" si="30"/>
        <v>610.2</v>
      </c>
    </row>
    <row r="311" spans="2:10" ht="30">
      <c r="B311" s="71" t="s">
        <v>138</v>
      </c>
      <c r="C311" s="46" t="s">
        <v>75</v>
      </c>
      <c r="D311" s="46" t="s">
        <v>71</v>
      </c>
      <c r="E311" s="46" t="s">
        <v>382</v>
      </c>
      <c r="F311" s="46" t="s">
        <v>137</v>
      </c>
      <c r="G311" s="47"/>
      <c r="H311" s="52">
        <f t="shared" si="41"/>
        <v>600</v>
      </c>
      <c r="I311" s="52">
        <f t="shared" si="41"/>
        <v>10.2</v>
      </c>
      <c r="J311" s="100">
        <f t="shared" si="30"/>
        <v>610.2</v>
      </c>
    </row>
    <row r="312" spans="2:10" ht="15">
      <c r="B312" s="74" t="s">
        <v>120</v>
      </c>
      <c r="C312" s="47" t="s">
        <v>75</v>
      </c>
      <c r="D312" s="47" t="s">
        <v>71</v>
      </c>
      <c r="E312" s="47" t="s">
        <v>382</v>
      </c>
      <c r="F312" s="47" t="s">
        <v>137</v>
      </c>
      <c r="G312" s="47" t="s">
        <v>105</v>
      </c>
      <c r="H312" s="54">
        <f>'вед.прил 9'!I519+'вед.прил 9'!I687</f>
        <v>600</v>
      </c>
      <c r="I312" s="54">
        <f>'вед.прил 9'!J519+'вед.прил 9'!J687</f>
        <v>10.2</v>
      </c>
      <c r="J312" s="101">
        <f t="shared" si="30"/>
        <v>610.2</v>
      </c>
    </row>
    <row r="313" spans="2:10" ht="30" customHeight="1">
      <c r="B313" s="70" t="s">
        <v>452</v>
      </c>
      <c r="C313" s="46" t="s">
        <v>75</v>
      </c>
      <c r="D313" s="46" t="s">
        <v>71</v>
      </c>
      <c r="E313" s="46" t="s">
        <v>383</v>
      </c>
      <c r="F313" s="47"/>
      <c r="G313" s="47"/>
      <c r="H313" s="52">
        <f aca="true" t="shared" si="42" ref="H313:I316">H314</f>
        <v>100</v>
      </c>
      <c r="I313" s="52">
        <f t="shared" si="42"/>
        <v>0</v>
      </c>
      <c r="J313" s="100">
        <f t="shared" si="30"/>
        <v>100</v>
      </c>
    </row>
    <row r="314" spans="2:10" ht="15">
      <c r="B314" s="71" t="s">
        <v>301</v>
      </c>
      <c r="C314" s="46" t="s">
        <v>75</v>
      </c>
      <c r="D314" s="46" t="s">
        <v>71</v>
      </c>
      <c r="E314" s="46" t="s">
        <v>384</v>
      </c>
      <c r="F314" s="47"/>
      <c r="G314" s="47"/>
      <c r="H314" s="52">
        <f t="shared" si="42"/>
        <v>100</v>
      </c>
      <c r="I314" s="52">
        <f t="shared" si="42"/>
        <v>0</v>
      </c>
      <c r="J314" s="100">
        <f t="shared" si="30"/>
        <v>100</v>
      </c>
    </row>
    <row r="315" spans="2:10" ht="30">
      <c r="B315" s="70" t="s">
        <v>134</v>
      </c>
      <c r="C315" s="46" t="s">
        <v>75</v>
      </c>
      <c r="D315" s="46" t="s">
        <v>71</v>
      </c>
      <c r="E315" s="46" t="s">
        <v>384</v>
      </c>
      <c r="F315" s="46" t="s">
        <v>135</v>
      </c>
      <c r="G315" s="47"/>
      <c r="H315" s="52">
        <f t="shared" si="42"/>
        <v>100</v>
      </c>
      <c r="I315" s="52">
        <f t="shared" si="42"/>
        <v>0</v>
      </c>
      <c r="J315" s="100">
        <f t="shared" si="30"/>
        <v>100</v>
      </c>
    </row>
    <row r="316" spans="2:10" ht="30">
      <c r="B316" s="71" t="s">
        <v>138</v>
      </c>
      <c r="C316" s="46" t="s">
        <v>75</v>
      </c>
      <c r="D316" s="46" t="s">
        <v>71</v>
      </c>
      <c r="E316" s="46" t="s">
        <v>384</v>
      </c>
      <c r="F316" s="46" t="s">
        <v>137</v>
      </c>
      <c r="G316" s="47"/>
      <c r="H316" s="52">
        <f t="shared" si="42"/>
        <v>100</v>
      </c>
      <c r="I316" s="52">
        <f t="shared" si="42"/>
        <v>0</v>
      </c>
      <c r="J316" s="100">
        <f t="shared" si="30"/>
        <v>100</v>
      </c>
    </row>
    <row r="317" spans="2:10" ht="15">
      <c r="B317" s="74" t="s">
        <v>120</v>
      </c>
      <c r="C317" s="47" t="s">
        <v>75</v>
      </c>
      <c r="D317" s="47" t="s">
        <v>71</v>
      </c>
      <c r="E317" s="47" t="s">
        <v>384</v>
      </c>
      <c r="F317" s="47" t="s">
        <v>137</v>
      </c>
      <c r="G317" s="47" t="s">
        <v>105</v>
      </c>
      <c r="H317" s="54">
        <f>'вед.прил 9'!I524+'вед.прил 9'!I692</f>
        <v>100</v>
      </c>
      <c r="I317" s="54">
        <f>'вед.прил 9'!J524+'вед.прил 9'!J692</f>
        <v>0</v>
      </c>
      <c r="J317" s="101">
        <f t="shared" si="30"/>
        <v>100</v>
      </c>
    </row>
    <row r="318" spans="2:10" ht="57.75" customHeight="1">
      <c r="B318" s="71" t="s">
        <v>185</v>
      </c>
      <c r="C318" s="46" t="s">
        <v>75</v>
      </c>
      <c r="D318" s="46" t="s">
        <v>71</v>
      </c>
      <c r="E318" s="46" t="s">
        <v>372</v>
      </c>
      <c r="F318" s="46"/>
      <c r="G318" s="46"/>
      <c r="H318" s="52">
        <f>H319</f>
        <v>15206.3</v>
      </c>
      <c r="I318" s="52">
        <f>I319</f>
        <v>9.669999999999959</v>
      </c>
      <c r="J318" s="100">
        <f t="shared" si="30"/>
        <v>15215.97</v>
      </c>
    </row>
    <row r="319" spans="2:10" ht="42" customHeight="1">
      <c r="B319" s="71" t="s">
        <v>373</v>
      </c>
      <c r="C319" s="46" t="s">
        <v>75</v>
      </c>
      <c r="D319" s="46" t="s">
        <v>71</v>
      </c>
      <c r="E319" s="46" t="s">
        <v>374</v>
      </c>
      <c r="F319" s="46"/>
      <c r="G319" s="46"/>
      <c r="H319" s="52">
        <f>H324+H320</f>
        <v>15206.3</v>
      </c>
      <c r="I319" s="52">
        <f>I324+I320</f>
        <v>9.669999999999959</v>
      </c>
      <c r="J319" s="100">
        <f t="shared" si="30"/>
        <v>15215.97</v>
      </c>
    </row>
    <row r="320" spans="2:10" ht="18.75" customHeight="1">
      <c r="B320" s="71" t="s">
        <v>301</v>
      </c>
      <c r="C320" s="46" t="s">
        <v>75</v>
      </c>
      <c r="D320" s="46" t="s">
        <v>71</v>
      </c>
      <c r="E320" s="46" t="s">
        <v>470</v>
      </c>
      <c r="F320" s="46"/>
      <c r="G320" s="46"/>
      <c r="H320" s="52">
        <f aca="true" t="shared" si="43" ref="H320:J322">H321</f>
        <v>1074.4</v>
      </c>
      <c r="I320" s="52">
        <f t="shared" si="43"/>
        <v>-783.23</v>
      </c>
      <c r="J320" s="100">
        <f t="shared" si="43"/>
        <v>291.1700000000001</v>
      </c>
    </row>
    <row r="321" spans="2:10" ht="30.75" customHeight="1">
      <c r="B321" s="70" t="s">
        <v>134</v>
      </c>
      <c r="C321" s="46" t="s">
        <v>75</v>
      </c>
      <c r="D321" s="46" t="s">
        <v>71</v>
      </c>
      <c r="E321" s="46" t="s">
        <v>470</v>
      </c>
      <c r="F321" s="46" t="s">
        <v>135</v>
      </c>
      <c r="G321" s="46"/>
      <c r="H321" s="52">
        <f t="shared" si="43"/>
        <v>1074.4</v>
      </c>
      <c r="I321" s="52">
        <f t="shared" si="43"/>
        <v>-783.23</v>
      </c>
      <c r="J321" s="100">
        <f t="shared" si="43"/>
        <v>291.1700000000001</v>
      </c>
    </row>
    <row r="322" spans="2:10" ht="28.5" customHeight="1">
      <c r="B322" s="71" t="s">
        <v>138</v>
      </c>
      <c r="C322" s="46" t="s">
        <v>75</v>
      </c>
      <c r="D322" s="46" t="s">
        <v>71</v>
      </c>
      <c r="E322" s="46" t="s">
        <v>470</v>
      </c>
      <c r="F322" s="46" t="s">
        <v>137</v>
      </c>
      <c r="G322" s="46"/>
      <c r="H322" s="52">
        <f t="shared" si="43"/>
        <v>1074.4</v>
      </c>
      <c r="I322" s="52">
        <f t="shared" si="43"/>
        <v>-783.23</v>
      </c>
      <c r="J322" s="100">
        <f t="shared" si="43"/>
        <v>291.1700000000001</v>
      </c>
    </row>
    <row r="323" spans="2:10" ht="21.75" customHeight="1">
      <c r="B323" s="74" t="s">
        <v>120</v>
      </c>
      <c r="C323" s="47" t="s">
        <v>75</v>
      </c>
      <c r="D323" s="47" t="s">
        <v>71</v>
      </c>
      <c r="E323" s="47" t="s">
        <v>470</v>
      </c>
      <c r="F323" s="47" t="s">
        <v>137</v>
      </c>
      <c r="G323" s="47" t="s">
        <v>105</v>
      </c>
      <c r="H323" s="54">
        <f>'вед.прил 9'!I530</f>
        <v>1074.4</v>
      </c>
      <c r="I323" s="54">
        <f>'вед.прил 9'!J530</f>
        <v>-783.23</v>
      </c>
      <c r="J323" s="101">
        <f>'вед.прил 9'!K530</f>
        <v>291.1700000000001</v>
      </c>
    </row>
    <row r="324" spans="2:10" ht="15">
      <c r="B324" s="71" t="s">
        <v>301</v>
      </c>
      <c r="C324" s="46" t="s">
        <v>75</v>
      </c>
      <c r="D324" s="46" t="s">
        <v>71</v>
      </c>
      <c r="E324" s="46" t="s">
        <v>375</v>
      </c>
      <c r="F324" s="46"/>
      <c r="G324" s="46"/>
      <c r="H324" s="52">
        <f>H325+H328</f>
        <v>14131.9</v>
      </c>
      <c r="I324" s="52">
        <f>I325+I328</f>
        <v>792.9</v>
      </c>
      <c r="J324" s="100">
        <f t="shared" si="30"/>
        <v>14924.8</v>
      </c>
    </row>
    <row r="325" spans="2:10" ht="30">
      <c r="B325" s="70" t="s">
        <v>134</v>
      </c>
      <c r="C325" s="46" t="s">
        <v>75</v>
      </c>
      <c r="D325" s="46" t="s">
        <v>71</v>
      </c>
      <c r="E325" s="46" t="s">
        <v>375</v>
      </c>
      <c r="F325" s="46" t="s">
        <v>135</v>
      </c>
      <c r="G325" s="46"/>
      <c r="H325" s="52">
        <f>H326</f>
        <v>13900</v>
      </c>
      <c r="I325" s="52">
        <f>I326</f>
        <v>792.9</v>
      </c>
      <c r="J325" s="100">
        <f t="shared" si="30"/>
        <v>14692.9</v>
      </c>
    </row>
    <row r="326" spans="2:10" ht="30">
      <c r="B326" s="71" t="s">
        <v>138</v>
      </c>
      <c r="C326" s="46" t="s">
        <v>75</v>
      </c>
      <c r="D326" s="46" t="s">
        <v>71</v>
      </c>
      <c r="E326" s="46" t="s">
        <v>375</v>
      </c>
      <c r="F326" s="46" t="s">
        <v>137</v>
      </c>
      <c r="G326" s="46"/>
      <c r="H326" s="52">
        <f>H327</f>
        <v>13900</v>
      </c>
      <c r="I326" s="52">
        <f>I327</f>
        <v>792.9</v>
      </c>
      <c r="J326" s="100">
        <f t="shared" si="30"/>
        <v>14692.9</v>
      </c>
    </row>
    <row r="327" spans="2:10" ht="15">
      <c r="B327" s="74" t="s">
        <v>120</v>
      </c>
      <c r="C327" s="47" t="s">
        <v>75</v>
      </c>
      <c r="D327" s="47" t="s">
        <v>71</v>
      </c>
      <c r="E327" s="47" t="s">
        <v>375</v>
      </c>
      <c r="F327" s="47" t="s">
        <v>137</v>
      </c>
      <c r="G327" s="47" t="s">
        <v>105</v>
      </c>
      <c r="H327" s="54">
        <f>'вед.прил 9'!I303+'вед.прил 9'!I534+'вед.прил 9'!I698</f>
        <v>13900</v>
      </c>
      <c r="I327" s="54">
        <f>'вед.прил 9'!J303+'вед.прил 9'!J534+'вед.прил 9'!J698</f>
        <v>792.9</v>
      </c>
      <c r="J327" s="101">
        <f t="shared" si="30"/>
        <v>14692.9</v>
      </c>
    </row>
    <row r="328" spans="2:10" ht="15">
      <c r="B328" s="71" t="s">
        <v>147</v>
      </c>
      <c r="C328" s="46" t="s">
        <v>75</v>
      </c>
      <c r="D328" s="46" t="s">
        <v>71</v>
      </c>
      <c r="E328" s="46" t="s">
        <v>375</v>
      </c>
      <c r="F328" s="46" t="s">
        <v>146</v>
      </c>
      <c r="G328" s="46"/>
      <c r="H328" s="52">
        <f aca="true" t="shared" si="44" ref="H328:J329">H329</f>
        <v>231.9</v>
      </c>
      <c r="I328" s="52">
        <f t="shared" si="44"/>
        <v>0</v>
      </c>
      <c r="J328" s="100">
        <f t="shared" si="44"/>
        <v>4863.799999999999</v>
      </c>
    </row>
    <row r="329" spans="2:10" ht="15">
      <c r="B329" s="71" t="s">
        <v>149</v>
      </c>
      <c r="C329" s="46" t="s">
        <v>75</v>
      </c>
      <c r="D329" s="46" t="s">
        <v>71</v>
      </c>
      <c r="E329" s="46" t="s">
        <v>375</v>
      </c>
      <c r="F329" s="46" t="s">
        <v>148</v>
      </c>
      <c r="G329" s="46"/>
      <c r="H329" s="52">
        <f t="shared" si="44"/>
        <v>231.9</v>
      </c>
      <c r="I329" s="52">
        <f t="shared" si="44"/>
        <v>0</v>
      </c>
      <c r="J329" s="100">
        <f t="shared" si="44"/>
        <v>4863.799999999999</v>
      </c>
    </row>
    <row r="330" spans="2:10" ht="15">
      <c r="B330" s="74" t="s">
        <v>120</v>
      </c>
      <c r="C330" s="47" t="s">
        <v>75</v>
      </c>
      <c r="D330" s="47" t="s">
        <v>71</v>
      </c>
      <c r="E330" s="47" t="s">
        <v>375</v>
      </c>
      <c r="F330" s="47" t="s">
        <v>148</v>
      </c>
      <c r="G330" s="47" t="s">
        <v>105</v>
      </c>
      <c r="H330" s="54">
        <f>'вед.прил 9'!I537</f>
        <v>231.9</v>
      </c>
      <c r="I330" s="54">
        <f>'вед.прил 9'!J537</f>
        <v>0</v>
      </c>
      <c r="J330" s="101">
        <f>'вед.прил 9'!I531+'вед.прил 9'!I535</f>
        <v>4863.799999999999</v>
      </c>
    </row>
    <row r="331" spans="2:10" ht="42.75" customHeight="1">
      <c r="B331" s="80" t="s">
        <v>438</v>
      </c>
      <c r="C331" s="46" t="s">
        <v>75</v>
      </c>
      <c r="D331" s="46" t="s">
        <v>71</v>
      </c>
      <c r="E331" s="46" t="s">
        <v>13</v>
      </c>
      <c r="F331" s="46"/>
      <c r="G331" s="46"/>
      <c r="H331" s="52">
        <f>H332</f>
        <v>441.6</v>
      </c>
      <c r="I331" s="52">
        <f>I332</f>
        <v>12983.1</v>
      </c>
      <c r="J331" s="100">
        <f t="shared" si="30"/>
        <v>13424.7</v>
      </c>
    </row>
    <row r="332" spans="2:10" ht="60">
      <c r="B332" s="71" t="s">
        <v>14</v>
      </c>
      <c r="C332" s="46" t="s">
        <v>75</v>
      </c>
      <c r="D332" s="46" t="s">
        <v>71</v>
      </c>
      <c r="E332" s="46" t="s">
        <v>15</v>
      </c>
      <c r="F332" s="46"/>
      <c r="G332" s="46"/>
      <c r="H332" s="52">
        <f>H337+H333</f>
        <v>441.6</v>
      </c>
      <c r="I332" s="52">
        <f>I337+I333</f>
        <v>12983.1</v>
      </c>
      <c r="J332" s="100">
        <f aca="true" t="shared" si="45" ref="J332:J447">H332+I332</f>
        <v>13424.7</v>
      </c>
    </row>
    <row r="333" spans="2:10" ht="15">
      <c r="B333" s="71" t="s">
        <v>301</v>
      </c>
      <c r="C333" s="46" t="s">
        <v>75</v>
      </c>
      <c r="D333" s="46" t="s">
        <v>71</v>
      </c>
      <c r="E333" s="46" t="s">
        <v>523</v>
      </c>
      <c r="F333" s="46"/>
      <c r="G333" s="46"/>
      <c r="H333" s="52">
        <f aca="true" t="shared" si="46" ref="H333:I335">H334</f>
        <v>0</v>
      </c>
      <c r="I333" s="52">
        <f t="shared" si="46"/>
        <v>12983.1</v>
      </c>
      <c r="J333" s="100">
        <f>H333+I333</f>
        <v>12983.1</v>
      </c>
    </row>
    <row r="334" spans="2:10" ht="30">
      <c r="B334" s="161" t="s">
        <v>134</v>
      </c>
      <c r="C334" s="46" t="s">
        <v>75</v>
      </c>
      <c r="D334" s="46" t="s">
        <v>71</v>
      </c>
      <c r="E334" s="46" t="s">
        <v>524</v>
      </c>
      <c r="F334" s="46" t="s">
        <v>135</v>
      </c>
      <c r="G334" s="46"/>
      <c r="H334" s="52">
        <f t="shared" si="46"/>
        <v>0</v>
      </c>
      <c r="I334" s="52">
        <f t="shared" si="46"/>
        <v>12983.1</v>
      </c>
      <c r="J334" s="100">
        <f>H334+I334</f>
        <v>12983.1</v>
      </c>
    </row>
    <row r="335" spans="2:10" ht="30">
      <c r="B335" s="71" t="s">
        <v>138</v>
      </c>
      <c r="C335" s="46" t="s">
        <v>75</v>
      </c>
      <c r="D335" s="46" t="s">
        <v>71</v>
      </c>
      <c r="E335" s="46" t="s">
        <v>523</v>
      </c>
      <c r="F335" s="46" t="s">
        <v>137</v>
      </c>
      <c r="G335" s="46"/>
      <c r="H335" s="52">
        <f t="shared" si="46"/>
        <v>0</v>
      </c>
      <c r="I335" s="52">
        <f t="shared" si="46"/>
        <v>12983.1</v>
      </c>
      <c r="J335" s="100">
        <f>H335+I335</f>
        <v>12983.1</v>
      </c>
    </row>
    <row r="336" spans="2:10" ht="14.25" customHeight="1">
      <c r="B336" s="169" t="s">
        <v>121</v>
      </c>
      <c r="C336" s="47" t="s">
        <v>75</v>
      </c>
      <c r="D336" s="47" t="s">
        <v>71</v>
      </c>
      <c r="E336" s="47" t="s">
        <v>523</v>
      </c>
      <c r="F336" s="47" t="s">
        <v>137</v>
      </c>
      <c r="G336" s="47" t="s">
        <v>106</v>
      </c>
      <c r="H336" s="54">
        <f>'вед.прил 9'!I704</f>
        <v>0</v>
      </c>
      <c r="I336" s="54">
        <f>'вед.прил 9'!J704</f>
        <v>12983.1</v>
      </c>
      <c r="J336" s="101">
        <f>'вед.прил 9'!K704</f>
        <v>12983.1</v>
      </c>
    </row>
    <row r="337" spans="2:10" ht="15">
      <c r="B337" s="71" t="s">
        <v>301</v>
      </c>
      <c r="C337" s="46" t="s">
        <v>75</v>
      </c>
      <c r="D337" s="46" t="s">
        <v>71</v>
      </c>
      <c r="E337" s="46" t="s">
        <v>16</v>
      </c>
      <c r="F337" s="46"/>
      <c r="G337" s="46"/>
      <c r="H337" s="52">
        <f aca="true" t="shared" si="47" ref="H337:I339">H338</f>
        <v>441.6</v>
      </c>
      <c r="I337" s="52">
        <f t="shared" si="47"/>
        <v>0</v>
      </c>
      <c r="J337" s="100">
        <f t="shared" si="45"/>
        <v>441.6</v>
      </c>
    </row>
    <row r="338" spans="2:10" ht="30">
      <c r="B338" s="70" t="s">
        <v>134</v>
      </c>
      <c r="C338" s="46" t="s">
        <v>75</v>
      </c>
      <c r="D338" s="46" t="s">
        <v>71</v>
      </c>
      <c r="E338" s="46" t="s">
        <v>16</v>
      </c>
      <c r="F338" s="46" t="s">
        <v>135</v>
      </c>
      <c r="G338" s="46"/>
      <c r="H338" s="52">
        <f t="shared" si="47"/>
        <v>441.6</v>
      </c>
      <c r="I338" s="52">
        <f t="shared" si="47"/>
        <v>0</v>
      </c>
      <c r="J338" s="100">
        <f t="shared" si="45"/>
        <v>441.6</v>
      </c>
    </row>
    <row r="339" spans="2:10" ht="30">
      <c r="B339" s="71" t="s">
        <v>138</v>
      </c>
      <c r="C339" s="46" t="s">
        <v>75</v>
      </c>
      <c r="D339" s="46" t="s">
        <v>71</v>
      </c>
      <c r="E339" s="46" t="s">
        <v>16</v>
      </c>
      <c r="F339" s="46" t="s">
        <v>137</v>
      </c>
      <c r="G339" s="46"/>
      <c r="H339" s="52">
        <f t="shared" si="47"/>
        <v>441.6</v>
      </c>
      <c r="I339" s="52">
        <f t="shared" si="47"/>
        <v>0</v>
      </c>
      <c r="J339" s="100">
        <f t="shared" si="45"/>
        <v>441.6</v>
      </c>
    </row>
    <row r="340" spans="2:10" ht="15">
      <c r="B340" s="74" t="s">
        <v>120</v>
      </c>
      <c r="C340" s="47" t="s">
        <v>75</v>
      </c>
      <c r="D340" s="47" t="s">
        <v>71</v>
      </c>
      <c r="E340" s="47" t="s">
        <v>16</v>
      </c>
      <c r="F340" s="47" t="s">
        <v>137</v>
      </c>
      <c r="G340" s="47" t="s">
        <v>105</v>
      </c>
      <c r="H340" s="54">
        <f>'вед.прил 9'!I543+'вед.прил 9'!I708</f>
        <v>441.6</v>
      </c>
      <c r="I340" s="54">
        <f>'вед.прил 9'!J543+'вед.прил 9'!J708</f>
        <v>0</v>
      </c>
      <c r="J340" s="101">
        <f t="shared" si="45"/>
        <v>441.6</v>
      </c>
    </row>
    <row r="341" spans="2:10" ht="28.5">
      <c r="B341" s="73" t="s">
        <v>272</v>
      </c>
      <c r="C341" s="48" t="s">
        <v>75</v>
      </c>
      <c r="D341" s="48" t="s">
        <v>75</v>
      </c>
      <c r="E341" s="48"/>
      <c r="F341" s="48"/>
      <c r="G341" s="48"/>
      <c r="H341" s="49">
        <f>H342</f>
        <v>5638.8</v>
      </c>
      <c r="I341" s="49">
        <f>I342</f>
        <v>10.8</v>
      </c>
      <c r="J341" s="99">
        <f t="shared" si="45"/>
        <v>5649.6</v>
      </c>
    </row>
    <row r="342" spans="2:10" ht="15">
      <c r="B342" s="70" t="s">
        <v>40</v>
      </c>
      <c r="C342" s="46" t="s">
        <v>75</v>
      </c>
      <c r="D342" s="46" t="s">
        <v>75</v>
      </c>
      <c r="E342" s="46" t="s">
        <v>273</v>
      </c>
      <c r="F342" s="46"/>
      <c r="G342" s="46"/>
      <c r="H342" s="52">
        <f>H350+H343</f>
        <v>5638.8</v>
      </c>
      <c r="I342" s="52">
        <f>I350+I343</f>
        <v>10.8</v>
      </c>
      <c r="J342" s="100">
        <f t="shared" si="45"/>
        <v>5649.6</v>
      </c>
    </row>
    <row r="343" spans="2:10" ht="30">
      <c r="B343" s="130" t="s">
        <v>131</v>
      </c>
      <c r="C343" s="46" t="s">
        <v>75</v>
      </c>
      <c r="D343" s="46" t="s">
        <v>75</v>
      </c>
      <c r="E343" s="46" t="s">
        <v>274</v>
      </c>
      <c r="F343" s="46"/>
      <c r="G343" s="46"/>
      <c r="H343" s="52">
        <f>H344+H347</f>
        <v>5329.2</v>
      </c>
      <c r="I343" s="52">
        <f>I344+I347</f>
        <v>10.8</v>
      </c>
      <c r="J343" s="100">
        <f t="shared" si="45"/>
        <v>5340</v>
      </c>
    </row>
    <row r="344" spans="2:10" ht="75.75" customHeight="1">
      <c r="B344" s="70" t="s">
        <v>257</v>
      </c>
      <c r="C344" s="46" t="s">
        <v>75</v>
      </c>
      <c r="D344" s="46" t="s">
        <v>75</v>
      </c>
      <c r="E344" s="46" t="s">
        <v>274</v>
      </c>
      <c r="F344" s="46" t="s">
        <v>132</v>
      </c>
      <c r="G344" s="46"/>
      <c r="H344" s="52">
        <f>H345</f>
        <v>5199.9</v>
      </c>
      <c r="I344" s="52">
        <f>I345</f>
        <v>0</v>
      </c>
      <c r="J344" s="100">
        <f t="shared" si="45"/>
        <v>5199.9</v>
      </c>
    </row>
    <row r="345" spans="2:10" ht="28.5" customHeight="1">
      <c r="B345" s="70" t="s">
        <v>136</v>
      </c>
      <c r="C345" s="46" t="s">
        <v>75</v>
      </c>
      <c r="D345" s="46" t="s">
        <v>75</v>
      </c>
      <c r="E345" s="46" t="s">
        <v>274</v>
      </c>
      <c r="F345" s="46" t="s">
        <v>133</v>
      </c>
      <c r="G345" s="46"/>
      <c r="H345" s="52">
        <f>H346</f>
        <v>5199.9</v>
      </c>
      <c r="I345" s="52">
        <f>I346</f>
        <v>0</v>
      </c>
      <c r="J345" s="100">
        <f t="shared" si="45"/>
        <v>5199.9</v>
      </c>
    </row>
    <row r="346" spans="2:10" ht="15">
      <c r="B346" s="72" t="s">
        <v>120</v>
      </c>
      <c r="C346" s="46" t="s">
        <v>75</v>
      </c>
      <c r="D346" s="46" t="s">
        <v>75</v>
      </c>
      <c r="E346" s="47" t="s">
        <v>274</v>
      </c>
      <c r="F346" s="47" t="s">
        <v>133</v>
      </c>
      <c r="G346" s="47" t="s">
        <v>105</v>
      </c>
      <c r="H346" s="53">
        <f>'вед.прил 9'!I714</f>
        <v>5199.9</v>
      </c>
      <c r="I346" s="53">
        <f>'вед.прил 9'!J714</f>
        <v>0</v>
      </c>
      <c r="J346" s="101">
        <f t="shared" si="45"/>
        <v>5199.9</v>
      </c>
    </row>
    <row r="347" spans="2:10" ht="30">
      <c r="B347" s="71" t="s">
        <v>134</v>
      </c>
      <c r="C347" s="46" t="s">
        <v>75</v>
      </c>
      <c r="D347" s="46" t="s">
        <v>75</v>
      </c>
      <c r="E347" s="46" t="s">
        <v>274</v>
      </c>
      <c r="F347" s="46" t="s">
        <v>135</v>
      </c>
      <c r="G347" s="46"/>
      <c r="H347" s="51">
        <f>H348</f>
        <v>129.3</v>
      </c>
      <c r="I347" s="51">
        <f>I348</f>
        <v>10.8</v>
      </c>
      <c r="J347" s="100">
        <f t="shared" si="45"/>
        <v>140.10000000000002</v>
      </c>
    </row>
    <row r="348" spans="2:10" ht="30">
      <c r="B348" s="71" t="s">
        <v>138</v>
      </c>
      <c r="C348" s="46" t="s">
        <v>75</v>
      </c>
      <c r="D348" s="46" t="s">
        <v>75</v>
      </c>
      <c r="E348" s="46" t="s">
        <v>274</v>
      </c>
      <c r="F348" s="46" t="s">
        <v>137</v>
      </c>
      <c r="G348" s="46"/>
      <c r="H348" s="51">
        <f>H349</f>
        <v>129.3</v>
      </c>
      <c r="I348" s="51">
        <f>I349</f>
        <v>10.8</v>
      </c>
      <c r="J348" s="100">
        <f t="shared" si="45"/>
        <v>140.10000000000002</v>
      </c>
    </row>
    <row r="349" spans="2:10" ht="15">
      <c r="B349" s="72" t="s">
        <v>120</v>
      </c>
      <c r="C349" s="46" t="s">
        <v>75</v>
      </c>
      <c r="D349" s="46" t="s">
        <v>75</v>
      </c>
      <c r="E349" s="47" t="s">
        <v>274</v>
      </c>
      <c r="F349" s="47" t="s">
        <v>137</v>
      </c>
      <c r="G349" s="47" t="s">
        <v>105</v>
      </c>
      <c r="H349" s="53">
        <f>'вед.прил 9'!I717</f>
        <v>129.3</v>
      </c>
      <c r="I349" s="53">
        <f>'вед.прил 9'!J717</f>
        <v>10.8</v>
      </c>
      <c r="J349" s="101">
        <f t="shared" si="45"/>
        <v>140.10000000000002</v>
      </c>
    </row>
    <row r="350" spans="2:10" ht="45">
      <c r="B350" s="70" t="s">
        <v>271</v>
      </c>
      <c r="C350" s="46" t="s">
        <v>75</v>
      </c>
      <c r="D350" s="46" t="s">
        <v>75</v>
      </c>
      <c r="E350" s="46" t="s">
        <v>370</v>
      </c>
      <c r="F350" s="46"/>
      <c r="G350" s="46"/>
      <c r="H350" s="52">
        <f>H354+H351</f>
        <v>309.6</v>
      </c>
      <c r="I350" s="52">
        <f>I354+I351</f>
        <v>0</v>
      </c>
      <c r="J350" s="100">
        <f t="shared" si="45"/>
        <v>309.6</v>
      </c>
    </row>
    <row r="351" spans="2:10" ht="90">
      <c r="B351" s="161" t="s">
        <v>257</v>
      </c>
      <c r="C351" s="46" t="s">
        <v>75</v>
      </c>
      <c r="D351" s="46" t="s">
        <v>75</v>
      </c>
      <c r="E351" s="46" t="s">
        <v>370</v>
      </c>
      <c r="F351" s="46" t="s">
        <v>132</v>
      </c>
      <c r="G351" s="46"/>
      <c r="H351" s="52">
        <f>H352</f>
        <v>0</v>
      </c>
      <c r="I351" s="52">
        <f>I352</f>
        <v>309.6</v>
      </c>
      <c r="J351" s="101">
        <f>'вед.прил 9'!K547</f>
        <v>309.6</v>
      </c>
    </row>
    <row r="352" spans="2:10" ht="30">
      <c r="B352" s="161" t="s">
        <v>136</v>
      </c>
      <c r="C352" s="46" t="s">
        <v>75</v>
      </c>
      <c r="D352" s="46" t="s">
        <v>75</v>
      </c>
      <c r="E352" s="46" t="s">
        <v>370</v>
      </c>
      <c r="F352" s="46" t="s">
        <v>133</v>
      </c>
      <c r="G352" s="46"/>
      <c r="H352" s="52">
        <f>H353</f>
        <v>0</v>
      </c>
      <c r="I352" s="52">
        <f>I353</f>
        <v>309.6</v>
      </c>
      <c r="J352" s="101">
        <f>'вед.прил 9'!K548</f>
        <v>309.6</v>
      </c>
    </row>
    <row r="353" spans="2:10" ht="15">
      <c r="B353" s="72" t="s">
        <v>120</v>
      </c>
      <c r="C353" s="47" t="s">
        <v>75</v>
      </c>
      <c r="D353" s="47" t="s">
        <v>75</v>
      </c>
      <c r="E353" s="47" t="s">
        <v>370</v>
      </c>
      <c r="F353" s="47" t="s">
        <v>133</v>
      </c>
      <c r="G353" s="47" t="s">
        <v>105</v>
      </c>
      <c r="H353" s="54">
        <f>'вед.прил 9'!I549</f>
        <v>0</v>
      </c>
      <c r="I353" s="54">
        <f>'вед.прил 9'!J549</f>
        <v>309.6</v>
      </c>
      <c r="J353" s="101">
        <f>'вед.прил 9'!K549</f>
        <v>309.6</v>
      </c>
    </row>
    <row r="354" spans="2:10" ht="30">
      <c r="B354" s="70" t="s">
        <v>151</v>
      </c>
      <c r="C354" s="46" t="s">
        <v>75</v>
      </c>
      <c r="D354" s="46" t="s">
        <v>75</v>
      </c>
      <c r="E354" s="46" t="s">
        <v>370</v>
      </c>
      <c r="F354" s="46" t="s">
        <v>150</v>
      </c>
      <c r="G354" s="46"/>
      <c r="H354" s="52">
        <f>H355</f>
        <v>309.6</v>
      </c>
      <c r="I354" s="52">
        <f>I355</f>
        <v>-309.6</v>
      </c>
      <c r="J354" s="100">
        <f t="shared" si="45"/>
        <v>0</v>
      </c>
    </row>
    <row r="355" spans="2:10" ht="15">
      <c r="B355" s="70" t="s">
        <v>225</v>
      </c>
      <c r="C355" s="46" t="s">
        <v>75</v>
      </c>
      <c r="D355" s="46" t="s">
        <v>75</v>
      </c>
      <c r="E355" s="46" t="s">
        <v>370</v>
      </c>
      <c r="F355" s="46" t="s">
        <v>224</v>
      </c>
      <c r="G355" s="46"/>
      <c r="H355" s="52">
        <f>H356</f>
        <v>309.6</v>
      </c>
      <c r="I355" s="52">
        <f>I356</f>
        <v>-309.6</v>
      </c>
      <c r="J355" s="100">
        <f t="shared" si="45"/>
        <v>0</v>
      </c>
    </row>
    <row r="356" spans="2:10" ht="15">
      <c r="B356" s="74" t="s">
        <v>120</v>
      </c>
      <c r="C356" s="47" t="s">
        <v>75</v>
      </c>
      <c r="D356" s="47" t="s">
        <v>75</v>
      </c>
      <c r="E356" s="47" t="s">
        <v>370</v>
      </c>
      <c r="F356" s="47" t="s">
        <v>224</v>
      </c>
      <c r="G356" s="47" t="s">
        <v>105</v>
      </c>
      <c r="H356" s="54">
        <f>'вед.прил 9'!I552</f>
        <v>309.6</v>
      </c>
      <c r="I356" s="54">
        <f>'вед.прил 9'!J552</f>
        <v>-309.6</v>
      </c>
      <c r="J356" s="101">
        <f t="shared" si="45"/>
        <v>0</v>
      </c>
    </row>
    <row r="357" spans="2:10" ht="19.5" customHeight="1">
      <c r="B357" s="104" t="s">
        <v>61</v>
      </c>
      <c r="C357" s="48" t="s">
        <v>77</v>
      </c>
      <c r="D357" s="48"/>
      <c r="E357" s="48"/>
      <c r="F357" s="48"/>
      <c r="G357" s="48"/>
      <c r="H357" s="105">
        <f>H360+H397+H494+H560+H455</f>
        <v>594308.2</v>
      </c>
      <c r="I357" s="105">
        <f>I360+I397+I494+I560+I455</f>
        <v>10593.800000000001</v>
      </c>
      <c r="J357" s="99">
        <f t="shared" si="45"/>
        <v>604902</v>
      </c>
    </row>
    <row r="358" spans="2:10" ht="19.5" customHeight="1">
      <c r="B358" s="91" t="s">
        <v>120</v>
      </c>
      <c r="C358" s="48" t="s">
        <v>77</v>
      </c>
      <c r="D358" s="48"/>
      <c r="E358" s="48"/>
      <c r="F358" s="48"/>
      <c r="G358" s="48" t="s">
        <v>105</v>
      </c>
      <c r="H358" s="105">
        <f>H380+H421+H431+H440+H505+H512+H517+H522+H527+H533+H538+H543+H548+H554+H565+H568+H573+H581+H584+H587+H598+H601+H606+H612+H559+H396+H454+H471+H482+H493+H571+H369+H410+H444+H384+H425+H577+H594+H478+H467+H489+H390+H604</f>
        <v>208537.09999999995</v>
      </c>
      <c r="I358" s="105">
        <f>I380+I421+I431+I440+I505+I512+I517+I522+I527+I533+I538+I543+I548+I554+I565+I568+I573+I581+I584+I587+I598+I601+I606+I612+I559+I396+I454+I471+I482+I493+I571+I369+I410+I444+I384+I425+I577+I594+I478+I467+I489+I390+I604</f>
        <v>2700</v>
      </c>
      <c r="J358" s="99">
        <f t="shared" si="45"/>
        <v>211237.09999999995</v>
      </c>
    </row>
    <row r="359" spans="2:10" ht="14.25">
      <c r="B359" s="91" t="s">
        <v>121</v>
      </c>
      <c r="C359" s="48" t="s">
        <v>77</v>
      </c>
      <c r="D359" s="48"/>
      <c r="E359" s="48"/>
      <c r="F359" s="48"/>
      <c r="G359" s="48" t="s">
        <v>106</v>
      </c>
      <c r="H359" s="105">
        <f>H376+H402+H417+H450+H365+H406+H460+H437+H501</f>
        <v>385771.1</v>
      </c>
      <c r="I359" s="105">
        <f>I376+I402+I417+I450+I365+I406+I460+I437+I501</f>
        <v>7893.8</v>
      </c>
      <c r="J359" s="99">
        <f t="shared" si="45"/>
        <v>393664.89999999997</v>
      </c>
    </row>
    <row r="360" spans="2:10" ht="14.25">
      <c r="B360" s="73" t="s">
        <v>62</v>
      </c>
      <c r="C360" s="48" t="s">
        <v>77</v>
      </c>
      <c r="D360" s="48" t="s">
        <v>70</v>
      </c>
      <c r="E360" s="48"/>
      <c r="F360" s="48"/>
      <c r="G360" s="48"/>
      <c r="H360" s="49">
        <f>H370+H391+H361</f>
        <v>201975.7</v>
      </c>
      <c r="I360" s="49">
        <f>I370+I391+I361</f>
        <v>162.6</v>
      </c>
      <c r="J360" s="49">
        <f>J370+J391+J361</f>
        <v>202138.30000000002</v>
      </c>
    </row>
    <row r="361" spans="2:10" ht="15">
      <c r="B361" s="70" t="s">
        <v>40</v>
      </c>
      <c r="C361" s="46" t="s">
        <v>77</v>
      </c>
      <c r="D361" s="46" t="s">
        <v>70</v>
      </c>
      <c r="E361" s="46" t="s">
        <v>273</v>
      </c>
      <c r="F361" s="48"/>
      <c r="G361" s="48"/>
      <c r="H361" s="52">
        <f>H366+H362</f>
        <v>577.3</v>
      </c>
      <c r="I361" s="52">
        <f>I366+I362</f>
        <v>-20</v>
      </c>
      <c r="J361" s="52">
        <f>J366+J362</f>
        <v>557.3</v>
      </c>
    </row>
    <row r="362" spans="2:10" ht="75">
      <c r="B362" s="161" t="s">
        <v>485</v>
      </c>
      <c r="C362" s="46" t="s">
        <v>77</v>
      </c>
      <c r="D362" s="46" t="s">
        <v>70</v>
      </c>
      <c r="E362" s="46" t="s">
        <v>481</v>
      </c>
      <c r="F362" s="162"/>
      <c r="G362" s="162"/>
      <c r="H362" s="52">
        <f aca="true" t="shared" si="48" ref="H362:J364">H363</f>
        <v>330</v>
      </c>
      <c r="I362" s="52">
        <f t="shared" si="48"/>
        <v>0</v>
      </c>
      <c r="J362" s="100">
        <f t="shared" si="48"/>
        <v>330</v>
      </c>
    </row>
    <row r="363" spans="2:10" ht="45">
      <c r="B363" s="109" t="s">
        <v>141</v>
      </c>
      <c r="C363" s="46" t="s">
        <v>77</v>
      </c>
      <c r="D363" s="46" t="s">
        <v>70</v>
      </c>
      <c r="E363" s="46" t="s">
        <v>481</v>
      </c>
      <c r="F363" s="163">
        <v>600</v>
      </c>
      <c r="G363" s="46"/>
      <c r="H363" s="52">
        <f t="shared" si="48"/>
        <v>330</v>
      </c>
      <c r="I363" s="52">
        <f t="shared" si="48"/>
        <v>0</v>
      </c>
      <c r="J363" s="100">
        <f t="shared" si="48"/>
        <v>330</v>
      </c>
    </row>
    <row r="364" spans="2:10" ht="15">
      <c r="B364" s="109" t="s">
        <v>143</v>
      </c>
      <c r="C364" s="46" t="s">
        <v>77</v>
      </c>
      <c r="D364" s="46" t="s">
        <v>70</v>
      </c>
      <c r="E364" s="46" t="s">
        <v>481</v>
      </c>
      <c r="F364" s="46" t="s">
        <v>142</v>
      </c>
      <c r="G364" s="46"/>
      <c r="H364" s="52">
        <f t="shared" si="48"/>
        <v>330</v>
      </c>
      <c r="I364" s="52">
        <f t="shared" si="48"/>
        <v>0</v>
      </c>
      <c r="J364" s="100">
        <f t="shared" si="48"/>
        <v>330</v>
      </c>
    </row>
    <row r="365" spans="2:10" ht="15">
      <c r="B365" s="111" t="s">
        <v>121</v>
      </c>
      <c r="C365" s="47" t="s">
        <v>77</v>
      </c>
      <c r="D365" s="47" t="s">
        <v>70</v>
      </c>
      <c r="E365" s="47" t="s">
        <v>481</v>
      </c>
      <c r="F365" s="47" t="s">
        <v>142</v>
      </c>
      <c r="G365" s="47" t="s">
        <v>106</v>
      </c>
      <c r="H365" s="54">
        <f>'вед.прил 9'!I70</f>
        <v>330</v>
      </c>
      <c r="I365" s="54">
        <f>'вед.прил 9'!J70</f>
        <v>0</v>
      </c>
      <c r="J365" s="101">
        <f>'вед.прил 9'!K70</f>
        <v>330</v>
      </c>
    </row>
    <row r="366" spans="2:10" ht="60">
      <c r="B366" s="70" t="s">
        <v>270</v>
      </c>
      <c r="C366" s="46" t="s">
        <v>77</v>
      </c>
      <c r="D366" s="46" t="s">
        <v>70</v>
      </c>
      <c r="E366" s="46" t="s">
        <v>277</v>
      </c>
      <c r="F366" s="162"/>
      <c r="G366" s="162"/>
      <c r="H366" s="52">
        <f aca="true" t="shared" si="49" ref="H366:J368">H367</f>
        <v>247.3</v>
      </c>
      <c r="I366" s="52">
        <f t="shared" si="49"/>
        <v>-20</v>
      </c>
      <c r="J366" s="100">
        <f t="shared" si="49"/>
        <v>227.3</v>
      </c>
    </row>
    <row r="367" spans="2:10" ht="45">
      <c r="B367" s="109" t="s">
        <v>141</v>
      </c>
      <c r="C367" s="46" t="s">
        <v>77</v>
      </c>
      <c r="D367" s="46" t="s">
        <v>70</v>
      </c>
      <c r="E367" s="46" t="s">
        <v>277</v>
      </c>
      <c r="F367" s="163">
        <v>600</v>
      </c>
      <c r="G367" s="46"/>
      <c r="H367" s="52">
        <f t="shared" si="49"/>
        <v>247.3</v>
      </c>
      <c r="I367" s="52">
        <f t="shared" si="49"/>
        <v>-20</v>
      </c>
      <c r="J367" s="100">
        <f t="shared" si="49"/>
        <v>227.3</v>
      </c>
    </row>
    <row r="368" spans="2:10" ht="15">
      <c r="B368" s="109" t="s">
        <v>143</v>
      </c>
      <c r="C368" s="46" t="s">
        <v>77</v>
      </c>
      <c r="D368" s="46" t="s">
        <v>70</v>
      </c>
      <c r="E368" s="46" t="s">
        <v>277</v>
      </c>
      <c r="F368" s="46" t="s">
        <v>142</v>
      </c>
      <c r="G368" s="46"/>
      <c r="H368" s="52">
        <f t="shared" si="49"/>
        <v>247.3</v>
      </c>
      <c r="I368" s="52">
        <f t="shared" si="49"/>
        <v>-20</v>
      </c>
      <c r="J368" s="100">
        <f t="shared" si="49"/>
        <v>227.3</v>
      </c>
    </row>
    <row r="369" spans="2:10" ht="15">
      <c r="B369" s="72" t="s">
        <v>120</v>
      </c>
      <c r="C369" s="47" t="s">
        <v>77</v>
      </c>
      <c r="D369" s="47" t="s">
        <v>70</v>
      </c>
      <c r="E369" s="47" t="s">
        <v>277</v>
      </c>
      <c r="F369" s="47" t="s">
        <v>142</v>
      </c>
      <c r="G369" s="47" t="s">
        <v>105</v>
      </c>
      <c r="H369" s="54">
        <f>'вед.прил 9'!I74</f>
        <v>247.3</v>
      </c>
      <c r="I369" s="54">
        <f>'вед.прил 9'!J74</f>
        <v>-20</v>
      </c>
      <c r="J369" s="101">
        <f>'вед.прил 9'!K74</f>
        <v>227.3</v>
      </c>
    </row>
    <row r="370" spans="2:10" ht="45">
      <c r="B370" s="109" t="s">
        <v>182</v>
      </c>
      <c r="C370" s="46" t="s">
        <v>77</v>
      </c>
      <c r="D370" s="46" t="s">
        <v>70</v>
      </c>
      <c r="E370" s="46" t="s">
        <v>279</v>
      </c>
      <c r="F370" s="46"/>
      <c r="G370" s="46"/>
      <c r="H370" s="52">
        <f>H371+H385</f>
        <v>201298.40000000002</v>
      </c>
      <c r="I370" s="52">
        <f>I371+I385</f>
        <v>182.6</v>
      </c>
      <c r="J370" s="100">
        <f t="shared" si="45"/>
        <v>201481.00000000003</v>
      </c>
    </row>
    <row r="371" spans="2:10" ht="45">
      <c r="B371" s="109" t="s">
        <v>163</v>
      </c>
      <c r="C371" s="46" t="s">
        <v>77</v>
      </c>
      <c r="D371" s="46" t="s">
        <v>70</v>
      </c>
      <c r="E371" s="46" t="s">
        <v>280</v>
      </c>
      <c r="F371" s="46"/>
      <c r="G371" s="46"/>
      <c r="H371" s="52">
        <f>H372</f>
        <v>201279.80000000002</v>
      </c>
      <c r="I371" s="52">
        <f>I372</f>
        <v>182.9</v>
      </c>
      <c r="J371" s="100">
        <f t="shared" si="45"/>
        <v>201462.7</v>
      </c>
    </row>
    <row r="372" spans="2:10" ht="63" customHeight="1">
      <c r="B372" s="109" t="s">
        <v>164</v>
      </c>
      <c r="C372" s="46" t="s">
        <v>77</v>
      </c>
      <c r="D372" s="46" t="s">
        <v>70</v>
      </c>
      <c r="E372" s="46" t="s">
        <v>281</v>
      </c>
      <c r="F372" s="46"/>
      <c r="G372" s="46"/>
      <c r="H372" s="52">
        <f>H373+H377+H381</f>
        <v>201279.80000000002</v>
      </c>
      <c r="I372" s="52">
        <f>I373+I377+I381</f>
        <v>182.9</v>
      </c>
      <c r="J372" s="100">
        <f t="shared" si="45"/>
        <v>201462.7</v>
      </c>
    </row>
    <row r="373" spans="2:10" ht="195">
      <c r="B373" s="115" t="s">
        <v>447</v>
      </c>
      <c r="C373" s="46" t="s">
        <v>77</v>
      </c>
      <c r="D373" s="46" t="s">
        <v>70</v>
      </c>
      <c r="E373" s="46" t="s">
        <v>282</v>
      </c>
      <c r="F373" s="46"/>
      <c r="G373" s="46"/>
      <c r="H373" s="52">
        <f aca="true" t="shared" si="50" ref="H373:I375">H374</f>
        <v>133755</v>
      </c>
      <c r="I373" s="52">
        <f t="shared" si="50"/>
        <v>0</v>
      </c>
      <c r="J373" s="100">
        <f t="shared" si="45"/>
        <v>133755</v>
      </c>
    </row>
    <row r="374" spans="2:10" ht="45">
      <c r="B374" s="109" t="s">
        <v>141</v>
      </c>
      <c r="C374" s="46" t="s">
        <v>77</v>
      </c>
      <c r="D374" s="46" t="s">
        <v>70</v>
      </c>
      <c r="E374" s="46" t="s">
        <v>282</v>
      </c>
      <c r="F374" s="46" t="s">
        <v>140</v>
      </c>
      <c r="G374" s="46"/>
      <c r="H374" s="52">
        <f t="shared" si="50"/>
        <v>133755</v>
      </c>
      <c r="I374" s="52">
        <f t="shared" si="50"/>
        <v>0</v>
      </c>
      <c r="J374" s="100">
        <f t="shared" si="45"/>
        <v>133755</v>
      </c>
    </row>
    <row r="375" spans="2:10" ht="15">
      <c r="B375" s="109" t="s">
        <v>143</v>
      </c>
      <c r="C375" s="46" t="s">
        <v>77</v>
      </c>
      <c r="D375" s="46" t="s">
        <v>70</v>
      </c>
      <c r="E375" s="46" t="s">
        <v>282</v>
      </c>
      <c r="F375" s="46" t="s">
        <v>142</v>
      </c>
      <c r="G375" s="46"/>
      <c r="H375" s="52">
        <f t="shared" si="50"/>
        <v>133755</v>
      </c>
      <c r="I375" s="52">
        <f t="shared" si="50"/>
        <v>0</v>
      </c>
      <c r="J375" s="100">
        <f t="shared" si="45"/>
        <v>133755</v>
      </c>
    </row>
    <row r="376" spans="2:10" ht="15">
      <c r="B376" s="111" t="s">
        <v>121</v>
      </c>
      <c r="C376" s="47" t="s">
        <v>77</v>
      </c>
      <c r="D376" s="47" t="s">
        <v>70</v>
      </c>
      <c r="E376" s="47" t="s">
        <v>282</v>
      </c>
      <c r="F376" s="47" t="s">
        <v>142</v>
      </c>
      <c r="G376" s="47" t="s">
        <v>106</v>
      </c>
      <c r="H376" s="54">
        <f>'вед.прил 9'!I81</f>
        <v>133755</v>
      </c>
      <c r="I376" s="54">
        <f>'вед.прил 9'!J81</f>
        <v>0</v>
      </c>
      <c r="J376" s="101">
        <f t="shared" si="45"/>
        <v>133755</v>
      </c>
    </row>
    <row r="377" spans="2:10" ht="15">
      <c r="B377" s="109" t="s">
        <v>301</v>
      </c>
      <c r="C377" s="46" t="s">
        <v>77</v>
      </c>
      <c r="D377" s="46" t="s">
        <v>70</v>
      </c>
      <c r="E377" s="46" t="s">
        <v>283</v>
      </c>
      <c r="F377" s="46"/>
      <c r="G377" s="46"/>
      <c r="H377" s="51">
        <f aca="true" t="shared" si="51" ref="H377:I379">H378</f>
        <v>64060.6</v>
      </c>
      <c r="I377" s="51">
        <f t="shared" si="51"/>
        <v>0</v>
      </c>
      <c r="J377" s="100">
        <f t="shared" si="45"/>
        <v>64060.6</v>
      </c>
    </row>
    <row r="378" spans="2:10" ht="45">
      <c r="B378" s="109" t="s">
        <v>141</v>
      </c>
      <c r="C378" s="46" t="s">
        <v>77</v>
      </c>
      <c r="D378" s="46" t="s">
        <v>70</v>
      </c>
      <c r="E378" s="46" t="s">
        <v>283</v>
      </c>
      <c r="F378" s="46" t="s">
        <v>140</v>
      </c>
      <c r="G378" s="46"/>
      <c r="H378" s="51">
        <f t="shared" si="51"/>
        <v>64060.6</v>
      </c>
      <c r="I378" s="51">
        <f t="shared" si="51"/>
        <v>0</v>
      </c>
      <c r="J378" s="100">
        <f t="shared" si="45"/>
        <v>64060.6</v>
      </c>
    </row>
    <row r="379" spans="2:10" ht="15">
      <c r="B379" s="109" t="s">
        <v>143</v>
      </c>
      <c r="C379" s="46" t="s">
        <v>77</v>
      </c>
      <c r="D379" s="46" t="s">
        <v>70</v>
      </c>
      <c r="E379" s="46" t="s">
        <v>283</v>
      </c>
      <c r="F379" s="46" t="s">
        <v>142</v>
      </c>
      <c r="G379" s="46"/>
      <c r="H379" s="51">
        <f t="shared" si="51"/>
        <v>64060.6</v>
      </c>
      <c r="I379" s="51">
        <f t="shared" si="51"/>
        <v>0</v>
      </c>
      <c r="J379" s="100">
        <f t="shared" si="45"/>
        <v>64060.6</v>
      </c>
    </row>
    <row r="380" spans="2:10" ht="15">
      <c r="B380" s="110" t="s">
        <v>120</v>
      </c>
      <c r="C380" s="47" t="s">
        <v>77</v>
      </c>
      <c r="D380" s="47" t="s">
        <v>70</v>
      </c>
      <c r="E380" s="47" t="s">
        <v>283</v>
      </c>
      <c r="F380" s="47" t="s">
        <v>142</v>
      </c>
      <c r="G380" s="47" t="s">
        <v>105</v>
      </c>
      <c r="H380" s="53">
        <f>'вед.прил 9'!I85</f>
        <v>64060.6</v>
      </c>
      <c r="I380" s="53">
        <f>'вед.прил 9'!J85</f>
        <v>0</v>
      </c>
      <c r="J380" s="101">
        <f t="shared" si="45"/>
        <v>64060.6</v>
      </c>
    </row>
    <row r="381" spans="2:10" ht="15">
      <c r="B381" s="109" t="s">
        <v>301</v>
      </c>
      <c r="C381" s="46" t="s">
        <v>77</v>
      </c>
      <c r="D381" s="46" t="s">
        <v>70</v>
      </c>
      <c r="E381" s="46" t="s">
        <v>463</v>
      </c>
      <c r="F381" s="46"/>
      <c r="G381" s="46"/>
      <c r="H381" s="51">
        <f aca="true" t="shared" si="52" ref="H381:J383">H382</f>
        <v>3464.2</v>
      </c>
      <c r="I381" s="51">
        <f t="shared" si="52"/>
        <v>182.9</v>
      </c>
      <c r="J381" s="100">
        <f t="shared" si="52"/>
        <v>3647.1</v>
      </c>
    </row>
    <row r="382" spans="2:10" ht="45">
      <c r="B382" s="109" t="s">
        <v>141</v>
      </c>
      <c r="C382" s="46" t="s">
        <v>77</v>
      </c>
      <c r="D382" s="46" t="s">
        <v>70</v>
      </c>
      <c r="E382" s="46" t="s">
        <v>463</v>
      </c>
      <c r="F382" s="46" t="s">
        <v>140</v>
      </c>
      <c r="G382" s="46"/>
      <c r="H382" s="51">
        <f t="shared" si="52"/>
        <v>3464.2</v>
      </c>
      <c r="I382" s="51">
        <f t="shared" si="52"/>
        <v>182.9</v>
      </c>
      <c r="J382" s="100">
        <f t="shared" si="52"/>
        <v>3647.1</v>
      </c>
    </row>
    <row r="383" spans="2:10" ht="15">
      <c r="B383" s="109" t="s">
        <v>143</v>
      </c>
      <c r="C383" s="46" t="s">
        <v>77</v>
      </c>
      <c r="D383" s="46" t="s">
        <v>70</v>
      </c>
      <c r="E383" s="46" t="s">
        <v>463</v>
      </c>
      <c r="F383" s="46" t="s">
        <v>142</v>
      </c>
      <c r="G383" s="46"/>
      <c r="H383" s="51">
        <f t="shared" si="52"/>
        <v>3464.2</v>
      </c>
      <c r="I383" s="51">
        <f t="shared" si="52"/>
        <v>182.9</v>
      </c>
      <c r="J383" s="100">
        <f t="shared" si="52"/>
        <v>3647.1</v>
      </c>
    </row>
    <row r="384" spans="2:10" ht="15">
      <c r="B384" s="110" t="s">
        <v>120</v>
      </c>
      <c r="C384" s="47" t="s">
        <v>77</v>
      </c>
      <c r="D384" s="47" t="s">
        <v>70</v>
      </c>
      <c r="E384" s="47" t="s">
        <v>463</v>
      </c>
      <c r="F384" s="47" t="s">
        <v>142</v>
      </c>
      <c r="G384" s="47" t="s">
        <v>105</v>
      </c>
      <c r="H384" s="53">
        <f>'вед.прил 9'!I89</f>
        <v>3464.2</v>
      </c>
      <c r="I384" s="53">
        <f>'вед.прил 9'!J89</f>
        <v>182.9</v>
      </c>
      <c r="J384" s="101">
        <f>'вед.прил 9'!K89</f>
        <v>3647.1</v>
      </c>
    </row>
    <row r="385" spans="2:10" ht="45">
      <c r="B385" s="71" t="s">
        <v>178</v>
      </c>
      <c r="C385" s="46" t="s">
        <v>77</v>
      </c>
      <c r="D385" s="46" t="s">
        <v>70</v>
      </c>
      <c r="E385" s="46" t="s">
        <v>24</v>
      </c>
      <c r="F385" s="47"/>
      <c r="G385" s="47"/>
      <c r="H385" s="51">
        <f aca="true" t="shared" si="53" ref="H385:J389">H386</f>
        <v>18.6</v>
      </c>
      <c r="I385" s="51">
        <f t="shared" si="53"/>
        <v>-0.3</v>
      </c>
      <c r="J385" s="100">
        <f t="shared" si="53"/>
        <v>18.3</v>
      </c>
    </row>
    <row r="386" spans="2:10" ht="45">
      <c r="B386" s="71" t="s">
        <v>179</v>
      </c>
      <c r="C386" s="46" t="s">
        <v>77</v>
      </c>
      <c r="D386" s="46" t="s">
        <v>70</v>
      </c>
      <c r="E386" s="46" t="s">
        <v>25</v>
      </c>
      <c r="F386" s="47"/>
      <c r="G386" s="47"/>
      <c r="H386" s="51">
        <f t="shared" si="53"/>
        <v>18.6</v>
      </c>
      <c r="I386" s="51">
        <f t="shared" si="53"/>
        <v>-0.3</v>
      </c>
      <c r="J386" s="100">
        <f t="shared" si="53"/>
        <v>18.3</v>
      </c>
    </row>
    <row r="387" spans="2:10" ht="15">
      <c r="B387" s="171" t="s">
        <v>301</v>
      </c>
      <c r="C387" s="46" t="s">
        <v>77</v>
      </c>
      <c r="D387" s="46" t="s">
        <v>70</v>
      </c>
      <c r="E387" s="46" t="s">
        <v>26</v>
      </c>
      <c r="F387" s="46"/>
      <c r="G387" s="46"/>
      <c r="H387" s="51">
        <f t="shared" si="53"/>
        <v>18.6</v>
      </c>
      <c r="I387" s="51">
        <f t="shared" si="53"/>
        <v>-0.3</v>
      </c>
      <c r="J387" s="100">
        <f t="shared" si="53"/>
        <v>18.3</v>
      </c>
    </row>
    <row r="388" spans="2:10" ht="45">
      <c r="B388" s="171" t="s">
        <v>141</v>
      </c>
      <c r="C388" s="46" t="s">
        <v>77</v>
      </c>
      <c r="D388" s="46" t="s">
        <v>70</v>
      </c>
      <c r="E388" s="46" t="s">
        <v>26</v>
      </c>
      <c r="F388" s="46" t="s">
        <v>140</v>
      </c>
      <c r="G388" s="46"/>
      <c r="H388" s="51">
        <f t="shared" si="53"/>
        <v>18.6</v>
      </c>
      <c r="I388" s="51">
        <f t="shared" si="53"/>
        <v>-0.3</v>
      </c>
      <c r="J388" s="100">
        <f t="shared" si="53"/>
        <v>18.3</v>
      </c>
    </row>
    <row r="389" spans="2:10" ht="15">
      <c r="B389" s="171" t="s">
        <v>143</v>
      </c>
      <c r="C389" s="46" t="s">
        <v>77</v>
      </c>
      <c r="D389" s="46" t="s">
        <v>70</v>
      </c>
      <c r="E389" s="46" t="s">
        <v>26</v>
      </c>
      <c r="F389" s="46" t="s">
        <v>142</v>
      </c>
      <c r="G389" s="46"/>
      <c r="H389" s="51">
        <f t="shared" si="53"/>
        <v>18.6</v>
      </c>
      <c r="I389" s="51">
        <f t="shared" si="53"/>
        <v>-0.3</v>
      </c>
      <c r="J389" s="100">
        <f t="shared" si="53"/>
        <v>18.3</v>
      </c>
    </row>
    <row r="390" spans="2:10" ht="15">
      <c r="B390" s="110" t="s">
        <v>120</v>
      </c>
      <c r="C390" s="47" t="s">
        <v>77</v>
      </c>
      <c r="D390" s="47" t="s">
        <v>70</v>
      </c>
      <c r="E390" s="47" t="s">
        <v>26</v>
      </c>
      <c r="F390" s="47" t="s">
        <v>142</v>
      </c>
      <c r="G390" s="47" t="s">
        <v>105</v>
      </c>
      <c r="H390" s="53">
        <f>'вед.прил 9'!I95</f>
        <v>18.6</v>
      </c>
      <c r="I390" s="53">
        <f>'вед.прил 9'!J95</f>
        <v>-0.3</v>
      </c>
      <c r="J390" s="101">
        <f>'вед.прил 9'!K95</f>
        <v>18.3</v>
      </c>
    </row>
    <row r="391" spans="2:10" ht="45">
      <c r="B391" s="71" t="s">
        <v>181</v>
      </c>
      <c r="C391" s="46" t="s">
        <v>77</v>
      </c>
      <c r="D391" s="46" t="s">
        <v>70</v>
      </c>
      <c r="E391" s="46" t="s">
        <v>31</v>
      </c>
      <c r="F391" s="46"/>
      <c r="G391" s="46"/>
      <c r="H391" s="51">
        <f aca="true" t="shared" si="54" ref="H391:I395">H392</f>
        <v>100</v>
      </c>
      <c r="I391" s="51">
        <f t="shared" si="54"/>
        <v>0</v>
      </c>
      <c r="J391" s="100">
        <f t="shared" si="45"/>
        <v>100</v>
      </c>
    </row>
    <row r="392" spans="2:10" ht="75">
      <c r="B392" s="80" t="s">
        <v>32</v>
      </c>
      <c r="C392" s="46" t="s">
        <v>77</v>
      </c>
      <c r="D392" s="46" t="s">
        <v>70</v>
      </c>
      <c r="E392" s="46" t="s">
        <v>33</v>
      </c>
      <c r="F392" s="46"/>
      <c r="G392" s="46"/>
      <c r="H392" s="51">
        <f t="shared" si="54"/>
        <v>100</v>
      </c>
      <c r="I392" s="51">
        <f t="shared" si="54"/>
        <v>0</v>
      </c>
      <c r="J392" s="100">
        <f t="shared" si="45"/>
        <v>100</v>
      </c>
    </row>
    <row r="393" spans="2:10" ht="15">
      <c r="B393" s="71" t="s">
        <v>301</v>
      </c>
      <c r="C393" s="46" t="s">
        <v>77</v>
      </c>
      <c r="D393" s="46" t="s">
        <v>70</v>
      </c>
      <c r="E393" s="46" t="s">
        <v>34</v>
      </c>
      <c r="F393" s="46"/>
      <c r="G393" s="46"/>
      <c r="H393" s="51">
        <f t="shared" si="54"/>
        <v>100</v>
      </c>
      <c r="I393" s="51">
        <f t="shared" si="54"/>
        <v>0</v>
      </c>
      <c r="J393" s="100">
        <f t="shared" si="45"/>
        <v>100</v>
      </c>
    </row>
    <row r="394" spans="2:10" ht="45">
      <c r="B394" s="70" t="s">
        <v>141</v>
      </c>
      <c r="C394" s="46" t="s">
        <v>77</v>
      </c>
      <c r="D394" s="46" t="s">
        <v>70</v>
      </c>
      <c r="E394" s="46" t="s">
        <v>34</v>
      </c>
      <c r="F394" s="46" t="s">
        <v>140</v>
      </c>
      <c r="G394" s="46"/>
      <c r="H394" s="51">
        <f t="shared" si="54"/>
        <v>100</v>
      </c>
      <c r="I394" s="51">
        <f t="shared" si="54"/>
        <v>0</v>
      </c>
      <c r="J394" s="100">
        <f t="shared" si="45"/>
        <v>100</v>
      </c>
    </row>
    <row r="395" spans="2:10" ht="15">
      <c r="B395" s="70" t="s">
        <v>143</v>
      </c>
      <c r="C395" s="46" t="s">
        <v>77</v>
      </c>
      <c r="D395" s="46" t="s">
        <v>70</v>
      </c>
      <c r="E395" s="46" t="s">
        <v>34</v>
      </c>
      <c r="F395" s="46" t="s">
        <v>142</v>
      </c>
      <c r="G395" s="46"/>
      <c r="H395" s="51">
        <f t="shared" si="54"/>
        <v>100</v>
      </c>
      <c r="I395" s="51">
        <f t="shared" si="54"/>
        <v>0</v>
      </c>
      <c r="J395" s="100">
        <f t="shared" si="45"/>
        <v>100</v>
      </c>
    </row>
    <row r="396" spans="2:10" ht="15">
      <c r="B396" s="72" t="s">
        <v>120</v>
      </c>
      <c r="C396" s="47" t="s">
        <v>77</v>
      </c>
      <c r="D396" s="47" t="s">
        <v>70</v>
      </c>
      <c r="E396" s="47" t="s">
        <v>34</v>
      </c>
      <c r="F396" s="47" t="s">
        <v>142</v>
      </c>
      <c r="G396" s="47" t="s">
        <v>105</v>
      </c>
      <c r="H396" s="53">
        <f>'вед.прил 9'!I101</f>
        <v>100</v>
      </c>
      <c r="I396" s="53">
        <f>'вед.прил 9'!J101</f>
        <v>0</v>
      </c>
      <c r="J396" s="101">
        <f>H396+I396</f>
        <v>100</v>
      </c>
    </row>
    <row r="397" spans="2:10" ht="19.5" customHeight="1">
      <c r="B397" s="73" t="s">
        <v>63</v>
      </c>
      <c r="C397" s="48" t="s">
        <v>77</v>
      </c>
      <c r="D397" s="48" t="s">
        <v>76</v>
      </c>
      <c r="E397" s="48"/>
      <c r="F397" s="48"/>
      <c r="G397" s="48"/>
      <c r="H397" s="49">
        <f>H398+H411</f>
        <v>330284.69999999995</v>
      </c>
      <c r="I397" s="49">
        <f>I398+I411</f>
        <v>10289.7</v>
      </c>
      <c r="J397" s="99">
        <f t="shared" si="45"/>
        <v>340574.39999999997</v>
      </c>
    </row>
    <row r="398" spans="2:10" ht="15">
      <c r="B398" s="109" t="s">
        <v>40</v>
      </c>
      <c r="C398" s="46" t="s">
        <v>77</v>
      </c>
      <c r="D398" s="46" t="s">
        <v>76</v>
      </c>
      <c r="E398" s="46" t="s">
        <v>273</v>
      </c>
      <c r="F398" s="48"/>
      <c r="G398" s="48"/>
      <c r="H398" s="52">
        <f>H399+H407+H403</f>
        <v>8487.1</v>
      </c>
      <c r="I398" s="52">
        <f>I399+I407+I403</f>
        <v>50</v>
      </c>
      <c r="J398" s="100">
        <f t="shared" si="45"/>
        <v>8537.1</v>
      </c>
    </row>
    <row r="399" spans="2:10" ht="46.5" customHeight="1">
      <c r="B399" s="115" t="s">
        <v>297</v>
      </c>
      <c r="C399" s="46" t="s">
        <v>77</v>
      </c>
      <c r="D399" s="46" t="s">
        <v>76</v>
      </c>
      <c r="E399" s="112" t="s">
        <v>298</v>
      </c>
      <c r="F399" s="48"/>
      <c r="G399" s="48"/>
      <c r="H399" s="52">
        <f aca="true" t="shared" si="55" ref="H399:I401">H400</f>
        <v>6937.1</v>
      </c>
      <c r="I399" s="52">
        <f t="shared" si="55"/>
        <v>0</v>
      </c>
      <c r="J399" s="100">
        <f t="shared" si="45"/>
        <v>6937.1</v>
      </c>
    </row>
    <row r="400" spans="2:10" ht="44.25" customHeight="1">
      <c r="B400" s="109" t="s">
        <v>141</v>
      </c>
      <c r="C400" s="46" t="s">
        <v>77</v>
      </c>
      <c r="D400" s="46" t="s">
        <v>76</v>
      </c>
      <c r="E400" s="112" t="s">
        <v>298</v>
      </c>
      <c r="F400" s="46" t="s">
        <v>140</v>
      </c>
      <c r="G400" s="48"/>
      <c r="H400" s="52">
        <f t="shared" si="55"/>
        <v>6937.1</v>
      </c>
      <c r="I400" s="52">
        <f t="shared" si="55"/>
        <v>0</v>
      </c>
      <c r="J400" s="100">
        <f t="shared" si="45"/>
        <v>6937.1</v>
      </c>
    </row>
    <row r="401" spans="2:10" ht="15">
      <c r="B401" s="109" t="s">
        <v>143</v>
      </c>
      <c r="C401" s="46" t="s">
        <v>77</v>
      </c>
      <c r="D401" s="46" t="s">
        <v>76</v>
      </c>
      <c r="E401" s="112" t="s">
        <v>298</v>
      </c>
      <c r="F401" s="46" t="s">
        <v>142</v>
      </c>
      <c r="G401" s="48"/>
      <c r="H401" s="52">
        <f t="shared" si="55"/>
        <v>6937.1</v>
      </c>
      <c r="I401" s="52">
        <f t="shared" si="55"/>
        <v>0</v>
      </c>
      <c r="J401" s="100">
        <f t="shared" si="45"/>
        <v>6937.1</v>
      </c>
    </row>
    <row r="402" spans="2:10" ht="15">
      <c r="B402" s="111" t="s">
        <v>121</v>
      </c>
      <c r="C402" s="47" t="s">
        <v>77</v>
      </c>
      <c r="D402" s="47" t="s">
        <v>76</v>
      </c>
      <c r="E402" s="113" t="s">
        <v>298</v>
      </c>
      <c r="F402" s="47" t="s">
        <v>142</v>
      </c>
      <c r="G402" s="47" t="s">
        <v>106</v>
      </c>
      <c r="H402" s="54">
        <f>'вед.прил 9'!I107</f>
        <v>6937.1</v>
      </c>
      <c r="I402" s="54">
        <f>'вед.прил 9'!J107</f>
        <v>0</v>
      </c>
      <c r="J402" s="101">
        <f t="shared" si="45"/>
        <v>6937.1</v>
      </c>
    </row>
    <row r="403" spans="2:10" ht="75">
      <c r="B403" s="161" t="s">
        <v>485</v>
      </c>
      <c r="C403" s="46" t="s">
        <v>77</v>
      </c>
      <c r="D403" s="46" t="s">
        <v>76</v>
      </c>
      <c r="E403" s="46" t="s">
        <v>481</v>
      </c>
      <c r="F403" s="47"/>
      <c r="G403" s="47"/>
      <c r="H403" s="52">
        <f aca="true" t="shared" si="56" ref="H403:J405">H404</f>
        <v>950</v>
      </c>
      <c r="I403" s="52">
        <f t="shared" si="56"/>
        <v>0</v>
      </c>
      <c r="J403" s="100">
        <f t="shared" si="56"/>
        <v>950</v>
      </c>
    </row>
    <row r="404" spans="2:10" ht="45">
      <c r="B404" s="171" t="s">
        <v>141</v>
      </c>
      <c r="C404" s="46" t="s">
        <v>77</v>
      </c>
      <c r="D404" s="46" t="s">
        <v>76</v>
      </c>
      <c r="E404" s="112" t="s">
        <v>481</v>
      </c>
      <c r="F404" s="46" t="s">
        <v>140</v>
      </c>
      <c r="G404" s="48"/>
      <c r="H404" s="52">
        <f t="shared" si="56"/>
        <v>950</v>
      </c>
      <c r="I404" s="52">
        <f t="shared" si="56"/>
        <v>0</v>
      </c>
      <c r="J404" s="100">
        <f t="shared" si="56"/>
        <v>950</v>
      </c>
    </row>
    <row r="405" spans="2:10" ht="15">
      <c r="B405" s="171" t="s">
        <v>143</v>
      </c>
      <c r="C405" s="46" t="s">
        <v>77</v>
      </c>
      <c r="D405" s="46" t="s">
        <v>76</v>
      </c>
      <c r="E405" s="112" t="s">
        <v>481</v>
      </c>
      <c r="F405" s="46" t="s">
        <v>142</v>
      </c>
      <c r="G405" s="48"/>
      <c r="H405" s="52">
        <f t="shared" si="56"/>
        <v>950</v>
      </c>
      <c r="I405" s="52">
        <f t="shared" si="56"/>
        <v>0</v>
      </c>
      <c r="J405" s="100">
        <f t="shared" si="56"/>
        <v>950</v>
      </c>
    </row>
    <row r="406" spans="2:10" ht="15">
      <c r="B406" s="172" t="s">
        <v>121</v>
      </c>
      <c r="C406" s="47" t="s">
        <v>77</v>
      </c>
      <c r="D406" s="47" t="s">
        <v>76</v>
      </c>
      <c r="E406" s="113" t="s">
        <v>481</v>
      </c>
      <c r="F406" s="47" t="s">
        <v>142</v>
      </c>
      <c r="G406" s="47" t="s">
        <v>106</v>
      </c>
      <c r="H406" s="54">
        <f>'вед.прил 9'!I111</f>
        <v>950</v>
      </c>
      <c r="I406" s="54">
        <f>'вед.прил 9'!J111</f>
        <v>0</v>
      </c>
      <c r="J406" s="101">
        <f>'вед.прил 9'!K111</f>
        <v>950</v>
      </c>
    </row>
    <row r="407" spans="2:10" ht="60">
      <c r="B407" s="70" t="s">
        <v>270</v>
      </c>
      <c r="C407" s="46" t="s">
        <v>77</v>
      </c>
      <c r="D407" s="46" t="s">
        <v>76</v>
      </c>
      <c r="E407" s="46" t="s">
        <v>277</v>
      </c>
      <c r="F407" s="162"/>
      <c r="G407" s="162"/>
      <c r="H407" s="52">
        <f aca="true" t="shared" si="57" ref="H407:J409">H408</f>
        <v>600</v>
      </c>
      <c r="I407" s="52">
        <f t="shared" si="57"/>
        <v>50</v>
      </c>
      <c r="J407" s="100">
        <f t="shared" si="57"/>
        <v>650</v>
      </c>
    </row>
    <row r="408" spans="2:10" ht="45">
      <c r="B408" s="109" t="s">
        <v>141</v>
      </c>
      <c r="C408" s="46" t="s">
        <v>77</v>
      </c>
      <c r="D408" s="46" t="s">
        <v>76</v>
      </c>
      <c r="E408" s="46" t="s">
        <v>277</v>
      </c>
      <c r="F408" s="163">
        <v>600</v>
      </c>
      <c r="G408" s="46"/>
      <c r="H408" s="52">
        <f t="shared" si="57"/>
        <v>600</v>
      </c>
      <c r="I408" s="52">
        <f t="shared" si="57"/>
        <v>50</v>
      </c>
      <c r="J408" s="100">
        <f t="shared" si="57"/>
        <v>650</v>
      </c>
    </row>
    <row r="409" spans="2:10" ht="15">
      <c r="B409" s="109" t="s">
        <v>143</v>
      </c>
      <c r="C409" s="46" t="s">
        <v>77</v>
      </c>
      <c r="D409" s="46" t="s">
        <v>76</v>
      </c>
      <c r="E409" s="46" t="s">
        <v>277</v>
      </c>
      <c r="F409" s="46" t="s">
        <v>142</v>
      </c>
      <c r="G409" s="46"/>
      <c r="H409" s="52">
        <f t="shared" si="57"/>
        <v>600</v>
      </c>
      <c r="I409" s="52">
        <f t="shared" si="57"/>
        <v>50</v>
      </c>
      <c r="J409" s="100">
        <f t="shared" si="57"/>
        <v>650</v>
      </c>
    </row>
    <row r="410" spans="2:10" ht="15">
      <c r="B410" s="72" t="s">
        <v>120</v>
      </c>
      <c r="C410" s="47" t="s">
        <v>77</v>
      </c>
      <c r="D410" s="47" t="s">
        <v>76</v>
      </c>
      <c r="E410" s="47" t="s">
        <v>277</v>
      </c>
      <c r="F410" s="47" t="s">
        <v>142</v>
      </c>
      <c r="G410" s="47" t="s">
        <v>105</v>
      </c>
      <c r="H410" s="54">
        <f>'вед.прил 9'!I115</f>
        <v>600</v>
      </c>
      <c r="I410" s="54">
        <f>'вед.прил 9'!J115</f>
        <v>50</v>
      </c>
      <c r="J410" s="101">
        <f>'вед.прил 9'!K115</f>
        <v>650</v>
      </c>
    </row>
    <row r="411" spans="2:10" ht="45">
      <c r="B411" s="109" t="s">
        <v>182</v>
      </c>
      <c r="C411" s="46" t="s">
        <v>77</v>
      </c>
      <c r="D411" s="46" t="s">
        <v>76</v>
      </c>
      <c r="E411" s="46" t="s">
        <v>279</v>
      </c>
      <c r="F411" s="46"/>
      <c r="G411" s="46"/>
      <c r="H411" s="52">
        <f>H412+H426+H432+H445</f>
        <v>321797.6</v>
      </c>
      <c r="I411" s="52">
        <f>I412+I426+I432+I445</f>
        <v>10239.7</v>
      </c>
      <c r="J411" s="100">
        <f t="shared" si="45"/>
        <v>332037.3</v>
      </c>
    </row>
    <row r="412" spans="2:10" ht="33.75" customHeight="1">
      <c r="B412" s="70" t="s">
        <v>165</v>
      </c>
      <c r="C412" s="46" t="s">
        <v>77</v>
      </c>
      <c r="D412" s="46" t="s">
        <v>76</v>
      </c>
      <c r="E412" s="46" t="s">
        <v>284</v>
      </c>
      <c r="F412" s="46"/>
      <c r="G412" s="46"/>
      <c r="H412" s="52">
        <f>H413</f>
        <v>214651.3</v>
      </c>
      <c r="I412" s="52">
        <f>I413</f>
        <v>0</v>
      </c>
      <c r="J412" s="100">
        <f t="shared" si="45"/>
        <v>214651.3</v>
      </c>
    </row>
    <row r="413" spans="2:10" ht="45">
      <c r="B413" s="115" t="s">
        <v>299</v>
      </c>
      <c r="C413" s="46" t="s">
        <v>77</v>
      </c>
      <c r="D413" s="46" t="s">
        <v>76</v>
      </c>
      <c r="E413" s="46" t="s">
        <v>285</v>
      </c>
      <c r="F413" s="46"/>
      <c r="G413" s="46"/>
      <c r="H413" s="52">
        <f>H414+H418+H422</f>
        <v>214651.3</v>
      </c>
      <c r="I413" s="52">
        <f>I414+I418+I422</f>
        <v>0</v>
      </c>
      <c r="J413" s="100">
        <f t="shared" si="45"/>
        <v>214651.3</v>
      </c>
    </row>
    <row r="414" spans="2:10" ht="195">
      <c r="B414" s="115" t="s">
        <v>447</v>
      </c>
      <c r="C414" s="46" t="s">
        <v>77</v>
      </c>
      <c r="D414" s="46" t="s">
        <v>76</v>
      </c>
      <c r="E414" s="46" t="s">
        <v>300</v>
      </c>
      <c r="F414" s="46"/>
      <c r="G414" s="46"/>
      <c r="H414" s="52">
        <f aca="true" t="shared" si="58" ref="H414:I416">H415</f>
        <v>165700</v>
      </c>
      <c r="I414" s="52">
        <f t="shared" si="58"/>
        <v>0</v>
      </c>
      <c r="J414" s="100">
        <f t="shared" si="45"/>
        <v>165700</v>
      </c>
    </row>
    <row r="415" spans="2:10" ht="45">
      <c r="B415" s="109" t="s">
        <v>141</v>
      </c>
      <c r="C415" s="46" t="s">
        <v>77</v>
      </c>
      <c r="D415" s="46" t="s">
        <v>76</v>
      </c>
      <c r="E415" s="46" t="s">
        <v>300</v>
      </c>
      <c r="F415" s="46" t="s">
        <v>140</v>
      </c>
      <c r="G415" s="46"/>
      <c r="H415" s="52">
        <f t="shared" si="58"/>
        <v>165700</v>
      </c>
      <c r="I415" s="52">
        <f t="shared" si="58"/>
        <v>0</v>
      </c>
      <c r="J415" s="100">
        <f t="shared" si="45"/>
        <v>165700</v>
      </c>
    </row>
    <row r="416" spans="2:10" ht="15">
      <c r="B416" s="109" t="s">
        <v>143</v>
      </c>
      <c r="C416" s="46" t="s">
        <v>77</v>
      </c>
      <c r="D416" s="46" t="s">
        <v>76</v>
      </c>
      <c r="E416" s="46" t="s">
        <v>300</v>
      </c>
      <c r="F416" s="46" t="s">
        <v>142</v>
      </c>
      <c r="G416" s="46"/>
      <c r="H416" s="52">
        <f t="shared" si="58"/>
        <v>165700</v>
      </c>
      <c r="I416" s="52">
        <f t="shared" si="58"/>
        <v>0</v>
      </c>
      <c r="J416" s="100">
        <f t="shared" si="45"/>
        <v>165700</v>
      </c>
    </row>
    <row r="417" spans="2:10" ht="15">
      <c r="B417" s="111" t="s">
        <v>121</v>
      </c>
      <c r="C417" s="47" t="s">
        <v>77</v>
      </c>
      <c r="D417" s="47" t="s">
        <v>76</v>
      </c>
      <c r="E417" s="47" t="s">
        <v>300</v>
      </c>
      <c r="F417" s="47" t="s">
        <v>142</v>
      </c>
      <c r="G417" s="47" t="s">
        <v>106</v>
      </c>
      <c r="H417" s="53">
        <f>'вед.прил 9'!I122</f>
        <v>165700</v>
      </c>
      <c r="I417" s="53">
        <f>'вед.прил 9'!J122</f>
        <v>0</v>
      </c>
      <c r="J417" s="101">
        <f t="shared" si="45"/>
        <v>165700</v>
      </c>
    </row>
    <row r="418" spans="2:10" ht="15">
      <c r="B418" s="109" t="s">
        <v>301</v>
      </c>
      <c r="C418" s="46" t="s">
        <v>77</v>
      </c>
      <c r="D418" s="46" t="s">
        <v>76</v>
      </c>
      <c r="E418" s="46" t="s">
        <v>286</v>
      </c>
      <c r="F418" s="46"/>
      <c r="G418" s="46"/>
      <c r="H418" s="51">
        <f aca="true" t="shared" si="59" ref="H418:I420">H419</f>
        <v>45847.3</v>
      </c>
      <c r="I418" s="51">
        <f t="shared" si="59"/>
        <v>0</v>
      </c>
      <c r="J418" s="100">
        <f t="shared" si="45"/>
        <v>45847.3</v>
      </c>
    </row>
    <row r="419" spans="2:10" ht="45">
      <c r="B419" s="109" t="s">
        <v>141</v>
      </c>
      <c r="C419" s="46" t="s">
        <v>77</v>
      </c>
      <c r="D419" s="46" t="s">
        <v>76</v>
      </c>
      <c r="E419" s="46" t="s">
        <v>286</v>
      </c>
      <c r="F419" s="46" t="s">
        <v>140</v>
      </c>
      <c r="G419" s="46"/>
      <c r="H419" s="51">
        <f t="shared" si="59"/>
        <v>45847.3</v>
      </c>
      <c r="I419" s="51">
        <f t="shared" si="59"/>
        <v>0</v>
      </c>
      <c r="J419" s="100">
        <f t="shared" si="45"/>
        <v>45847.3</v>
      </c>
    </row>
    <row r="420" spans="2:10" ht="15">
      <c r="B420" s="109" t="s">
        <v>143</v>
      </c>
      <c r="C420" s="46" t="s">
        <v>77</v>
      </c>
      <c r="D420" s="46" t="s">
        <v>76</v>
      </c>
      <c r="E420" s="46" t="s">
        <v>286</v>
      </c>
      <c r="F420" s="46" t="s">
        <v>142</v>
      </c>
      <c r="G420" s="46"/>
      <c r="H420" s="51">
        <f t="shared" si="59"/>
        <v>45847.3</v>
      </c>
      <c r="I420" s="51">
        <f t="shared" si="59"/>
        <v>0</v>
      </c>
      <c r="J420" s="100">
        <f t="shared" si="45"/>
        <v>45847.3</v>
      </c>
    </row>
    <row r="421" spans="2:10" ht="22.5" customHeight="1">
      <c r="B421" s="110" t="s">
        <v>120</v>
      </c>
      <c r="C421" s="47" t="s">
        <v>77</v>
      </c>
      <c r="D421" s="47" t="s">
        <v>76</v>
      </c>
      <c r="E421" s="47" t="s">
        <v>286</v>
      </c>
      <c r="F421" s="47" t="s">
        <v>142</v>
      </c>
      <c r="G421" s="47" t="s">
        <v>105</v>
      </c>
      <c r="H421" s="53">
        <f>'вед.прил 9'!I126</f>
        <v>45847.3</v>
      </c>
      <c r="I421" s="53">
        <f>'вед.прил 9'!J126</f>
        <v>0</v>
      </c>
      <c r="J421" s="101">
        <f t="shared" si="45"/>
        <v>45847.3</v>
      </c>
    </row>
    <row r="422" spans="2:10" ht="22.5" customHeight="1">
      <c r="B422" s="109" t="s">
        <v>301</v>
      </c>
      <c r="C422" s="46" t="s">
        <v>77</v>
      </c>
      <c r="D422" s="46" t="s">
        <v>76</v>
      </c>
      <c r="E422" s="46" t="s">
        <v>464</v>
      </c>
      <c r="F422" s="46"/>
      <c r="G422" s="46"/>
      <c r="H422" s="51">
        <f aca="true" t="shared" si="60" ref="H422:J424">H423</f>
        <v>3104</v>
      </c>
      <c r="I422" s="51">
        <f t="shared" si="60"/>
        <v>0</v>
      </c>
      <c r="J422" s="100">
        <f t="shared" si="60"/>
        <v>3104</v>
      </c>
    </row>
    <row r="423" spans="2:10" ht="22.5" customHeight="1">
      <c r="B423" s="109" t="s">
        <v>141</v>
      </c>
      <c r="C423" s="46" t="s">
        <v>77</v>
      </c>
      <c r="D423" s="46" t="s">
        <v>76</v>
      </c>
      <c r="E423" s="46" t="s">
        <v>464</v>
      </c>
      <c r="F423" s="46" t="s">
        <v>140</v>
      </c>
      <c r="G423" s="46"/>
      <c r="H423" s="51">
        <f t="shared" si="60"/>
        <v>3104</v>
      </c>
      <c r="I423" s="51">
        <f t="shared" si="60"/>
        <v>0</v>
      </c>
      <c r="J423" s="100">
        <f t="shared" si="60"/>
        <v>3104</v>
      </c>
    </row>
    <row r="424" spans="2:10" ht="22.5" customHeight="1">
      <c r="B424" s="109" t="s">
        <v>143</v>
      </c>
      <c r="C424" s="46" t="s">
        <v>77</v>
      </c>
      <c r="D424" s="46" t="s">
        <v>76</v>
      </c>
      <c r="E424" s="46" t="s">
        <v>464</v>
      </c>
      <c r="F424" s="46" t="s">
        <v>142</v>
      </c>
      <c r="G424" s="46"/>
      <c r="H424" s="51">
        <f t="shared" si="60"/>
        <v>3104</v>
      </c>
      <c r="I424" s="51">
        <f t="shared" si="60"/>
        <v>0</v>
      </c>
      <c r="J424" s="100">
        <f t="shared" si="60"/>
        <v>3104</v>
      </c>
    </row>
    <row r="425" spans="2:10" ht="22.5" customHeight="1">
      <c r="B425" s="110" t="s">
        <v>120</v>
      </c>
      <c r="C425" s="47" t="s">
        <v>77</v>
      </c>
      <c r="D425" s="47" t="s">
        <v>76</v>
      </c>
      <c r="E425" s="47" t="s">
        <v>464</v>
      </c>
      <c r="F425" s="47" t="s">
        <v>142</v>
      </c>
      <c r="G425" s="47" t="s">
        <v>105</v>
      </c>
      <c r="H425" s="53">
        <f>'вед.прил 9'!I130</f>
        <v>3104</v>
      </c>
      <c r="I425" s="53">
        <f>'вед.прил 9'!J130</f>
        <v>0</v>
      </c>
      <c r="J425" s="101">
        <f>'вед.прил 9'!K130</f>
        <v>3104</v>
      </c>
    </row>
    <row r="426" spans="2:10" ht="45">
      <c r="B426" s="71" t="s">
        <v>169</v>
      </c>
      <c r="C426" s="46" t="s">
        <v>77</v>
      </c>
      <c r="D426" s="46" t="s">
        <v>76</v>
      </c>
      <c r="E426" s="46" t="s">
        <v>30</v>
      </c>
      <c r="F426" s="46"/>
      <c r="G426" s="46"/>
      <c r="H426" s="51">
        <f aca="true" t="shared" si="61" ref="H426:I430">H427</f>
        <v>2117.5</v>
      </c>
      <c r="I426" s="51">
        <f t="shared" si="61"/>
        <v>277.1</v>
      </c>
      <c r="J426" s="100">
        <f t="shared" si="45"/>
        <v>2394.6</v>
      </c>
    </row>
    <row r="427" spans="2:10" ht="30">
      <c r="B427" s="77" t="s">
        <v>433</v>
      </c>
      <c r="C427" s="46" t="s">
        <v>77</v>
      </c>
      <c r="D427" s="46" t="s">
        <v>76</v>
      </c>
      <c r="E427" s="46" t="s">
        <v>170</v>
      </c>
      <c r="F427" s="46"/>
      <c r="G427" s="46"/>
      <c r="H427" s="51">
        <f t="shared" si="61"/>
        <v>2117.5</v>
      </c>
      <c r="I427" s="51">
        <f t="shared" si="61"/>
        <v>277.1</v>
      </c>
      <c r="J427" s="100">
        <f t="shared" si="45"/>
        <v>2394.6</v>
      </c>
    </row>
    <row r="428" spans="2:10" ht="15">
      <c r="B428" s="75" t="s">
        <v>301</v>
      </c>
      <c r="C428" s="46" t="s">
        <v>77</v>
      </c>
      <c r="D428" s="46" t="s">
        <v>76</v>
      </c>
      <c r="E428" s="46" t="s">
        <v>171</v>
      </c>
      <c r="F428" s="46"/>
      <c r="G428" s="46"/>
      <c r="H428" s="51">
        <f t="shared" si="61"/>
        <v>2117.5</v>
      </c>
      <c r="I428" s="51">
        <f t="shared" si="61"/>
        <v>277.1</v>
      </c>
      <c r="J428" s="100">
        <f t="shared" si="45"/>
        <v>2394.6</v>
      </c>
    </row>
    <row r="429" spans="2:10" ht="45">
      <c r="B429" s="70" t="s">
        <v>141</v>
      </c>
      <c r="C429" s="46" t="s">
        <v>77</v>
      </c>
      <c r="D429" s="46" t="s">
        <v>76</v>
      </c>
      <c r="E429" s="46" t="s">
        <v>171</v>
      </c>
      <c r="F429" s="46" t="s">
        <v>140</v>
      </c>
      <c r="G429" s="46"/>
      <c r="H429" s="51">
        <f t="shared" si="61"/>
        <v>2117.5</v>
      </c>
      <c r="I429" s="51">
        <f t="shared" si="61"/>
        <v>277.1</v>
      </c>
      <c r="J429" s="100">
        <f t="shared" si="45"/>
        <v>2394.6</v>
      </c>
    </row>
    <row r="430" spans="2:10" ht="15">
      <c r="B430" s="70" t="s">
        <v>143</v>
      </c>
      <c r="C430" s="46" t="s">
        <v>77</v>
      </c>
      <c r="D430" s="46" t="s">
        <v>76</v>
      </c>
      <c r="E430" s="46" t="s">
        <v>171</v>
      </c>
      <c r="F430" s="46" t="s">
        <v>142</v>
      </c>
      <c r="G430" s="46"/>
      <c r="H430" s="51">
        <f t="shared" si="61"/>
        <v>2117.5</v>
      </c>
      <c r="I430" s="51">
        <f t="shared" si="61"/>
        <v>277.1</v>
      </c>
      <c r="J430" s="100">
        <f t="shared" si="45"/>
        <v>2394.6</v>
      </c>
    </row>
    <row r="431" spans="2:10" ht="15">
      <c r="B431" s="72" t="s">
        <v>120</v>
      </c>
      <c r="C431" s="47" t="s">
        <v>77</v>
      </c>
      <c r="D431" s="46" t="s">
        <v>76</v>
      </c>
      <c r="E431" s="47" t="s">
        <v>171</v>
      </c>
      <c r="F431" s="47" t="s">
        <v>142</v>
      </c>
      <c r="G431" s="47" t="s">
        <v>105</v>
      </c>
      <c r="H431" s="53">
        <f>'вед.прил 9'!I136</f>
        <v>2117.5</v>
      </c>
      <c r="I431" s="53">
        <f>'вед.прил 9'!J136</f>
        <v>277.1</v>
      </c>
      <c r="J431" s="101">
        <f t="shared" si="45"/>
        <v>2394.6</v>
      </c>
    </row>
    <row r="432" spans="2:10" ht="45">
      <c r="B432" s="71" t="s">
        <v>172</v>
      </c>
      <c r="C432" s="46" t="s">
        <v>77</v>
      </c>
      <c r="D432" s="46" t="s">
        <v>76</v>
      </c>
      <c r="E432" s="46" t="s">
        <v>263</v>
      </c>
      <c r="F432" s="46"/>
      <c r="G432" s="46"/>
      <c r="H432" s="51">
        <f>H433</f>
        <v>22923.5</v>
      </c>
      <c r="I432" s="51">
        <f>I433</f>
        <v>9962.6</v>
      </c>
      <c r="J432" s="100">
        <f t="shared" si="45"/>
        <v>32886.1</v>
      </c>
    </row>
    <row r="433" spans="2:10" ht="58.5" customHeight="1">
      <c r="B433" s="71" t="s">
        <v>264</v>
      </c>
      <c r="C433" s="46" t="s">
        <v>77</v>
      </c>
      <c r="D433" s="46" t="s">
        <v>76</v>
      </c>
      <c r="E433" s="46" t="s">
        <v>265</v>
      </c>
      <c r="F433" s="46"/>
      <c r="G433" s="46"/>
      <c r="H433" s="51">
        <f>H434+H441</f>
        <v>22923.5</v>
      </c>
      <c r="I433" s="51">
        <f>I434+I441</f>
        <v>9962.6</v>
      </c>
      <c r="J433" s="100">
        <f t="shared" si="45"/>
        <v>32886.1</v>
      </c>
    </row>
    <row r="434" spans="2:10" ht="15">
      <c r="B434" s="124" t="s">
        <v>301</v>
      </c>
      <c r="C434" s="46" t="s">
        <v>77</v>
      </c>
      <c r="D434" s="46" t="s">
        <v>76</v>
      </c>
      <c r="E434" s="46" t="s">
        <v>423</v>
      </c>
      <c r="F434" s="46"/>
      <c r="G434" s="46"/>
      <c r="H434" s="51">
        <f>H438+H435</f>
        <v>18165.6</v>
      </c>
      <c r="I434" s="51">
        <f>I438+I435</f>
        <v>7637.7</v>
      </c>
      <c r="J434" s="100">
        <f t="shared" si="45"/>
        <v>25803.3</v>
      </c>
    </row>
    <row r="435" spans="2:10" ht="45">
      <c r="B435" s="161" t="s">
        <v>141</v>
      </c>
      <c r="C435" s="46" t="s">
        <v>77</v>
      </c>
      <c r="D435" s="46" t="s">
        <v>76</v>
      </c>
      <c r="E435" s="46" t="s">
        <v>423</v>
      </c>
      <c r="F435" s="46" t="s">
        <v>140</v>
      </c>
      <c r="G435" s="46"/>
      <c r="H435" s="51">
        <f>H436</f>
        <v>0</v>
      </c>
      <c r="I435" s="51">
        <f>I436</f>
        <v>7637.7</v>
      </c>
      <c r="J435" s="100">
        <f>'вед.прил 9'!K140</f>
        <v>7637.7</v>
      </c>
    </row>
    <row r="436" spans="2:10" ht="15">
      <c r="B436" s="161" t="s">
        <v>143</v>
      </c>
      <c r="C436" s="46" t="s">
        <v>77</v>
      </c>
      <c r="D436" s="46" t="s">
        <v>76</v>
      </c>
      <c r="E436" s="46" t="s">
        <v>423</v>
      </c>
      <c r="F436" s="46" t="s">
        <v>142</v>
      </c>
      <c r="G436" s="46"/>
      <c r="H436" s="51">
        <f>H437</f>
        <v>0</v>
      </c>
      <c r="I436" s="51">
        <f>I437</f>
        <v>7637.7</v>
      </c>
      <c r="J436" s="100">
        <f>'вед.прил 9'!K141</f>
        <v>7637.7</v>
      </c>
    </row>
    <row r="437" spans="2:10" ht="15">
      <c r="B437" s="72" t="s">
        <v>121</v>
      </c>
      <c r="C437" s="47" t="s">
        <v>77</v>
      </c>
      <c r="D437" s="47" t="s">
        <v>76</v>
      </c>
      <c r="E437" s="47" t="s">
        <v>423</v>
      </c>
      <c r="F437" s="47" t="s">
        <v>142</v>
      </c>
      <c r="G437" s="47" t="s">
        <v>106</v>
      </c>
      <c r="H437" s="53">
        <f>'вед.прил 9'!I142</f>
        <v>0</v>
      </c>
      <c r="I437" s="53">
        <f>'вед.прил 9'!J142</f>
        <v>7637.7</v>
      </c>
      <c r="J437" s="101">
        <f>'вед.прил 9'!K142</f>
        <v>7637.7</v>
      </c>
    </row>
    <row r="438" spans="2:10" ht="45">
      <c r="B438" s="70" t="s">
        <v>141</v>
      </c>
      <c r="C438" s="46" t="s">
        <v>77</v>
      </c>
      <c r="D438" s="46" t="s">
        <v>76</v>
      </c>
      <c r="E438" s="46" t="s">
        <v>423</v>
      </c>
      <c r="F438" s="46" t="s">
        <v>140</v>
      </c>
      <c r="G438" s="46"/>
      <c r="H438" s="51">
        <f>H439</f>
        <v>18165.6</v>
      </c>
      <c r="I438" s="51">
        <f>I439</f>
        <v>0</v>
      </c>
      <c r="J438" s="100">
        <f t="shared" si="45"/>
        <v>18165.6</v>
      </c>
    </row>
    <row r="439" spans="2:10" ht="15">
      <c r="B439" s="70" t="s">
        <v>143</v>
      </c>
      <c r="C439" s="46" t="s">
        <v>77</v>
      </c>
      <c r="D439" s="46" t="s">
        <v>76</v>
      </c>
      <c r="E439" s="46" t="s">
        <v>423</v>
      </c>
      <c r="F439" s="46" t="s">
        <v>142</v>
      </c>
      <c r="G439" s="46"/>
      <c r="H439" s="51">
        <f>H440</f>
        <v>18165.6</v>
      </c>
      <c r="I439" s="51">
        <f>I440</f>
        <v>0</v>
      </c>
      <c r="J439" s="100">
        <f t="shared" si="45"/>
        <v>18165.6</v>
      </c>
    </row>
    <row r="440" spans="2:10" ht="15">
      <c r="B440" s="72" t="s">
        <v>120</v>
      </c>
      <c r="C440" s="47" t="s">
        <v>77</v>
      </c>
      <c r="D440" s="47" t="s">
        <v>76</v>
      </c>
      <c r="E440" s="47" t="s">
        <v>423</v>
      </c>
      <c r="F440" s="47" t="s">
        <v>142</v>
      </c>
      <c r="G440" s="47" t="s">
        <v>105</v>
      </c>
      <c r="H440" s="53">
        <f>'вед.прил 9'!I146</f>
        <v>18165.6</v>
      </c>
      <c r="I440" s="53">
        <f>'вед.прил 9'!J146</f>
        <v>0</v>
      </c>
      <c r="J440" s="101">
        <f t="shared" si="45"/>
        <v>18165.6</v>
      </c>
    </row>
    <row r="441" spans="2:10" ht="15">
      <c r="B441" s="124" t="s">
        <v>301</v>
      </c>
      <c r="C441" s="46" t="s">
        <v>77</v>
      </c>
      <c r="D441" s="46" t="s">
        <v>76</v>
      </c>
      <c r="E441" s="46" t="s">
        <v>462</v>
      </c>
      <c r="F441" s="46"/>
      <c r="G441" s="46"/>
      <c r="H441" s="51">
        <f aca="true" t="shared" si="62" ref="H441:J443">H442</f>
        <v>4757.9</v>
      </c>
      <c r="I441" s="51">
        <f t="shared" si="62"/>
        <v>2324.9</v>
      </c>
      <c r="J441" s="100">
        <f t="shared" si="62"/>
        <v>7082.799999999999</v>
      </c>
    </row>
    <row r="442" spans="2:10" ht="45">
      <c r="B442" s="70" t="s">
        <v>141</v>
      </c>
      <c r="C442" s="46" t="s">
        <v>77</v>
      </c>
      <c r="D442" s="46" t="s">
        <v>76</v>
      </c>
      <c r="E442" s="46" t="s">
        <v>462</v>
      </c>
      <c r="F442" s="46" t="s">
        <v>140</v>
      </c>
      <c r="G442" s="46"/>
      <c r="H442" s="51">
        <f t="shared" si="62"/>
        <v>4757.9</v>
      </c>
      <c r="I442" s="51">
        <f t="shared" si="62"/>
        <v>2324.9</v>
      </c>
      <c r="J442" s="100">
        <f t="shared" si="62"/>
        <v>7082.799999999999</v>
      </c>
    </row>
    <row r="443" spans="2:10" ht="15">
      <c r="B443" s="70" t="s">
        <v>143</v>
      </c>
      <c r="C443" s="46" t="s">
        <v>77</v>
      </c>
      <c r="D443" s="46" t="s">
        <v>76</v>
      </c>
      <c r="E443" s="46" t="s">
        <v>462</v>
      </c>
      <c r="F443" s="46" t="s">
        <v>142</v>
      </c>
      <c r="G443" s="46"/>
      <c r="H443" s="51">
        <f t="shared" si="62"/>
        <v>4757.9</v>
      </c>
      <c r="I443" s="51">
        <f t="shared" si="62"/>
        <v>2324.9</v>
      </c>
      <c r="J443" s="100">
        <f t="shared" si="62"/>
        <v>7082.799999999999</v>
      </c>
    </row>
    <row r="444" spans="2:10" ht="15">
      <c r="B444" s="72" t="s">
        <v>120</v>
      </c>
      <c r="C444" s="47" t="s">
        <v>77</v>
      </c>
      <c r="D444" s="47" t="s">
        <v>76</v>
      </c>
      <c r="E444" s="47" t="s">
        <v>462</v>
      </c>
      <c r="F444" s="47" t="s">
        <v>142</v>
      </c>
      <c r="G444" s="47" t="s">
        <v>105</v>
      </c>
      <c r="H444" s="53">
        <f>'вед.прил 9'!I150</f>
        <v>4757.9</v>
      </c>
      <c r="I444" s="53">
        <f>'вед.прил 9'!J150</f>
        <v>2324.9</v>
      </c>
      <c r="J444" s="101">
        <f>'вед.прил 9'!K150</f>
        <v>7082.799999999999</v>
      </c>
    </row>
    <row r="445" spans="2:10" ht="45">
      <c r="B445" s="71" t="s">
        <v>178</v>
      </c>
      <c r="C445" s="46" t="s">
        <v>77</v>
      </c>
      <c r="D445" s="46" t="s">
        <v>76</v>
      </c>
      <c r="E445" s="46" t="s">
        <v>24</v>
      </c>
      <c r="F445" s="47"/>
      <c r="G445" s="47"/>
      <c r="H445" s="51">
        <f>H446</f>
        <v>82105.3</v>
      </c>
      <c r="I445" s="51">
        <f>I446</f>
        <v>0</v>
      </c>
      <c r="J445" s="100">
        <f t="shared" si="45"/>
        <v>82105.3</v>
      </c>
    </row>
    <row r="446" spans="2:10" ht="72" customHeight="1">
      <c r="B446" s="71" t="s">
        <v>426</v>
      </c>
      <c r="C446" s="46" t="s">
        <v>77</v>
      </c>
      <c r="D446" s="46" t="s">
        <v>76</v>
      </c>
      <c r="E446" s="46" t="s">
        <v>427</v>
      </c>
      <c r="F446" s="47"/>
      <c r="G446" s="47"/>
      <c r="H446" s="51">
        <f>H447+H451</f>
        <v>82105.3</v>
      </c>
      <c r="I446" s="51">
        <f>I447+I451</f>
        <v>0</v>
      </c>
      <c r="J446" s="100">
        <f t="shared" si="45"/>
        <v>82105.3</v>
      </c>
    </row>
    <row r="447" spans="2:10" ht="15">
      <c r="B447" s="71" t="s">
        <v>301</v>
      </c>
      <c r="C447" s="46" t="s">
        <v>77</v>
      </c>
      <c r="D447" s="46" t="s">
        <v>76</v>
      </c>
      <c r="E447" s="46" t="s">
        <v>428</v>
      </c>
      <c r="F447" s="47"/>
      <c r="G447" s="47"/>
      <c r="H447" s="51">
        <f aca="true" t="shared" si="63" ref="H447:I449">H448</f>
        <v>78000</v>
      </c>
      <c r="I447" s="51">
        <f t="shared" si="63"/>
        <v>0</v>
      </c>
      <c r="J447" s="100">
        <f t="shared" si="45"/>
        <v>78000</v>
      </c>
    </row>
    <row r="448" spans="2:10" ht="30">
      <c r="B448" s="70" t="s">
        <v>417</v>
      </c>
      <c r="C448" s="46" t="s">
        <v>77</v>
      </c>
      <c r="D448" s="46" t="s">
        <v>76</v>
      </c>
      <c r="E448" s="46" t="s">
        <v>428</v>
      </c>
      <c r="F448" s="46" t="s">
        <v>228</v>
      </c>
      <c r="G448" s="47"/>
      <c r="H448" s="51">
        <f t="shared" si="63"/>
        <v>78000</v>
      </c>
      <c r="I448" s="51">
        <f t="shared" si="63"/>
        <v>0</v>
      </c>
      <c r="J448" s="100">
        <f aca="true" t="shared" si="64" ref="J448:J532">H448+I448</f>
        <v>78000</v>
      </c>
    </row>
    <row r="449" spans="2:10" ht="15">
      <c r="B449" s="70" t="s">
        <v>258</v>
      </c>
      <c r="C449" s="46" t="s">
        <v>77</v>
      </c>
      <c r="D449" s="46" t="s">
        <v>76</v>
      </c>
      <c r="E449" s="46" t="s">
        <v>428</v>
      </c>
      <c r="F449" s="46" t="s">
        <v>36</v>
      </c>
      <c r="G449" s="47"/>
      <c r="H449" s="51">
        <f t="shared" si="63"/>
        <v>78000</v>
      </c>
      <c r="I449" s="51">
        <f t="shared" si="63"/>
        <v>0</v>
      </c>
      <c r="J449" s="100">
        <f t="shared" si="64"/>
        <v>78000</v>
      </c>
    </row>
    <row r="450" spans="2:10" ht="15">
      <c r="B450" s="72" t="s">
        <v>121</v>
      </c>
      <c r="C450" s="47" t="s">
        <v>77</v>
      </c>
      <c r="D450" s="47" t="s">
        <v>76</v>
      </c>
      <c r="E450" s="47" t="s">
        <v>428</v>
      </c>
      <c r="F450" s="47" t="s">
        <v>36</v>
      </c>
      <c r="G450" s="47" t="s">
        <v>106</v>
      </c>
      <c r="H450" s="53">
        <f>'вед.прил 9'!I312</f>
        <v>78000</v>
      </c>
      <c r="I450" s="53">
        <f>'вед.прил 9'!J312</f>
        <v>0</v>
      </c>
      <c r="J450" s="101">
        <f t="shared" si="64"/>
        <v>78000</v>
      </c>
    </row>
    <row r="451" spans="2:10" ht="15">
      <c r="B451" s="71" t="s">
        <v>301</v>
      </c>
      <c r="C451" s="46" t="s">
        <v>77</v>
      </c>
      <c r="D451" s="46" t="s">
        <v>76</v>
      </c>
      <c r="E451" s="46" t="s">
        <v>429</v>
      </c>
      <c r="F451" s="47"/>
      <c r="G451" s="47"/>
      <c r="H451" s="51">
        <f aca="true" t="shared" si="65" ref="H451:I453">H452</f>
        <v>4105.3</v>
      </c>
      <c r="I451" s="51">
        <f t="shared" si="65"/>
        <v>0</v>
      </c>
      <c r="J451" s="100">
        <f t="shared" si="64"/>
        <v>4105.3</v>
      </c>
    </row>
    <row r="452" spans="2:10" ht="30">
      <c r="B452" s="70" t="s">
        <v>417</v>
      </c>
      <c r="C452" s="46" t="s">
        <v>77</v>
      </c>
      <c r="D452" s="46" t="s">
        <v>76</v>
      </c>
      <c r="E452" s="46" t="s">
        <v>429</v>
      </c>
      <c r="F452" s="46" t="s">
        <v>228</v>
      </c>
      <c r="G452" s="47"/>
      <c r="H452" s="51">
        <f t="shared" si="65"/>
        <v>4105.3</v>
      </c>
      <c r="I452" s="51">
        <f t="shared" si="65"/>
        <v>0</v>
      </c>
      <c r="J452" s="100">
        <f t="shared" si="64"/>
        <v>4105.3</v>
      </c>
    </row>
    <row r="453" spans="2:10" ht="15">
      <c r="B453" s="70" t="s">
        <v>258</v>
      </c>
      <c r="C453" s="46" t="s">
        <v>77</v>
      </c>
      <c r="D453" s="46" t="s">
        <v>76</v>
      </c>
      <c r="E453" s="46" t="s">
        <v>429</v>
      </c>
      <c r="F453" s="46" t="s">
        <v>36</v>
      </c>
      <c r="G453" s="47"/>
      <c r="H453" s="51">
        <f t="shared" si="65"/>
        <v>4105.3</v>
      </c>
      <c r="I453" s="51">
        <f t="shared" si="65"/>
        <v>0</v>
      </c>
      <c r="J453" s="100">
        <f t="shared" si="64"/>
        <v>4105.3</v>
      </c>
    </row>
    <row r="454" spans="2:10" ht="15">
      <c r="B454" s="72" t="s">
        <v>120</v>
      </c>
      <c r="C454" s="47" t="s">
        <v>77</v>
      </c>
      <c r="D454" s="47" t="s">
        <v>76</v>
      </c>
      <c r="E454" s="47" t="s">
        <v>429</v>
      </c>
      <c r="F454" s="47" t="s">
        <v>36</v>
      </c>
      <c r="G454" s="47" t="s">
        <v>105</v>
      </c>
      <c r="H454" s="53">
        <f>'вед.прил 9'!I316</f>
        <v>4105.3</v>
      </c>
      <c r="I454" s="53">
        <f>'вед.прил 9'!J316</f>
        <v>0</v>
      </c>
      <c r="J454" s="101">
        <f t="shared" si="64"/>
        <v>4105.3</v>
      </c>
    </row>
    <row r="455" spans="2:10" ht="14.25">
      <c r="B455" s="73" t="s">
        <v>431</v>
      </c>
      <c r="C455" s="48" t="s">
        <v>77</v>
      </c>
      <c r="D455" s="48" t="s">
        <v>71</v>
      </c>
      <c r="E455" s="48"/>
      <c r="F455" s="48"/>
      <c r="G455" s="48"/>
      <c r="H455" s="49">
        <f>H461+H472+H483+H456</f>
        <v>39573</v>
      </c>
      <c r="I455" s="49">
        <f>I461+I472+I483+I456</f>
        <v>3.1</v>
      </c>
      <c r="J455" s="99">
        <f t="shared" si="64"/>
        <v>39576.1</v>
      </c>
    </row>
    <row r="456" spans="2:10" ht="15">
      <c r="B456" s="161" t="s">
        <v>40</v>
      </c>
      <c r="C456" s="46" t="s">
        <v>77</v>
      </c>
      <c r="D456" s="46" t="s">
        <v>71</v>
      </c>
      <c r="E456" s="46" t="s">
        <v>273</v>
      </c>
      <c r="F456" s="48"/>
      <c r="G456" s="48"/>
      <c r="H456" s="52">
        <f aca="true" t="shared" si="66" ref="H456:J459">H457</f>
        <v>99</v>
      </c>
      <c r="I456" s="52">
        <f t="shared" si="66"/>
        <v>0</v>
      </c>
      <c r="J456" s="100">
        <f t="shared" si="66"/>
        <v>99</v>
      </c>
    </row>
    <row r="457" spans="2:10" ht="75">
      <c r="B457" s="161" t="s">
        <v>485</v>
      </c>
      <c r="C457" s="46" t="s">
        <v>77</v>
      </c>
      <c r="D457" s="46" t="s">
        <v>71</v>
      </c>
      <c r="E457" s="46" t="s">
        <v>481</v>
      </c>
      <c r="F457" s="162"/>
      <c r="G457" s="162"/>
      <c r="H457" s="52">
        <f t="shared" si="66"/>
        <v>99</v>
      </c>
      <c r="I457" s="52">
        <f t="shared" si="66"/>
        <v>0</v>
      </c>
      <c r="J457" s="100">
        <f t="shared" si="66"/>
        <v>99</v>
      </c>
    </row>
    <row r="458" spans="2:10" ht="45">
      <c r="B458" s="171" t="s">
        <v>141</v>
      </c>
      <c r="C458" s="46" t="s">
        <v>77</v>
      </c>
      <c r="D458" s="46" t="s">
        <v>71</v>
      </c>
      <c r="E458" s="46" t="s">
        <v>481</v>
      </c>
      <c r="F458" s="163">
        <v>600</v>
      </c>
      <c r="G458" s="46"/>
      <c r="H458" s="52">
        <f t="shared" si="66"/>
        <v>99</v>
      </c>
      <c r="I458" s="52">
        <f t="shared" si="66"/>
        <v>0</v>
      </c>
      <c r="J458" s="100">
        <f t="shared" si="66"/>
        <v>99</v>
      </c>
    </row>
    <row r="459" spans="2:10" ht="15">
      <c r="B459" s="171" t="s">
        <v>143</v>
      </c>
      <c r="C459" s="46" t="s">
        <v>77</v>
      </c>
      <c r="D459" s="46" t="s">
        <v>71</v>
      </c>
      <c r="E459" s="46" t="s">
        <v>481</v>
      </c>
      <c r="F459" s="46" t="s">
        <v>142</v>
      </c>
      <c r="G459" s="46"/>
      <c r="H459" s="52">
        <f t="shared" si="66"/>
        <v>99</v>
      </c>
      <c r="I459" s="52">
        <f t="shared" si="66"/>
        <v>0</v>
      </c>
      <c r="J459" s="100">
        <f t="shared" si="66"/>
        <v>99</v>
      </c>
    </row>
    <row r="460" spans="2:10" ht="15">
      <c r="B460" s="72" t="s">
        <v>121</v>
      </c>
      <c r="C460" s="47" t="s">
        <v>77</v>
      </c>
      <c r="D460" s="47" t="s">
        <v>71</v>
      </c>
      <c r="E460" s="47" t="s">
        <v>481</v>
      </c>
      <c r="F460" s="47" t="s">
        <v>142</v>
      </c>
      <c r="G460" s="47" t="s">
        <v>106</v>
      </c>
      <c r="H460" s="54">
        <f>'вед.прил 9'!I727</f>
        <v>99</v>
      </c>
      <c r="I460" s="54">
        <f>'вед.прил 9'!J727</f>
        <v>0</v>
      </c>
      <c r="J460" s="101">
        <f>'вед.прил 9'!K727</f>
        <v>99</v>
      </c>
    </row>
    <row r="461" spans="2:10" ht="45">
      <c r="B461" s="70" t="s">
        <v>182</v>
      </c>
      <c r="C461" s="46" t="s">
        <v>77</v>
      </c>
      <c r="D461" s="46" t="s">
        <v>71</v>
      </c>
      <c r="E461" s="46" t="s">
        <v>279</v>
      </c>
      <c r="F461" s="46"/>
      <c r="G461" s="46"/>
      <c r="H461" s="52">
        <f aca="true" t="shared" si="67" ref="H461:I470">H462</f>
        <v>7389</v>
      </c>
      <c r="I461" s="52">
        <f t="shared" si="67"/>
        <v>0</v>
      </c>
      <c r="J461" s="100">
        <f t="shared" si="64"/>
        <v>7389</v>
      </c>
    </row>
    <row r="462" spans="2:10" ht="45">
      <c r="B462" s="71" t="s">
        <v>167</v>
      </c>
      <c r="C462" s="46" t="s">
        <v>77</v>
      </c>
      <c r="D462" s="46" t="s">
        <v>71</v>
      </c>
      <c r="E462" s="46" t="s">
        <v>259</v>
      </c>
      <c r="F462" s="46"/>
      <c r="G462" s="46"/>
      <c r="H462" s="52">
        <f t="shared" si="67"/>
        <v>7389</v>
      </c>
      <c r="I462" s="52">
        <f t="shared" si="67"/>
        <v>0</v>
      </c>
      <c r="J462" s="100">
        <f t="shared" si="64"/>
        <v>7389</v>
      </c>
    </row>
    <row r="463" spans="2:10" ht="45">
      <c r="B463" s="70" t="s">
        <v>168</v>
      </c>
      <c r="C463" s="46" t="s">
        <v>77</v>
      </c>
      <c r="D463" s="46" t="s">
        <v>71</v>
      </c>
      <c r="E463" s="46" t="s">
        <v>260</v>
      </c>
      <c r="F463" s="46"/>
      <c r="G463" s="46"/>
      <c r="H463" s="52">
        <f>H468+H464</f>
        <v>7389</v>
      </c>
      <c r="I463" s="52">
        <f>I468+I464</f>
        <v>0</v>
      </c>
      <c r="J463" s="100">
        <f t="shared" si="64"/>
        <v>7389</v>
      </c>
    </row>
    <row r="464" spans="2:10" ht="15">
      <c r="B464" s="75" t="s">
        <v>301</v>
      </c>
      <c r="C464" s="46" t="s">
        <v>77</v>
      </c>
      <c r="D464" s="46" t="s">
        <v>71</v>
      </c>
      <c r="E464" s="46" t="s">
        <v>478</v>
      </c>
      <c r="F464" s="47"/>
      <c r="G464" s="47"/>
      <c r="H464" s="52">
        <f aca="true" t="shared" si="68" ref="H464:J466">H465</f>
        <v>53.6</v>
      </c>
      <c r="I464" s="52">
        <f t="shared" si="68"/>
        <v>0</v>
      </c>
      <c r="J464" s="100">
        <f t="shared" si="68"/>
        <v>53.6</v>
      </c>
    </row>
    <row r="465" spans="2:10" ht="45">
      <c r="B465" s="70" t="s">
        <v>141</v>
      </c>
      <c r="C465" s="46" t="s">
        <v>77</v>
      </c>
      <c r="D465" s="46" t="s">
        <v>71</v>
      </c>
      <c r="E465" s="46" t="s">
        <v>478</v>
      </c>
      <c r="F465" s="46" t="s">
        <v>140</v>
      </c>
      <c r="G465" s="46"/>
      <c r="H465" s="52">
        <f t="shared" si="68"/>
        <v>53.6</v>
      </c>
      <c r="I465" s="52">
        <f t="shared" si="68"/>
        <v>0</v>
      </c>
      <c r="J465" s="100">
        <f t="shared" si="68"/>
        <v>53.6</v>
      </c>
    </row>
    <row r="466" spans="2:10" ht="15">
      <c r="B466" s="70" t="s">
        <v>143</v>
      </c>
      <c r="C466" s="46" t="s">
        <v>77</v>
      </c>
      <c r="D466" s="46" t="s">
        <v>71</v>
      </c>
      <c r="E466" s="46" t="s">
        <v>479</v>
      </c>
      <c r="F466" s="46" t="s">
        <v>142</v>
      </c>
      <c r="G466" s="46"/>
      <c r="H466" s="52">
        <f t="shared" si="68"/>
        <v>53.6</v>
      </c>
      <c r="I466" s="52">
        <f t="shared" si="68"/>
        <v>0</v>
      </c>
      <c r="J466" s="100">
        <f t="shared" si="68"/>
        <v>53.6</v>
      </c>
    </row>
    <row r="467" spans="2:10" ht="15">
      <c r="B467" s="72" t="s">
        <v>120</v>
      </c>
      <c r="C467" s="47" t="s">
        <v>77</v>
      </c>
      <c r="D467" s="47" t="s">
        <v>71</v>
      </c>
      <c r="E467" s="47" t="s">
        <v>479</v>
      </c>
      <c r="F467" s="47" t="s">
        <v>142</v>
      </c>
      <c r="G467" s="47" t="s">
        <v>105</v>
      </c>
      <c r="H467" s="54">
        <f>'вед.прил 9'!I734</f>
        <v>53.6</v>
      </c>
      <c r="I467" s="54">
        <f>'вед.прил 9'!J734</f>
        <v>0</v>
      </c>
      <c r="J467" s="101">
        <f>'вед.прил 9'!K734</f>
        <v>53.6</v>
      </c>
    </row>
    <row r="468" spans="2:10" ht="15">
      <c r="B468" s="75" t="s">
        <v>301</v>
      </c>
      <c r="C468" s="46" t="s">
        <v>77</v>
      </c>
      <c r="D468" s="46" t="s">
        <v>71</v>
      </c>
      <c r="E468" s="46" t="s">
        <v>261</v>
      </c>
      <c r="F468" s="47"/>
      <c r="G468" s="47"/>
      <c r="H468" s="52">
        <f t="shared" si="67"/>
        <v>7335.4</v>
      </c>
      <c r="I468" s="52">
        <f t="shared" si="67"/>
        <v>0</v>
      </c>
      <c r="J468" s="100">
        <f t="shared" si="64"/>
        <v>7335.4</v>
      </c>
    </row>
    <row r="469" spans="2:10" ht="45">
      <c r="B469" s="70" t="s">
        <v>141</v>
      </c>
      <c r="C469" s="46" t="s">
        <v>77</v>
      </c>
      <c r="D469" s="46" t="s">
        <v>71</v>
      </c>
      <c r="E469" s="46" t="s">
        <v>261</v>
      </c>
      <c r="F469" s="46" t="s">
        <v>140</v>
      </c>
      <c r="G469" s="46"/>
      <c r="H469" s="52">
        <f t="shared" si="67"/>
        <v>7335.4</v>
      </c>
      <c r="I469" s="52">
        <f t="shared" si="67"/>
        <v>0</v>
      </c>
      <c r="J469" s="100">
        <f t="shared" si="64"/>
        <v>7335.4</v>
      </c>
    </row>
    <row r="470" spans="2:10" ht="15">
      <c r="B470" s="70" t="s">
        <v>143</v>
      </c>
      <c r="C470" s="46" t="s">
        <v>77</v>
      </c>
      <c r="D470" s="46" t="s">
        <v>71</v>
      </c>
      <c r="E470" s="46" t="s">
        <v>262</v>
      </c>
      <c r="F470" s="46" t="s">
        <v>142</v>
      </c>
      <c r="G470" s="46"/>
      <c r="H470" s="52">
        <f t="shared" si="67"/>
        <v>7335.4</v>
      </c>
      <c r="I470" s="52">
        <f t="shared" si="67"/>
        <v>0</v>
      </c>
      <c r="J470" s="100">
        <f t="shared" si="64"/>
        <v>7335.4</v>
      </c>
    </row>
    <row r="471" spans="2:10" ht="15">
      <c r="B471" s="72" t="s">
        <v>120</v>
      </c>
      <c r="C471" s="47" t="s">
        <v>77</v>
      </c>
      <c r="D471" s="47" t="s">
        <v>71</v>
      </c>
      <c r="E471" s="47" t="s">
        <v>262</v>
      </c>
      <c r="F471" s="47" t="s">
        <v>142</v>
      </c>
      <c r="G471" s="47" t="s">
        <v>105</v>
      </c>
      <c r="H471" s="54">
        <f>'вед.прил 9'!I738</f>
        <v>7335.4</v>
      </c>
      <c r="I471" s="54">
        <f>'вед.прил 9'!J738</f>
        <v>0</v>
      </c>
      <c r="J471" s="101">
        <f t="shared" si="64"/>
        <v>7335.4</v>
      </c>
    </row>
    <row r="472" spans="2:10" ht="47.25" customHeight="1">
      <c r="B472" s="70" t="s">
        <v>195</v>
      </c>
      <c r="C472" s="46" t="s">
        <v>77</v>
      </c>
      <c r="D472" s="46" t="s">
        <v>71</v>
      </c>
      <c r="E472" s="46" t="s">
        <v>322</v>
      </c>
      <c r="F472" s="46"/>
      <c r="G472" s="46"/>
      <c r="H472" s="52">
        <f aca="true" t="shared" si="69" ref="H472:I481">H473</f>
        <v>22096.899999999998</v>
      </c>
      <c r="I472" s="52">
        <f t="shared" si="69"/>
        <v>0</v>
      </c>
      <c r="J472" s="100">
        <f t="shared" si="64"/>
        <v>22096.899999999998</v>
      </c>
    </row>
    <row r="473" spans="2:10" ht="45">
      <c r="B473" s="70" t="s">
        <v>42</v>
      </c>
      <c r="C473" s="46" t="s">
        <v>77</v>
      </c>
      <c r="D473" s="46" t="s">
        <v>71</v>
      </c>
      <c r="E473" s="46" t="s">
        <v>322</v>
      </c>
      <c r="F473" s="46"/>
      <c r="G473" s="46"/>
      <c r="H473" s="52">
        <f t="shared" si="69"/>
        <v>22096.899999999998</v>
      </c>
      <c r="I473" s="52">
        <f t="shared" si="69"/>
        <v>0</v>
      </c>
      <c r="J473" s="100">
        <f t="shared" si="64"/>
        <v>22096.899999999998</v>
      </c>
    </row>
    <row r="474" spans="2:10" ht="63" customHeight="1">
      <c r="B474" s="70" t="s">
        <v>210</v>
      </c>
      <c r="C474" s="46" t="s">
        <v>77</v>
      </c>
      <c r="D474" s="46" t="s">
        <v>71</v>
      </c>
      <c r="E474" s="46" t="s">
        <v>324</v>
      </c>
      <c r="F474" s="46"/>
      <c r="G474" s="46"/>
      <c r="H474" s="52">
        <f>H479+H475</f>
        <v>22096.899999999998</v>
      </c>
      <c r="I474" s="52">
        <f>I479+I475</f>
        <v>0</v>
      </c>
      <c r="J474" s="100">
        <f t="shared" si="64"/>
        <v>22096.899999999998</v>
      </c>
    </row>
    <row r="475" spans="2:10" ht="21.75" customHeight="1">
      <c r="B475" s="71" t="s">
        <v>301</v>
      </c>
      <c r="C475" s="46" t="s">
        <v>77</v>
      </c>
      <c r="D475" s="46" t="s">
        <v>71</v>
      </c>
      <c r="E475" s="46" t="s">
        <v>477</v>
      </c>
      <c r="F475" s="46"/>
      <c r="G475" s="46"/>
      <c r="H475" s="52">
        <f aca="true" t="shared" si="70" ref="H475:J477">H476</f>
        <v>64.1</v>
      </c>
      <c r="I475" s="52">
        <f t="shared" si="70"/>
        <v>0</v>
      </c>
      <c r="J475" s="100">
        <f t="shared" si="70"/>
        <v>64.1</v>
      </c>
    </row>
    <row r="476" spans="2:10" ht="45" customHeight="1">
      <c r="B476" s="70" t="s">
        <v>141</v>
      </c>
      <c r="C476" s="46" t="s">
        <v>77</v>
      </c>
      <c r="D476" s="46" t="s">
        <v>71</v>
      </c>
      <c r="E476" s="46" t="s">
        <v>477</v>
      </c>
      <c r="F476" s="46" t="s">
        <v>140</v>
      </c>
      <c r="G476" s="46"/>
      <c r="H476" s="52">
        <f t="shared" si="70"/>
        <v>64.1</v>
      </c>
      <c r="I476" s="52">
        <f t="shared" si="70"/>
        <v>0</v>
      </c>
      <c r="J476" s="100">
        <f t="shared" si="70"/>
        <v>64.1</v>
      </c>
    </row>
    <row r="477" spans="2:10" ht="16.5" customHeight="1">
      <c r="B477" s="70" t="s">
        <v>143</v>
      </c>
      <c r="C477" s="46" t="s">
        <v>77</v>
      </c>
      <c r="D477" s="46" t="s">
        <v>71</v>
      </c>
      <c r="E477" s="46" t="s">
        <v>477</v>
      </c>
      <c r="F477" s="46" t="s">
        <v>142</v>
      </c>
      <c r="G477" s="46"/>
      <c r="H477" s="52">
        <f t="shared" si="70"/>
        <v>64.1</v>
      </c>
      <c r="I477" s="52">
        <f t="shared" si="70"/>
        <v>0</v>
      </c>
      <c r="J477" s="100">
        <f t="shared" si="70"/>
        <v>64.1</v>
      </c>
    </row>
    <row r="478" spans="2:10" ht="15.75" customHeight="1">
      <c r="B478" s="72" t="s">
        <v>120</v>
      </c>
      <c r="C478" s="47" t="s">
        <v>77</v>
      </c>
      <c r="D478" s="47" t="s">
        <v>71</v>
      </c>
      <c r="E478" s="47" t="s">
        <v>477</v>
      </c>
      <c r="F478" s="47" t="s">
        <v>142</v>
      </c>
      <c r="G478" s="47" t="s">
        <v>105</v>
      </c>
      <c r="H478" s="54">
        <f>'вед.прил 9'!I745</f>
        <v>64.1</v>
      </c>
      <c r="I478" s="54">
        <f>'вед.прил 9'!J745</f>
        <v>0</v>
      </c>
      <c r="J478" s="101">
        <f>'вед.прил 9'!K745</f>
        <v>64.1</v>
      </c>
    </row>
    <row r="479" spans="2:10" ht="15">
      <c r="B479" s="71" t="s">
        <v>301</v>
      </c>
      <c r="C479" s="46" t="s">
        <v>77</v>
      </c>
      <c r="D479" s="46" t="s">
        <v>71</v>
      </c>
      <c r="E479" s="46" t="s">
        <v>325</v>
      </c>
      <c r="F479" s="46"/>
      <c r="G479" s="46"/>
      <c r="H479" s="52">
        <f t="shared" si="69"/>
        <v>22032.8</v>
      </c>
      <c r="I479" s="52">
        <f t="shared" si="69"/>
        <v>0</v>
      </c>
      <c r="J479" s="100">
        <f t="shared" si="64"/>
        <v>22032.8</v>
      </c>
    </row>
    <row r="480" spans="2:10" ht="45">
      <c r="B480" s="70" t="s">
        <v>141</v>
      </c>
      <c r="C480" s="46" t="s">
        <v>77</v>
      </c>
      <c r="D480" s="46" t="s">
        <v>71</v>
      </c>
      <c r="E480" s="46" t="s">
        <v>325</v>
      </c>
      <c r="F480" s="46" t="s">
        <v>140</v>
      </c>
      <c r="G480" s="46"/>
      <c r="H480" s="52">
        <f t="shared" si="69"/>
        <v>22032.8</v>
      </c>
      <c r="I480" s="52">
        <f t="shared" si="69"/>
        <v>0</v>
      </c>
      <c r="J480" s="100">
        <f t="shared" si="64"/>
        <v>22032.8</v>
      </c>
    </row>
    <row r="481" spans="2:10" ht="15">
      <c r="B481" s="70" t="s">
        <v>143</v>
      </c>
      <c r="C481" s="46" t="s">
        <v>77</v>
      </c>
      <c r="D481" s="46" t="s">
        <v>71</v>
      </c>
      <c r="E481" s="46" t="s">
        <v>325</v>
      </c>
      <c r="F481" s="46" t="s">
        <v>142</v>
      </c>
      <c r="G481" s="46"/>
      <c r="H481" s="52">
        <f t="shared" si="69"/>
        <v>22032.8</v>
      </c>
      <c r="I481" s="52">
        <f t="shared" si="69"/>
        <v>0</v>
      </c>
      <c r="J481" s="100">
        <f t="shared" si="64"/>
        <v>22032.8</v>
      </c>
    </row>
    <row r="482" spans="2:10" ht="15">
      <c r="B482" s="72" t="s">
        <v>120</v>
      </c>
      <c r="C482" s="47" t="s">
        <v>77</v>
      </c>
      <c r="D482" s="47" t="s">
        <v>71</v>
      </c>
      <c r="E482" s="47" t="s">
        <v>325</v>
      </c>
      <c r="F482" s="47" t="s">
        <v>142</v>
      </c>
      <c r="G482" s="47" t="s">
        <v>105</v>
      </c>
      <c r="H482" s="54">
        <f>'вед.прил 9'!I749</f>
        <v>22032.8</v>
      </c>
      <c r="I482" s="54">
        <f>'вед.прил 9'!J749</f>
        <v>0</v>
      </c>
      <c r="J482" s="101">
        <f t="shared" si="64"/>
        <v>22032.8</v>
      </c>
    </row>
    <row r="483" spans="2:10" ht="60">
      <c r="B483" s="70" t="s">
        <v>196</v>
      </c>
      <c r="C483" s="46" t="s">
        <v>77</v>
      </c>
      <c r="D483" s="46" t="s">
        <v>71</v>
      </c>
      <c r="E483" s="46" t="s">
        <v>403</v>
      </c>
      <c r="F483" s="46"/>
      <c r="G483" s="46"/>
      <c r="H483" s="52">
        <f aca="true" t="shared" si="71" ref="H483:I492">H484</f>
        <v>9988.099999999999</v>
      </c>
      <c r="I483" s="52">
        <f t="shared" si="71"/>
        <v>3.1</v>
      </c>
      <c r="J483" s="100">
        <f t="shared" si="64"/>
        <v>9991.199999999999</v>
      </c>
    </row>
    <row r="484" spans="2:10" ht="60">
      <c r="B484" s="70" t="s">
        <v>197</v>
      </c>
      <c r="C484" s="46" t="s">
        <v>77</v>
      </c>
      <c r="D484" s="46" t="s">
        <v>71</v>
      </c>
      <c r="E484" s="46" t="s">
        <v>413</v>
      </c>
      <c r="F484" s="46"/>
      <c r="G484" s="46"/>
      <c r="H484" s="52">
        <f t="shared" si="71"/>
        <v>9988.099999999999</v>
      </c>
      <c r="I484" s="52">
        <f t="shared" si="71"/>
        <v>3.1</v>
      </c>
      <c r="J484" s="100">
        <f t="shared" si="64"/>
        <v>9991.199999999999</v>
      </c>
    </row>
    <row r="485" spans="2:10" ht="75">
      <c r="B485" s="70" t="s">
        <v>410</v>
      </c>
      <c r="C485" s="46" t="s">
        <v>77</v>
      </c>
      <c r="D485" s="46" t="s">
        <v>71</v>
      </c>
      <c r="E485" s="46" t="s">
        <v>412</v>
      </c>
      <c r="F485" s="46"/>
      <c r="G485" s="46"/>
      <c r="H485" s="52">
        <f>H490+H486</f>
        <v>9988.099999999999</v>
      </c>
      <c r="I485" s="52">
        <f>I490+I486</f>
        <v>3.1</v>
      </c>
      <c r="J485" s="100">
        <f t="shared" si="64"/>
        <v>9991.199999999999</v>
      </c>
    </row>
    <row r="486" spans="2:10" ht="15">
      <c r="B486" s="71" t="s">
        <v>301</v>
      </c>
      <c r="C486" s="46" t="s">
        <v>77</v>
      </c>
      <c r="D486" s="46" t="s">
        <v>71</v>
      </c>
      <c r="E486" s="46" t="s">
        <v>480</v>
      </c>
      <c r="F486" s="46"/>
      <c r="G486" s="46"/>
      <c r="H486" s="52">
        <f aca="true" t="shared" si="72" ref="H486:J488">H487</f>
        <v>13.3</v>
      </c>
      <c r="I486" s="52">
        <f t="shared" si="72"/>
        <v>0</v>
      </c>
      <c r="J486" s="100">
        <f t="shared" si="72"/>
        <v>13.3</v>
      </c>
    </row>
    <row r="487" spans="2:10" ht="45">
      <c r="B487" s="70" t="s">
        <v>141</v>
      </c>
      <c r="C487" s="46" t="s">
        <v>77</v>
      </c>
      <c r="D487" s="46" t="s">
        <v>71</v>
      </c>
      <c r="E487" s="46" t="s">
        <v>480</v>
      </c>
      <c r="F487" s="46" t="s">
        <v>140</v>
      </c>
      <c r="G487" s="46"/>
      <c r="H487" s="52">
        <f t="shared" si="72"/>
        <v>13.3</v>
      </c>
      <c r="I487" s="52">
        <f t="shared" si="72"/>
        <v>0</v>
      </c>
      <c r="J487" s="100">
        <f t="shared" si="72"/>
        <v>13.3</v>
      </c>
    </row>
    <row r="488" spans="2:10" ht="15">
      <c r="B488" s="70" t="s">
        <v>143</v>
      </c>
      <c r="C488" s="46" t="s">
        <v>77</v>
      </c>
      <c r="D488" s="46" t="s">
        <v>71</v>
      </c>
      <c r="E488" s="46" t="s">
        <v>480</v>
      </c>
      <c r="F488" s="46" t="s">
        <v>142</v>
      </c>
      <c r="G488" s="46"/>
      <c r="H488" s="52">
        <f t="shared" si="72"/>
        <v>13.3</v>
      </c>
      <c r="I488" s="52">
        <f t="shared" si="72"/>
        <v>0</v>
      </c>
      <c r="J488" s="100">
        <f t="shared" si="72"/>
        <v>13.3</v>
      </c>
    </row>
    <row r="489" spans="2:10" ht="15">
      <c r="B489" s="72" t="s">
        <v>120</v>
      </c>
      <c r="C489" s="47" t="s">
        <v>77</v>
      </c>
      <c r="D489" s="47" t="s">
        <v>71</v>
      </c>
      <c r="E489" s="47" t="s">
        <v>480</v>
      </c>
      <c r="F489" s="47" t="s">
        <v>142</v>
      </c>
      <c r="G489" s="47" t="s">
        <v>105</v>
      </c>
      <c r="H489" s="54">
        <f>'вед.прил 9'!I756</f>
        <v>13.3</v>
      </c>
      <c r="I489" s="54">
        <f>'вед.прил 9'!J756</f>
        <v>0</v>
      </c>
      <c r="J489" s="101">
        <f>'вед.прил 9'!K756</f>
        <v>13.3</v>
      </c>
    </row>
    <row r="490" spans="2:10" ht="21" customHeight="1">
      <c r="B490" s="71" t="s">
        <v>301</v>
      </c>
      <c r="C490" s="46" t="s">
        <v>77</v>
      </c>
      <c r="D490" s="46" t="s">
        <v>71</v>
      </c>
      <c r="E490" s="46" t="s">
        <v>411</v>
      </c>
      <c r="F490" s="46"/>
      <c r="G490" s="46"/>
      <c r="H490" s="52">
        <f t="shared" si="71"/>
        <v>9974.8</v>
      </c>
      <c r="I490" s="52">
        <f t="shared" si="71"/>
        <v>3.1</v>
      </c>
      <c r="J490" s="100">
        <f t="shared" si="64"/>
        <v>9977.9</v>
      </c>
    </row>
    <row r="491" spans="2:10" ht="45">
      <c r="B491" s="70" t="s">
        <v>141</v>
      </c>
      <c r="C491" s="46" t="s">
        <v>77</v>
      </c>
      <c r="D491" s="46" t="s">
        <v>71</v>
      </c>
      <c r="E491" s="46" t="s">
        <v>411</v>
      </c>
      <c r="F491" s="46" t="s">
        <v>140</v>
      </c>
      <c r="G491" s="46"/>
      <c r="H491" s="52">
        <f t="shared" si="71"/>
        <v>9974.8</v>
      </c>
      <c r="I491" s="52">
        <f t="shared" si="71"/>
        <v>3.1</v>
      </c>
      <c r="J491" s="100">
        <f t="shared" si="64"/>
        <v>9977.9</v>
      </c>
    </row>
    <row r="492" spans="2:10" ht="24" customHeight="1">
      <c r="B492" s="70" t="s">
        <v>143</v>
      </c>
      <c r="C492" s="46" t="s">
        <v>77</v>
      </c>
      <c r="D492" s="46" t="s">
        <v>71</v>
      </c>
      <c r="E492" s="46" t="s">
        <v>411</v>
      </c>
      <c r="F492" s="46" t="s">
        <v>142</v>
      </c>
      <c r="G492" s="46"/>
      <c r="H492" s="52">
        <f t="shared" si="71"/>
        <v>9974.8</v>
      </c>
      <c r="I492" s="52">
        <f t="shared" si="71"/>
        <v>3.1</v>
      </c>
      <c r="J492" s="100">
        <f t="shared" si="64"/>
        <v>9977.9</v>
      </c>
    </row>
    <row r="493" spans="2:10" ht="22.5" customHeight="1">
      <c r="B493" s="72" t="s">
        <v>120</v>
      </c>
      <c r="C493" s="47" t="s">
        <v>77</v>
      </c>
      <c r="D493" s="47" t="s">
        <v>71</v>
      </c>
      <c r="E493" s="47" t="s">
        <v>411</v>
      </c>
      <c r="F493" s="47" t="s">
        <v>142</v>
      </c>
      <c r="G493" s="47" t="s">
        <v>105</v>
      </c>
      <c r="H493" s="54">
        <f>'вед.прил 9'!I760</f>
        <v>9974.8</v>
      </c>
      <c r="I493" s="54">
        <f>'вед.прил 9'!J760</f>
        <v>3.1</v>
      </c>
      <c r="J493" s="101">
        <f t="shared" si="64"/>
        <v>9977.9</v>
      </c>
    </row>
    <row r="494" spans="2:10" ht="28.5">
      <c r="B494" s="73" t="s">
        <v>64</v>
      </c>
      <c r="C494" s="48" t="s">
        <v>77</v>
      </c>
      <c r="D494" s="48" t="s">
        <v>77</v>
      </c>
      <c r="E494" s="48"/>
      <c r="F494" s="48"/>
      <c r="G494" s="48"/>
      <c r="H494" s="50">
        <f>H495+H506</f>
        <v>2230</v>
      </c>
      <c r="I494" s="50">
        <f>I495+I506</f>
        <v>-21</v>
      </c>
      <c r="J494" s="99">
        <f t="shared" si="64"/>
        <v>2209</v>
      </c>
    </row>
    <row r="495" spans="2:10" ht="45">
      <c r="B495" s="70" t="s">
        <v>182</v>
      </c>
      <c r="C495" s="46" t="s">
        <v>77</v>
      </c>
      <c r="D495" s="46" t="s">
        <v>77</v>
      </c>
      <c r="E495" s="46" t="s">
        <v>279</v>
      </c>
      <c r="F495" s="46"/>
      <c r="G495" s="46"/>
      <c r="H495" s="51">
        <f aca="true" t="shared" si="73" ref="H495:I504">H496</f>
        <v>2000</v>
      </c>
      <c r="I495" s="51">
        <f t="shared" si="73"/>
        <v>-21</v>
      </c>
      <c r="J495" s="100">
        <f t="shared" si="64"/>
        <v>1979</v>
      </c>
    </row>
    <row r="496" spans="2:10" ht="45">
      <c r="B496" s="71" t="s">
        <v>169</v>
      </c>
      <c r="C496" s="46" t="s">
        <v>77</v>
      </c>
      <c r="D496" s="46" t="s">
        <v>77</v>
      </c>
      <c r="E496" s="46" t="s">
        <v>30</v>
      </c>
      <c r="F496" s="46"/>
      <c r="G496" s="46"/>
      <c r="H496" s="51">
        <f t="shared" si="73"/>
        <v>2000</v>
      </c>
      <c r="I496" s="51">
        <f t="shared" si="73"/>
        <v>-21</v>
      </c>
      <c r="J496" s="100">
        <f t="shared" si="64"/>
        <v>1979</v>
      </c>
    </row>
    <row r="497" spans="2:10" ht="30" customHeight="1">
      <c r="B497" s="77" t="s">
        <v>433</v>
      </c>
      <c r="C497" s="46" t="s">
        <v>77</v>
      </c>
      <c r="D497" s="46" t="s">
        <v>77</v>
      </c>
      <c r="E497" s="46" t="s">
        <v>453</v>
      </c>
      <c r="F497" s="46"/>
      <c r="G497" s="46"/>
      <c r="H497" s="52">
        <f>H502+H498</f>
        <v>2000</v>
      </c>
      <c r="I497" s="52">
        <f>I502+I498</f>
        <v>-21</v>
      </c>
      <c r="J497" s="100">
        <f t="shared" si="64"/>
        <v>1979</v>
      </c>
    </row>
    <row r="498" spans="2:10" ht="30" customHeight="1">
      <c r="B498" s="71" t="s">
        <v>301</v>
      </c>
      <c r="C498" s="46" t="s">
        <v>77</v>
      </c>
      <c r="D498" s="46" t="s">
        <v>77</v>
      </c>
      <c r="E498" s="46" t="s">
        <v>424</v>
      </c>
      <c r="F498" s="46"/>
      <c r="G498" s="46"/>
      <c r="H498" s="52">
        <f aca="true" t="shared" si="74" ref="H498:I500">H499</f>
        <v>0</v>
      </c>
      <c r="I498" s="52">
        <f t="shared" si="74"/>
        <v>256.1</v>
      </c>
      <c r="J498" s="100">
        <f>H498+I498</f>
        <v>256.1</v>
      </c>
    </row>
    <row r="499" spans="2:10" ht="30" customHeight="1">
      <c r="B499" s="70" t="s">
        <v>151</v>
      </c>
      <c r="C499" s="46" t="s">
        <v>77</v>
      </c>
      <c r="D499" s="46" t="s">
        <v>77</v>
      </c>
      <c r="E499" s="46" t="s">
        <v>424</v>
      </c>
      <c r="F499" s="46" t="s">
        <v>150</v>
      </c>
      <c r="G499" s="46"/>
      <c r="H499" s="52">
        <f t="shared" si="74"/>
        <v>0</v>
      </c>
      <c r="I499" s="52">
        <f t="shared" si="74"/>
        <v>256.1</v>
      </c>
      <c r="J499" s="100">
        <f>H499+I499</f>
        <v>256.1</v>
      </c>
    </row>
    <row r="500" spans="2:10" ht="30" customHeight="1">
      <c r="B500" s="70" t="s">
        <v>223</v>
      </c>
      <c r="C500" s="46" t="s">
        <v>77</v>
      </c>
      <c r="D500" s="46" t="s">
        <v>77</v>
      </c>
      <c r="E500" s="46" t="s">
        <v>424</v>
      </c>
      <c r="F500" s="46" t="s">
        <v>154</v>
      </c>
      <c r="G500" s="46"/>
      <c r="H500" s="52">
        <f t="shared" si="74"/>
        <v>0</v>
      </c>
      <c r="I500" s="52">
        <f t="shared" si="74"/>
        <v>256.1</v>
      </c>
      <c r="J500" s="100">
        <f>H500+I500</f>
        <v>256.1</v>
      </c>
    </row>
    <row r="501" spans="2:10" ht="18" customHeight="1">
      <c r="B501" s="111" t="s">
        <v>121</v>
      </c>
      <c r="C501" s="47" t="s">
        <v>77</v>
      </c>
      <c r="D501" s="47" t="s">
        <v>77</v>
      </c>
      <c r="E501" s="47" t="s">
        <v>424</v>
      </c>
      <c r="F501" s="47" t="s">
        <v>154</v>
      </c>
      <c r="G501" s="47" t="s">
        <v>106</v>
      </c>
      <c r="H501" s="54">
        <f>'вед.прил 9'!I158</f>
        <v>0</v>
      </c>
      <c r="I501" s="54">
        <f>'вед.прил 9'!J158</f>
        <v>256.1</v>
      </c>
      <c r="J501" s="101">
        <f>'вед.прил 9'!K158</f>
        <v>256.1</v>
      </c>
    </row>
    <row r="502" spans="2:10" ht="15">
      <c r="B502" s="71" t="s">
        <v>301</v>
      </c>
      <c r="C502" s="46" t="s">
        <v>77</v>
      </c>
      <c r="D502" s="46" t="s">
        <v>77</v>
      </c>
      <c r="E502" s="46" t="s">
        <v>424</v>
      </c>
      <c r="F502" s="46"/>
      <c r="G502" s="46"/>
      <c r="H502" s="51">
        <f t="shared" si="73"/>
        <v>2000</v>
      </c>
      <c r="I502" s="51">
        <f t="shared" si="73"/>
        <v>-277.1</v>
      </c>
      <c r="J502" s="100">
        <f t="shared" si="64"/>
        <v>1722.9</v>
      </c>
    </row>
    <row r="503" spans="2:10" ht="30">
      <c r="B503" s="70" t="s">
        <v>151</v>
      </c>
      <c r="C503" s="46" t="s">
        <v>77</v>
      </c>
      <c r="D503" s="46" t="s">
        <v>77</v>
      </c>
      <c r="E503" s="46" t="s">
        <v>424</v>
      </c>
      <c r="F503" s="46" t="s">
        <v>150</v>
      </c>
      <c r="G503" s="46"/>
      <c r="H503" s="51">
        <f t="shared" si="73"/>
        <v>2000</v>
      </c>
      <c r="I503" s="51">
        <f t="shared" si="73"/>
        <v>-277.1</v>
      </c>
      <c r="J503" s="100">
        <f t="shared" si="64"/>
        <v>1722.9</v>
      </c>
    </row>
    <row r="504" spans="2:10" ht="32.25" customHeight="1">
      <c r="B504" s="70" t="s">
        <v>223</v>
      </c>
      <c r="C504" s="46" t="s">
        <v>77</v>
      </c>
      <c r="D504" s="46" t="s">
        <v>77</v>
      </c>
      <c r="E504" s="46" t="s">
        <v>424</v>
      </c>
      <c r="F504" s="46" t="s">
        <v>154</v>
      </c>
      <c r="G504" s="46"/>
      <c r="H504" s="51">
        <f t="shared" si="73"/>
        <v>2000</v>
      </c>
      <c r="I504" s="51">
        <f t="shared" si="73"/>
        <v>-277.1</v>
      </c>
      <c r="J504" s="100">
        <f t="shared" si="64"/>
        <v>1722.9</v>
      </c>
    </row>
    <row r="505" spans="2:10" ht="15">
      <c r="B505" s="72" t="s">
        <v>120</v>
      </c>
      <c r="C505" s="47" t="s">
        <v>77</v>
      </c>
      <c r="D505" s="47" t="s">
        <v>77</v>
      </c>
      <c r="E505" s="47" t="s">
        <v>424</v>
      </c>
      <c r="F505" s="47" t="s">
        <v>154</v>
      </c>
      <c r="G505" s="47" t="s">
        <v>105</v>
      </c>
      <c r="H505" s="53">
        <f>'вед.прил 9'!I162</f>
        <v>2000</v>
      </c>
      <c r="I505" s="53">
        <f>'вед.прил 9'!J162</f>
        <v>-277.1</v>
      </c>
      <c r="J505" s="101">
        <f t="shared" si="64"/>
        <v>1722.9</v>
      </c>
    </row>
    <row r="506" spans="2:10" ht="45">
      <c r="B506" s="71" t="s">
        <v>41</v>
      </c>
      <c r="C506" s="46" t="s">
        <v>77</v>
      </c>
      <c r="D506" s="46" t="s">
        <v>77</v>
      </c>
      <c r="E506" s="46" t="s">
        <v>302</v>
      </c>
      <c r="F506" s="46"/>
      <c r="G506" s="46"/>
      <c r="H506" s="52">
        <f>H507+H528+H549</f>
        <v>230</v>
      </c>
      <c r="I506" s="52">
        <f>I507+I528+I549</f>
        <v>0</v>
      </c>
      <c r="J506" s="100">
        <f t="shared" si="64"/>
        <v>230</v>
      </c>
    </row>
    <row r="507" spans="2:10" ht="30">
      <c r="B507" s="71" t="s">
        <v>357</v>
      </c>
      <c r="C507" s="46" t="s">
        <v>77</v>
      </c>
      <c r="D507" s="46" t="s">
        <v>77</v>
      </c>
      <c r="E507" s="46" t="s">
        <v>358</v>
      </c>
      <c r="F507" s="46"/>
      <c r="G507" s="46"/>
      <c r="H507" s="51">
        <f>H508+H513+H518+H523</f>
        <v>100</v>
      </c>
      <c r="I507" s="51">
        <f>I508+I513+I518+I523</f>
        <v>0</v>
      </c>
      <c r="J507" s="100">
        <f t="shared" si="64"/>
        <v>100</v>
      </c>
    </row>
    <row r="508" spans="2:10" ht="77.25" customHeight="1">
      <c r="B508" s="71" t="s">
        <v>359</v>
      </c>
      <c r="C508" s="46" t="s">
        <v>77</v>
      </c>
      <c r="D508" s="46" t="s">
        <v>77</v>
      </c>
      <c r="E508" s="46" t="s">
        <v>360</v>
      </c>
      <c r="F508" s="46"/>
      <c r="G508" s="46"/>
      <c r="H508" s="52">
        <f aca="true" t="shared" si="75" ref="H508:I511">H509</f>
        <v>20</v>
      </c>
      <c r="I508" s="52">
        <f t="shared" si="75"/>
        <v>0</v>
      </c>
      <c r="J508" s="100">
        <f t="shared" si="64"/>
        <v>20</v>
      </c>
    </row>
    <row r="509" spans="2:10" ht="15">
      <c r="B509" s="71" t="s">
        <v>301</v>
      </c>
      <c r="C509" s="46" t="s">
        <v>77</v>
      </c>
      <c r="D509" s="46" t="s">
        <v>77</v>
      </c>
      <c r="E509" s="46" t="s">
        <v>371</v>
      </c>
      <c r="F509" s="46"/>
      <c r="G509" s="46"/>
      <c r="H509" s="52">
        <f t="shared" si="75"/>
        <v>20</v>
      </c>
      <c r="I509" s="52">
        <f t="shared" si="75"/>
        <v>0</v>
      </c>
      <c r="J509" s="100">
        <f t="shared" si="64"/>
        <v>20</v>
      </c>
    </row>
    <row r="510" spans="2:10" ht="31.5" customHeight="1">
      <c r="B510" s="70" t="s">
        <v>134</v>
      </c>
      <c r="C510" s="46" t="s">
        <v>77</v>
      </c>
      <c r="D510" s="46" t="s">
        <v>77</v>
      </c>
      <c r="E510" s="46" t="s">
        <v>371</v>
      </c>
      <c r="F510" s="46" t="s">
        <v>135</v>
      </c>
      <c r="G510" s="46"/>
      <c r="H510" s="52">
        <f t="shared" si="75"/>
        <v>20</v>
      </c>
      <c r="I510" s="52">
        <f t="shared" si="75"/>
        <v>0</v>
      </c>
      <c r="J510" s="100">
        <f t="shared" si="64"/>
        <v>20</v>
      </c>
    </row>
    <row r="511" spans="2:10" ht="29.25" customHeight="1">
      <c r="B511" s="71" t="s">
        <v>138</v>
      </c>
      <c r="C511" s="46" t="s">
        <v>77</v>
      </c>
      <c r="D511" s="46" t="s">
        <v>77</v>
      </c>
      <c r="E511" s="46" t="s">
        <v>371</v>
      </c>
      <c r="F511" s="46" t="s">
        <v>137</v>
      </c>
      <c r="G511" s="46"/>
      <c r="H511" s="52">
        <f t="shared" si="75"/>
        <v>20</v>
      </c>
      <c r="I511" s="52">
        <f t="shared" si="75"/>
        <v>0</v>
      </c>
      <c r="J511" s="100">
        <f t="shared" si="64"/>
        <v>20</v>
      </c>
    </row>
    <row r="512" spans="2:10" ht="15">
      <c r="B512" s="74" t="s">
        <v>120</v>
      </c>
      <c r="C512" s="47" t="s">
        <v>77</v>
      </c>
      <c r="D512" s="47" t="s">
        <v>77</v>
      </c>
      <c r="E512" s="47" t="s">
        <v>371</v>
      </c>
      <c r="F512" s="47" t="s">
        <v>137</v>
      </c>
      <c r="G512" s="47" t="s">
        <v>105</v>
      </c>
      <c r="H512" s="53">
        <f>'вед.прил 9'!I768</f>
        <v>20</v>
      </c>
      <c r="I512" s="53">
        <f>'вед.прил 9'!J768</f>
        <v>0</v>
      </c>
      <c r="J512" s="101">
        <f t="shared" si="64"/>
        <v>20</v>
      </c>
    </row>
    <row r="513" spans="2:10" ht="29.25" customHeight="1">
      <c r="B513" s="71" t="s">
        <v>361</v>
      </c>
      <c r="C513" s="46" t="s">
        <v>77</v>
      </c>
      <c r="D513" s="46" t="s">
        <v>77</v>
      </c>
      <c r="E513" s="46" t="s">
        <v>362</v>
      </c>
      <c r="F513" s="46"/>
      <c r="G513" s="46"/>
      <c r="H513" s="52">
        <f aca="true" t="shared" si="76" ref="H513:I516">H514</f>
        <v>15</v>
      </c>
      <c r="I513" s="52">
        <f t="shared" si="76"/>
        <v>0</v>
      </c>
      <c r="J513" s="100">
        <f t="shared" si="64"/>
        <v>15</v>
      </c>
    </row>
    <row r="514" spans="2:10" ht="20.25" customHeight="1">
      <c r="B514" s="71" t="s">
        <v>301</v>
      </c>
      <c r="C514" s="46" t="s">
        <v>77</v>
      </c>
      <c r="D514" s="46" t="s">
        <v>77</v>
      </c>
      <c r="E514" s="46" t="s">
        <v>363</v>
      </c>
      <c r="F514" s="46"/>
      <c r="G514" s="46"/>
      <c r="H514" s="52">
        <f t="shared" si="76"/>
        <v>15</v>
      </c>
      <c r="I514" s="52">
        <f t="shared" si="76"/>
        <v>0</v>
      </c>
      <c r="J514" s="100">
        <f t="shared" si="64"/>
        <v>15</v>
      </c>
    </row>
    <row r="515" spans="2:10" ht="33" customHeight="1">
      <c r="B515" s="70" t="s">
        <v>134</v>
      </c>
      <c r="C515" s="46" t="s">
        <v>77</v>
      </c>
      <c r="D515" s="46" t="s">
        <v>77</v>
      </c>
      <c r="E515" s="46" t="s">
        <v>363</v>
      </c>
      <c r="F515" s="46" t="s">
        <v>135</v>
      </c>
      <c r="G515" s="46"/>
      <c r="H515" s="52">
        <f t="shared" si="76"/>
        <v>15</v>
      </c>
      <c r="I515" s="52">
        <f t="shared" si="76"/>
        <v>0</v>
      </c>
      <c r="J515" s="100">
        <f t="shared" si="64"/>
        <v>15</v>
      </c>
    </row>
    <row r="516" spans="2:10" ht="33" customHeight="1">
      <c r="B516" s="71" t="s">
        <v>138</v>
      </c>
      <c r="C516" s="46" t="s">
        <v>77</v>
      </c>
      <c r="D516" s="46" t="s">
        <v>77</v>
      </c>
      <c r="E516" s="46" t="s">
        <v>363</v>
      </c>
      <c r="F516" s="46" t="s">
        <v>137</v>
      </c>
      <c r="G516" s="46"/>
      <c r="H516" s="51">
        <f t="shared" si="76"/>
        <v>15</v>
      </c>
      <c r="I516" s="51">
        <f t="shared" si="76"/>
        <v>0</v>
      </c>
      <c r="J516" s="100">
        <f t="shared" si="64"/>
        <v>15</v>
      </c>
    </row>
    <row r="517" spans="2:10" ht="14.25" customHeight="1">
      <c r="B517" s="74" t="s">
        <v>120</v>
      </c>
      <c r="C517" s="47" t="s">
        <v>77</v>
      </c>
      <c r="D517" s="47" t="s">
        <v>77</v>
      </c>
      <c r="E517" s="47" t="s">
        <v>363</v>
      </c>
      <c r="F517" s="47" t="s">
        <v>137</v>
      </c>
      <c r="G517" s="47" t="s">
        <v>105</v>
      </c>
      <c r="H517" s="54">
        <f>'вед.прил 9'!I773</f>
        <v>15</v>
      </c>
      <c r="I517" s="54">
        <f>'вед.прил 9'!J773</f>
        <v>0</v>
      </c>
      <c r="J517" s="101">
        <f t="shared" si="64"/>
        <v>15</v>
      </c>
    </row>
    <row r="518" spans="2:10" ht="28.5" customHeight="1">
      <c r="B518" s="71" t="s">
        <v>364</v>
      </c>
      <c r="C518" s="46" t="s">
        <v>77</v>
      </c>
      <c r="D518" s="46" t="s">
        <v>77</v>
      </c>
      <c r="E518" s="46" t="s">
        <v>365</v>
      </c>
      <c r="F518" s="46"/>
      <c r="G518" s="46"/>
      <c r="H518" s="52">
        <f aca="true" t="shared" si="77" ref="H518:I521">H519</f>
        <v>50</v>
      </c>
      <c r="I518" s="52">
        <f t="shared" si="77"/>
        <v>0</v>
      </c>
      <c r="J518" s="100">
        <f t="shared" si="64"/>
        <v>50</v>
      </c>
    </row>
    <row r="519" spans="2:10" ht="18" customHeight="1">
      <c r="B519" s="71" t="s">
        <v>301</v>
      </c>
      <c r="C519" s="46" t="s">
        <v>77</v>
      </c>
      <c r="D519" s="46" t="s">
        <v>77</v>
      </c>
      <c r="E519" s="46" t="s">
        <v>366</v>
      </c>
      <c r="F519" s="46"/>
      <c r="G519" s="46"/>
      <c r="H519" s="52">
        <f t="shared" si="77"/>
        <v>50</v>
      </c>
      <c r="I519" s="52">
        <f t="shared" si="77"/>
        <v>0</v>
      </c>
      <c r="J519" s="100">
        <f t="shared" si="64"/>
        <v>50</v>
      </c>
    </row>
    <row r="520" spans="2:10" ht="32.25" customHeight="1">
      <c r="B520" s="70" t="s">
        <v>134</v>
      </c>
      <c r="C520" s="46" t="s">
        <v>77</v>
      </c>
      <c r="D520" s="46" t="s">
        <v>77</v>
      </c>
      <c r="E520" s="46" t="s">
        <v>366</v>
      </c>
      <c r="F520" s="46" t="s">
        <v>135</v>
      </c>
      <c r="G520" s="46"/>
      <c r="H520" s="52">
        <f t="shared" si="77"/>
        <v>50</v>
      </c>
      <c r="I520" s="52">
        <f t="shared" si="77"/>
        <v>0</v>
      </c>
      <c r="J520" s="100">
        <f t="shared" si="64"/>
        <v>50</v>
      </c>
    </row>
    <row r="521" spans="2:10" ht="27" customHeight="1">
      <c r="B521" s="71" t="s">
        <v>138</v>
      </c>
      <c r="C521" s="46" t="s">
        <v>77</v>
      </c>
      <c r="D521" s="46" t="s">
        <v>77</v>
      </c>
      <c r="E521" s="46" t="s">
        <v>366</v>
      </c>
      <c r="F521" s="46" t="s">
        <v>137</v>
      </c>
      <c r="G521" s="46"/>
      <c r="H521" s="52">
        <f t="shared" si="77"/>
        <v>50</v>
      </c>
      <c r="I521" s="52">
        <f t="shared" si="77"/>
        <v>0</v>
      </c>
      <c r="J521" s="100">
        <f t="shared" si="64"/>
        <v>50</v>
      </c>
    </row>
    <row r="522" spans="2:10" ht="15" customHeight="1">
      <c r="B522" s="74" t="s">
        <v>120</v>
      </c>
      <c r="C522" s="47" t="s">
        <v>77</v>
      </c>
      <c r="D522" s="47" t="s">
        <v>77</v>
      </c>
      <c r="E522" s="47" t="s">
        <v>366</v>
      </c>
      <c r="F522" s="47" t="s">
        <v>137</v>
      </c>
      <c r="G522" s="47" t="s">
        <v>105</v>
      </c>
      <c r="H522" s="54">
        <f>'вед.прил 9'!I778</f>
        <v>50</v>
      </c>
      <c r="I522" s="54">
        <f>'вед.прил 9'!J778</f>
        <v>0</v>
      </c>
      <c r="J522" s="101">
        <f t="shared" si="64"/>
        <v>50</v>
      </c>
    </row>
    <row r="523" spans="2:10" ht="56.25" customHeight="1">
      <c r="B523" s="71" t="s">
        <v>367</v>
      </c>
      <c r="C523" s="46" t="s">
        <v>77</v>
      </c>
      <c r="D523" s="46" t="s">
        <v>77</v>
      </c>
      <c r="E523" s="46" t="s">
        <v>368</v>
      </c>
      <c r="F523" s="46"/>
      <c r="G523" s="46"/>
      <c r="H523" s="52">
        <f aca="true" t="shared" si="78" ref="H523:I526">H524</f>
        <v>15</v>
      </c>
      <c r="I523" s="52">
        <f t="shared" si="78"/>
        <v>0</v>
      </c>
      <c r="J523" s="100">
        <f t="shared" si="64"/>
        <v>15</v>
      </c>
    </row>
    <row r="524" spans="2:10" ht="19.5" customHeight="1">
      <c r="B524" s="71" t="s">
        <v>301</v>
      </c>
      <c r="C524" s="46" t="s">
        <v>77</v>
      </c>
      <c r="D524" s="46" t="s">
        <v>77</v>
      </c>
      <c r="E524" s="46" t="s">
        <v>369</v>
      </c>
      <c r="F524" s="46"/>
      <c r="G524" s="46"/>
      <c r="H524" s="52">
        <f t="shared" si="78"/>
        <v>15</v>
      </c>
      <c r="I524" s="52">
        <f t="shared" si="78"/>
        <v>0</v>
      </c>
      <c r="J524" s="100">
        <f t="shared" si="64"/>
        <v>15</v>
      </c>
    </row>
    <row r="525" spans="2:10" ht="33.75" customHeight="1">
      <c r="B525" s="70" t="s">
        <v>134</v>
      </c>
      <c r="C525" s="46" t="s">
        <v>77</v>
      </c>
      <c r="D525" s="46" t="s">
        <v>77</v>
      </c>
      <c r="E525" s="46" t="s">
        <v>369</v>
      </c>
      <c r="F525" s="46" t="s">
        <v>135</v>
      </c>
      <c r="G525" s="46"/>
      <c r="H525" s="52">
        <f t="shared" si="78"/>
        <v>15</v>
      </c>
      <c r="I525" s="52">
        <f t="shared" si="78"/>
        <v>0</v>
      </c>
      <c r="J525" s="100">
        <f t="shared" si="64"/>
        <v>15</v>
      </c>
    </row>
    <row r="526" spans="2:10" ht="28.5" customHeight="1">
      <c r="B526" s="71" t="s">
        <v>138</v>
      </c>
      <c r="C526" s="46" t="s">
        <v>77</v>
      </c>
      <c r="D526" s="46" t="s">
        <v>77</v>
      </c>
      <c r="E526" s="46" t="s">
        <v>369</v>
      </c>
      <c r="F526" s="46" t="s">
        <v>137</v>
      </c>
      <c r="G526" s="46"/>
      <c r="H526" s="52">
        <f t="shared" si="78"/>
        <v>15</v>
      </c>
      <c r="I526" s="52">
        <f t="shared" si="78"/>
        <v>0</v>
      </c>
      <c r="J526" s="100">
        <f t="shared" si="64"/>
        <v>15</v>
      </c>
    </row>
    <row r="527" spans="2:10" ht="22.5" customHeight="1">
      <c r="B527" s="74" t="s">
        <v>120</v>
      </c>
      <c r="C527" s="47" t="s">
        <v>77</v>
      </c>
      <c r="D527" s="47" t="s">
        <v>77</v>
      </c>
      <c r="E527" s="47" t="s">
        <v>369</v>
      </c>
      <c r="F527" s="47" t="s">
        <v>137</v>
      </c>
      <c r="G527" s="47" t="s">
        <v>105</v>
      </c>
      <c r="H527" s="54">
        <f>'вед.прил 9'!I783</f>
        <v>15</v>
      </c>
      <c r="I527" s="54">
        <f>'вед.прил 9'!J783</f>
        <v>0</v>
      </c>
      <c r="J527" s="101">
        <f t="shared" si="64"/>
        <v>15</v>
      </c>
    </row>
    <row r="528" spans="2:10" ht="43.5" customHeight="1">
      <c r="B528" s="71" t="s">
        <v>343</v>
      </c>
      <c r="C528" s="46" t="s">
        <v>77</v>
      </c>
      <c r="D528" s="46" t="s">
        <v>77</v>
      </c>
      <c r="E528" s="46" t="s">
        <v>344</v>
      </c>
      <c r="F528" s="46"/>
      <c r="G528" s="46"/>
      <c r="H528" s="52">
        <f>H529+H534+H539+H544</f>
        <v>100</v>
      </c>
      <c r="I528" s="52">
        <f>I529+I534+I539+I544</f>
        <v>0</v>
      </c>
      <c r="J528" s="100">
        <f t="shared" si="64"/>
        <v>100</v>
      </c>
    </row>
    <row r="529" spans="2:10" ht="73.5" customHeight="1">
      <c r="B529" s="71" t="s">
        <v>345</v>
      </c>
      <c r="C529" s="46" t="s">
        <v>77</v>
      </c>
      <c r="D529" s="46" t="s">
        <v>77</v>
      </c>
      <c r="E529" s="46" t="s">
        <v>349</v>
      </c>
      <c r="F529" s="46"/>
      <c r="G529" s="46"/>
      <c r="H529" s="52">
        <f aca="true" t="shared" si="79" ref="H529:I532">H530</f>
        <v>50</v>
      </c>
      <c r="I529" s="52">
        <f t="shared" si="79"/>
        <v>0</v>
      </c>
      <c r="J529" s="100">
        <f t="shared" si="64"/>
        <v>50</v>
      </c>
    </row>
    <row r="530" spans="2:10" ht="18.75" customHeight="1">
      <c r="B530" s="71" t="s">
        <v>301</v>
      </c>
      <c r="C530" s="46" t="s">
        <v>77</v>
      </c>
      <c r="D530" s="46" t="s">
        <v>77</v>
      </c>
      <c r="E530" s="46" t="s">
        <v>350</v>
      </c>
      <c r="F530" s="46"/>
      <c r="G530" s="46"/>
      <c r="H530" s="52">
        <f t="shared" si="79"/>
        <v>50</v>
      </c>
      <c r="I530" s="52">
        <f t="shared" si="79"/>
        <v>0</v>
      </c>
      <c r="J530" s="100">
        <f t="shared" si="64"/>
        <v>50</v>
      </c>
    </row>
    <row r="531" spans="2:10" ht="28.5" customHeight="1">
      <c r="B531" s="70" t="s">
        <v>134</v>
      </c>
      <c r="C531" s="46" t="s">
        <v>77</v>
      </c>
      <c r="D531" s="46" t="s">
        <v>77</v>
      </c>
      <c r="E531" s="46" t="s">
        <v>350</v>
      </c>
      <c r="F531" s="46" t="s">
        <v>135</v>
      </c>
      <c r="G531" s="46"/>
      <c r="H531" s="52">
        <f t="shared" si="79"/>
        <v>50</v>
      </c>
      <c r="I531" s="52">
        <f t="shared" si="79"/>
        <v>0</v>
      </c>
      <c r="J531" s="100">
        <f t="shared" si="64"/>
        <v>50</v>
      </c>
    </row>
    <row r="532" spans="2:10" ht="29.25" customHeight="1">
      <c r="B532" s="71" t="s">
        <v>138</v>
      </c>
      <c r="C532" s="46" t="s">
        <v>77</v>
      </c>
      <c r="D532" s="46" t="s">
        <v>77</v>
      </c>
      <c r="E532" s="46" t="s">
        <v>350</v>
      </c>
      <c r="F532" s="46" t="s">
        <v>137</v>
      </c>
      <c r="G532" s="46"/>
      <c r="H532" s="52">
        <f t="shared" si="79"/>
        <v>50</v>
      </c>
      <c r="I532" s="52">
        <f t="shared" si="79"/>
        <v>0</v>
      </c>
      <c r="J532" s="100">
        <f t="shared" si="64"/>
        <v>50</v>
      </c>
    </row>
    <row r="533" spans="2:10" ht="14.25" customHeight="1">
      <c r="B533" s="74" t="s">
        <v>120</v>
      </c>
      <c r="C533" s="47" t="s">
        <v>77</v>
      </c>
      <c r="D533" s="47" t="s">
        <v>77</v>
      </c>
      <c r="E533" s="47" t="s">
        <v>350</v>
      </c>
      <c r="F533" s="47" t="s">
        <v>137</v>
      </c>
      <c r="G533" s="47" t="s">
        <v>105</v>
      </c>
      <c r="H533" s="54">
        <f>'вед.прил 9'!I789</f>
        <v>50</v>
      </c>
      <c r="I533" s="54">
        <f>'вед.прил 9'!J789</f>
        <v>0</v>
      </c>
      <c r="J533" s="101">
        <f aca="true" t="shared" si="80" ref="J533:J608">H533+I533</f>
        <v>50</v>
      </c>
    </row>
    <row r="534" spans="2:10" ht="78" customHeight="1">
      <c r="B534" s="70" t="s">
        <v>346</v>
      </c>
      <c r="C534" s="46" t="s">
        <v>77</v>
      </c>
      <c r="D534" s="46" t="s">
        <v>77</v>
      </c>
      <c r="E534" s="46" t="s">
        <v>351</v>
      </c>
      <c r="F534" s="46"/>
      <c r="G534" s="46"/>
      <c r="H534" s="52">
        <f aca="true" t="shared" si="81" ref="H534:I537">H535</f>
        <v>10</v>
      </c>
      <c r="I534" s="52">
        <f t="shared" si="81"/>
        <v>0</v>
      </c>
      <c r="J534" s="100">
        <f t="shared" si="80"/>
        <v>10</v>
      </c>
    </row>
    <row r="535" spans="2:10" ht="19.5" customHeight="1">
      <c r="B535" s="71" t="s">
        <v>301</v>
      </c>
      <c r="C535" s="46" t="s">
        <v>77</v>
      </c>
      <c r="D535" s="46" t="s">
        <v>77</v>
      </c>
      <c r="E535" s="46" t="s">
        <v>352</v>
      </c>
      <c r="F535" s="46"/>
      <c r="G535" s="46"/>
      <c r="H535" s="52">
        <f t="shared" si="81"/>
        <v>10</v>
      </c>
      <c r="I535" s="52">
        <f t="shared" si="81"/>
        <v>0</v>
      </c>
      <c r="J535" s="100">
        <f t="shared" si="80"/>
        <v>10</v>
      </c>
    </row>
    <row r="536" spans="2:10" ht="29.25" customHeight="1">
      <c r="B536" s="70" t="s">
        <v>134</v>
      </c>
      <c r="C536" s="46" t="s">
        <v>77</v>
      </c>
      <c r="D536" s="46" t="s">
        <v>77</v>
      </c>
      <c r="E536" s="46" t="s">
        <v>352</v>
      </c>
      <c r="F536" s="46" t="s">
        <v>135</v>
      </c>
      <c r="G536" s="46"/>
      <c r="H536" s="52">
        <f t="shared" si="81"/>
        <v>10</v>
      </c>
      <c r="I536" s="52">
        <f t="shared" si="81"/>
        <v>0</v>
      </c>
      <c r="J536" s="100">
        <f t="shared" si="80"/>
        <v>10</v>
      </c>
    </row>
    <row r="537" spans="2:10" ht="28.5" customHeight="1">
      <c r="B537" s="71" t="s">
        <v>138</v>
      </c>
      <c r="C537" s="46" t="s">
        <v>77</v>
      </c>
      <c r="D537" s="46" t="s">
        <v>77</v>
      </c>
      <c r="E537" s="46" t="s">
        <v>352</v>
      </c>
      <c r="F537" s="46" t="s">
        <v>137</v>
      </c>
      <c r="G537" s="46"/>
      <c r="H537" s="52">
        <f t="shared" si="81"/>
        <v>10</v>
      </c>
      <c r="I537" s="52">
        <f t="shared" si="81"/>
        <v>0</v>
      </c>
      <c r="J537" s="100">
        <f t="shared" si="80"/>
        <v>10</v>
      </c>
    </row>
    <row r="538" spans="2:10" ht="14.25" customHeight="1">
      <c r="B538" s="74" t="s">
        <v>120</v>
      </c>
      <c r="C538" s="47" t="s">
        <v>77</v>
      </c>
      <c r="D538" s="47" t="s">
        <v>77</v>
      </c>
      <c r="E538" s="47" t="s">
        <v>352</v>
      </c>
      <c r="F538" s="47" t="s">
        <v>137</v>
      </c>
      <c r="G538" s="47" t="s">
        <v>105</v>
      </c>
      <c r="H538" s="54">
        <f>'вед.прил 9'!I794</f>
        <v>10</v>
      </c>
      <c r="I538" s="54">
        <f>'вед.прил 9'!J794</f>
        <v>0</v>
      </c>
      <c r="J538" s="101">
        <f t="shared" si="80"/>
        <v>10</v>
      </c>
    </row>
    <row r="539" spans="2:10" ht="60" customHeight="1">
      <c r="B539" s="70" t="s">
        <v>347</v>
      </c>
      <c r="C539" s="46" t="s">
        <v>77</v>
      </c>
      <c r="D539" s="46" t="s">
        <v>77</v>
      </c>
      <c r="E539" s="46" t="s">
        <v>353</v>
      </c>
      <c r="F539" s="46"/>
      <c r="G539" s="46"/>
      <c r="H539" s="52">
        <f aca="true" t="shared" si="82" ref="H539:I542">H540</f>
        <v>15</v>
      </c>
      <c r="I539" s="52">
        <f t="shared" si="82"/>
        <v>0</v>
      </c>
      <c r="J539" s="100">
        <f t="shared" si="80"/>
        <v>15</v>
      </c>
    </row>
    <row r="540" spans="2:10" ht="17.25" customHeight="1">
      <c r="B540" s="71" t="s">
        <v>301</v>
      </c>
      <c r="C540" s="46" t="s">
        <v>77</v>
      </c>
      <c r="D540" s="46" t="s">
        <v>77</v>
      </c>
      <c r="E540" s="46" t="s">
        <v>354</v>
      </c>
      <c r="F540" s="46"/>
      <c r="G540" s="47"/>
      <c r="H540" s="52">
        <f t="shared" si="82"/>
        <v>15</v>
      </c>
      <c r="I540" s="52">
        <f t="shared" si="82"/>
        <v>0</v>
      </c>
      <c r="J540" s="100">
        <f t="shared" si="80"/>
        <v>15</v>
      </c>
    </row>
    <row r="541" spans="2:10" ht="31.5" customHeight="1">
      <c r="B541" s="70" t="s">
        <v>134</v>
      </c>
      <c r="C541" s="46" t="s">
        <v>77</v>
      </c>
      <c r="D541" s="46" t="s">
        <v>77</v>
      </c>
      <c r="E541" s="46" t="s">
        <v>354</v>
      </c>
      <c r="F541" s="46" t="s">
        <v>135</v>
      </c>
      <c r="G541" s="47"/>
      <c r="H541" s="52">
        <f t="shared" si="82"/>
        <v>15</v>
      </c>
      <c r="I541" s="52">
        <f t="shared" si="82"/>
        <v>0</v>
      </c>
      <c r="J541" s="100">
        <f t="shared" si="80"/>
        <v>15</v>
      </c>
    </row>
    <row r="542" spans="2:10" ht="29.25" customHeight="1">
      <c r="B542" s="71" t="s">
        <v>138</v>
      </c>
      <c r="C542" s="46" t="s">
        <v>77</v>
      </c>
      <c r="D542" s="46" t="s">
        <v>77</v>
      </c>
      <c r="E542" s="46" t="s">
        <v>354</v>
      </c>
      <c r="F542" s="46" t="s">
        <v>137</v>
      </c>
      <c r="G542" s="47"/>
      <c r="H542" s="52">
        <f t="shared" si="82"/>
        <v>15</v>
      </c>
      <c r="I542" s="52">
        <f t="shared" si="82"/>
        <v>0</v>
      </c>
      <c r="J542" s="100">
        <f t="shared" si="80"/>
        <v>15</v>
      </c>
    </row>
    <row r="543" spans="2:10" ht="18" customHeight="1">
      <c r="B543" s="74" t="s">
        <v>120</v>
      </c>
      <c r="C543" s="47" t="s">
        <v>77</v>
      </c>
      <c r="D543" s="47" t="s">
        <v>77</v>
      </c>
      <c r="E543" s="47" t="s">
        <v>354</v>
      </c>
      <c r="F543" s="47" t="s">
        <v>137</v>
      </c>
      <c r="G543" s="47" t="s">
        <v>105</v>
      </c>
      <c r="H543" s="54">
        <f>'вед.прил 9'!I799</f>
        <v>15</v>
      </c>
      <c r="I543" s="54">
        <f>'вед.прил 9'!J799</f>
        <v>0</v>
      </c>
      <c r="J543" s="101">
        <f t="shared" si="80"/>
        <v>15</v>
      </c>
    </row>
    <row r="544" spans="2:10" ht="60" customHeight="1">
      <c r="B544" s="70" t="s">
        <v>348</v>
      </c>
      <c r="C544" s="46" t="s">
        <v>77</v>
      </c>
      <c r="D544" s="46" t="s">
        <v>77</v>
      </c>
      <c r="E544" s="46" t="s">
        <v>355</v>
      </c>
      <c r="F544" s="46"/>
      <c r="G544" s="46"/>
      <c r="H544" s="52">
        <f aca="true" t="shared" si="83" ref="H544:I547">H545</f>
        <v>25</v>
      </c>
      <c r="I544" s="52">
        <f t="shared" si="83"/>
        <v>0</v>
      </c>
      <c r="J544" s="100">
        <f t="shared" si="80"/>
        <v>25</v>
      </c>
    </row>
    <row r="545" spans="2:10" ht="18" customHeight="1">
      <c r="B545" s="71" t="s">
        <v>301</v>
      </c>
      <c r="C545" s="46" t="s">
        <v>77</v>
      </c>
      <c r="D545" s="46" t="s">
        <v>77</v>
      </c>
      <c r="E545" s="46" t="s">
        <v>356</v>
      </c>
      <c r="F545" s="46"/>
      <c r="G545" s="46"/>
      <c r="H545" s="52">
        <f t="shared" si="83"/>
        <v>25</v>
      </c>
      <c r="I545" s="52">
        <f t="shared" si="83"/>
        <v>0</v>
      </c>
      <c r="J545" s="100">
        <f t="shared" si="80"/>
        <v>25</v>
      </c>
    </row>
    <row r="546" spans="2:10" ht="32.25" customHeight="1">
      <c r="B546" s="70" t="s">
        <v>134</v>
      </c>
      <c r="C546" s="46" t="s">
        <v>77</v>
      </c>
      <c r="D546" s="46" t="s">
        <v>77</v>
      </c>
      <c r="E546" s="46" t="s">
        <v>356</v>
      </c>
      <c r="F546" s="46" t="s">
        <v>135</v>
      </c>
      <c r="G546" s="46"/>
      <c r="H546" s="52">
        <f t="shared" si="83"/>
        <v>25</v>
      </c>
      <c r="I546" s="52">
        <f t="shared" si="83"/>
        <v>0</v>
      </c>
      <c r="J546" s="100">
        <f t="shared" si="80"/>
        <v>25</v>
      </c>
    </row>
    <row r="547" spans="2:10" ht="32.25" customHeight="1">
      <c r="B547" s="71" t="s">
        <v>138</v>
      </c>
      <c r="C547" s="46" t="s">
        <v>77</v>
      </c>
      <c r="D547" s="46" t="s">
        <v>77</v>
      </c>
      <c r="E547" s="46" t="s">
        <v>356</v>
      </c>
      <c r="F547" s="46" t="s">
        <v>137</v>
      </c>
      <c r="G547" s="46"/>
      <c r="H547" s="52">
        <f t="shared" si="83"/>
        <v>25</v>
      </c>
      <c r="I547" s="52">
        <f t="shared" si="83"/>
        <v>0</v>
      </c>
      <c r="J547" s="100">
        <f t="shared" si="80"/>
        <v>25</v>
      </c>
    </row>
    <row r="548" spans="2:10" ht="18.75" customHeight="1">
      <c r="B548" s="74" t="s">
        <v>120</v>
      </c>
      <c r="C548" s="47" t="s">
        <v>77</v>
      </c>
      <c r="D548" s="47" t="s">
        <v>77</v>
      </c>
      <c r="E548" s="47" t="s">
        <v>356</v>
      </c>
      <c r="F548" s="47" t="s">
        <v>137</v>
      </c>
      <c r="G548" s="47" t="s">
        <v>105</v>
      </c>
      <c r="H548" s="54">
        <f>'вед.прил 9'!I804</f>
        <v>25</v>
      </c>
      <c r="I548" s="54">
        <f>'вед.прил 9'!J804</f>
        <v>0</v>
      </c>
      <c r="J548" s="101">
        <f t="shared" si="80"/>
        <v>25</v>
      </c>
    </row>
    <row r="549" spans="2:10" ht="43.5" customHeight="1">
      <c r="B549" s="71" t="s">
        <v>338</v>
      </c>
      <c r="C549" s="46" t="s">
        <v>77</v>
      </c>
      <c r="D549" s="46" t="s">
        <v>77</v>
      </c>
      <c r="E549" s="46" t="s">
        <v>339</v>
      </c>
      <c r="F549" s="46"/>
      <c r="G549" s="46"/>
      <c r="H549" s="52">
        <f>H550+H555</f>
        <v>30</v>
      </c>
      <c r="I549" s="52">
        <f>I550+I555</f>
        <v>0</v>
      </c>
      <c r="J549" s="100">
        <f t="shared" si="80"/>
        <v>30</v>
      </c>
    </row>
    <row r="550" spans="2:10" ht="43.5" customHeight="1">
      <c r="B550" s="71" t="s">
        <v>340</v>
      </c>
      <c r="C550" s="46" t="s">
        <v>77</v>
      </c>
      <c r="D550" s="46" t="s">
        <v>77</v>
      </c>
      <c r="E550" s="46" t="s">
        <v>341</v>
      </c>
      <c r="F550" s="46"/>
      <c r="G550" s="46"/>
      <c r="H550" s="52">
        <f aca="true" t="shared" si="84" ref="H550:I553">H551</f>
        <v>24</v>
      </c>
      <c r="I550" s="52">
        <f t="shared" si="84"/>
        <v>0</v>
      </c>
      <c r="J550" s="100">
        <f t="shared" si="80"/>
        <v>24</v>
      </c>
    </row>
    <row r="551" spans="2:10" ht="20.25" customHeight="1">
      <c r="B551" s="71" t="s">
        <v>301</v>
      </c>
      <c r="C551" s="46" t="s">
        <v>77</v>
      </c>
      <c r="D551" s="46" t="s">
        <v>77</v>
      </c>
      <c r="E551" s="46" t="s">
        <v>342</v>
      </c>
      <c r="F551" s="46"/>
      <c r="G551" s="46"/>
      <c r="H551" s="52">
        <f t="shared" si="84"/>
        <v>24</v>
      </c>
      <c r="I551" s="52">
        <f t="shared" si="84"/>
        <v>0</v>
      </c>
      <c r="J551" s="100">
        <f t="shared" si="80"/>
        <v>24</v>
      </c>
    </row>
    <row r="552" spans="2:10" ht="18" customHeight="1">
      <c r="B552" s="70" t="s">
        <v>134</v>
      </c>
      <c r="C552" s="46" t="s">
        <v>77</v>
      </c>
      <c r="D552" s="46" t="s">
        <v>77</v>
      </c>
      <c r="E552" s="46" t="s">
        <v>342</v>
      </c>
      <c r="F552" s="46" t="s">
        <v>135</v>
      </c>
      <c r="G552" s="46"/>
      <c r="H552" s="52">
        <f t="shared" si="84"/>
        <v>24</v>
      </c>
      <c r="I552" s="52">
        <f t="shared" si="84"/>
        <v>0</v>
      </c>
      <c r="J552" s="100">
        <f t="shared" si="80"/>
        <v>24</v>
      </c>
    </row>
    <row r="553" spans="2:10" ht="30">
      <c r="B553" s="71" t="s">
        <v>138</v>
      </c>
      <c r="C553" s="46" t="s">
        <v>77</v>
      </c>
      <c r="D553" s="46" t="s">
        <v>77</v>
      </c>
      <c r="E553" s="46" t="s">
        <v>342</v>
      </c>
      <c r="F553" s="46" t="s">
        <v>137</v>
      </c>
      <c r="G553" s="46"/>
      <c r="H553" s="52">
        <f t="shared" si="84"/>
        <v>24</v>
      </c>
      <c r="I553" s="52">
        <f t="shared" si="84"/>
        <v>0</v>
      </c>
      <c r="J553" s="100">
        <f t="shared" si="80"/>
        <v>24</v>
      </c>
    </row>
    <row r="554" spans="2:10" ht="15">
      <c r="B554" s="74" t="s">
        <v>120</v>
      </c>
      <c r="C554" s="47" t="s">
        <v>77</v>
      </c>
      <c r="D554" s="47" t="s">
        <v>77</v>
      </c>
      <c r="E554" s="47" t="s">
        <v>342</v>
      </c>
      <c r="F554" s="47" t="s">
        <v>137</v>
      </c>
      <c r="G554" s="47" t="s">
        <v>105</v>
      </c>
      <c r="H554" s="54">
        <f>'вед.прил 9'!I810</f>
        <v>24</v>
      </c>
      <c r="I554" s="54">
        <f>'вед.прил 9'!J810</f>
        <v>0</v>
      </c>
      <c r="J554" s="101">
        <f t="shared" si="80"/>
        <v>24</v>
      </c>
    </row>
    <row r="555" spans="2:10" ht="60">
      <c r="B555" s="71" t="s">
        <v>160</v>
      </c>
      <c r="C555" s="46" t="s">
        <v>77</v>
      </c>
      <c r="D555" s="46" t="s">
        <v>77</v>
      </c>
      <c r="E555" s="46" t="s">
        <v>161</v>
      </c>
      <c r="F555" s="46"/>
      <c r="G555" s="46"/>
      <c r="H555" s="52">
        <f>H556</f>
        <v>6</v>
      </c>
      <c r="I555" s="52">
        <f>I556</f>
        <v>0</v>
      </c>
      <c r="J555" s="100">
        <f t="shared" si="80"/>
        <v>6</v>
      </c>
    </row>
    <row r="556" spans="2:10" ht="15">
      <c r="B556" s="71" t="s">
        <v>301</v>
      </c>
      <c r="C556" s="46" t="s">
        <v>77</v>
      </c>
      <c r="D556" s="46" t="s">
        <v>77</v>
      </c>
      <c r="E556" s="46" t="s">
        <v>162</v>
      </c>
      <c r="F556" s="46"/>
      <c r="G556" s="46"/>
      <c r="H556" s="52">
        <f>H558</f>
        <v>6</v>
      </c>
      <c r="I556" s="52">
        <f>I558</f>
        <v>0</v>
      </c>
      <c r="J556" s="100">
        <f t="shared" si="80"/>
        <v>6</v>
      </c>
    </row>
    <row r="557" spans="2:10" ht="31.5" customHeight="1">
      <c r="B557" s="70" t="s">
        <v>134</v>
      </c>
      <c r="C557" s="46" t="s">
        <v>77</v>
      </c>
      <c r="D557" s="46" t="s">
        <v>77</v>
      </c>
      <c r="E557" s="46" t="s">
        <v>162</v>
      </c>
      <c r="F557" s="46" t="s">
        <v>135</v>
      </c>
      <c r="G557" s="46"/>
      <c r="H557" s="52">
        <f>H558</f>
        <v>6</v>
      </c>
      <c r="I557" s="52">
        <f>I558</f>
        <v>0</v>
      </c>
      <c r="J557" s="100">
        <f t="shared" si="80"/>
        <v>6</v>
      </c>
    </row>
    <row r="558" spans="2:10" ht="30">
      <c r="B558" s="71" t="s">
        <v>138</v>
      </c>
      <c r="C558" s="46" t="s">
        <v>77</v>
      </c>
      <c r="D558" s="46" t="s">
        <v>77</v>
      </c>
      <c r="E558" s="46" t="s">
        <v>162</v>
      </c>
      <c r="F558" s="46" t="s">
        <v>137</v>
      </c>
      <c r="G558" s="46"/>
      <c r="H558" s="52">
        <f>H559</f>
        <v>6</v>
      </c>
      <c r="I558" s="52">
        <f>I559</f>
        <v>0</v>
      </c>
      <c r="J558" s="100">
        <f t="shared" si="80"/>
        <v>6</v>
      </c>
    </row>
    <row r="559" spans="2:10" ht="15">
      <c r="B559" s="74" t="s">
        <v>120</v>
      </c>
      <c r="C559" s="47" t="s">
        <v>77</v>
      </c>
      <c r="D559" s="47" t="s">
        <v>77</v>
      </c>
      <c r="E559" s="47" t="s">
        <v>162</v>
      </c>
      <c r="F559" s="47" t="s">
        <v>137</v>
      </c>
      <c r="G559" s="47" t="s">
        <v>105</v>
      </c>
      <c r="H559" s="54">
        <f>'вед.прил 9'!I815</f>
        <v>6</v>
      </c>
      <c r="I559" s="54">
        <f>'вед.прил 9'!J815</f>
        <v>0</v>
      </c>
      <c r="J559" s="101">
        <f t="shared" si="80"/>
        <v>6</v>
      </c>
    </row>
    <row r="560" spans="2:10" ht="18.75" customHeight="1">
      <c r="B560" s="73" t="s">
        <v>65</v>
      </c>
      <c r="C560" s="48" t="s">
        <v>77</v>
      </c>
      <c r="D560" s="48" t="s">
        <v>72</v>
      </c>
      <c r="E560" s="48"/>
      <c r="F560" s="48"/>
      <c r="G560" s="48"/>
      <c r="H560" s="50">
        <f>H561+H588</f>
        <v>20244.8</v>
      </c>
      <c r="I560" s="50">
        <f>I561+I588</f>
        <v>159.4</v>
      </c>
      <c r="J560" s="99">
        <f t="shared" si="80"/>
        <v>20404.2</v>
      </c>
    </row>
    <row r="561" spans="2:10" ht="12.75" customHeight="1">
      <c r="B561" s="70" t="s">
        <v>40</v>
      </c>
      <c r="C561" s="46" t="s">
        <v>77</v>
      </c>
      <c r="D561" s="46" t="s">
        <v>72</v>
      </c>
      <c r="E561" s="46" t="s">
        <v>273</v>
      </c>
      <c r="F561" s="46"/>
      <c r="G561" s="46"/>
      <c r="H561" s="51">
        <f>H562+H578+H574</f>
        <v>14135.9</v>
      </c>
      <c r="I561" s="51">
        <f>I562+I578+I574</f>
        <v>102.4</v>
      </c>
      <c r="J561" s="100">
        <f t="shared" si="80"/>
        <v>14238.3</v>
      </c>
    </row>
    <row r="562" spans="2:10" ht="30">
      <c r="B562" s="70" t="s">
        <v>131</v>
      </c>
      <c r="C562" s="46" t="s">
        <v>77</v>
      </c>
      <c r="D562" s="46" t="s">
        <v>72</v>
      </c>
      <c r="E562" s="46" t="s">
        <v>274</v>
      </c>
      <c r="F562" s="46"/>
      <c r="G562" s="46"/>
      <c r="H562" s="51">
        <f>H563+H566+H569</f>
        <v>6642.2</v>
      </c>
      <c r="I562" s="51">
        <f>I563+I566+I569</f>
        <v>102.4</v>
      </c>
      <c r="J562" s="100">
        <f t="shared" si="80"/>
        <v>6744.599999999999</v>
      </c>
    </row>
    <row r="563" spans="2:10" ht="77.25" customHeight="1">
      <c r="B563" s="70" t="s">
        <v>257</v>
      </c>
      <c r="C563" s="46" t="s">
        <v>77</v>
      </c>
      <c r="D563" s="46" t="s">
        <v>72</v>
      </c>
      <c r="E563" s="46" t="s">
        <v>274</v>
      </c>
      <c r="F563" s="46" t="s">
        <v>132</v>
      </c>
      <c r="G563" s="46"/>
      <c r="H563" s="52">
        <f>H564</f>
        <v>6238</v>
      </c>
      <c r="I563" s="52">
        <f>I564</f>
        <v>0</v>
      </c>
      <c r="J563" s="100">
        <f t="shared" si="80"/>
        <v>6238</v>
      </c>
    </row>
    <row r="564" spans="2:10" ht="30">
      <c r="B564" s="70" t="s">
        <v>136</v>
      </c>
      <c r="C564" s="46" t="s">
        <v>77</v>
      </c>
      <c r="D564" s="46" t="s">
        <v>72</v>
      </c>
      <c r="E564" s="46" t="s">
        <v>274</v>
      </c>
      <c r="F564" s="46" t="s">
        <v>133</v>
      </c>
      <c r="G564" s="46"/>
      <c r="H564" s="52">
        <f>H565</f>
        <v>6238</v>
      </c>
      <c r="I564" s="52">
        <f>I565</f>
        <v>0</v>
      </c>
      <c r="J564" s="100">
        <f t="shared" si="80"/>
        <v>6238</v>
      </c>
    </row>
    <row r="565" spans="2:10" ht="15">
      <c r="B565" s="72" t="s">
        <v>120</v>
      </c>
      <c r="C565" s="47" t="s">
        <v>77</v>
      </c>
      <c r="D565" s="47" t="s">
        <v>72</v>
      </c>
      <c r="E565" s="47" t="s">
        <v>274</v>
      </c>
      <c r="F565" s="47" t="s">
        <v>133</v>
      </c>
      <c r="G565" s="47" t="s">
        <v>105</v>
      </c>
      <c r="H565" s="54">
        <f>'вед.прил 9'!I168</f>
        <v>6238</v>
      </c>
      <c r="I565" s="54">
        <f>'вед.прил 9'!J168</f>
        <v>0</v>
      </c>
      <c r="J565" s="101">
        <f t="shared" si="80"/>
        <v>6238</v>
      </c>
    </row>
    <row r="566" spans="2:10" ht="30">
      <c r="B566" s="70" t="s">
        <v>134</v>
      </c>
      <c r="C566" s="46" t="s">
        <v>77</v>
      </c>
      <c r="D566" s="46" t="s">
        <v>72</v>
      </c>
      <c r="E566" s="46" t="s">
        <v>274</v>
      </c>
      <c r="F566" s="46" t="s">
        <v>135</v>
      </c>
      <c r="G566" s="46"/>
      <c r="H566" s="51">
        <f>H567</f>
        <v>388.2</v>
      </c>
      <c r="I566" s="51">
        <f>I567</f>
        <v>102.4</v>
      </c>
      <c r="J566" s="100">
        <f t="shared" si="80"/>
        <v>490.6</v>
      </c>
    </row>
    <row r="567" spans="2:10" ht="30">
      <c r="B567" s="71" t="s">
        <v>138</v>
      </c>
      <c r="C567" s="46" t="s">
        <v>77</v>
      </c>
      <c r="D567" s="46" t="s">
        <v>72</v>
      </c>
      <c r="E567" s="46" t="s">
        <v>274</v>
      </c>
      <c r="F567" s="46" t="s">
        <v>137</v>
      </c>
      <c r="G567" s="46"/>
      <c r="H567" s="52">
        <f>H568</f>
        <v>388.2</v>
      </c>
      <c r="I567" s="52">
        <f>I568</f>
        <v>102.4</v>
      </c>
      <c r="J567" s="100">
        <f t="shared" si="80"/>
        <v>490.6</v>
      </c>
    </row>
    <row r="568" spans="2:10" ht="15">
      <c r="B568" s="72" t="s">
        <v>120</v>
      </c>
      <c r="C568" s="47" t="s">
        <v>77</v>
      </c>
      <c r="D568" s="47" t="s">
        <v>72</v>
      </c>
      <c r="E568" s="47" t="s">
        <v>274</v>
      </c>
      <c r="F568" s="47" t="s">
        <v>137</v>
      </c>
      <c r="G568" s="47" t="s">
        <v>105</v>
      </c>
      <c r="H568" s="54">
        <f>'вед.прил 9'!I171</f>
        <v>388.2</v>
      </c>
      <c r="I568" s="54">
        <f>'вед.прил 9'!J171</f>
        <v>102.4</v>
      </c>
      <c r="J568" s="101">
        <f t="shared" si="80"/>
        <v>490.6</v>
      </c>
    </row>
    <row r="569" spans="2:10" ht="15">
      <c r="B569" s="71" t="s">
        <v>147</v>
      </c>
      <c r="C569" s="46" t="s">
        <v>77</v>
      </c>
      <c r="D569" s="46" t="s">
        <v>72</v>
      </c>
      <c r="E569" s="46" t="s">
        <v>274</v>
      </c>
      <c r="F569" s="46" t="s">
        <v>146</v>
      </c>
      <c r="G569" s="46"/>
      <c r="H569" s="52">
        <f>H572+H570</f>
        <v>16</v>
      </c>
      <c r="I569" s="52">
        <f>I572+I570</f>
        <v>0</v>
      </c>
      <c r="J569" s="100">
        <f t="shared" si="80"/>
        <v>16</v>
      </c>
    </row>
    <row r="570" spans="2:10" ht="15">
      <c r="B570" s="71" t="s">
        <v>460</v>
      </c>
      <c r="C570" s="46" t="s">
        <v>77</v>
      </c>
      <c r="D570" s="46" t="s">
        <v>72</v>
      </c>
      <c r="E570" s="46" t="s">
        <v>274</v>
      </c>
      <c r="F570" s="46" t="s">
        <v>461</v>
      </c>
      <c r="G570" s="46"/>
      <c r="H570" s="52">
        <f>H571</f>
        <v>1</v>
      </c>
      <c r="I570" s="52">
        <f>I571</f>
        <v>4</v>
      </c>
      <c r="J570" s="100">
        <f>J571</f>
        <v>5</v>
      </c>
    </row>
    <row r="571" spans="2:10" ht="15">
      <c r="B571" s="72" t="s">
        <v>120</v>
      </c>
      <c r="C571" s="47" t="s">
        <v>77</v>
      </c>
      <c r="D571" s="47" t="s">
        <v>72</v>
      </c>
      <c r="E571" s="47" t="s">
        <v>274</v>
      </c>
      <c r="F571" s="47" t="s">
        <v>461</v>
      </c>
      <c r="G571" s="47" t="s">
        <v>105</v>
      </c>
      <c r="H571" s="54">
        <f>'вед.прил 9'!I174</f>
        <v>1</v>
      </c>
      <c r="I571" s="54">
        <f>'вед.прил 9'!J174</f>
        <v>4</v>
      </c>
      <c r="J571" s="101">
        <f>'вед.прил 9'!K174</f>
        <v>5</v>
      </c>
    </row>
    <row r="572" spans="2:10" ht="15">
      <c r="B572" s="71" t="s">
        <v>149</v>
      </c>
      <c r="C572" s="46" t="s">
        <v>77</v>
      </c>
      <c r="D572" s="46" t="s">
        <v>72</v>
      </c>
      <c r="E572" s="46" t="s">
        <v>274</v>
      </c>
      <c r="F572" s="46" t="s">
        <v>148</v>
      </c>
      <c r="G572" s="46"/>
      <c r="H572" s="52">
        <f>H573</f>
        <v>15</v>
      </c>
      <c r="I572" s="52">
        <f>I573</f>
        <v>-4</v>
      </c>
      <c r="J572" s="100">
        <f t="shared" si="80"/>
        <v>11</v>
      </c>
    </row>
    <row r="573" spans="2:10" ht="15">
      <c r="B573" s="72" t="s">
        <v>120</v>
      </c>
      <c r="C573" s="47" t="s">
        <v>77</v>
      </c>
      <c r="D573" s="47" t="s">
        <v>72</v>
      </c>
      <c r="E573" s="47" t="s">
        <v>274</v>
      </c>
      <c r="F573" s="47" t="s">
        <v>148</v>
      </c>
      <c r="G573" s="47" t="s">
        <v>105</v>
      </c>
      <c r="H573" s="54">
        <f>'вед.прил 9'!I176</f>
        <v>15</v>
      </c>
      <c r="I573" s="54">
        <f>'вед.прил 9'!J176</f>
        <v>-4</v>
      </c>
      <c r="J573" s="101">
        <f t="shared" si="80"/>
        <v>11</v>
      </c>
    </row>
    <row r="574" spans="2:10" ht="45">
      <c r="B574" s="71" t="s">
        <v>444</v>
      </c>
      <c r="C574" s="46" t="s">
        <v>77</v>
      </c>
      <c r="D574" s="46" t="s">
        <v>72</v>
      </c>
      <c r="E574" s="46" t="s">
        <v>465</v>
      </c>
      <c r="F574" s="47"/>
      <c r="G574" s="47"/>
      <c r="H574" s="52">
        <f aca="true" t="shared" si="85" ref="H574:J576">H575</f>
        <v>25.9</v>
      </c>
      <c r="I574" s="52">
        <f t="shared" si="85"/>
        <v>0</v>
      </c>
      <c r="J574" s="100">
        <f t="shared" si="85"/>
        <v>25.9</v>
      </c>
    </row>
    <row r="575" spans="2:10" ht="30">
      <c r="B575" s="70" t="s">
        <v>134</v>
      </c>
      <c r="C575" s="46" t="s">
        <v>77</v>
      </c>
      <c r="D575" s="46" t="s">
        <v>72</v>
      </c>
      <c r="E575" s="46" t="s">
        <v>465</v>
      </c>
      <c r="F575" s="46" t="s">
        <v>135</v>
      </c>
      <c r="G575" s="46"/>
      <c r="H575" s="52">
        <f t="shared" si="85"/>
        <v>25.9</v>
      </c>
      <c r="I575" s="52">
        <f t="shared" si="85"/>
        <v>0</v>
      </c>
      <c r="J575" s="100">
        <f t="shared" si="85"/>
        <v>25.9</v>
      </c>
    </row>
    <row r="576" spans="2:10" ht="30">
      <c r="B576" s="71" t="s">
        <v>138</v>
      </c>
      <c r="C576" s="46" t="s">
        <v>77</v>
      </c>
      <c r="D576" s="46" t="s">
        <v>72</v>
      </c>
      <c r="E576" s="46" t="s">
        <v>465</v>
      </c>
      <c r="F576" s="46" t="s">
        <v>137</v>
      </c>
      <c r="G576" s="46"/>
      <c r="H576" s="52">
        <f t="shared" si="85"/>
        <v>25.9</v>
      </c>
      <c r="I576" s="52">
        <f t="shared" si="85"/>
        <v>0</v>
      </c>
      <c r="J576" s="100">
        <f t="shared" si="85"/>
        <v>25.9</v>
      </c>
    </row>
    <row r="577" spans="2:10" ht="15">
      <c r="B577" s="72" t="s">
        <v>120</v>
      </c>
      <c r="C577" s="47" t="s">
        <v>77</v>
      </c>
      <c r="D577" s="47" t="s">
        <v>72</v>
      </c>
      <c r="E577" s="47" t="s">
        <v>465</v>
      </c>
      <c r="F577" s="47" t="s">
        <v>137</v>
      </c>
      <c r="G577" s="47" t="s">
        <v>105</v>
      </c>
      <c r="H577" s="54">
        <f>'вед.прил 9'!I180</f>
        <v>25.9</v>
      </c>
      <c r="I577" s="54">
        <f>'вед.прил 9'!J180</f>
        <v>0</v>
      </c>
      <c r="J577" s="101">
        <f>'вед.прил 9'!K180</f>
        <v>25.9</v>
      </c>
    </row>
    <row r="578" spans="2:10" ht="17.25" customHeight="1">
      <c r="B578" s="70" t="s">
        <v>176</v>
      </c>
      <c r="C578" s="46" t="s">
        <v>77</v>
      </c>
      <c r="D578" s="46" t="s">
        <v>72</v>
      </c>
      <c r="E578" s="46" t="s">
        <v>158</v>
      </c>
      <c r="F578" s="46"/>
      <c r="G578" s="46"/>
      <c r="H578" s="52">
        <f>H579+H582+H585</f>
        <v>7467.8</v>
      </c>
      <c r="I578" s="52">
        <f>I579+I582+I585</f>
        <v>0</v>
      </c>
      <c r="J578" s="100">
        <f t="shared" si="80"/>
        <v>7467.8</v>
      </c>
    </row>
    <row r="579" spans="2:10" ht="83.25" customHeight="1">
      <c r="B579" s="70" t="s">
        <v>257</v>
      </c>
      <c r="C579" s="46" t="s">
        <v>77</v>
      </c>
      <c r="D579" s="46" t="s">
        <v>72</v>
      </c>
      <c r="E579" s="46" t="s">
        <v>158</v>
      </c>
      <c r="F579" s="46" t="s">
        <v>132</v>
      </c>
      <c r="G579" s="46"/>
      <c r="H579" s="51">
        <f>H580</f>
        <v>7118</v>
      </c>
      <c r="I579" s="51">
        <f>I580</f>
        <v>0</v>
      </c>
      <c r="J579" s="100">
        <f t="shared" si="80"/>
        <v>7118</v>
      </c>
    </row>
    <row r="580" spans="2:10" ht="30">
      <c r="B580" s="70" t="s">
        <v>145</v>
      </c>
      <c r="C580" s="46" t="s">
        <v>77</v>
      </c>
      <c r="D580" s="46" t="s">
        <v>72</v>
      </c>
      <c r="E580" s="46" t="s">
        <v>158</v>
      </c>
      <c r="F580" s="46" t="s">
        <v>144</v>
      </c>
      <c r="G580" s="46"/>
      <c r="H580" s="51">
        <f>H581</f>
        <v>7118</v>
      </c>
      <c r="I580" s="51">
        <f>I581</f>
        <v>0</v>
      </c>
      <c r="J580" s="100">
        <f t="shared" si="80"/>
        <v>7118</v>
      </c>
    </row>
    <row r="581" spans="2:10" ht="15.75" customHeight="1">
      <c r="B581" s="74" t="s">
        <v>120</v>
      </c>
      <c r="C581" s="47" t="s">
        <v>77</v>
      </c>
      <c r="D581" s="47" t="s">
        <v>72</v>
      </c>
      <c r="E581" s="47" t="s">
        <v>158</v>
      </c>
      <c r="F581" s="47" t="s">
        <v>144</v>
      </c>
      <c r="G581" s="47" t="s">
        <v>105</v>
      </c>
      <c r="H581" s="53">
        <f>'вед.прил 9'!I184</f>
        <v>7118</v>
      </c>
      <c r="I581" s="53">
        <f>'вед.прил 9'!J184</f>
        <v>0</v>
      </c>
      <c r="J581" s="101">
        <f t="shared" si="80"/>
        <v>7118</v>
      </c>
    </row>
    <row r="582" spans="2:10" ht="30.75" customHeight="1">
      <c r="B582" s="70" t="s">
        <v>134</v>
      </c>
      <c r="C582" s="46" t="s">
        <v>77</v>
      </c>
      <c r="D582" s="46" t="s">
        <v>72</v>
      </c>
      <c r="E582" s="46" t="s">
        <v>158</v>
      </c>
      <c r="F582" s="46" t="s">
        <v>135</v>
      </c>
      <c r="G582" s="46"/>
      <c r="H582" s="51">
        <f>H583</f>
        <v>319.8</v>
      </c>
      <c r="I582" s="51">
        <f>I583</f>
        <v>0</v>
      </c>
      <c r="J582" s="100">
        <f t="shared" si="80"/>
        <v>319.8</v>
      </c>
    </row>
    <row r="583" spans="2:10" ht="29.25" customHeight="1">
      <c r="B583" s="71" t="s">
        <v>138</v>
      </c>
      <c r="C583" s="46" t="s">
        <v>77</v>
      </c>
      <c r="D583" s="46" t="s">
        <v>72</v>
      </c>
      <c r="E583" s="46" t="s">
        <v>158</v>
      </c>
      <c r="F583" s="46" t="s">
        <v>137</v>
      </c>
      <c r="G583" s="46"/>
      <c r="H583" s="51">
        <f>H584</f>
        <v>319.8</v>
      </c>
      <c r="I583" s="51">
        <f>I584</f>
        <v>0</v>
      </c>
      <c r="J583" s="100">
        <f t="shared" si="80"/>
        <v>319.8</v>
      </c>
    </row>
    <row r="584" spans="2:10" ht="15">
      <c r="B584" s="72" t="s">
        <v>120</v>
      </c>
      <c r="C584" s="47" t="s">
        <v>77</v>
      </c>
      <c r="D584" s="47" t="s">
        <v>72</v>
      </c>
      <c r="E584" s="47" t="s">
        <v>158</v>
      </c>
      <c r="F584" s="47" t="s">
        <v>137</v>
      </c>
      <c r="G584" s="47" t="s">
        <v>105</v>
      </c>
      <c r="H584" s="54">
        <f>'вед.прил 9'!I187</f>
        <v>319.8</v>
      </c>
      <c r="I584" s="54">
        <f>'вед.прил 9'!J187</f>
        <v>0</v>
      </c>
      <c r="J584" s="101">
        <f t="shared" si="80"/>
        <v>319.8</v>
      </c>
    </row>
    <row r="585" spans="2:10" ht="15">
      <c r="B585" s="71" t="s">
        <v>147</v>
      </c>
      <c r="C585" s="46" t="s">
        <v>77</v>
      </c>
      <c r="D585" s="46" t="s">
        <v>72</v>
      </c>
      <c r="E585" s="46" t="s">
        <v>158</v>
      </c>
      <c r="F585" s="46" t="s">
        <v>146</v>
      </c>
      <c r="G585" s="46"/>
      <c r="H585" s="52">
        <f>H586</f>
        <v>30</v>
      </c>
      <c r="I585" s="52">
        <f>I586</f>
        <v>0</v>
      </c>
      <c r="J585" s="100">
        <f t="shared" si="80"/>
        <v>30</v>
      </c>
    </row>
    <row r="586" spans="2:10" ht="15">
      <c r="B586" s="71" t="s">
        <v>149</v>
      </c>
      <c r="C586" s="46" t="s">
        <v>77</v>
      </c>
      <c r="D586" s="46" t="s">
        <v>72</v>
      </c>
      <c r="E586" s="46" t="s">
        <v>158</v>
      </c>
      <c r="F586" s="46" t="s">
        <v>148</v>
      </c>
      <c r="G586" s="46"/>
      <c r="H586" s="52">
        <f>H587</f>
        <v>30</v>
      </c>
      <c r="I586" s="52">
        <f>I587</f>
        <v>0</v>
      </c>
      <c r="J586" s="100">
        <f t="shared" si="80"/>
        <v>30</v>
      </c>
    </row>
    <row r="587" spans="2:10" ht="15">
      <c r="B587" s="72" t="s">
        <v>120</v>
      </c>
      <c r="C587" s="47" t="s">
        <v>77</v>
      </c>
      <c r="D587" s="47" t="s">
        <v>72</v>
      </c>
      <c r="E587" s="47" t="s">
        <v>158</v>
      </c>
      <c r="F587" s="47" t="s">
        <v>148</v>
      </c>
      <c r="G587" s="47" t="s">
        <v>105</v>
      </c>
      <c r="H587" s="54">
        <f>'вед.прил 9'!I190</f>
        <v>30</v>
      </c>
      <c r="I587" s="54">
        <f>'вед.прил 9'!J190</f>
        <v>0</v>
      </c>
      <c r="J587" s="101">
        <f t="shared" si="80"/>
        <v>30</v>
      </c>
    </row>
    <row r="588" spans="2:10" ht="45">
      <c r="B588" s="109" t="s">
        <v>182</v>
      </c>
      <c r="C588" s="46" t="s">
        <v>77</v>
      </c>
      <c r="D588" s="46" t="s">
        <v>72</v>
      </c>
      <c r="E588" s="46" t="s">
        <v>279</v>
      </c>
      <c r="F588" s="46"/>
      <c r="G588" s="46"/>
      <c r="H588" s="52">
        <f>H589+H607</f>
        <v>6108.9</v>
      </c>
      <c r="I588" s="52">
        <f>I589+I607</f>
        <v>57</v>
      </c>
      <c r="J588" s="100">
        <f t="shared" si="80"/>
        <v>6165.9</v>
      </c>
    </row>
    <row r="589" spans="2:10" ht="60">
      <c r="B589" s="71" t="s">
        <v>177</v>
      </c>
      <c r="C589" s="46" t="s">
        <v>77</v>
      </c>
      <c r="D589" s="46" t="s">
        <v>72</v>
      </c>
      <c r="E589" s="46" t="s">
        <v>27</v>
      </c>
      <c r="F589" s="46"/>
      <c r="G589" s="46"/>
      <c r="H589" s="52">
        <f>H590</f>
        <v>3627.5</v>
      </c>
      <c r="I589" s="52">
        <f>I590</f>
        <v>56.7</v>
      </c>
      <c r="J589" s="100">
        <f t="shared" si="80"/>
        <v>3684.2</v>
      </c>
    </row>
    <row r="590" spans="2:10" ht="60">
      <c r="B590" s="70" t="s">
        <v>448</v>
      </c>
      <c r="C590" s="46" t="s">
        <v>77</v>
      </c>
      <c r="D590" s="46" t="s">
        <v>72</v>
      </c>
      <c r="E590" s="46" t="s">
        <v>28</v>
      </c>
      <c r="F590" s="46"/>
      <c r="G590" s="46"/>
      <c r="H590" s="52">
        <f>H595+H591</f>
        <v>3627.5</v>
      </c>
      <c r="I590" s="52">
        <f>I595+I591</f>
        <v>56.7</v>
      </c>
      <c r="J590" s="100">
        <f t="shared" si="80"/>
        <v>3684.2</v>
      </c>
    </row>
    <row r="591" spans="2:10" ht="15">
      <c r="B591" s="71" t="s">
        <v>301</v>
      </c>
      <c r="C591" s="46" t="s">
        <v>77</v>
      </c>
      <c r="D591" s="46" t="s">
        <v>72</v>
      </c>
      <c r="E591" s="46" t="s">
        <v>466</v>
      </c>
      <c r="F591" s="46"/>
      <c r="G591" s="46"/>
      <c r="H591" s="52">
        <f aca="true" t="shared" si="86" ref="H591:J593">H592</f>
        <v>8.4</v>
      </c>
      <c r="I591" s="52">
        <f t="shared" si="86"/>
        <v>0</v>
      </c>
      <c r="J591" s="100">
        <f t="shared" si="86"/>
        <v>8.4</v>
      </c>
    </row>
    <row r="592" spans="2:10" ht="30">
      <c r="B592" s="70" t="s">
        <v>134</v>
      </c>
      <c r="C592" s="46" t="s">
        <v>77</v>
      </c>
      <c r="D592" s="46" t="s">
        <v>72</v>
      </c>
      <c r="E592" s="46" t="s">
        <v>466</v>
      </c>
      <c r="F592" s="46" t="s">
        <v>135</v>
      </c>
      <c r="G592" s="46"/>
      <c r="H592" s="52">
        <f t="shared" si="86"/>
        <v>8.4</v>
      </c>
      <c r="I592" s="52">
        <f t="shared" si="86"/>
        <v>0</v>
      </c>
      <c r="J592" s="100">
        <f t="shared" si="86"/>
        <v>8.4</v>
      </c>
    </row>
    <row r="593" spans="2:10" ht="30">
      <c r="B593" s="71" t="s">
        <v>138</v>
      </c>
      <c r="C593" s="46" t="s">
        <v>77</v>
      </c>
      <c r="D593" s="46" t="s">
        <v>72</v>
      </c>
      <c r="E593" s="46" t="s">
        <v>466</v>
      </c>
      <c r="F593" s="46" t="s">
        <v>137</v>
      </c>
      <c r="G593" s="46"/>
      <c r="H593" s="52">
        <f t="shared" si="86"/>
        <v>8.4</v>
      </c>
      <c r="I593" s="52">
        <f t="shared" si="86"/>
        <v>0</v>
      </c>
      <c r="J593" s="100">
        <f t="shared" si="86"/>
        <v>8.4</v>
      </c>
    </row>
    <row r="594" spans="2:10" ht="15">
      <c r="B594" s="72" t="s">
        <v>120</v>
      </c>
      <c r="C594" s="47" t="s">
        <v>77</v>
      </c>
      <c r="D594" s="47" t="s">
        <v>72</v>
      </c>
      <c r="E594" s="47" t="s">
        <v>466</v>
      </c>
      <c r="F594" s="47" t="s">
        <v>137</v>
      </c>
      <c r="G594" s="47" t="s">
        <v>105</v>
      </c>
      <c r="H594" s="54">
        <f>'вед.прил 9'!I197</f>
        <v>8.4</v>
      </c>
      <c r="I594" s="54">
        <f>'вед.прил 9'!J197</f>
        <v>0</v>
      </c>
      <c r="J594" s="101">
        <f>'вед.прил 9'!K197</f>
        <v>8.4</v>
      </c>
    </row>
    <row r="595" spans="2:10" ht="15">
      <c r="B595" s="71" t="s">
        <v>301</v>
      </c>
      <c r="C595" s="46" t="s">
        <v>77</v>
      </c>
      <c r="D595" s="46" t="s">
        <v>72</v>
      </c>
      <c r="E595" s="46" t="s">
        <v>29</v>
      </c>
      <c r="F595" s="46"/>
      <c r="G595" s="46"/>
      <c r="H595" s="52">
        <f>H596+H599+H602</f>
        <v>3619.1</v>
      </c>
      <c r="I595" s="52">
        <f>I596+I599+I602</f>
        <v>56.7</v>
      </c>
      <c r="J595" s="100">
        <f t="shared" si="80"/>
        <v>3675.7999999999997</v>
      </c>
    </row>
    <row r="596" spans="2:10" ht="78" customHeight="1">
      <c r="B596" s="70" t="s">
        <v>257</v>
      </c>
      <c r="C596" s="46" t="s">
        <v>77</v>
      </c>
      <c r="D596" s="46" t="s">
        <v>72</v>
      </c>
      <c r="E596" s="46" t="s">
        <v>29</v>
      </c>
      <c r="F596" s="46" t="s">
        <v>132</v>
      </c>
      <c r="G596" s="46"/>
      <c r="H596" s="52">
        <f>H597</f>
        <v>3343.1</v>
      </c>
      <c r="I596" s="52">
        <f>I597</f>
        <v>0</v>
      </c>
      <c r="J596" s="100">
        <f t="shared" si="80"/>
        <v>3343.1</v>
      </c>
    </row>
    <row r="597" spans="2:10" ht="30">
      <c r="B597" s="70" t="s">
        <v>145</v>
      </c>
      <c r="C597" s="46" t="s">
        <v>77</v>
      </c>
      <c r="D597" s="46" t="s">
        <v>72</v>
      </c>
      <c r="E597" s="46" t="s">
        <v>29</v>
      </c>
      <c r="F597" s="46" t="s">
        <v>144</v>
      </c>
      <c r="G597" s="46"/>
      <c r="H597" s="52">
        <f>H598</f>
        <v>3343.1</v>
      </c>
      <c r="I597" s="52">
        <f>I598</f>
        <v>0</v>
      </c>
      <c r="J597" s="100">
        <f t="shared" si="80"/>
        <v>3343.1</v>
      </c>
    </row>
    <row r="598" spans="2:10" ht="20.25" customHeight="1">
      <c r="B598" s="72" t="s">
        <v>120</v>
      </c>
      <c r="C598" s="47" t="s">
        <v>77</v>
      </c>
      <c r="D598" s="47" t="s">
        <v>72</v>
      </c>
      <c r="E598" s="47" t="s">
        <v>29</v>
      </c>
      <c r="F598" s="47" t="s">
        <v>144</v>
      </c>
      <c r="G598" s="47" t="s">
        <v>105</v>
      </c>
      <c r="H598" s="53">
        <f>'вед.прил 9'!I201</f>
        <v>3343.1</v>
      </c>
      <c r="I598" s="53">
        <f>'вед.прил 9'!J201</f>
        <v>0</v>
      </c>
      <c r="J598" s="101">
        <f t="shared" si="80"/>
        <v>3343.1</v>
      </c>
    </row>
    <row r="599" spans="2:10" ht="32.25" customHeight="1">
      <c r="B599" s="70" t="s">
        <v>134</v>
      </c>
      <c r="C599" s="46" t="s">
        <v>77</v>
      </c>
      <c r="D599" s="46" t="s">
        <v>72</v>
      </c>
      <c r="E599" s="46" t="s">
        <v>29</v>
      </c>
      <c r="F599" s="46" t="s">
        <v>135</v>
      </c>
      <c r="G599" s="46"/>
      <c r="H599" s="51">
        <f>H600</f>
        <v>256</v>
      </c>
      <c r="I599" s="51">
        <f>I600</f>
        <v>56.7</v>
      </c>
      <c r="J599" s="100">
        <f t="shared" si="80"/>
        <v>312.7</v>
      </c>
    </row>
    <row r="600" spans="2:10" ht="30">
      <c r="B600" s="71" t="s">
        <v>138</v>
      </c>
      <c r="C600" s="46" t="s">
        <v>77</v>
      </c>
      <c r="D600" s="46" t="s">
        <v>72</v>
      </c>
      <c r="E600" s="46" t="s">
        <v>29</v>
      </c>
      <c r="F600" s="46" t="s">
        <v>137</v>
      </c>
      <c r="G600" s="46"/>
      <c r="H600" s="51">
        <f>H601</f>
        <v>256</v>
      </c>
      <c r="I600" s="51">
        <f>I601</f>
        <v>56.7</v>
      </c>
      <c r="J600" s="100">
        <f t="shared" si="80"/>
        <v>312.7</v>
      </c>
    </row>
    <row r="601" spans="2:10" ht="15">
      <c r="B601" s="72" t="s">
        <v>120</v>
      </c>
      <c r="C601" s="47" t="s">
        <v>77</v>
      </c>
      <c r="D601" s="47" t="s">
        <v>72</v>
      </c>
      <c r="E601" s="47" t="s">
        <v>29</v>
      </c>
      <c r="F601" s="47" t="s">
        <v>137</v>
      </c>
      <c r="G601" s="47" t="s">
        <v>105</v>
      </c>
      <c r="H601" s="53">
        <f>'вед.прил 9'!I204</f>
        <v>256</v>
      </c>
      <c r="I601" s="53">
        <f>'вед.прил 9'!J204</f>
        <v>56.7</v>
      </c>
      <c r="J601" s="101">
        <f t="shared" si="80"/>
        <v>312.7</v>
      </c>
    </row>
    <row r="602" spans="2:10" ht="15">
      <c r="B602" s="71" t="s">
        <v>147</v>
      </c>
      <c r="C602" s="46" t="s">
        <v>77</v>
      </c>
      <c r="D602" s="46" t="s">
        <v>72</v>
      </c>
      <c r="E602" s="46" t="s">
        <v>29</v>
      </c>
      <c r="F602" s="46" t="s">
        <v>146</v>
      </c>
      <c r="G602" s="46"/>
      <c r="H602" s="51">
        <f>H605+H603</f>
        <v>20</v>
      </c>
      <c r="I602" s="51">
        <f>I605+I603</f>
        <v>0</v>
      </c>
      <c r="J602" s="100">
        <f t="shared" si="80"/>
        <v>20</v>
      </c>
    </row>
    <row r="603" spans="2:10" ht="15">
      <c r="B603" s="71" t="s">
        <v>460</v>
      </c>
      <c r="C603" s="46" t="s">
        <v>77</v>
      </c>
      <c r="D603" s="46" t="s">
        <v>72</v>
      </c>
      <c r="E603" s="46" t="s">
        <v>29</v>
      </c>
      <c r="F603" s="102" t="s">
        <v>461</v>
      </c>
      <c r="G603" s="102"/>
      <c r="H603" s="51">
        <f>H604</f>
        <v>0</v>
      </c>
      <c r="I603" s="51">
        <f>I604</f>
        <v>3</v>
      </c>
      <c r="J603" s="100">
        <f>J604</f>
        <v>3</v>
      </c>
    </row>
    <row r="604" spans="2:10" ht="15">
      <c r="B604" s="72" t="s">
        <v>120</v>
      </c>
      <c r="C604" s="47" t="s">
        <v>77</v>
      </c>
      <c r="D604" s="47" t="s">
        <v>72</v>
      </c>
      <c r="E604" s="47" t="s">
        <v>29</v>
      </c>
      <c r="F604" s="119" t="s">
        <v>461</v>
      </c>
      <c r="G604" s="119" t="s">
        <v>105</v>
      </c>
      <c r="H604" s="53">
        <f>'вед.прил 9'!I207</f>
        <v>0</v>
      </c>
      <c r="I604" s="53">
        <f>'вед.прил 9'!J207</f>
        <v>3</v>
      </c>
      <c r="J604" s="101">
        <f>'вед.прил 9'!K207</f>
        <v>3</v>
      </c>
    </row>
    <row r="605" spans="2:10" ht="15">
      <c r="B605" s="71" t="s">
        <v>149</v>
      </c>
      <c r="C605" s="46" t="s">
        <v>77</v>
      </c>
      <c r="D605" s="46" t="s">
        <v>72</v>
      </c>
      <c r="E605" s="46" t="s">
        <v>29</v>
      </c>
      <c r="F605" s="46" t="s">
        <v>148</v>
      </c>
      <c r="G605" s="46"/>
      <c r="H605" s="51">
        <f>H606</f>
        <v>20</v>
      </c>
      <c r="I605" s="51">
        <f>I606</f>
        <v>-3</v>
      </c>
      <c r="J605" s="100">
        <f t="shared" si="80"/>
        <v>17</v>
      </c>
    </row>
    <row r="606" spans="2:10" ht="15">
      <c r="B606" s="72" t="s">
        <v>120</v>
      </c>
      <c r="C606" s="47" t="s">
        <v>77</v>
      </c>
      <c r="D606" s="47" t="s">
        <v>72</v>
      </c>
      <c r="E606" s="47" t="s">
        <v>29</v>
      </c>
      <c r="F606" s="47" t="s">
        <v>148</v>
      </c>
      <c r="G606" s="47" t="s">
        <v>105</v>
      </c>
      <c r="H606" s="54">
        <f>'вед.прил 9'!I209</f>
        <v>20</v>
      </c>
      <c r="I606" s="54">
        <f>'вед.прил 9'!J209</f>
        <v>-3</v>
      </c>
      <c r="J606" s="101">
        <f t="shared" si="80"/>
        <v>17</v>
      </c>
    </row>
    <row r="607" spans="2:10" ht="45">
      <c r="B607" s="71" t="s">
        <v>178</v>
      </c>
      <c r="C607" s="46" t="s">
        <v>77</v>
      </c>
      <c r="D607" s="46" t="s">
        <v>72</v>
      </c>
      <c r="E607" s="46" t="s">
        <v>24</v>
      </c>
      <c r="F607" s="46"/>
      <c r="G607" s="46"/>
      <c r="H607" s="52">
        <f aca="true" t="shared" si="87" ref="H607:I611">H608</f>
        <v>2481.4</v>
      </c>
      <c r="I607" s="52">
        <f t="shared" si="87"/>
        <v>0.3</v>
      </c>
      <c r="J607" s="100">
        <f t="shared" si="80"/>
        <v>2481.7000000000003</v>
      </c>
    </row>
    <row r="608" spans="2:10" ht="45">
      <c r="B608" s="71" t="s">
        <v>179</v>
      </c>
      <c r="C608" s="46" t="s">
        <v>77</v>
      </c>
      <c r="D608" s="46" t="s">
        <v>72</v>
      </c>
      <c r="E608" s="46" t="s">
        <v>25</v>
      </c>
      <c r="F608" s="47"/>
      <c r="G608" s="47"/>
      <c r="H608" s="52">
        <f t="shared" si="87"/>
        <v>2481.4</v>
      </c>
      <c r="I608" s="52">
        <f t="shared" si="87"/>
        <v>0.3</v>
      </c>
      <c r="J608" s="100">
        <f t="shared" si="80"/>
        <v>2481.7000000000003</v>
      </c>
    </row>
    <row r="609" spans="2:10" ht="15">
      <c r="B609" s="71" t="s">
        <v>301</v>
      </c>
      <c r="C609" s="46" t="s">
        <v>77</v>
      </c>
      <c r="D609" s="46" t="s">
        <v>72</v>
      </c>
      <c r="E609" s="46" t="s">
        <v>26</v>
      </c>
      <c r="F609" s="47"/>
      <c r="G609" s="47"/>
      <c r="H609" s="52">
        <f t="shared" si="87"/>
        <v>2481.4</v>
      </c>
      <c r="I609" s="52">
        <f t="shared" si="87"/>
        <v>0.3</v>
      </c>
      <c r="J609" s="100">
        <f aca="true" t="shared" si="88" ref="J609:J700">H609+I609</f>
        <v>2481.7000000000003</v>
      </c>
    </row>
    <row r="610" spans="2:10" ht="28.5" customHeight="1">
      <c r="B610" s="70" t="s">
        <v>134</v>
      </c>
      <c r="C610" s="46" t="s">
        <v>77</v>
      </c>
      <c r="D610" s="46" t="s">
        <v>72</v>
      </c>
      <c r="E610" s="46" t="s">
        <v>26</v>
      </c>
      <c r="F610" s="46" t="s">
        <v>135</v>
      </c>
      <c r="G610" s="47"/>
      <c r="H610" s="52">
        <f t="shared" si="87"/>
        <v>2481.4</v>
      </c>
      <c r="I610" s="52">
        <f t="shared" si="87"/>
        <v>0.3</v>
      </c>
      <c r="J610" s="100">
        <f t="shared" si="88"/>
        <v>2481.7000000000003</v>
      </c>
    </row>
    <row r="611" spans="2:10" ht="30">
      <c r="B611" s="71" t="s">
        <v>138</v>
      </c>
      <c r="C611" s="46" t="s">
        <v>77</v>
      </c>
      <c r="D611" s="46" t="s">
        <v>72</v>
      </c>
      <c r="E611" s="46" t="s">
        <v>26</v>
      </c>
      <c r="F611" s="46" t="s">
        <v>137</v>
      </c>
      <c r="G611" s="47"/>
      <c r="H611" s="52">
        <f t="shared" si="87"/>
        <v>2481.4</v>
      </c>
      <c r="I611" s="52">
        <f t="shared" si="87"/>
        <v>0.3</v>
      </c>
      <c r="J611" s="100">
        <f t="shared" si="88"/>
        <v>2481.7000000000003</v>
      </c>
    </row>
    <row r="612" spans="2:10" ht="15">
      <c r="B612" s="72" t="s">
        <v>120</v>
      </c>
      <c r="C612" s="47" t="s">
        <v>77</v>
      </c>
      <c r="D612" s="47" t="s">
        <v>72</v>
      </c>
      <c r="E612" s="47" t="s">
        <v>26</v>
      </c>
      <c r="F612" s="47" t="s">
        <v>137</v>
      </c>
      <c r="G612" s="47" t="s">
        <v>105</v>
      </c>
      <c r="H612" s="54">
        <f>'вед.прил 9'!I215</f>
        <v>2481.4</v>
      </c>
      <c r="I612" s="54">
        <f>'вед.прил 9'!J215</f>
        <v>0.3</v>
      </c>
      <c r="J612" s="101">
        <f t="shared" si="88"/>
        <v>2481.7000000000003</v>
      </c>
    </row>
    <row r="613" spans="2:10" ht="15">
      <c r="B613" s="73" t="s">
        <v>116</v>
      </c>
      <c r="C613" s="48" t="s">
        <v>74</v>
      </c>
      <c r="D613" s="46"/>
      <c r="E613" s="46"/>
      <c r="F613" s="46"/>
      <c r="G613" s="46"/>
      <c r="H613" s="50">
        <f>H616+H695</f>
        <v>27317.300000000003</v>
      </c>
      <c r="I613" s="50">
        <f>I616+I695</f>
        <v>925.7</v>
      </c>
      <c r="J613" s="99">
        <f t="shared" si="88"/>
        <v>28243.000000000004</v>
      </c>
    </row>
    <row r="614" spans="2:10" ht="15">
      <c r="B614" s="91" t="s">
        <v>120</v>
      </c>
      <c r="C614" s="48" t="s">
        <v>74</v>
      </c>
      <c r="D614" s="46"/>
      <c r="E614" s="46"/>
      <c r="F614" s="46"/>
      <c r="G614" s="48" t="s">
        <v>105</v>
      </c>
      <c r="H614" s="50">
        <f>H637+H657+H667+H677+H680+H691+H700+H703+H632+H642+H685+H706+H714+H717+H720+H694+H625+H653+H663+H673+H710+H683+H647</f>
        <v>26917.3</v>
      </c>
      <c r="I614" s="50">
        <f>I637+I657+I667+I677+I680+I691+I700+I703+I632+I642+I685+I706+I714+I717+I720+I694+I625+I653+I663+I673+I710+I683+I647</f>
        <v>925.7</v>
      </c>
      <c r="J614" s="99">
        <f t="shared" si="88"/>
        <v>27843</v>
      </c>
    </row>
    <row r="615" spans="2:10" ht="15">
      <c r="B615" s="91" t="s">
        <v>121</v>
      </c>
      <c r="C615" s="48" t="s">
        <v>74</v>
      </c>
      <c r="D615" s="46"/>
      <c r="E615" s="46"/>
      <c r="F615" s="46"/>
      <c r="G615" s="48" t="s">
        <v>106</v>
      </c>
      <c r="H615" s="50">
        <f>H621</f>
        <v>400</v>
      </c>
      <c r="I615" s="50">
        <f>I621</f>
        <v>0</v>
      </c>
      <c r="J615" s="99">
        <f t="shared" si="88"/>
        <v>400</v>
      </c>
    </row>
    <row r="616" spans="2:10" ht="14.25">
      <c r="B616" s="73" t="s">
        <v>66</v>
      </c>
      <c r="C616" s="48" t="s">
        <v>74</v>
      </c>
      <c r="D616" s="48" t="s">
        <v>70</v>
      </c>
      <c r="E616" s="48"/>
      <c r="F616" s="48"/>
      <c r="G616" s="48"/>
      <c r="H616" s="49">
        <f>H626+H617</f>
        <v>20477.100000000002</v>
      </c>
      <c r="I616" s="49">
        <f>I626+I617</f>
        <v>831.9000000000001</v>
      </c>
      <c r="J616" s="99">
        <f t="shared" si="88"/>
        <v>21309.000000000004</v>
      </c>
    </row>
    <row r="617" spans="2:10" ht="15">
      <c r="B617" s="70" t="s">
        <v>40</v>
      </c>
      <c r="C617" s="46" t="s">
        <v>74</v>
      </c>
      <c r="D617" s="46" t="s">
        <v>70</v>
      </c>
      <c r="E617" s="46" t="s">
        <v>273</v>
      </c>
      <c r="F617" s="48"/>
      <c r="G617" s="48"/>
      <c r="H617" s="52">
        <f>H622+H618</f>
        <v>525</v>
      </c>
      <c r="I617" s="52">
        <f>I622+I618</f>
        <v>0</v>
      </c>
      <c r="J617" s="52">
        <f>J622+J618</f>
        <v>525</v>
      </c>
    </row>
    <row r="618" spans="2:10" ht="75">
      <c r="B618" s="161" t="s">
        <v>485</v>
      </c>
      <c r="C618" s="46" t="s">
        <v>74</v>
      </c>
      <c r="D618" s="46" t="s">
        <v>70</v>
      </c>
      <c r="E618" s="46" t="s">
        <v>481</v>
      </c>
      <c r="F618" s="162"/>
      <c r="G618" s="162"/>
      <c r="H618" s="52">
        <f aca="true" t="shared" si="89" ref="H618:J620">H619</f>
        <v>400</v>
      </c>
      <c r="I618" s="52">
        <f t="shared" si="89"/>
        <v>0</v>
      </c>
      <c r="J618" s="100">
        <f t="shared" si="89"/>
        <v>400</v>
      </c>
    </row>
    <row r="619" spans="2:10" ht="45">
      <c r="B619" s="171" t="s">
        <v>141</v>
      </c>
      <c r="C619" s="46" t="s">
        <v>74</v>
      </c>
      <c r="D619" s="46" t="s">
        <v>70</v>
      </c>
      <c r="E619" s="46" t="s">
        <v>481</v>
      </c>
      <c r="F619" s="163">
        <v>600</v>
      </c>
      <c r="G619" s="46"/>
      <c r="H619" s="52">
        <f t="shared" si="89"/>
        <v>400</v>
      </c>
      <c r="I619" s="52">
        <f t="shared" si="89"/>
        <v>0</v>
      </c>
      <c r="J619" s="100">
        <f t="shared" si="89"/>
        <v>400</v>
      </c>
    </row>
    <row r="620" spans="2:10" ht="15">
      <c r="B620" s="171" t="s">
        <v>143</v>
      </c>
      <c r="C620" s="46" t="s">
        <v>74</v>
      </c>
      <c r="D620" s="46" t="s">
        <v>70</v>
      </c>
      <c r="E620" s="46" t="s">
        <v>481</v>
      </c>
      <c r="F620" s="46" t="s">
        <v>142</v>
      </c>
      <c r="G620" s="46"/>
      <c r="H620" s="52">
        <f t="shared" si="89"/>
        <v>400</v>
      </c>
      <c r="I620" s="52">
        <f t="shared" si="89"/>
        <v>0</v>
      </c>
      <c r="J620" s="100">
        <f t="shared" si="89"/>
        <v>400</v>
      </c>
    </row>
    <row r="621" spans="2:10" ht="15">
      <c r="B621" s="72" t="s">
        <v>121</v>
      </c>
      <c r="C621" s="47" t="s">
        <v>74</v>
      </c>
      <c r="D621" s="47" t="s">
        <v>70</v>
      </c>
      <c r="E621" s="47" t="s">
        <v>481</v>
      </c>
      <c r="F621" s="47" t="s">
        <v>142</v>
      </c>
      <c r="G621" s="47" t="s">
        <v>106</v>
      </c>
      <c r="H621" s="54">
        <f>'вед.прил 9'!I822</f>
        <v>400</v>
      </c>
      <c r="I621" s="54">
        <f>'вед.прил 9'!J822</f>
        <v>0</v>
      </c>
      <c r="J621" s="101">
        <f>'вед.прил 9'!K822</f>
        <v>400</v>
      </c>
    </row>
    <row r="622" spans="2:10" ht="60">
      <c r="B622" s="70" t="s">
        <v>270</v>
      </c>
      <c r="C622" s="46" t="s">
        <v>74</v>
      </c>
      <c r="D622" s="46" t="s">
        <v>70</v>
      </c>
      <c r="E622" s="46" t="s">
        <v>277</v>
      </c>
      <c r="F622" s="162"/>
      <c r="G622" s="162"/>
      <c r="H622" s="52">
        <f aca="true" t="shared" si="90" ref="H622:J624">H623</f>
        <v>125</v>
      </c>
      <c r="I622" s="52">
        <f t="shared" si="90"/>
        <v>0</v>
      </c>
      <c r="J622" s="100">
        <f t="shared" si="90"/>
        <v>125</v>
      </c>
    </row>
    <row r="623" spans="2:10" ht="45">
      <c r="B623" s="109" t="s">
        <v>141</v>
      </c>
      <c r="C623" s="46" t="s">
        <v>74</v>
      </c>
      <c r="D623" s="46" t="s">
        <v>70</v>
      </c>
      <c r="E623" s="46" t="s">
        <v>277</v>
      </c>
      <c r="F623" s="163">
        <v>600</v>
      </c>
      <c r="G623" s="46"/>
      <c r="H623" s="52">
        <f t="shared" si="90"/>
        <v>125</v>
      </c>
      <c r="I623" s="52">
        <f t="shared" si="90"/>
        <v>0</v>
      </c>
      <c r="J623" s="100">
        <f t="shared" si="90"/>
        <v>125</v>
      </c>
    </row>
    <row r="624" spans="2:10" ht="15">
      <c r="B624" s="109" t="s">
        <v>143</v>
      </c>
      <c r="C624" s="46" t="s">
        <v>74</v>
      </c>
      <c r="D624" s="46" t="s">
        <v>70</v>
      </c>
      <c r="E624" s="46" t="s">
        <v>277</v>
      </c>
      <c r="F624" s="46" t="s">
        <v>142</v>
      </c>
      <c r="G624" s="46"/>
      <c r="H624" s="52">
        <f t="shared" si="90"/>
        <v>125</v>
      </c>
      <c r="I624" s="52">
        <f t="shared" si="90"/>
        <v>0</v>
      </c>
      <c r="J624" s="100">
        <f t="shared" si="90"/>
        <v>125</v>
      </c>
    </row>
    <row r="625" spans="2:10" ht="15">
      <c r="B625" s="72" t="s">
        <v>120</v>
      </c>
      <c r="C625" s="47" t="s">
        <v>74</v>
      </c>
      <c r="D625" s="47" t="s">
        <v>70</v>
      </c>
      <c r="E625" s="47" t="s">
        <v>277</v>
      </c>
      <c r="F625" s="47" t="s">
        <v>142</v>
      </c>
      <c r="G625" s="47" t="s">
        <v>105</v>
      </c>
      <c r="H625" s="54">
        <f>'вед.прил 9'!I826</f>
        <v>125</v>
      </c>
      <c r="I625" s="54">
        <f>'вед.прил 9'!J826</f>
        <v>0</v>
      </c>
      <c r="J625" s="101">
        <f>'вед.прил 9'!K826</f>
        <v>125</v>
      </c>
    </row>
    <row r="626" spans="2:10" ht="45">
      <c r="B626" s="71" t="s">
        <v>195</v>
      </c>
      <c r="C626" s="46" t="s">
        <v>74</v>
      </c>
      <c r="D626" s="46" t="s">
        <v>70</v>
      </c>
      <c r="E626" s="46" t="s">
        <v>322</v>
      </c>
      <c r="F626" s="46"/>
      <c r="G626" s="46"/>
      <c r="H626" s="52">
        <f>H627+H648+H658+H668+H686</f>
        <v>19952.100000000002</v>
      </c>
      <c r="I626" s="52">
        <f>I627+I648+I658+I668+I686</f>
        <v>831.9000000000001</v>
      </c>
      <c r="J626" s="100">
        <f t="shared" si="88"/>
        <v>20784.000000000004</v>
      </c>
    </row>
    <row r="627" spans="2:10" ht="33.75" customHeight="1">
      <c r="B627" s="71" t="s">
        <v>211</v>
      </c>
      <c r="C627" s="46" t="s">
        <v>74</v>
      </c>
      <c r="D627" s="46" t="s">
        <v>70</v>
      </c>
      <c r="E627" s="46" t="s">
        <v>323</v>
      </c>
      <c r="F627" s="46"/>
      <c r="G627" s="46"/>
      <c r="H627" s="52">
        <f>H633+H628+H638+H643</f>
        <v>70</v>
      </c>
      <c r="I627" s="52">
        <f>I633+I628+I638+I643</f>
        <v>358.6</v>
      </c>
      <c r="J627" s="100">
        <f t="shared" si="88"/>
        <v>428.6</v>
      </c>
    </row>
    <row r="628" spans="2:10" ht="30">
      <c r="B628" s="71" t="s">
        <v>214</v>
      </c>
      <c r="C628" s="46" t="s">
        <v>74</v>
      </c>
      <c r="D628" s="46" t="s">
        <v>70</v>
      </c>
      <c r="E628" s="112" t="s">
        <v>212</v>
      </c>
      <c r="F628" s="46"/>
      <c r="G628" s="46"/>
      <c r="H628" s="52">
        <f aca="true" t="shared" si="91" ref="H628:I631">H629</f>
        <v>10</v>
      </c>
      <c r="I628" s="52">
        <f t="shared" si="91"/>
        <v>0</v>
      </c>
      <c r="J628" s="100">
        <f t="shared" si="88"/>
        <v>10</v>
      </c>
    </row>
    <row r="629" spans="2:10" ht="15">
      <c r="B629" s="71" t="s">
        <v>301</v>
      </c>
      <c r="C629" s="46" t="s">
        <v>74</v>
      </c>
      <c r="D629" s="46" t="s">
        <v>70</v>
      </c>
      <c r="E629" s="116" t="s">
        <v>213</v>
      </c>
      <c r="F629" s="46"/>
      <c r="G629" s="46"/>
      <c r="H629" s="52">
        <f t="shared" si="91"/>
        <v>10</v>
      </c>
      <c r="I629" s="52">
        <f t="shared" si="91"/>
        <v>0</v>
      </c>
      <c r="J629" s="100">
        <f t="shared" si="88"/>
        <v>10</v>
      </c>
    </row>
    <row r="630" spans="2:10" ht="45">
      <c r="B630" s="70" t="s">
        <v>141</v>
      </c>
      <c r="C630" s="46" t="s">
        <v>74</v>
      </c>
      <c r="D630" s="46" t="s">
        <v>70</v>
      </c>
      <c r="E630" s="46" t="s">
        <v>213</v>
      </c>
      <c r="F630" s="46" t="s">
        <v>140</v>
      </c>
      <c r="G630" s="46"/>
      <c r="H630" s="52">
        <f t="shared" si="91"/>
        <v>10</v>
      </c>
      <c r="I630" s="52">
        <f t="shared" si="91"/>
        <v>0</v>
      </c>
      <c r="J630" s="100">
        <f t="shared" si="88"/>
        <v>10</v>
      </c>
    </row>
    <row r="631" spans="2:10" ht="15">
      <c r="B631" s="70" t="s">
        <v>143</v>
      </c>
      <c r="C631" s="46" t="s">
        <v>74</v>
      </c>
      <c r="D631" s="46" t="s">
        <v>70</v>
      </c>
      <c r="E631" s="46" t="s">
        <v>213</v>
      </c>
      <c r="F631" s="46" t="s">
        <v>142</v>
      </c>
      <c r="G631" s="46"/>
      <c r="H631" s="52">
        <f t="shared" si="91"/>
        <v>10</v>
      </c>
      <c r="I631" s="52">
        <f t="shared" si="91"/>
        <v>0</v>
      </c>
      <c r="J631" s="100">
        <f t="shared" si="88"/>
        <v>10</v>
      </c>
    </row>
    <row r="632" spans="2:10" ht="15">
      <c r="B632" s="74" t="s">
        <v>120</v>
      </c>
      <c r="C632" s="47" t="s">
        <v>74</v>
      </c>
      <c r="D632" s="47" t="s">
        <v>70</v>
      </c>
      <c r="E632" s="47" t="s">
        <v>213</v>
      </c>
      <c r="F632" s="47" t="s">
        <v>142</v>
      </c>
      <c r="G632" s="47" t="s">
        <v>105</v>
      </c>
      <c r="H632" s="54">
        <f>'вед.прил 9'!I833</f>
        <v>10</v>
      </c>
      <c r="I632" s="54">
        <f>'вед.прил 9'!J833</f>
        <v>0</v>
      </c>
      <c r="J632" s="101">
        <f t="shared" si="88"/>
        <v>10</v>
      </c>
    </row>
    <row r="633" spans="2:10" ht="45">
      <c r="B633" s="114" t="s">
        <v>377</v>
      </c>
      <c r="C633" s="46" t="s">
        <v>74</v>
      </c>
      <c r="D633" s="46" t="s">
        <v>70</v>
      </c>
      <c r="E633" s="112" t="s">
        <v>378</v>
      </c>
      <c r="F633" s="47"/>
      <c r="G633" s="47"/>
      <c r="H633" s="52">
        <f aca="true" t="shared" si="92" ref="H633:I636">H634</f>
        <v>10</v>
      </c>
      <c r="I633" s="52">
        <f t="shared" si="92"/>
        <v>0</v>
      </c>
      <c r="J633" s="100">
        <f t="shared" si="88"/>
        <v>10</v>
      </c>
    </row>
    <row r="634" spans="2:10" ht="15">
      <c r="B634" s="114" t="s">
        <v>301</v>
      </c>
      <c r="C634" s="46" t="s">
        <v>74</v>
      </c>
      <c r="D634" s="46" t="s">
        <v>70</v>
      </c>
      <c r="E634" s="116" t="s">
        <v>379</v>
      </c>
      <c r="F634" s="47"/>
      <c r="G634" s="47"/>
      <c r="H634" s="51">
        <f t="shared" si="92"/>
        <v>10</v>
      </c>
      <c r="I634" s="51">
        <f t="shared" si="92"/>
        <v>0</v>
      </c>
      <c r="J634" s="100">
        <f t="shared" si="88"/>
        <v>10</v>
      </c>
    </row>
    <row r="635" spans="2:10" ht="30">
      <c r="B635" s="70" t="s">
        <v>134</v>
      </c>
      <c r="C635" s="46" t="s">
        <v>74</v>
      </c>
      <c r="D635" s="46" t="s">
        <v>70</v>
      </c>
      <c r="E635" s="116" t="s">
        <v>379</v>
      </c>
      <c r="F635" s="47" t="s">
        <v>135</v>
      </c>
      <c r="G635" s="47"/>
      <c r="H635" s="51">
        <f t="shared" si="92"/>
        <v>10</v>
      </c>
      <c r="I635" s="51">
        <f t="shared" si="92"/>
        <v>0</v>
      </c>
      <c r="J635" s="100">
        <f t="shared" si="88"/>
        <v>10</v>
      </c>
    </row>
    <row r="636" spans="2:10" ht="30">
      <c r="B636" s="71" t="s">
        <v>138</v>
      </c>
      <c r="C636" s="46" t="s">
        <v>74</v>
      </c>
      <c r="D636" s="46" t="s">
        <v>70</v>
      </c>
      <c r="E636" s="116" t="s">
        <v>379</v>
      </c>
      <c r="F636" s="47" t="s">
        <v>137</v>
      </c>
      <c r="G636" s="47"/>
      <c r="H636" s="52">
        <f t="shared" si="92"/>
        <v>10</v>
      </c>
      <c r="I636" s="52">
        <f t="shared" si="92"/>
        <v>0</v>
      </c>
      <c r="J636" s="100">
        <f t="shared" si="88"/>
        <v>10</v>
      </c>
    </row>
    <row r="637" spans="2:10" ht="15">
      <c r="B637" s="72" t="s">
        <v>120</v>
      </c>
      <c r="C637" s="47" t="s">
        <v>74</v>
      </c>
      <c r="D637" s="47" t="s">
        <v>70</v>
      </c>
      <c r="E637" s="116" t="s">
        <v>379</v>
      </c>
      <c r="F637" s="47" t="s">
        <v>137</v>
      </c>
      <c r="G637" s="47" t="s">
        <v>105</v>
      </c>
      <c r="H637" s="53">
        <f>'вед.прил 9'!I838</f>
        <v>10</v>
      </c>
      <c r="I637" s="53">
        <f>'вед.прил 9'!J838</f>
        <v>0</v>
      </c>
      <c r="J637" s="101">
        <f t="shared" si="88"/>
        <v>10</v>
      </c>
    </row>
    <row r="638" spans="2:10" ht="45">
      <c r="B638" s="114" t="s">
        <v>215</v>
      </c>
      <c r="C638" s="46" t="s">
        <v>74</v>
      </c>
      <c r="D638" s="46" t="s">
        <v>70</v>
      </c>
      <c r="E638" s="112" t="s">
        <v>216</v>
      </c>
      <c r="F638" s="47"/>
      <c r="G638" s="47"/>
      <c r="H638" s="51">
        <f aca="true" t="shared" si="93" ref="H638:I641">H639</f>
        <v>10</v>
      </c>
      <c r="I638" s="51">
        <f t="shared" si="93"/>
        <v>0</v>
      </c>
      <c r="J638" s="100">
        <f t="shared" si="88"/>
        <v>10</v>
      </c>
    </row>
    <row r="639" spans="2:10" ht="15">
      <c r="B639" s="114" t="s">
        <v>301</v>
      </c>
      <c r="C639" s="46" t="s">
        <v>74</v>
      </c>
      <c r="D639" s="46" t="s">
        <v>70</v>
      </c>
      <c r="E639" s="116" t="s">
        <v>217</v>
      </c>
      <c r="F639" s="47"/>
      <c r="G639" s="47"/>
      <c r="H639" s="51">
        <f t="shared" si="93"/>
        <v>10</v>
      </c>
      <c r="I639" s="51">
        <f t="shared" si="93"/>
        <v>0</v>
      </c>
      <c r="J639" s="100">
        <f t="shared" si="88"/>
        <v>10</v>
      </c>
    </row>
    <row r="640" spans="2:10" ht="30">
      <c r="B640" s="70" t="s">
        <v>134</v>
      </c>
      <c r="C640" s="46" t="s">
        <v>74</v>
      </c>
      <c r="D640" s="46" t="s">
        <v>70</v>
      </c>
      <c r="E640" s="116" t="s">
        <v>217</v>
      </c>
      <c r="F640" s="46" t="s">
        <v>135</v>
      </c>
      <c r="G640" s="47"/>
      <c r="H640" s="51">
        <f t="shared" si="93"/>
        <v>10</v>
      </c>
      <c r="I640" s="51">
        <f t="shared" si="93"/>
        <v>0</v>
      </c>
      <c r="J640" s="100">
        <f t="shared" si="88"/>
        <v>10</v>
      </c>
    </row>
    <row r="641" spans="2:10" ht="30">
      <c r="B641" s="71" t="s">
        <v>138</v>
      </c>
      <c r="C641" s="46" t="s">
        <v>74</v>
      </c>
      <c r="D641" s="46" t="s">
        <v>70</v>
      </c>
      <c r="E641" s="116" t="s">
        <v>217</v>
      </c>
      <c r="F641" s="46" t="s">
        <v>137</v>
      </c>
      <c r="G641" s="47"/>
      <c r="H641" s="51">
        <f t="shared" si="93"/>
        <v>10</v>
      </c>
      <c r="I641" s="51">
        <f t="shared" si="93"/>
        <v>0</v>
      </c>
      <c r="J641" s="100">
        <f t="shared" si="88"/>
        <v>10</v>
      </c>
    </row>
    <row r="642" spans="2:10" ht="15">
      <c r="B642" s="72" t="s">
        <v>120</v>
      </c>
      <c r="C642" s="47" t="s">
        <v>74</v>
      </c>
      <c r="D642" s="47" t="s">
        <v>70</v>
      </c>
      <c r="E642" s="116" t="s">
        <v>217</v>
      </c>
      <c r="F642" s="47" t="s">
        <v>137</v>
      </c>
      <c r="G642" s="47" t="s">
        <v>105</v>
      </c>
      <c r="H642" s="53">
        <f>'вед.прил 9'!I843</f>
        <v>10</v>
      </c>
      <c r="I642" s="53">
        <f>'вед.прил 9'!J843</f>
        <v>0</v>
      </c>
      <c r="J642" s="101">
        <f t="shared" si="88"/>
        <v>10</v>
      </c>
    </row>
    <row r="643" spans="2:10" ht="45">
      <c r="B643" s="161" t="s">
        <v>526</v>
      </c>
      <c r="C643" s="46" t="s">
        <v>74</v>
      </c>
      <c r="D643" s="46" t="s">
        <v>70</v>
      </c>
      <c r="E643" s="188" t="s">
        <v>483</v>
      </c>
      <c r="F643" s="46"/>
      <c r="G643" s="46"/>
      <c r="H643" s="52">
        <f aca="true" t="shared" si="94" ref="H643:I646">H644</f>
        <v>40</v>
      </c>
      <c r="I643" s="52">
        <f t="shared" si="94"/>
        <v>358.6</v>
      </c>
      <c r="J643" s="187">
        <f t="shared" si="88"/>
        <v>398.6</v>
      </c>
    </row>
    <row r="644" spans="2:10" ht="15">
      <c r="B644" s="161" t="s">
        <v>301</v>
      </c>
      <c r="C644" s="46" t="s">
        <v>74</v>
      </c>
      <c r="D644" s="46" t="s">
        <v>70</v>
      </c>
      <c r="E644" s="189" t="s">
        <v>484</v>
      </c>
      <c r="F644" s="46"/>
      <c r="G644" s="46"/>
      <c r="H644" s="52">
        <f t="shared" si="94"/>
        <v>40</v>
      </c>
      <c r="I644" s="52">
        <f t="shared" si="94"/>
        <v>358.6</v>
      </c>
      <c r="J644" s="187">
        <f>J645</f>
        <v>398.6</v>
      </c>
    </row>
    <row r="645" spans="2:10" ht="30">
      <c r="B645" s="161" t="s">
        <v>134</v>
      </c>
      <c r="C645" s="46" t="s">
        <v>74</v>
      </c>
      <c r="D645" s="46" t="s">
        <v>70</v>
      </c>
      <c r="E645" s="189" t="s">
        <v>484</v>
      </c>
      <c r="F645" s="46" t="s">
        <v>135</v>
      </c>
      <c r="G645" s="46"/>
      <c r="H645" s="52">
        <f t="shared" si="94"/>
        <v>40</v>
      </c>
      <c r="I645" s="52">
        <f t="shared" si="94"/>
        <v>358.6</v>
      </c>
      <c r="J645" s="187">
        <f>J646</f>
        <v>398.6</v>
      </c>
    </row>
    <row r="646" spans="2:10" ht="30">
      <c r="B646" s="71" t="s">
        <v>138</v>
      </c>
      <c r="C646" s="46" t="s">
        <v>74</v>
      </c>
      <c r="D646" s="46" t="s">
        <v>70</v>
      </c>
      <c r="E646" s="189" t="s">
        <v>484</v>
      </c>
      <c r="F646" s="46" t="s">
        <v>137</v>
      </c>
      <c r="G646" s="46"/>
      <c r="H646" s="52">
        <f t="shared" si="94"/>
        <v>40</v>
      </c>
      <c r="I646" s="52">
        <f t="shared" si="94"/>
        <v>358.6</v>
      </c>
      <c r="J646" s="187">
        <f>J647</f>
        <v>398.6</v>
      </c>
    </row>
    <row r="647" spans="2:10" ht="15">
      <c r="B647" s="72" t="s">
        <v>120</v>
      </c>
      <c r="C647" s="47" t="s">
        <v>74</v>
      </c>
      <c r="D647" s="47" t="s">
        <v>70</v>
      </c>
      <c r="E647" s="190" t="s">
        <v>484</v>
      </c>
      <c r="F647" s="47" t="s">
        <v>137</v>
      </c>
      <c r="G647" s="47" t="s">
        <v>105</v>
      </c>
      <c r="H647" s="54">
        <f>'вед.прил 9'!I848</f>
        <v>40</v>
      </c>
      <c r="I647" s="54">
        <f>'вед.прил 9'!J848</f>
        <v>358.6</v>
      </c>
      <c r="J647" s="191">
        <f>'вед.прил 9'!K848</f>
        <v>398.6</v>
      </c>
    </row>
    <row r="648" spans="2:10" ht="30">
      <c r="B648" s="70" t="s">
        <v>44</v>
      </c>
      <c r="C648" s="46" t="s">
        <v>74</v>
      </c>
      <c r="D648" s="46" t="s">
        <v>70</v>
      </c>
      <c r="E648" s="46" t="s">
        <v>319</v>
      </c>
      <c r="F648" s="46"/>
      <c r="G648" s="46"/>
      <c r="H648" s="52">
        <f>H649</f>
        <v>13820.6</v>
      </c>
      <c r="I648" s="52">
        <f>I649</f>
        <v>473.3</v>
      </c>
      <c r="J648" s="100">
        <f t="shared" si="88"/>
        <v>14293.9</v>
      </c>
    </row>
    <row r="649" spans="2:10" ht="60">
      <c r="B649" s="71" t="s">
        <v>318</v>
      </c>
      <c r="C649" s="46" t="s">
        <v>74</v>
      </c>
      <c r="D649" s="46" t="s">
        <v>70</v>
      </c>
      <c r="E649" s="46" t="s">
        <v>320</v>
      </c>
      <c r="F649" s="46"/>
      <c r="G649" s="46"/>
      <c r="H649" s="51">
        <f>H654+H650</f>
        <v>13820.6</v>
      </c>
      <c r="I649" s="51">
        <f>I654+I650</f>
        <v>473.3</v>
      </c>
      <c r="J649" s="100">
        <f t="shared" si="88"/>
        <v>14293.9</v>
      </c>
    </row>
    <row r="650" spans="2:10" ht="15">
      <c r="B650" s="71" t="s">
        <v>301</v>
      </c>
      <c r="C650" s="46" t="s">
        <v>74</v>
      </c>
      <c r="D650" s="46" t="s">
        <v>70</v>
      </c>
      <c r="E650" s="46" t="s">
        <v>473</v>
      </c>
      <c r="F650" s="46"/>
      <c r="G650" s="46"/>
      <c r="H650" s="51">
        <f aca="true" t="shared" si="95" ref="H650:J652">H651</f>
        <v>107.5</v>
      </c>
      <c r="I650" s="51">
        <f t="shared" si="95"/>
        <v>0</v>
      </c>
      <c r="J650" s="100">
        <f t="shared" si="95"/>
        <v>107.5</v>
      </c>
    </row>
    <row r="651" spans="2:10" ht="45">
      <c r="B651" s="70" t="s">
        <v>141</v>
      </c>
      <c r="C651" s="46" t="s">
        <v>74</v>
      </c>
      <c r="D651" s="46" t="s">
        <v>70</v>
      </c>
      <c r="E651" s="46" t="s">
        <v>473</v>
      </c>
      <c r="F651" s="46" t="s">
        <v>140</v>
      </c>
      <c r="G651" s="46"/>
      <c r="H651" s="51">
        <f t="shared" si="95"/>
        <v>107.5</v>
      </c>
      <c r="I651" s="51">
        <f t="shared" si="95"/>
        <v>0</v>
      </c>
      <c r="J651" s="100">
        <f t="shared" si="95"/>
        <v>107.5</v>
      </c>
    </row>
    <row r="652" spans="2:10" ht="15">
      <c r="B652" s="70" t="s">
        <v>143</v>
      </c>
      <c r="C652" s="46" t="s">
        <v>74</v>
      </c>
      <c r="D652" s="46" t="s">
        <v>70</v>
      </c>
      <c r="E652" s="46" t="s">
        <v>473</v>
      </c>
      <c r="F652" s="46" t="s">
        <v>142</v>
      </c>
      <c r="G652" s="46"/>
      <c r="H652" s="51">
        <f t="shared" si="95"/>
        <v>107.5</v>
      </c>
      <c r="I652" s="51">
        <f t="shared" si="95"/>
        <v>0</v>
      </c>
      <c r="J652" s="100">
        <f t="shared" si="95"/>
        <v>107.5</v>
      </c>
    </row>
    <row r="653" spans="2:10" ht="15">
      <c r="B653" s="72" t="s">
        <v>120</v>
      </c>
      <c r="C653" s="47" t="s">
        <v>74</v>
      </c>
      <c r="D653" s="47" t="s">
        <v>70</v>
      </c>
      <c r="E653" s="47" t="s">
        <v>473</v>
      </c>
      <c r="F653" s="47" t="s">
        <v>142</v>
      </c>
      <c r="G653" s="47" t="s">
        <v>105</v>
      </c>
      <c r="H653" s="53">
        <f>'вед.прил 9'!I854</f>
        <v>107.5</v>
      </c>
      <c r="I653" s="53">
        <f>'вед.прил 9'!J854</f>
        <v>0</v>
      </c>
      <c r="J653" s="101">
        <f>'вед.прил 9'!K854</f>
        <v>107.5</v>
      </c>
    </row>
    <row r="654" spans="2:10" ht="15">
      <c r="B654" s="71" t="s">
        <v>301</v>
      </c>
      <c r="C654" s="46" t="s">
        <v>74</v>
      </c>
      <c r="D654" s="46" t="s">
        <v>70</v>
      </c>
      <c r="E654" s="46" t="s">
        <v>321</v>
      </c>
      <c r="F654" s="46"/>
      <c r="G654" s="46"/>
      <c r="H654" s="51">
        <f aca="true" t="shared" si="96" ref="H654:I656">H655</f>
        <v>13713.1</v>
      </c>
      <c r="I654" s="51">
        <f t="shared" si="96"/>
        <v>473.3</v>
      </c>
      <c r="J654" s="100">
        <f t="shared" si="88"/>
        <v>14186.4</v>
      </c>
    </row>
    <row r="655" spans="2:10" ht="45">
      <c r="B655" s="70" t="s">
        <v>141</v>
      </c>
      <c r="C655" s="46" t="s">
        <v>74</v>
      </c>
      <c r="D655" s="46" t="s">
        <v>70</v>
      </c>
      <c r="E655" s="46" t="s">
        <v>321</v>
      </c>
      <c r="F655" s="46" t="s">
        <v>140</v>
      </c>
      <c r="G655" s="46"/>
      <c r="H655" s="52">
        <f t="shared" si="96"/>
        <v>13713.1</v>
      </c>
      <c r="I655" s="52">
        <f t="shared" si="96"/>
        <v>473.3</v>
      </c>
      <c r="J655" s="100">
        <f t="shared" si="88"/>
        <v>14186.4</v>
      </c>
    </row>
    <row r="656" spans="2:10" ht="15">
      <c r="B656" s="70" t="s">
        <v>143</v>
      </c>
      <c r="C656" s="46" t="s">
        <v>74</v>
      </c>
      <c r="D656" s="46" t="s">
        <v>70</v>
      </c>
      <c r="E656" s="46" t="s">
        <v>321</v>
      </c>
      <c r="F656" s="46" t="s">
        <v>142</v>
      </c>
      <c r="G656" s="46"/>
      <c r="H656" s="51">
        <f t="shared" si="96"/>
        <v>13713.1</v>
      </c>
      <c r="I656" s="51">
        <f t="shared" si="96"/>
        <v>473.3</v>
      </c>
      <c r="J656" s="100">
        <f t="shared" si="88"/>
        <v>14186.4</v>
      </c>
    </row>
    <row r="657" spans="2:10" ht="15">
      <c r="B657" s="72" t="s">
        <v>120</v>
      </c>
      <c r="C657" s="47" t="s">
        <v>74</v>
      </c>
      <c r="D657" s="47" t="s">
        <v>70</v>
      </c>
      <c r="E657" s="47" t="s">
        <v>321</v>
      </c>
      <c r="F657" s="47" t="s">
        <v>142</v>
      </c>
      <c r="G657" s="47" t="s">
        <v>105</v>
      </c>
      <c r="H657" s="53">
        <f>'вед.прил 9'!I858</f>
        <v>13713.1</v>
      </c>
      <c r="I657" s="53">
        <f>'вед.прил 9'!J858</f>
        <v>473.3</v>
      </c>
      <c r="J657" s="101">
        <f t="shared" si="88"/>
        <v>14186.4</v>
      </c>
    </row>
    <row r="658" spans="2:10" ht="30">
      <c r="B658" s="71" t="s">
        <v>45</v>
      </c>
      <c r="C658" s="46" t="s">
        <v>74</v>
      </c>
      <c r="D658" s="46" t="s">
        <v>70</v>
      </c>
      <c r="E658" s="46" t="s">
        <v>314</v>
      </c>
      <c r="F658" s="46"/>
      <c r="G658" s="46"/>
      <c r="H658" s="52">
        <f>H659</f>
        <v>2603.7999999999997</v>
      </c>
      <c r="I658" s="52">
        <f>I659</f>
        <v>0</v>
      </c>
      <c r="J658" s="100">
        <f t="shared" si="88"/>
        <v>2603.7999999999997</v>
      </c>
    </row>
    <row r="659" spans="2:10" ht="30">
      <c r="B659" s="71" t="s">
        <v>315</v>
      </c>
      <c r="C659" s="46" t="s">
        <v>74</v>
      </c>
      <c r="D659" s="46" t="s">
        <v>70</v>
      </c>
      <c r="E659" s="46" t="s">
        <v>316</v>
      </c>
      <c r="F659" s="46"/>
      <c r="G659" s="46"/>
      <c r="H659" s="51">
        <f>H664+H660</f>
        <v>2603.7999999999997</v>
      </c>
      <c r="I659" s="51">
        <f>I664+I660</f>
        <v>0</v>
      </c>
      <c r="J659" s="100">
        <f t="shared" si="88"/>
        <v>2603.7999999999997</v>
      </c>
    </row>
    <row r="660" spans="2:10" ht="15">
      <c r="B660" s="71" t="s">
        <v>301</v>
      </c>
      <c r="C660" s="46" t="s">
        <v>74</v>
      </c>
      <c r="D660" s="46" t="s">
        <v>70</v>
      </c>
      <c r="E660" s="46" t="s">
        <v>474</v>
      </c>
      <c r="F660" s="46"/>
      <c r="G660" s="46"/>
      <c r="H660" s="51">
        <f aca="true" t="shared" si="97" ref="H660:J662">H661</f>
        <v>29.7</v>
      </c>
      <c r="I660" s="51">
        <f t="shared" si="97"/>
        <v>0</v>
      </c>
      <c r="J660" s="100">
        <f t="shared" si="97"/>
        <v>29.7</v>
      </c>
    </row>
    <row r="661" spans="2:10" ht="45">
      <c r="B661" s="70" t="s">
        <v>141</v>
      </c>
      <c r="C661" s="46" t="s">
        <v>74</v>
      </c>
      <c r="D661" s="46" t="s">
        <v>70</v>
      </c>
      <c r="E661" s="46" t="s">
        <v>474</v>
      </c>
      <c r="F661" s="46" t="s">
        <v>140</v>
      </c>
      <c r="G661" s="46"/>
      <c r="H661" s="51">
        <f t="shared" si="97"/>
        <v>29.7</v>
      </c>
      <c r="I661" s="51">
        <f t="shared" si="97"/>
        <v>0</v>
      </c>
      <c r="J661" s="100">
        <f t="shared" si="97"/>
        <v>29.7</v>
      </c>
    </row>
    <row r="662" spans="2:10" ht="15">
      <c r="B662" s="70" t="s">
        <v>143</v>
      </c>
      <c r="C662" s="46" t="s">
        <v>74</v>
      </c>
      <c r="D662" s="46" t="s">
        <v>70</v>
      </c>
      <c r="E662" s="46" t="s">
        <v>475</v>
      </c>
      <c r="F662" s="46" t="s">
        <v>142</v>
      </c>
      <c r="G662" s="46"/>
      <c r="H662" s="51">
        <f t="shared" si="97"/>
        <v>29.7</v>
      </c>
      <c r="I662" s="51">
        <f t="shared" si="97"/>
        <v>0</v>
      </c>
      <c r="J662" s="100">
        <f t="shared" si="97"/>
        <v>29.7</v>
      </c>
    </row>
    <row r="663" spans="2:10" ht="15">
      <c r="B663" s="72" t="s">
        <v>120</v>
      </c>
      <c r="C663" s="47" t="s">
        <v>74</v>
      </c>
      <c r="D663" s="47" t="s">
        <v>70</v>
      </c>
      <c r="E663" s="47" t="s">
        <v>474</v>
      </c>
      <c r="F663" s="47" t="s">
        <v>142</v>
      </c>
      <c r="G663" s="47" t="s">
        <v>105</v>
      </c>
      <c r="H663" s="53">
        <f>'вед.прил 9'!I864</f>
        <v>29.7</v>
      </c>
      <c r="I663" s="53">
        <f>'вед.прил 9'!J864</f>
        <v>0</v>
      </c>
      <c r="J663" s="101">
        <f>'вед.прил 9'!K864</f>
        <v>29.7</v>
      </c>
    </row>
    <row r="664" spans="2:10" ht="15">
      <c r="B664" s="71" t="s">
        <v>301</v>
      </c>
      <c r="C664" s="46" t="s">
        <v>74</v>
      </c>
      <c r="D664" s="46" t="s">
        <v>70</v>
      </c>
      <c r="E664" s="46" t="s">
        <v>317</v>
      </c>
      <c r="F664" s="46"/>
      <c r="G664" s="46"/>
      <c r="H664" s="52">
        <f aca="true" t="shared" si="98" ref="H664:I666">H665</f>
        <v>2574.1</v>
      </c>
      <c r="I664" s="52">
        <f t="shared" si="98"/>
        <v>0</v>
      </c>
      <c r="J664" s="100">
        <f t="shared" si="88"/>
        <v>2574.1</v>
      </c>
    </row>
    <row r="665" spans="2:10" ht="31.5" customHeight="1">
      <c r="B665" s="70" t="s">
        <v>141</v>
      </c>
      <c r="C665" s="46" t="s">
        <v>74</v>
      </c>
      <c r="D665" s="46" t="s">
        <v>70</v>
      </c>
      <c r="E665" s="46" t="s">
        <v>317</v>
      </c>
      <c r="F665" s="46" t="s">
        <v>140</v>
      </c>
      <c r="G665" s="46"/>
      <c r="H665" s="51">
        <f t="shared" si="98"/>
        <v>2574.1</v>
      </c>
      <c r="I665" s="51">
        <f t="shared" si="98"/>
        <v>0</v>
      </c>
      <c r="J665" s="100">
        <f t="shared" si="88"/>
        <v>2574.1</v>
      </c>
    </row>
    <row r="666" spans="2:10" ht="18.75" customHeight="1">
      <c r="B666" s="70" t="s">
        <v>143</v>
      </c>
      <c r="C666" s="46" t="s">
        <v>74</v>
      </c>
      <c r="D666" s="46" t="s">
        <v>70</v>
      </c>
      <c r="E666" s="46" t="s">
        <v>317</v>
      </c>
      <c r="F666" s="46" t="s">
        <v>142</v>
      </c>
      <c r="G666" s="46"/>
      <c r="H666" s="51">
        <f t="shared" si="98"/>
        <v>2574.1</v>
      </c>
      <c r="I666" s="51">
        <f t="shared" si="98"/>
        <v>0</v>
      </c>
      <c r="J666" s="100">
        <f t="shared" si="88"/>
        <v>2574.1</v>
      </c>
    </row>
    <row r="667" spans="2:10" ht="15">
      <c r="B667" s="72" t="s">
        <v>120</v>
      </c>
      <c r="C667" s="47" t="s">
        <v>74</v>
      </c>
      <c r="D667" s="47" t="s">
        <v>70</v>
      </c>
      <c r="E667" s="47" t="s">
        <v>317</v>
      </c>
      <c r="F667" s="47" t="s">
        <v>142</v>
      </c>
      <c r="G667" s="47" t="s">
        <v>105</v>
      </c>
      <c r="H667" s="54">
        <f>'вед.прил 9'!I868</f>
        <v>2574.1</v>
      </c>
      <c r="I667" s="54">
        <f>'вед.прил 9'!J868</f>
        <v>0</v>
      </c>
      <c r="J667" s="101">
        <f t="shared" si="88"/>
        <v>2574.1</v>
      </c>
    </row>
    <row r="668" spans="2:10" ht="30">
      <c r="B668" s="71" t="s">
        <v>46</v>
      </c>
      <c r="C668" s="46" t="s">
        <v>74</v>
      </c>
      <c r="D668" s="46" t="s">
        <v>70</v>
      </c>
      <c r="E668" s="46" t="s">
        <v>311</v>
      </c>
      <c r="F668" s="46"/>
      <c r="G668" s="46"/>
      <c r="H668" s="52">
        <f>H669</f>
        <v>2960.7</v>
      </c>
      <c r="I668" s="52">
        <f>I669</f>
        <v>0</v>
      </c>
      <c r="J668" s="100">
        <f t="shared" si="88"/>
        <v>2960.7</v>
      </c>
    </row>
    <row r="669" spans="2:10" ht="30">
      <c r="B669" s="71" t="s">
        <v>155</v>
      </c>
      <c r="C669" s="46" t="s">
        <v>74</v>
      </c>
      <c r="D669" s="46" t="s">
        <v>70</v>
      </c>
      <c r="E669" s="46" t="s">
        <v>312</v>
      </c>
      <c r="F669" s="46"/>
      <c r="G669" s="46"/>
      <c r="H669" s="52">
        <f>H674+H670</f>
        <v>2960.7</v>
      </c>
      <c r="I669" s="52">
        <f>I674+I670</f>
        <v>0</v>
      </c>
      <c r="J669" s="100">
        <f t="shared" si="88"/>
        <v>2960.7</v>
      </c>
    </row>
    <row r="670" spans="2:10" ht="15">
      <c r="B670" s="71" t="s">
        <v>301</v>
      </c>
      <c r="C670" s="46" t="s">
        <v>74</v>
      </c>
      <c r="D670" s="46" t="s">
        <v>70</v>
      </c>
      <c r="E670" s="46" t="s">
        <v>476</v>
      </c>
      <c r="F670" s="46"/>
      <c r="G670" s="46"/>
      <c r="H670" s="52">
        <f aca="true" t="shared" si="99" ref="H670:J672">H671</f>
        <v>18.1</v>
      </c>
      <c r="I670" s="52">
        <f t="shared" si="99"/>
        <v>0</v>
      </c>
      <c r="J670" s="100">
        <f t="shared" si="99"/>
        <v>18.1</v>
      </c>
    </row>
    <row r="671" spans="2:10" ht="30">
      <c r="B671" s="70" t="s">
        <v>134</v>
      </c>
      <c r="C671" s="46" t="s">
        <v>74</v>
      </c>
      <c r="D671" s="46" t="s">
        <v>70</v>
      </c>
      <c r="E671" s="46" t="s">
        <v>476</v>
      </c>
      <c r="F671" s="46" t="s">
        <v>135</v>
      </c>
      <c r="G671" s="46"/>
      <c r="H671" s="52">
        <f t="shared" si="99"/>
        <v>18.1</v>
      </c>
      <c r="I671" s="52">
        <f t="shared" si="99"/>
        <v>0</v>
      </c>
      <c r="J671" s="100">
        <f t="shared" si="99"/>
        <v>18.1</v>
      </c>
    </row>
    <row r="672" spans="2:10" ht="30">
      <c r="B672" s="71" t="s">
        <v>138</v>
      </c>
      <c r="C672" s="46" t="s">
        <v>74</v>
      </c>
      <c r="D672" s="46" t="s">
        <v>70</v>
      </c>
      <c r="E672" s="46" t="s">
        <v>476</v>
      </c>
      <c r="F672" s="46" t="s">
        <v>137</v>
      </c>
      <c r="G672" s="46"/>
      <c r="H672" s="52">
        <f t="shared" si="99"/>
        <v>18.1</v>
      </c>
      <c r="I672" s="52">
        <f t="shared" si="99"/>
        <v>0</v>
      </c>
      <c r="J672" s="100">
        <f t="shared" si="99"/>
        <v>18.1</v>
      </c>
    </row>
    <row r="673" spans="2:10" ht="15">
      <c r="B673" s="72" t="s">
        <v>120</v>
      </c>
      <c r="C673" s="47" t="s">
        <v>74</v>
      </c>
      <c r="D673" s="47" t="s">
        <v>70</v>
      </c>
      <c r="E673" s="47" t="s">
        <v>476</v>
      </c>
      <c r="F673" s="47" t="s">
        <v>137</v>
      </c>
      <c r="G673" s="47" t="s">
        <v>105</v>
      </c>
      <c r="H673" s="54">
        <f>'вед.прил 9'!I874</f>
        <v>18.1</v>
      </c>
      <c r="I673" s="54">
        <f>'вед.прил 9'!J874</f>
        <v>0</v>
      </c>
      <c r="J673" s="101">
        <f>'вед.прил 9'!K874</f>
        <v>18.1</v>
      </c>
    </row>
    <row r="674" spans="2:10" ht="15">
      <c r="B674" s="71" t="s">
        <v>301</v>
      </c>
      <c r="C674" s="46" t="s">
        <v>74</v>
      </c>
      <c r="D674" s="46" t="s">
        <v>70</v>
      </c>
      <c r="E674" s="46" t="s">
        <v>313</v>
      </c>
      <c r="F674" s="46"/>
      <c r="G674" s="46"/>
      <c r="H674" s="52">
        <f>H675+H678+H681</f>
        <v>2942.6</v>
      </c>
      <c r="I674" s="52">
        <f>I675+I678+I681</f>
        <v>0</v>
      </c>
      <c r="J674" s="100">
        <f t="shared" si="88"/>
        <v>2942.6</v>
      </c>
    </row>
    <row r="675" spans="2:10" ht="78" customHeight="1">
      <c r="B675" s="70" t="s">
        <v>257</v>
      </c>
      <c r="C675" s="46" t="s">
        <v>74</v>
      </c>
      <c r="D675" s="46" t="s">
        <v>70</v>
      </c>
      <c r="E675" s="46" t="s">
        <v>313</v>
      </c>
      <c r="F675" s="46" t="s">
        <v>132</v>
      </c>
      <c r="G675" s="46"/>
      <c r="H675" s="52">
        <f>H676</f>
        <v>2408</v>
      </c>
      <c r="I675" s="52">
        <f>I676</f>
        <v>0</v>
      </c>
      <c r="J675" s="100">
        <f t="shared" si="88"/>
        <v>2408</v>
      </c>
    </row>
    <row r="676" spans="2:10" ht="30">
      <c r="B676" s="70" t="s">
        <v>145</v>
      </c>
      <c r="C676" s="46" t="s">
        <v>74</v>
      </c>
      <c r="D676" s="46" t="s">
        <v>70</v>
      </c>
      <c r="E676" s="46" t="s">
        <v>313</v>
      </c>
      <c r="F676" s="46" t="s">
        <v>144</v>
      </c>
      <c r="G676" s="46"/>
      <c r="H676" s="52">
        <f>H677</f>
        <v>2408</v>
      </c>
      <c r="I676" s="52">
        <f>I677</f>
        <v>0</v>
      </c>
      <c r="J676" s="100">
        <f t="shared" si="88"/>
        <v>2408</v>
      </c>
    </row>
    <row r="677" spans="2:10" ht="15">
      <c r="B677" s="74" t="s">
        <v>120</v>
      </c>
      <c r="C677" s="47" t="s">
        <v>74</v>
      </c>
      <c r="D677" s="47" t="s">
        <v>70</v>
      </c>
      <c r="E677" s="47" t="s">
        <v>313</v>
      </c>
      <c r="F677" s="47" t="s">
        <v>144</v>
      </c>
      <c r="G677" s="47" t="s">
        <v>105</v>
      </c>
      <c r="H677" s="54">
        <f>'вед.прил 9'!I878</f>
        <v>2408</v>
      </c>
      <c r="I677" s="54">
        <f>'вед.прил 9'!J878</f>
        <v>0</v>
      </c>
      <c r="J677" s="101">
        <f t="shared" si="88"/>
        <v>2408</v>
      </c>
    </row>
    <row r="678" spans="2:10" ht="30">
      <c r="B678" s="70" t="s">
        <v>134</v>
      </c>
      <c r="C678" s="46" t="s">
        <v>74</v>
      </c>
      <c r="D678" s="46" t="s">
        <v>70</v>
      </c>
      <c r="E678" s="46" t="s">
        <v>313</v>
      </c>
      <c r="F678" s="46" t="s">
        <v>135</v>
      </c>
      <c r="G678" s="46"/>
      <c r="H678" s="52">
        <f>H679</f>
        <v>527.6</v>
      </c>
      <c r="I678" s="52">
        <f>I679</f>
        <v>-7</v>
      </c>
      <c r="J678" s="100">
        <f t="shared" si="88"/>
        <v>520.6</v>
      </c>
    </row>
    <row r="679" spans="2:10" ht="30">
      <c r="B679" s="71" t="s">
        <v>138</v>
      </c>
      <c r="C679" s="46" t="s">
        <v>74</v>
      </c>
      <c r="D679" s="46" t="s">
        <v>70</v>
      </c>
      <c r="E679" s="46" t="s">
        <v>313</v>
      </c>
      <c r="F679" s="46" t="s">
        <v>137</v>
      </c>
      <c r="G679" s="46"/>
      <c r="H679" s="52">
        <f>H680</f>
        <v>527.6</v>
      </c>
      <c r="I679" s="52">
        <f>I680</f>
        <v>-7</v>
      </c>
      <c r="J679" s="100">
        <f t="shared" si="88"/>
        <v>520.6</v>
      </c>
    </row>
    <row r="680" spans="2:10" ht="17.25" customHeight="1">
      <c r="B680" s="72" t="s">
        <v>120</v>
      </c>
      <c r="C680" s="47" t="s">
        <v>74</v>
      </c>
      <c r="D680" s="47" t="s">
        <v>70</v>
      </c>
      <c r="E680" s="47" t="s">
        <v>313</v>
      </c>
      <c r="F680" s="47" t="s">
        <v>137</v>
      </c>
      <c r="G680" s="47" t="s">
        <v>105</v>
      </c>
      <c r="H680" s="54">
        <f>'вед.прил 9'!I881</f>
        <v>527.6</v>
      </c>
      <c r="I680" s="54">
        <f>'вед.прил 9'!J881</f>
        <v>-7</v>
      </c>
      <c r="J680" s="101">
        <f t="shared" si="88"/>
        <v>520.6</v>
      </c>
    </row>
    <row r="681" spans="2:10" ht="15">
      <c r="B681" s="71" t="s">
        <v>147</v>
      </c>
      <c r="C681" s="46" t="s">
        <v>74</v>
      </c>
      <c r="D681" s="46" t="s">
        <v>70</v>
      </c>
      <c r="E681" s="46" t="s">
        <v>313</v>
      </c>
      <c r="F681" s="46" t="s">
        <v>146</v>
      </c>
      <c r="G681" s="46"/>
      <c r="H681" s="52">
        <f>H684+H682</f>
        <v>7</v>
      </c>
      <c r="I681" s="52">
        <f>I684+I682</f>
        <v>7</v>
      </c>
      <c r="J681" s="100">
        <f t="shared" si="88"/>
        <v>14</v>
      </c>
    </row>
    <row r="682" spans="2:10" ht="15">
      <c r="B682" s="71" t="s">
        <v>460</v>
      </c>
      <c r="C682" s="46" t="s">
        <v>74</v>
      </c>
      <c r="D682" s="46" t="s">
        <v>70</v>
      </c>
      <c r="E682" s="46" t="s">
        <v>313</v>
      </c>
      <c r="F682" s="46" t="s">
        <v>461</v>
      </c>
      <c r="G682" s="46"/>
      <c r="H682" s="52">
        <f>H683</f>
        <v>2</v>
      </c>
      <c r="I682" s="52">
        <f>I683</f>
        <v>0</v>
      </c>
      <c r="J682" s="100">
        <f>J683</f>
        <v>2</v>
      </c>
    </row>
    <row r="683" spans="2:10" ht="15">
      <c r="B683" s="169" t="s">
        <v>120</v>
      </c>
      <c r="C683" s="47" t="s">
        <v>74</v>
      </c>
      <c r="D683" s="47" t="s">
        <v>70</v>
      </c>
      <c r="E683" s="47" t="s">
        <v>313</v>
      </c>
      <c r="F683" s="47" t="s">
        <v>461</v>
      </c>
      <c r="G683" s="47" t="s">
        <v>105</v>
      </c>
      <c r="H683" s="54">
        <f>'вед.прил 9'!I884</f>
        <v>2</v>
      </c>
      <c r="I683" s="54">
        <f>'вед.прил 9'!J884</f>
        <v>0</v>
      </c>
      <c r="J683" s="101">
        <f>'вед.прил 9'!K884</f>
        <v>2</v>
      </c>
    </row>
    <row r="684" spans="2:10" ht="15">
      <c r="B684" s="71" t="s">
        <v>149</v>
      </c>
      <c r="C684" s="46" t="s">
        <v>74</v>
      </c>
      <c r="D684" s="46" t="s">
        <v>70</v>
      </c>
      <c r="E684" s="46" t="s">
        <v>313</v>
      </c>
      <c r="F684" s="46" t="s">
        <v>148</v>
      </c>
      <c r="G684" s="46"/>
      <c r="H684" s="52">
        <f>H685</f>
        <v>5</v>
      </c>
      <c r="I684" s="52">
        <f>I685</f>
        <v>7</v>
      </c>
      <c r="J684" s="100">
        <f t="shared" si="88"/>
        <v>12</v>
      </c>
    </row>
    <row r="685" spans="2:10" ht="15">
      <c r="B685" s="74" t="s">
        <v>120</v>
      </c>
      <c r="C685" s="47" t="s">
        <v>74</v>
      </c>
      <c r="D685" s="47" t="s">
        <v>70</v>
      </c>
      <c r="E685" s="47" t="s">
        <v>313</v>
      </c>
      <c r="F685" s="47" t="s">
        <v>148</v>
      </c>
      <c r="G685" s="47" t="s">
        <v>105</v>
      </c>
      <c r="H685" s="54">
        <f>'вед.прил 9'!I886</f>
        <v>5</v>
      </c>
      <c r="I685" s="54">
        <f>'вед.прил 9'!J886</f>
        <v>7</v>
      </c>
      <c r="J685" s="101">
        <f t="shared" si="88"/>
        <v>12</v>
      </c>
    </row>
    <row r="686" spans="2:10" ht="30">
      <c r="B686" s="71" t="s">
        <v>47</v>
      </c>
      <c r="C686" s="46" t="s">
        <v>74</v>
      </c>
      <c r="D686" s="46" t="s">
        <v>70</v>
      </c>
      <c r="E686" s="46" t="s">
        <v>309</v>
      </c>
      <c r="F686" s="46"/>
      <c r="G686" s="46"/>
      <c r="H686" s="51">
        <f>H687</f>
        <v>497</v>
      </c>
      <c r="I686" s="51">
        <f>I687</f>
        <v>0</v>
      </c>
      <c r="J686" s="100">
        <f t="shared" si="88"/>
        <v>497</v>
      </c>
    </row>
    <row r="687" spans="2:10" ht="30">
      <c r="B687" s="71" t="s">
        <v>308</v>
      </c>
      <c r="C687" s="46" t="s">
        <v>74</v>
      </c>
      <c r="D687" s="46" t="s">
        <v>70</v>
      </c>
      <c r="E687" s="46" t="s">
        <v>309</v>
      </c>
      <c r="F687" s="46"/>
      <c r="G687" s="46"/>
      <c r="H687" s="51">
        <f>H688</f>
        <v>497</v>
      </c>
      <c r="I687" s="51">
        <f>I688</f>
        <v>0</v>
      </c>
      <c r="J687" s="100">
        <f t="shared" si="88"/>
        <v>497</v>
      </c>
    </row>
    <row r="688" spans="2:10" ht="15">
      <c r="B688" s="71" t="s">
        <v>301</v>
      </c>
      <c r="C688" s="46" t="s">
        <v>74</v>
      </c>
      <c r="D688" s="46" t="s">
        <v>70</v>
      </c>
      <c r="E688" s="46" t="s">
        <v>310</v>
      </c>
      <c r="F688" s="46"/>
      <c r="G688" s="46"/>
      <c r="H688" s="52">
        <f>H689+H692</f>
        <v>497</v>
      </c>
      <c r="I688" s="52">
        <f>I689+I692</f>
        <v>0</v>
      </c>
      <c r="J688" s="100">
        <f t="shared" si="88"/>
        <v>497</v>
      </c>
    </row>
    <row r="689" spans="2:10" ht="30">
      <c r="B689" s="70" t="s">
        <v>134</v>
      </c>
      <c r="C689" s="46" t="s">
        <v>74</v>
      </c>
      <c r="D689" s="46" t="s">
        <v>70</v>
      </c>
      <c r="E689" s="46" t="s">
        <v>310</v>
      </c>
      <c r="F689" s="46" t="s">
        <v>135</v>
      </c>
      <c r="G689" s="46"/>
      <c r="H689" s="52">
        <f>H690</f>
        <v>447</v>
      </c>
      <c r="I689" s="52">
        <f>I690</f>
        <v>0</v>
      </c>
      <c r="J689" s="100">
        <f t="shared" si="88"/>
        <v>447</v>
      </c>
    </row>
    <row r="690" spans="2:10" ht="30">
      <c r="B690" s="71" t="s">
        <v>138</v>
      </c>
      <c r="C690" s="46" t="s">
        <v>74</v>
      </c>
      <c r="D690" s="46" t="s">
        <v>70</v>
      </c>
      <c r="E690" s="46" t="s">
        <v>310</v>
      </c>
      <c r="F690" s="46" t="s">
        <v>137</v>
      </c>
      <c r="G690" s="46"/>
      <c r="H690" s="52">
        <f>H691</f>
        <v>447</v>
      </c>
      <c r="I690" s="52">
        <f>I691</f>
        <v>0</v>
      </c>
      <c r="J690" s="100">
        <f t="shared" si="88"/>
        <v>447</v>
      </c>
    </row>
    <row r="691" spans="2:10" ht="15">
      <c r="B691" s="74" t="s">
        <v>120</v>
      </c>
      <c r="C691" s="47" t="s">
        <v>74</v>
      </c>
      <c r="D691" s="47" t="s">
        <v>70</v>
      </c>
      <c r="E691" s="47" t="s">
        <v>310</v>
      </c>
      <c r="F691" s="47" t="s">
        <v>137</v>
      </c>
      <c r="G691" s="47" t="s">
        <v>105</v>
      </c>
      <c r="H691" s="54">
        <f>'вед.прил 9'!I892</f>
        <v>447</v>
      </c>
      <c r="I691" s="54">
        <f>'вед.прил 9'!J892</f>
        <v>0</v>
      </c>
      <c r="J691" s="101">
        <f t="shared" si="88"/>
        <v>447</v>
      </c>
    </row>
    <row r="692" spans="2:10" ht="28.5" customHeight="1">
      <c r="B692" s="70" t="s">
        <v>151</v>
      </c>
      <c r="C692" s="46" t="s">
        <v>74</v>
      </c>
      <c r="D692" s="46" t="s">
        <v>70</v>
      </c>
      <c r="E692" s="46" t="s">
        <v>310</v>
      </c>
      <c r="F692" s="46" t="s">
        <v>150</v>
      </c>
      <c r="G692" s="46"/>
      <c r="H692" s="52">
        <f>H693</f>
        <v>50</v>
      </c>
      <c r="I692" s="52">
        <f>I693</f>
        <v>0</v>
      </c>
      <c r="J692" s="100">
        <f t="shared" si="88"/>
        <v>50</v>
      </c>
    </row>
    <row r="693" spans="2:10" ht="15">
      <c r="B693" s="70" t="s">
        <v>12</v>
      </c>
      <c r="C693" s="46" t="s">
        <v>74</v>
      </c>
      <c r="D693" s="46" t="s">
        <v>70</v>
      </c>
      <c r="E693" s="46" t="s">
        <v>310</v>
      </c>
      <c r="F693" s="46" t="s">
        <v>11</v>
      </c>
      <c r="G693" s="46"/>
      <c r="H693" s="52">
        <f>H694</f>
        <v>50</v>
      </c>
      <c r="I693" s="52">
        <f>I694</f>
        <v>0</v>
      </c>
      <c r="J693" s="100">
        <f t="shared" si="88"/>
        <v>50</v>
      </c>
    </row>
    <row r="694" spans="2:10" ht="15">
      <c r="B694" s="74" t="s">
        <v>120</v>
      </c>
      <c r="C694" s="47" t="s">
        <v>74</v>
      </c>
      <c r="D694" s="47" t="s">
        <v>70</v>
      </c>
      <c r="E694" s="47" t="s">
        <v>310</v>
      </c>
      <c r="F694" s="47" t="s">
        <v>11</v>
      </c>
      <c r="G694" s="47" t="s">
        <v>105</v>
      </c>
      <c r="H694" s="54">
        <f>'вед.прил 9'!I895</f>
        <v>50</v>
      </c>
      <c r="I694" s="54">
        <f>'вед.прил 9'!J895</f>
        <v>0</v>
      </c>
      <c r="J694" s="101">
        <f t="shared" si="88"/>
        <v>50</v>
      </c>
    </row>
    <row r="695" spans="2:10" ht="29.25" customHeight="1">
      <c r="B695" s="73" t="s">
        <v>117</v>
      </c>
      <c r="C695" s="48" t="s">
        <v>74</v>
      </c>
      <c r="D695" s="48" t="s">
        <v>73</v>
      </c>
      <c r="E695" s="48"/>
      <c r="F695" s="48"/>
      <c r="G695" s="48"/>
      <c r="H695" s="49">
        <f>H696</f>
        <v>6840.2</v>
      </c>
      <c r="I695" s="49">
        <f>I696</f>
        <v>93.8</v>
      </c>
      <c r="J695" s="99">
        <f t="shared" si="88"/>
        <v>6934</v>
      </c>
    </row>
    <row r="696" spans="2:10" ht="15">
      <c r="B696" s="70" t="s">
        <v>40</v>
      </c>
      <c r="C696" s="46" t="s">
        <v>74</v>
      </c>
      <c r="D696" s="46" t="s">
        <v>73</v>
      </c>
      <c r="E696" s="46" t="s">
        <v>273</v>
      </c>
      <c r="F696" s="46"/>
      <c r="G696" s="46"/>
      <c r="H696" s="52">
        <f>H697+H711+H707</f>
        <v>6840.2</v>
      </c>
      <c r="I696" s="52">
        <f>I697+I711+I707</f>
        <v>93.8</v>
      </c>
      <c r="J696" s="100">
        <f t="shared" si="88"/>
        <v>6934</v>
      </c>
    </row>
    <row r="697" spans="2:10" ht="30">
      <c r="B697" s="75" t="s">
        <v>131</v>
      </c>
      <c r="C697" s="46" t="s">
        <v>74</v>
      </c>
      <c r="D697" s="46" t="s">
        <v>73</v>
      </c>
      <c r="E697" s="46" t="s">
        <v>274</v>
      </c>
      <c r="F697" s="46"/>
      <c r="G697" s="46"/>
      <c r="H697" s="52">
        <f>H698+H701+H704</f>
        <v>2978.2</v>
      </c>
      <c r="I697" s="52">
        <f>I698+I701+I704</f>
        <v>11.5</v>
      </c>
      <c r="J697" s="100">
        <f t="shared" si="88"/>
        <v>2989.7</v>
      </c>
    </row>
    <row r="698" spans="2:10" ht="77.25" customHeight="1">
      <c r="B698" s="70" t="s">
        <v>257</v>
      </c>
      <c r="C698" s="46" t="s">
        <v>74</v>
      </c>
      <c r="D698" s="46" t="s">
        <v>73</v>
      </c>
      <c r="E698" s="46" t="s">
        <v>274</v>
      </c>
      <c r="F698" s="46" t="s">
        <v>132</v>
      </c>
      <c r="G698" s="46"/>
      <c r="H698" s="51">
        <f>H699</f>
        <v>2936.5</v>
      </c>
      <c r="I698" s="51">
        <f>I699</f>
        <v>0</v>
      </c>
      <c r="J698" s="100">
        <f t="shared" si="88"/>
        <v>2936.5</v>
      </c>
    </row>
    <row r="699" spans="2:10" ht="30">
      <c r="B699" s="70" t="s">
        <v>136</v>
      </c>
      <c r="C699" s="46" t="s">
        <v>74</v>
      </c>
      <c r="D699" s="46" t="s">
        <v>73</v>
      </c>
      <c r="E699" s="46" t="s">
        <v>274</v>
      </c>
      <c r="F699" s="46" t="s">
        <v>133</v>
      </c>
      <c r="G699" s="46"/>
      <c r="H699" s="52">
        <f>H700</f>
        <v>2936.5</v>
      </c>
      <c r="I699" s="52">
        <f>I700</f>
        <v>0</v>
      </c>
      <c r="J699" s="100">
        <f t="shared" si="88"/>
        <v>2936.5</v>
      </c>
    </row>
    <row r="700" spans="2:10" ht="15">
      <c r="B700" s="72" t="s">
        <v>120</v>
      </c>
      <c r="C700" s="47" t="s">
        <v>74</v>
      </c>
      <c r="D700" s="47" t="s">
        <v>73</v>
      </c>
      <c r="E700" s="47" t="s">
        <v>274</v>
      </c>
      <c r="F700" s="47" t="s">
        <v>133</v>
      </c>
      <c r="G700" s="47" t="s">
        <v>105</v>
      </c>
      <c r="H700" s="54">
        <f>'вед.прил 9'!I901</f>
        <v>2936.5</v>
      </c>
      <c r="I700" s="54">
        <f>'вед.прил 9'!J901</f>
        <v>0</v>
      </c>
      <c r="J700" s="101">
        <f t="shared" si="88"/>
        <v>2936.5</v>
      </c>
    </row>
    <row r="701" spans="2:10" ht="30">
      <c r="B701" s="70" t="s">
        <v>134</v>
      </c>
      <c r="C701" s="46" t="s">
        <v>74</v>
      </c>
      <c r="D701" s="46" t="s">
        <v>73</v>
      </c>
      <c r="E701" s="46" t="s">
        <v>274</v>
      </c>
      <c r="F701" s="46" t="s">
        <v>135</v>
      </c>
      <c r="G701" s="46"/>
      <c r="H701" s="51">
        <f>H702</f>
        <v>36.7</v>
      </c>
      <c r="I701" s="51">
        <f>I702</f>
        <v>11</v>
      </c>
      <c r="J701" s="100">
        <f aca="true" t="shared" si="100" ref="J701:J776">H701+I701</f>
        <v>47.7</v>
      </c>
    </row>
    <row r="702" spans="2:10" ht="30">
      <c r="B702" s="71" t="s">
        <v>138</v>
      </c>
      <c r="C702" s="46" t="s">
        <v>74</v>
      </c>
      <c r="D702" s="46" t="s">
        <v>73</v>
      </c>
      <c r="E702" s="46" t="s">
        <v>274</v>
      </c>
      <c r="F702" s="46" t="s">
        <v>137</v>
      </c>
      <c r="G702" s="46"/>
      <c r="H702" s="52">
        <f>H703</f>
        <v>36.7</v>
      </c>
      <c r="I702" s="52">
        <f>I703</f>
        <v>11</v>
      </c>
      <c r="J702" s="100">
        <f t="shared" si="100"/>
        <v>47.7</v>
      </c>
    </row>
    <row r="703" spans="2:10" ht="15">
      <c r="B703" s="72" t="s">
        <v>120</v>
      </c>
      <c r="C703" s="47" t="s">
        <v>74</v>
      </c>
      <c r="D703" s="47" t="s">
        <v>73</v>
      </c>
      <c r="E703" s="47" t="s">
        <v>274</v>
      </c>
      <c r="F703" s="47" t="s">
        <v>137</v>
      </c>
      <c r="G703" s="47" t="s">
        <v>105</v>
      </c>
      <c r="H703" s="54">
        <f>'вед.прил 9'!I904</f>
        <v>36.7</v>
      </c>
      <c r="I703" s="54">
        <f>'вед.прил 9'!J904</f>
        <v>11</v>
      </c>
      <c r="J703" s="101">
        <f t="shared" si="100"/>
        <v>47.7</v>
      </c>
    </row>
    <row r="704" spans="2:10" ht="15">
      <c r="B704" s="71" t="s">
        <v>147</v>
      </c>
      <c r="C704" s="46" t="s">
        <v>74</v>
      </c>
      <c r="D704" s="46" t="s">
        <v>73</v>
      </c>
      <c r="E704" s="46" t="s">
        <v>274</v>
      </c>
      <c r="F704" s="46" t="s">
        <v>146</v>
      </c>
      <c r="G704" s="46"/>
      <c r="H704" s="52">
        <f>H705</f>
        <v>5</v>
      </c>
      <c r="I704" s="52">
        <f>I705</f>
        <v>0.5</v>
      </c>
      <c r="J704" s="100">
        <f t="shared" si="100"/>
        <v>5.5</v>
      </c>
    </row>
    <row r="705" spans="2:10" ht="15">
      <c r="B705" s="71" t="s">
        <v>149</v>
      </c>
      <c r="C705" s="46" t="s">
        <v>74</v>
      </c>
      <c r="D705" s="46" t="s">
        <v>73</v>
      </c>
      <c r="E705" s="46" t="s">
        <v>274</v>
      </c>
      <c r="F705" s="46" t="s">
        <v>148</v>
      </c>
      <c r="G705" s="46"/>
      <c r="H705" s="52">
        <f>H706</f>
        <v>5</v>
      </c>
      <c r="I705" s="52">
        <f>I706</f>
        <v>0.5</v>
      </c>
      <c r="J705" s="100">
        <f t="shared" si="100"/>
        <v>5.5</v>
      </c>
    </row>
    <row r="706" spans="2:10" ht="15">
      <c r="B706" s="74" t="s">
        <v>120</v>
      </c>
      <c r="C706" s="47" t="s">
        <v>74</v>
      </c>
      <c r="D706" s="47" t="s">
        <v>73</v>
      </c>
      <c r="E706" s="47" t="s">
        <v>274</v>
      </c>
      <c r="F706" s="47" t="s">
        <v>148</v>
      </c>
      <c r="G706" s="47" t="s">
        <v>105</v>
      </c>
      <c r="H706" s="54">
        <f>'вед.прил 9'!I907</f>
        <v>5</v>
      </c>
      <c r="I706" s="54">
        <f>'вед.прил 9'!J907</f>
        <v>0.5</v>
      </c>
      <c r="J706" s="101">
        <f t="shared" si="100"/>
        <v>5.5</v>
      </c>
    </row>
    <row r="707" spans="2:10" ht="45">
      <c r="B707" s="71" t="s">
        <v>444</v>
      </c>
      <c r="C707" s="46" t="s">
        <v>74</v>
      </c>
      <c r="D707" s="46" t="s">
        <v>73</v>
      </c>
      <c r="E707" s="46" t="s">
        <v>465</v>
      </c>
      <c r="F707" s="47"/>
      <c r="G707" s="47"/>
      <c r="H707" s="52">
        <f aca="true" t="shared" si="101" ref="H707:J709">H708</f>
        <v>8</v>
      </c>
      <c r="I707" s="52">
        <f t="shared" si="101"/>
        <v>0</v>
      </c>
      <c r="J707" s="100">
        <f t="shared" si="101"/>
        <v>8</v>
      </c>
    </row>
    <row r="708" spans="2:10" ht="30">
      <c r="B708" s="70" t="s">
        <v>134</v>
      </c>
      <c r="C708" s="46" t="s">
        <v>74</v>
      </c>
      <c r="D708" s="46" t="s">
        <v>73</v>
      </c>
      <c r="E708" s="46" t="s">
        <v>465</v>
      </c>
      <c r="F708" s="46" t="s">
        <v>135</v>
      </c>
      <c r="G708" s="46"/>
      <c r="H708" s="52">
        <f t="shared" si="101"/>
        <v>8</v>
      </c>
      <c r="I708" s="52">
        <f t="shared" si="101"/>
        <v>0</v>
      </c>
      <c r="J708" s="100">
        <f t="shared" si="101"/>
        <v>8</v>
      </c>
    </row>
    <row r="709" spans="2:10" ht="30">
      <c r="B709" s="71" t="s">
        <v>138</v>
      </c>
      <c r="C709" s="46" t="s">
        <v>74</v>
      </c>
      <c r="D709" s="46" t="s">
        <v>73</v>
      </c>
      <c r="E709" s="46" t="s">
        <v>465</v>
      </c>
      <c r="F709" s="46" t="s">
        <v>137</v>
      </c>
      <c r="G709" s="46"/>
      <c r="H709" s="52">
        <f t="shared" si="101"/>
        <v>8</v>
      </c>
      <c r="I709" s="52">
        <f t="shared" si="101"/>
        <v>0</v>
      </c>
      <c r="J709" s="100">
        <f t="shared" si="101"/>
        <v>8</v>
      </c>
    </row>
    <row r="710" spans="2:10" ht="15">
      <c r="B710" s="72" t="s">
        <v>120</v>
      </c>
      <c r="C710" s="47" t="s">
        <v>74</v>
      </c>
      <c r="D710" s="47" t="s">
        <v>73</v>
      </c>
      <c r="E710" s="47" t="s">
        <v>465</v>
      </c>
      <c r="F710" s="47" t="s">
        <v>137</v>
      </c>
      <c r="G710" s="47" t="s">
        <v>105</v>
      </c>
      <c r="H710" s="54">
        <f>'вед.прил 9'!I911</f>
        <v>8</v>
      </c>
      <c r="I710" s="54">
        <f>'вед.прил 9'!J911</f>
        <v>0</v>
      </c>
      <c r="J710" s="101">
        <f>'вед.прил 9'!K911</f>
        <v>8</v>
      </c>
    </row>
    <row r="711" spans="2:10" ht="30">
      <c r="B711" s="70" t="s">
        <v>218</v>
      </c>
      <c r="C711" s="46" t="s">
        <v>74</v>
      </c>
      <c r="D711" s="46" t="s">
        <v>73</v>
      </c>
      <c r="E711" s="46" t="s">
        <v>219</v>
      </c>
      <c r="F711" s="46"/>
      <c r="G711" s="46"/>
      <c r="H711" s="52">
        <f>H712+H715+H718</f>
        <v>3854</v>
      </c>
      <c r="I711" s="52">
        <f>I712+I715+I718</f>
        <v>82.3</v>
      </c>
      <c r="J711" s="100">
        <f t="shared" si="100"/>
        <v>3936.3</v>
      </c>
    </row>
    <row r="712" spans="2:10" ht="77.25" customHeight="1">
      <c r="B712" s="70" t="s">
        <v>257</v>
      </c>
      <c r="C712" s="46" t="s">
        <v>74</v>
      </c>
      <c r="D712" s="46" t="s">
        <v>73</v>
      </c>
      <c r="E712" s="46" t="s">
        <v>219</v>
      </c>
      <c r="F712" s="46" t="s">
        <v>132</v>
      </c>
      <c r="G712" s="46"/>
      <c r="H712" s="52">
        <f>H713</f>
        <v>3558</v>
      </c>
      <c r="I712" s="52">
        <f>I713</f>
        <v>0</v>
      </c>
      <c r="J712" s="100">
        <f t="shared" si="100"/>
        <v>3558</v>
      </c>
    </row>
    <row r="713" spans="2:10" ht="30">
      <c r="B713" s="70" t="s">
        <v>145</v>
      </c>
      <c r="C713" s="46" t="s">
        <v>74</v>
      </c>
      <c r="D713" s="46" t="s">
        <v>73</v>
      </c>
      <c r="E713" s="46" t="s">
        <v>219</v>
      </c>
      <c r="F713" s="46" t="s">
        <v>144</v>
      </c>
      <c r="G713" s="46"/>
      <c r="H713" s="52">
        <f>H714</f>
        <v>3558</v>
      </c>
      <c r="I713" s="52">
        <f>I714</f>
        <v>0</v>
      </c>
      <c r="J713" s="100">
        <f t="shared" si="100"/>
        <v>3558</v>
      </c>
    </row>
    <row r="714" spans="2:10" ht="15">
      <c r="B714" s="74" t="s">
        <v>120</v>
      </c>
      <c r="C714" s="47" t="s">
        <v>74</v>
      </c>
      <c r="D714" s="47" t="s">
        <v>73</v>
      </c>
      <c r="E714" s="47" t="s">
        <v>219</v>
      </c>
      <c r="F714" s="47" t="s">
        <v>144</v>
      </c>
      <c r="G714" s="47" t="s">
        <v>105</v>
      </c>
      <c r="H714" s="54">
        <f>'вед.прил 9'!I915</f>
        <v>3558</v>
      </c>
      <c r="I714" s="54">
        <f>'вед.прил 9'!J915</f>
        <v>0</v>
      </c>
      <c r="J714" s="101">
        <f t="shared" si="100"/>
        <v>3558</v>
      </c>
    </row>
    <row r="715" spans="2:10" ht="30">
      <c r="B715" s="70" t="s">
        <v>134</v>
      </c>
      <c r="C715" s="46" t="s">
        <v>74</v>
      </c>
      <c r="D715" s="46" t="s">
        <v>73</v>
      </c>
      <c r="E715" s="46" t="s">
        <v>219</v>
      </c>
      <c r="F715" s="46" t="s">
        <v>135</v>
      </c>
      <c r="G715" s="46"/>
      <c r="H715" s="52">
        <f>H716</f>
        <v>291</v>
      </c>
      <c r="I715" s="52">
        <f>I716</f>
        <v>80.3</v>
      </c>
      <c r="J715" s="100">
        <f t="shared" si="100"/>
        <v>371.3</v>
      </c>
    </row>
    <row r="716" spans="2:10" ht="30">
      <c r="B716" s="71" t="s">
        <v>138</v>
      </c>
      <c r="C716" s="46" t="s">
        <v>74</v>
      </c>
      <c r="D716" s="46" t="s">
        <v>73</v>
      </c>
      <c r="E716" s="46" t="s">
        <v>219</v>
      </c>
      <c r="F716" s="46" t="s">
        <v>137</v>
      </c>
      <c r="G716" s="46"/>
      <c r="H716" s="52">
        <f>H717</f>
        <v>291</v>
      </c>
      <c r="I716" s="52">
        <f>I717</f>
        <v>80.3</v>
      </c>
      <c r="J716" s="100">
        <f t="shared" si="100"/>
        <v>371.3</v>
      </c>
    </row>
    <row r="717" spans="2:10" ht="15">
      <c r="B717" s="72" t="s">
        <v>120</v>
      </c>
      <c r="C717" s="47" t="s">
        <v>74</v>
      </c>
      <c r="D717" s="47" t="s">
        <v>73</v>
      </c>
      <c r="E717" s="47" t="s">
        <v>219</v>
      </c>
      <c r="F717" s="47" t="s">
        <v>137</v>
      </c>
      <c r="G717" s="47" t="s">
        <v>105</v>
      </c>
      <c r="H717" s="54">
        <f>'вед.прил 9'!I918</f>
        <v>291</v>
      </c>
      <c r="I717" s="54">
        <f>'вед.прил 9'!J918</f>
        <v>80.3</v>
      </c>
      <c r="J717" s="101">
        <f t="shared" si="100"/>
        <v>371.3</v>
      </c>
    </row>
    <row r="718" spans="2:10" ht="15">
      <c r="B718" s="71" t="s">
        <v>147</v>
      </c>
      <c r="C718" s="46" t="s">
        <v>74</v>
      </c>
      <c r="D718" s="46" t="s">
        <v>73</v>
      </c>
      <c r="E718" s="46" t="s">
        <v>219</v>
      </c>
      <c r="F718" s="46" t="s">
        <v>146</v>
      </c>
      <c r="G718" s="46"/>
      <c r="H718" s="52">
        <f>H719</f>
        <v>5</v>
      </c>
      <c r="I718" s="52">
        <f>I719</f>
        <v>2</v>
      </c>
      <c r="J718" s="100">
        <f t="shared" si="100"/>
        <v>7</v>
      </c>
    </row>
    <row r="719" spans="2:10" ht="19.5" customHeight="1">
      <c r="B719" s="71" t="s">
        <v>149</v>
      </c>
      <c r="C719" s="46" t="s">
        <v>74</v>
      </c>
      <c r="D719" s="46" t="s">
        <v>73</v>
      </c>
      <c r="E719" s="46" t="s">
        <v>219</v>
      </c>
      <c r="F719" s="46" t="s">
        <v>148</v>
      </c>
      <c r="G719" s="46"/>
      <c r="H719" s="52">
        <f>H720</f>
        <v>5</v>
      </c>
      <c r="I719" s="52">
        <f>I720</f>
        <v>2</v>
      </c>
      <c r="J719" s="100">
        <f t="shared" si="100"/>
        <v>7</v>
      </c>
    </row>
    <row r="720" spans="2:10" ht="15">
      <c r="B720" s="74" t="s">
        <v>120</v>
      </c>
      <c r="C720" s="47" t="s">
        <v>74</v>
      </c>
      <c r="D720" s="47" t="s">
        <v>73</v>
      </c>
      <c r="E720" s="47" t="s">
        <v>219</v>
      </c>
      <c r="F720" s="47" t="s">
        <v>148</v>
      </c>
      <c r="G720" s="47" t="s">
        <v>105</v>
      </c>
      <c r="H720" s="54">
        <f>'вед.прил 9'!I921</f>
        <v>5</v>
      </c>
      <c r="I720" s="54">
        <f>'вед.прил 9'!J921</f>
        <v>2</v>
      </c>
      <c r="J720" s="101">
        <f t="shared" si="100"/>
        <v>7</v>
      </c>
    </row>
    <row r="721" spans="2:10" ht="15">
      <c r="B721" s="73" t="s">
        <v>67</v>
      </c>
      <c r="C721" s="48" t="s">
        <v>84</v>
      </c>
      <c r="D721" s="46"/>
      <c r="E721" s="46"/>
      <c r="F721" s="46"/>
      <c r="G721" s="46"/>
      <c r="H721" s="50">
        <f>H724+H730+H759+H802</f>
        <v>42416.2</v>
      </c>
      <c r="I721" s="50">
        <f>I724+I730+I759+I802</f>
        <v>1194.8</v>
      </c>
      <c r="J721" s="99">
        <f t="shared" si="100"/>
        <v>43611</v>
      </c>
    </row>
    <row r="722" spans="2:10" ht="15">
      <c r="B722" s="91" t="s">
        <v>120</v>
      </c>
      <c r="C722" s="48" t="s">
        <v>84</v>
      </c>
      <c r="D722" s="46"/>
      <c r="E722" s="46"/>
      <c r="F722" s="46"/>
      <c r="G722" s="48" t="s">
        <v>105</v>
      </c>
      <c r="H722" s="50">
        <f>H729+H739+H743+H758+H794+H754</f>
        <v>9255.099999999999</v>
      </c>
      <c r="I722" s="50">
        <f>I729+I739+I743+I758+I794+I754</f>
        <v>-259.20000000000005</v>
      </c>
      <c r="J722" s="99">
        <f t="shared" si="100"/>
        <v>8995.899999999998</v>
      </c>
    </row>
    <row r="723" spans="2:10" ht="15">
      <c r="B723" s="91" t="s">
        <v>121</v>
      </c>
      <c r="C723" s="48" t="s">
        <v>84</v>
      </c>
      <c r="D723" s="46"/>
      <c r="E723" s="46"/>
      <c r="F723" s="46"/>
      <c r="G723" s="48" t="s">
        <v>106</v>
      </c>
      <c r="H723" s="50">
        <f>H764+H768+H772+H776+H780+H782+H786+H790+H801+H807+H810+H735+H798+H750</f>
        <v>33161.100000000006</v>
      </c>
      <c r="I723" s="50">
        <f>I764+I768+I772+I776+I780+I782+I786+I790+I801+I807+I810+I735+I798+I750</f>
        <v>1454</v>
      </c>
      <c r="J723" s="99">
        <f t="shared" si="100"/>
        <v>34615.100000000006</v>
      </c>
    </row>
    <row r="724" spans="2:10" ht="14.25">
      <c r="B724" s="73" t="s">
        <v>68</v>
      </c>
      <c r="C724" s="48">
        <v>10</v>
      </c>
      <c r="D724" s="48" t="s">
        <v>70</v>
      </c>
      <c r="E724" s="48"/>
      <c r="F724" s="48"/>
      <c r="G724" s="48"/>
      <c r="H724" s="50">
        <f aca="true" t="shared" si="102" ref="H724:I728">H725</f>
        <v>7200</v>
      </c>
      <c r="I724" s="50">
        <f t="shared" si="102"/>
        <v>0</v>
      </c>
      <c r="J724" s="99">
        <f t="shared" si="100"/>
        <v>7200</v>
      </c>
    </row>
    <row r="725" spans="2:10" ht="15">
      <c r="B725" s="70" t="s">
        <v>40</v>
      </c>
      <c r="C725" s="46" t="s">
        <v>84</v>
      </c>
      <c r="D725" s="46" t="s">
        <v>70</v>
      </c>
      <c r="E725" s="46" t="s">
        <v>273</v>
      </c>
      <c r="F725" s="46"/>
      <c r="G725" s="46"/>
      <c r="H725" s="51">
        <f t="shared" si="102"/>
        <v>7200</v>
      </c>
      <c r="I725" s="51">
        <f t="shared" si="102"/>
        <v>0</v>
      </c>
      <c r="J725" s="100">
        <f t="shared" si="100"/>
        <v>7200</v>
      </c>
    </row>
    <row r="726" spans="2:10" ht="45">
      <c r="B726" s="70" t="s">
        <v>253</v>
      </c>
      <c r="C726" s="46">
        <v>10</v>
      </c>
      <c r="D726" s="46" t="s">
        <v>70</v>
      </c>
      <c r="E726" s="46" t="s">
        <v>337</v>
      </c>
      <c r="F726" s="46"/>
      <c r="G726" s="46"/>
      <c r="H726" s="51">
        <f t="shared" si="102"/>
        <v>7200</v>
      </c>
      <c r="I726" s="51">
        <f t="shared" si="102"/>
        <v>0</v>
      </c>
      <c r="J726" s="100">
        <f t="shared" si="100"/>
        <v>7200</v>
      </c>
    </row>
    <row r="727" spans="2:10" ht="30">
      <c r="B727" s="70" t="s">
        <v>151</v>
      </c>
      <c r="C727" s="46">
        <v>10</v>
      </c>
      <c r="D727" s="46" t="s">
        <v>70</v>
      </c>
      <c r="E727" s="46" t="s">
        <v>337</v>
      </c>
      <c r="F727" s="46" t="s">
        <v>150</v>
      </c>
      <c r="G727" s="46"/>
      <c r="H727" s="51">
        <f t="shared" si="102"/>
        <v>7200</v>
      </c>
      <c r="I727" s="51">
        <f t="shared" si="102"/>
        <v>0</v>
      </c>
      <c r="J727" s="100">
        <f t="shared" si="100"/>
        <v>7200</v>
      </c>
    </row>
    <row r="728" spans="2:10" ht="32.25" customHeight="1">
      <c r="B728" s="70" t="s">
        <v>223</v>
      </c>
      <c r="C728" s="46">
        <v>10</v>
      </c>
      <c r="D728" s="46" t="s">
        <v>70</v>
      </c>
      <c r="E728" s="46" t="s">
        <v>337</v>
      </c>
      <c r="F728" s="46" t="s">
        <v>154</v>
      </c>
      <c r="G728" s="46"/>
      <c r="H728" s="51">
        <f t="shared" si="102"/>
        <v>7200</v>
      </c>
      <c r="I728" s="51">
        <f t="shared" si="102"/>
        <v>0</v>
      </c>
      <c r="J728" s="100">
        <f t="shared" si="100"/>
        <v>7200</v>
      </c>
    </row>
    <row r="729" spans="2:10" ht="15">
      <c r="B729" s="72" t="s">
        <v>120</v>
      </c>
      <c r="C729" s="47">
        <v>10</v>
      </c>
      <c r="D729" s="47" t="s">
        <v>70</v>
      </c>
      <c r="E729" s="47" t="s">
        <v>337</v>
      </c>
      <c r="F729" s="47" t="s">
        <v>154</v>
      </c>
      <c r="G729" s="47" t="s">
        <v>105</v>
      </c>
      <c r="H729" s="53">
        <f>'вед.прил 9'!I559</f>
        <v>7200</v>
      </c>
      <c r="I729" s="53">
        <f>'вед.прил 9'!J559</f>
        <v>0</v>
      </c>
      <c r="J729" s="101">
        <f t="shared" si="100"/>
        <v>7200</v>
      </c>
    </row>
    <row r="730" spans="2:10" ht="14.25">
      <c r="B730" s="76" t="s">
        <v>82</v>
      </c>
      <c r="C730" s="48" t="s">
        <v>84</v>
      </c>
      <c r="D730" s="48" t="s">
        <v>71</v>
      </c>
      <c r="E730" s="48"/>
      <c r="F730" s="48"/>
      <c r="G730" s="48"/>
      <c r="H730" s="50">
        <f>H731+H744</f>
        <v>3065.5</v>
      </c>
      <c r="I730" s="50">
        <f>I731+I744</f>
        <v>1194.8</v>
      </c>
      <c r="J730" s="99">
        <f t="shared" si="100"/>
        <v>4260.3</v>
      </c>
    </row>
    <row r="731" spans="2:10" ht="15">
      <c r="B731" s="70" t="s">
        <v>40</v>
      </c>
      <c r="C731" s="46" t="s">
        <v>84</v>
      </c>
      <c r="D731" s="46" t="s">
        <v>71</v>
      </c>
      <c r="E731" s="46" t="s">
        <v>156</v>
      </c>
      <c r="F731" s="46"/>
      <c r="G731" s="46"/>
      <c r="H731" s="51">
        <f>H736+H740+H735</f>
        <v>1166.7</v>
      </c>
      <c r="I731" s="51">
        <f>I736+I740+I735</f>
        <v>0</v>
      </c>
      <c r="J731" s="100">
        <f t="shared" si="100"/>
        <v>1166.7</v>
      </c>
    </row>
    <row r="732" spans="2:10" ht="105">
      <c r="B732" s="132" t="s">
        <v>455</v>
      </c>
      <c r="C732" s="46" t="s">
        <v>84</v>
      </c>
      <c r="D732" s="46" t="s">
        <v>71</v>
      </c>
      <c r="E732" s="46" t="s">
        <v>456</v>
      </c>
      <c r="F732" s="46"/>
      <c r="G732" s="46"/>
      <c r="H732" s="51">
        <f aca="true" t="shared" si="103" ref="H732:I734">H733</f>
        <v>1034.7</v>
      </c>
      <c r="I732" s="51">
        <f t="shared" si="103"/>
        <v>0</v>
      </c>
      <c r="J732" s="100">
        <f t="shared" si="100"/>
        <v>1034.7</v>
      </c>
    </row>
    <row r="733" spans="2:10" ht="30">
      <c r="B733" s="71" t="s">
        <v>151</v>
      </c>
      <c r="C733" s="46" t="s">
        <v>84</v>
      </c>
      <c r="D733" s="46" t="s">
        <v>71</v>
      </c>
      <c r="E733" s="46" t="s">
        <v>456</v>
      </c>
      <c r="F733" s="46" t="s">
        <v>150</v>
      </c>
      <c r="G733" s="46"/>
      <c r="H733" s="51">
        <f t="shared" si="103"/>
        <v>1034.7</v>
      </c>
      <c r="I733" s="51">
        <f t="shared" si="103"/>
        <v>0</v>
      </c>
      <c r="J733" s="100">
        <f t="shared" si="100"/>
        <v>1034.7</v>
      </c>
    </row>
    <row r="734" spans="2:10" ht="30" customHeight="1">
      <c r="B734" s="71" t="s">
        <v>223</v>
      </c>
      <c r="C734" s="46" t="s">
        <v>84</v>
      </c>
      <c r="D734" s="46" t="s">
        <v>71</v>
      </c>
      <c r="E734" s="46" t="s">
        <v>456</v>
      </c>
      <c r="F734" s="46" t="s">
        <v>154</v>
      </c>
      <c r="G734" s="46"/>
      <c r="H734" s="51">
        <f t="shared" si="103"/>
        <v>1034.7</v>
      </c>
      <c r="I734" s="51">
        <f t="shared" si="103"/>
        <v>0</v>
      </c>
      <c r="J734" s="100">
        <f t="shared" si="100"/>
        <v>1034.7</v>
      </c>
    </row>
    <row r="735" spans="2:10" ht="15">
      <c r="B735" s="72" t="s">
        <v>121</v>
      </c>
      <c r="C735" s="47" t="s">
        <v>84</v>
      </c>
      <c r="D735" s="47" t="s">
        <v>71</v>
      </c>
      <c r="E735" s="47" t="s">
        <v>456</v>
      </c>
      <c r="F735" s="47" t="s">
        <v>154</v>
      </c>
      <c r="G735" s="47" t="s">
        <v>106</v>
      </c>
      <c r="H735" s="53">
        <f>'вед.прил 9'!I988</f>
        <v>1034.7</v>
      </c>
      <c r="I735" s="53">
        <f>'вед.прил 9'!J988</f>
        <v>0</v>
      </c>
      <c r="J735" s="101">
        <f t="shared" si="100"/>
        <v>1034.7</v>
      </c>
    </row>
    <row r="736" spans="2:10" ht="60">
      <c r="B736" s="79" t="s">
        <v>256</v>
      </c>
      <c r="C736" s="46" t="s">
        <v>84</v>
      </c>
      <c r="D736" s="46" t="s">
        <v>71</v>
      </c>
      <c r="E736" s="46" t="s">
        <v>334</v>
      </c>
      <c r="F736" s="46"/>
      <c r="G736" s="46"/>
      <c r="H736" s="51">
        <f aca="true" t="shared" si="104" ref="H736:I738">H737</f>
        <v>42</v>
      </c>
      <c r="I736" s="51">
        <f t="shared" si="104"/>
        <v>0</v>
      </c>
      <c r="J736" s="100">
        <f t="shared" si="100"/>
        <v>42</v>
      </c>
    </row>
    <row r="737" spans="2:10" ht="30">
      <c r="B737" s="70" t="s">
        <v>151</v>
      </c>
      <c r="C737" s="46">
        <v>10</v>
      </c>
      <c r="D737" s="46" t="s">
        <v>71</v>
      </c>
      <c r="E737" s="46" t="s">
        <v>334</v>
      </c>
      <c r="F737" s="46" t="s">
        <v>150</v>
      </c>
      <c r="G737" s="46"/>
      <c r="H737" s="51">
        <f t="shared" si="104"/>
        <v>42</v>
      </c>
      <c r="I737" s="51">
        <f t="shared" si="104"/>
        <v>0</v>
      </c>
      <c r="J737" s="100">
        <f t="shared" si="100"/>
        <v>42</v>
      </c>
    </row>
    <row r="738" spans="2:10" ht="30" customHeight="1">
      <c r="B738" s="70" t="s">
        <v>153</v>
      </c>
      <c r="C738" s="46">
        <v>10</v>
      </c>
      <c r="D738" s="46" t="s">
        <v>71</v>
      </c>
      <c r="E738" s="46" t="s">
        <v>334</v>
      </c>
      <c r="F738" s="46" t="s">
        <v>152</v>
      </c>
      <c r="G738" s="46"/>
      <c r="H738" s="51">
        <f t="shared" si="104"/>
        <v>42</v>
      </c>
      <c r="I738" s="51">
        <f t="shared" si="104"/>
        <v>0</v>
      </c>
      <c r="J738" s="100">
        <f t="shared" si="100"/>
        <v>42</v>
      </c>
    </row>
    <row r="739" spans="2:10" ht="22.5" customHeight="1">
      <c r="B739" s="72" t="s">
        <v>120</v>
      </c>
      <c r="C739" s="47">
        <v>10</v>
      </c>
      <c r="D739" s="47" t="s">
        <v>71</v>
      </c>
      <c r="E739" s="47" t="s">
        <v>334</v>
      </c>
      <c r="F739" s="47" t="s">
        <v>152</v>
      </c>
      <c r="G739" s="47" t="s">
        <v>105</v>
      </c>
      <c r="H739" s="53">
        <f>'вед.прил 9'!I565</f>
        <v>42</v>
      </c>
      <c r="I739" s="53">
        <f>'вед.прил 9'!J565</f>
        <v>0</v>
      </c>
      <c r="J739" s="101">
        <f t="shared" si="100"/>
        <v>42</v>
      </c>
    </row>
    <row r="740" spans="2:10" ht="108.75" customHeight="1">
      <c r="B740" s="79" t="s">
        <v>255</v>
      </c>
      <c r="C740" s="46" t="s">
        <v>84</v>
      </c>
      <c r="D740" s="46" t="s">
        <v>71</v>
      </c>
      <c r="E740" s="46" t="s">
        <v>335</v>
      </c>
      <c r="F740" s="46"/>
      <c r="G740" s="46"/>
      <c r="H740" s="51">
        <f aca="true" t="shared" si="105" ref="H740:I742">H741</f>
        <v>90</v>
      </c>
      <c r="I740" s="51">
        <f t="shared" si="105"/>
        <v>0</v>
      </c>
      <c r="J740" s="100">
        <f t="shared" si="100"/>
        <v>90</v>
      </c>
    </row>
    <row r="741" spans="2:10" ht="29.25" customHeight="1">
      <c r="B741" s="70" t="s">
        <v>151</v>
      </c>
      <c r="C741" s="46">
        <v>10</v>
      </c>
      <c r="D741" s="46" t="s">
        <v>71</v>
      </c>
      <c r="E741" s="46" t="s">
        <v>335</v>
      </c>
      <c r="F741" s="46" t="s">
        <v>150</v>
      </c>
      <c r="G741" s="46"/>
      <c r="H741" s="51">
        <f t="shared" si="105"/>
        <v>90</v>
      </c>
      <c r="I741" s="51">
        <f t="shared" si="105"/>
        <v>0</v>
      </c>
      <c r="J741" s="100">
        <f t="shared" si="100"/>
        <v>90</v>
      </c>
    </row>
    <row r="742" spans="2:10" ht="29.25" customHeight="1">
      <c r="B742" s="70" t="s">
        <v>223</v>
      </c>
      <c r="C742" s="46">
        <v>10</v>
      </c>
      <c r="D742" s="46" t="s">
        <v>71</v>
      </c>
      <c r="E742" s="46" t="s">
        <v>335</v>
      </c>
      <c r="F742" s="46" t="s">
        <v>154</v>
      </c>
      <c r="G742" s="46"/>
      <c r="H742" s="51">
        <f t="shared" si="105"/>
        <v>90</v>
      </c>
      <c r="I742" s="51">
        <f t="shared" si="105"/>
        <v>0</v>
      </c>
      <c r="J742" s="100">
        <f t="shared" si="100"/>
        <v>90</v>
      </c>
    </row>
    <row r="743" spans="2:10" ht="18" customHeight="1">
      <c r="B743" s="72" t="s">
        <v>120</v>
      </c>
      <c r="C743" s="47">
        <v>10</v>
      </c>
      <c r="D743" s="47" t="s">
        <v>71</v>
      </c>
      <c r="E743" s="47" t="s">
        <v>336</v>
      </c>
      <c r="F743" s="47" t="s">
        <v>154</v>
      </c>
      <c r="G743" s="47" t="s">
        <v>105</v>
      </c>
      <c r="H743" s="53">
        <f>'вед.прил 9'!I569</f>
        <v>90</v>
      </c>
      <c r="I743" s="53">
        <f>'вед.прил 9'!J569</f>
        <v>0</v>
      </c>
      <c r="J743" s="101">
        <f t="shared" si="100"/>
        <v>90</v>
      </c>
    </row>
    <row r="744" spans="2:10" ht="45">
      <c r="B744" s="71" t="s">
        <v>41</v>
      </c>
      <c r="C744" s="46" t="s">
        <v>84</v>
      </c>
      <c r="D744" s="46" t="s">
        <v>71</v>
      </c>
      <c r="E744" s="46" t="s">
        <v>291</v>
      </c>
      <c r="F744" s="46"/>
      <c r="G744" s="46"/>
      <c r="H744" s="51">
        <f>H745</f>
        <v>1898.8</v>
      </c>
      <c r="I744" s="51">
        <f>I745</f>
        <v>1194.8</v>
      </c>
      <c r="J744" s="100">
        <f t="shared" si="100"/>
        <v>3093.6</v>
      </c>
    </row>
    <row r="745" spans="2:10" ht="30">
      <c r="B745" s="71" t="s">
        <v>290</v>
      </c>
      <c r="C745" s="46" t="s">
        <v>84</v>
      </c>
      <c r="D745" s="46" t="s">
        <v>71</v>
      </c>
      <c r="E745" s="46" t="s">
        <v>293</v>
      </c>
      <c r="F745" s="46"/>
      <c r="G745" s="46"/>
      <c r="H745" s="51">
        <f>H746</f>
        <v>1898.8</v>
      </c>
      <c r="I745" s="51">
        <f>I746</f>
        <v>1194.8</v>
      </c>
      <c r="J745" s="100">
        <f t="shared" si="100"/>
        <v>3093.6</v>
      </c>
    </row>
    <row r="746" spans="2:10" ht="75">
      <c r="B746" s="71" t="s">
        <v>292</v>
      </c>
      <c r="C746" s="46" t="s">
        <v>84</v>
      </c>
      <c r="D746" s="46" t="s">
        <v>71</v>
      </c>
      <c r="E746" s="46" t="s">
        <v>294</v>
      </c>
      <c r="F746" s="46"/>
      <c r="G746" s="46"/>
      <c r="H746" s="51">
        <f>H755+H747+H751</f>
        <v>1898.8</v>
      </c>
      <c r="I746" s="51">
        <f>I755+I747+I751</f>
        <v>1194.8</v>
      </c>
      <c r="J746" s="100">
        <f t="shared" si="100"/>
        <v>3093.6</v>
      </c>
    </row>
    <row r="747" spans="2:10" ht="15">
      <c r="B747" s="71" t="s">
        <v>301</v>
      </c>
      <c r="C747" s="46" t="s">
        <v>84</v>
      </c>
      <c r="D747" s="46" t="s">
        <v>71</v>
      </c>
      <c r="E747" s="47" t="s">
        <v>521</v>
      </c>
      <c r="F747" s="46"/>
      <c r="G747" s="46"/>
      <c r="H747" s="51">
        <f aca="true" t="shared" si="106" ref="H747:I749">H748</f>
        <v>0</v>
      </c>
      <c r="I747" s="51">
        <f t="shared" si="106"/>
        <v>1454</v>
      </c>
      <c r="J747" s="100">
        <f>H747+I747</f>
        <v>1454</v>
      </c>
    </row>
    <row r="748" spans="2:10" ht="30">
      <c r="B748" s="71" t="s">
        <v>151</v>
      </c>
      <c r="C748" s="46" t="s">
        <v>84</v>
      </c>
      <c r="D748" s="46" t="s">
        <v>71</v>
      </c>
      <c r="E748" s="47" t="s">
        <v>521</v>
      </c>
      <c r="F748" s="46" t="s">
        <v>150</v>
      </c>
      <c r="G748" s="46"/>
      <c r="H748" s="51">
        <f t="shared" si="106"/>
        <v>0</v>
      </c>
      <c r="I748" s="51">
        <f t="shared" si="106"/>
        <v>1454</v>
      </c>
      <c r="J748" s="100">
        <f>H748+I748</f>
        <v>1454</v>
      </c>
    </row>
    <row r="749" spans="2:10" ht="31.5" customHeight="1">
      <c r="B749" s="71" t="s">
        <v>223</v>
      </c>
      <c r="C749" s="46" t="s">
        <v>84</v>
      </c>
      <c r="D749" s="46" t="s">
        <v>71</v>
      </c>
      <c r="E749" s="47" t="s">
        <v>521</v>
      </c>
      <c r="F749" s="46" t="s">
        <v>154</v>
      </c>
      <c r="G749" s="46"/>
      <c r="H749" s="51">
        <f t="shared" si="106"/>
        <v>0</v>
      </c>
      <c r="I749" s="51">
        <f t="shared" si="106"/>
        <v>1454</v>
      </c>
      <c r="J749" s="100">
        <f>H749+I749</f>
        <v>1454</v>
      </c>
    </row>
    <row r="750" spans="2:10" ht="15">
      <c r="B750" s="72" t="s">
        <v>121</v>
      </c>
      <c r="C750" s="47" t="s">
        <v>84</v>
      </c>
      <c r="D750" s="47" t="s">
        <v>71</v>
      </c>
      <c r="E750" s="47" t="s">
        <v>521</v>
      </c>
      <c r="F750" s="47" t="s">
        <v>154</v>
      </c>
      <c r="G750" s="47" t="s">
        <v>106</v>
      </c>
      <c r="H750" s="53">
        <f>'вед.прил 9'!I995</f>
        <v>0</v>
      </c>
      <c r="I750" s="53">
        <f>'вед.прил 9'!J995</f>
        <v>1454</v>
      </c>
      <c r="J750" s="101">
        <f>'вед.прил 9'!K995</f>
        <v>1454</v>
      </c>
    </row>
    <row r="751" spans="2:10" ht="15">
      <c r="B751" s="71" t="s">
        <v>301</v>
      </c>
      <c r="C751" s="46" t="s">
        <v>84</v>
      </c>
      <c r="D751" s="46" t="s">
        <v>71</v>
      </c>
      <c r="E751" s="46" t="s">
        <v>520</v>
      </c>
      <c r="F751" s="46"/>
      <c r="G751" s="46"/>
      <c r="H751" s="51">
        <f aca="true" t="shared" si="107" ref="H751:I753">H752</f>
        <v>0</v>
      </c>
      <c r="I751" s="51">
        <f t="shared" si="107"/>
        <v>1639.6</v>
      </c>
      <c r="J751" s="100">
        <f>H751+I751</f>
        <v>1639.6</v>
      </c>
    </row>
    <row r="752" spans="2:10" ht="30">
      <c r="B752" s="71" t="s">
        <v>151</v>
      </c>
      <c r="C752" s="46" t="s">
        <v>84</v>
      </c>
      <c r="D752" s="46" t="s">
        <v>71</v>
      </c>
      <c r="E752" s="46" t="s">
        <v>520</v>
      </c>
      <c r="F752" s="46" t="s">
        <v>150</v>
      </c>
      <c r="G752" s="46"/>
      <c r="H752" s="51">
        <f t="shared" si="107"/>
        <v>0</v>
      </c>
      <c r="I752" s="51">
        <f t="shared" si="107"/>
        <v>1639.6</v>
      </c>
      <c r="J752" s="100">
        <f>H752+I752</f>
        <v>1639.6</v>
      </c>
    </row>
    <row r="753" spans="2:10" ht="36.75" customHeight="1">
      <c r="B753" s="71" t="s">
        <v>223</v>
      </c>
      <c r="C753" s="46" t="s">
        <v>84</v>
      </c>
      <c r="D753" s="46" t="s">
        <v>71</v>
      </c>
      <c r="E753" s="46" t="s">
        <v>520</v>
      </c>
      <c r="F753" s="46" t="s">
        <v>154</v>
      </c>
      <c r="G753" s="46"/>
      <c r="H753" s="51">
        <f t="shared" si="107"/>
        <v>0</v>
      </c>
      <c r="I753" s="51">
        <f t="shared" si="107"/>
        <v>1639.6</v>
      </c>
      <c r="J753" s="100">
        <f>H753+I753</f>
        <v>1639.6</v>
      </c>
    </row>
    <row r="754" spans="2:10" ht="15">
      <c r="B754" s="72" t="s">
        <v>120</v>
      </c>
      <c r="C754" s="47" t="s">
        <v>84</v>
      </c>
      <c r="D754" s="47" t="s">
        <v>71</v>
      </c>
      <c r="E754" s="47" t="s">
        <v>520</v>
      </c>
      <c r="F754" s="47" t="s">
        <v>154</v>
      </c>
      <c r="G754" s="47" t="s">
        <v>105</v>
      </c>
      <c r="H754" s="53">
        <f>'вед.прил 9'!I999</f>
        <v>0</v>
      </c>
      <c r="I754" s="53">
        <f>'вед.прил 9'!J999</f>
        <v>1639.6</v>
      </c>
      <c r="J754" s="101">
        <f>'вед.прил 9'!K999</f>
        <v>1639.6</v>
      </c>
    </row>
    <row r="755" spans="2:10" ht="15">
      <c r="B755" s="71" t="s">
        <v>301</v>
      </c>
      <c r="C755" s="46" t="s">
        <v>84</v>
      </c>
      <c r="D755" s="46" t="s">
        <v>71</v>
      </c>
      <c r="E755" s="46" t="s">
        <v>295</v>
      </c>
      <c r="F755" s="46"/>
      <c r="G755" s="46"/>
      <c r="H755" s="51">
        <f>H757</f>
        <v>1898.8</v>
      </c>
      <c r="I755" s="51">
        <f>I757</f>
        <v>-1898.8</v>
      </c>
      <c r="J755" s="100">
        <f t="shared" si="100"/>
        <v>0</v>
      </c>
    </row>
    <row r="756" spans="2:10" ht="30">
      <c r="B756" s="71" t="s">
        <v>151</v>
      </c>
      <c r="C756" s="46" t="s">
        <v>84</v>
      </c>
      <c r="D756" s="46" t="s">
        <v>71</v>
      </c>
      <c r="E756" s="46" t="s">
        <v>295</v>
      </c>
      <c r="F756" s="46" t="s">
        <v>150</v>
      </c>
      <c r="G756" s="46"/>
      <c r="H756" s="51">
        <f>H757</f>
        <v>1898.8</v>
      </c>
      <c r="I756" s="51">
        <f>I757</f>
        <v>-1898.8</v>
      </c>
      <c r="J756" s="100">
        <f t="shared" si="100"/>
        <v>0</v>
      </c>
    </row>
    <row r="757" spans="2:10" ht="28.5" customHeight="1">
      <c r="B757" s="71" t="s">
        <v>223</v>
      </c>
      <c r="C757" s="46" t="s">
        <v>84</v>
      </c>
      <c r="D757" s="46" t="s">
        <v>71</v>
      </c>
      <c r="E757" s="46" t="s">
        <v>295</v>
      </c>
      <c r="F757" s="46" t="s">
        <v>154</v>
      </c>
      <c r="G757" s="46"/>
      <c r="H757" s="51">
        <f>H758</f>
        <v>1898.8</v>
      </c>
      <c r="I757" s="51">
        <f>I758</f>
        <v>-1898.8</v>
      </c>
      <c r="J757" s="100">
        <f t="shared" si="100"/>
        <v>0</v>
      </c>
    </row>
    <row r="758" spans="2:10" ht="20.25" customHeight="1">
      <c r="B758" s="72" t="s">
        <v>120</v>
      </c>
      <c r="C758" s="47" t="s">
        <v>84</v>
      </c>
      <c r="D758" s="47" t="s">
        <v>71</v>
      </c>
      <c r="E758" s="47" t="s">
        <v>295</v>
      </c>
      <c r="F758" s="47" t="s">
        <v>154</v>
      </c>
      <c r="G758" s="47" t="s">
        <v>105</v>
      </c>
      <c r="H758" s="53">
        <f>'вед.прил 9'!I1003</f>
        <v>1898.8</v>
      </c>
      <c r="I758" s="53">
        <f>'вед.прил 9'!J1003</f>
        <v>-1898.8</v>
      </c>
      <c r="J758" s="101">
        <f t="shared" si="100"/>
        <v>0</v>
      </c>
    </row>
    <row r="759" spans="2:10" ht="14.25">
      <c r="B759" s="73" t="s">
        <v>125</v>
      </c>
      <c r="C759" s="48" t="s">
        <v>84</v>
      </c>
      <c r="D759" s="48" t="s">
        <v>73</v>
      </c>
      <c r="E759" s="48"/>
      <c r="F759" s="48"/>
      <c r="G759" s="48"/>
      <c r="H759" s="50">
        <f>H760</f>
        <v>29725.7</v>
      </c>
      <c r="I759" s="50">
        <f>I760</f>
        <v>0</v>
      </c>
      <c r="J759" s="99">
        <f t="shared" si="100"/>
        <v>29725.7</v>
      </c>
    </row>
    <row r="760" spans="2:10" ht="15">
      <c r="B760" s="70" t="s">
        <v>40</v>
      </c>
      <c r="C760" s="46" t="s">
        <v>84</v>
      </c>
      <c r="D760" s="46" t="s">
        <v>73</v>
      </c>
      <c r="E760" s="46" t="s">
        <v>273</v>
      </c>
      <c r="F760" s="46"/>
      <c r="G760" s="46"/>
      <c r="H760" s="51">
        <f>H761+H765+H769+H773+H777+H783+H787+H791+H795</f>
        <v>29725.7</v>
      </c>
      <c r="I760" s="51">
        <f>I761+I765+I769+I773+I777+I783+I787+I791+I795</f>
        <v>0</v>
      </c>
      <c r="J760" s="100">
        <f t="shared" si="100"/>
        <v>29725.7</v>
      </c>
    </row>
    <row r="761" spans="2:10" ht="60">
      <c r="B761" s="107" t="s">
        <v>38</v>
      </c>
      <c r="C761" s="46" t="s">
        <v>84</v>
      </c>
      <c r="D761" s="46" t="s">
        <v>73</v>
      </c>
      <c r="E761" s="46" t="s">
        <v>333</v>
      </c>
      <c r="F761" s="46"/>
      <c r="G761" s="46"/>
      <c r="H761" s="51">
        <f aca="true" t="shared" si="108" ref="H761:I763">H762</f>
        <v>564.3</v>
      </c>
      <c r="I761" s="51">
        <f t="shared" si="108"/>
        <v>0</v>
      </c>
      <c r="J761" s="100">
        <f t="shared" si="100"/>
        <v>564.3</v>
      </c>
    </row>
    <row r="762" spans="2:10" ht="30">
      <c r="B762" s="70" t="s">
        <v>151</v>
      </c>
      <c r="C762" s="46" t="s">
        <v>84</v>
      </c>
      <c r="D762" s="46" t="s">
        <v>73</v>
      </c>
      <c r="E762" s="46" t="s">
        <v>333</v>
      </c>
      <c r="F762" s="46" t="s">
        <v>150</v>
      </c>
      <c r="G762" s="46"/>
      <c r="H762" s="51">
        <f t="shared" si="108"/>
        <v>564.3</v>
      </c>
      <c r="I762" s="51">
        <f t="shared" si="108"/>
        <v>0</v>
      </c>
      <c r="J762" s="100">
        <f t="shared" si="100"/>
        <v>564.3</v>
      </c>
    </row>
    <row r="763" spans="2:10" ht="30.75" customHeight="1">
      <c r="B763" s="70" t="s">
        <v>153</v>
      </c>
      <c r="C763" s="46" t="s">
        <v>84</v>
      </c>
      <c r="D763" s="46" t="s">
        <v>73</v>
      </c>
      <c r="E763" s="46" t="s">
        <v>333</v>
      </c>
      <c r="F763" s="46" t="s">
        <v>152</v>
      </c>
      <c r="G763" s="46"/>
      <c r="H763" s="51">
        <f t="shared" si="108"/>
        <v>564.3</v>
      </c>
      <c r="I763" s="51">
        <f t="shared" si="108"/>
        <v>0</v>
      </c>
      <c r="J763" s="100">
        <f t="shared" si="100"/>
        <v>564.3</v>
      </c>
    </row>
    <row r="764" spans="2:10" ht="15">
      <c r="B764" s="72" t="s">
        <v>121</v>
      </c>
      <c r="C764" s="47" t="s">
        <v>84</v>
      </c>
      <c r="D764" s="47" t="s">
        <v>73</v>
      </c>
      <c r="E764" s="47" t="s">
        <v>333</v>
      </c>
      <c r="F764" s="47" t="s">
        <v>152</v>
      </c>
      <c r="G764" s="47" t="s">
        <v>106</v>
      </c>
      <c r="H764" s="53">
        <f>'вед.прил 9'!I575</f>
        <v>564.3</v>
      </c>
      <c r="I764" s="53">
        <f>'вед.прил 9'!J575</f>
        <v>0</v>
      </c>
      <c r="J764" s="101">
        <f t="shared" si="100"/>
        <v>564.3</v>
      </c>
    </row>
    <row r="765" spans="2:10" ht="90">
      <c r="B765" s="128" t="s">
        <v>440</v>
      </c>
      <c r="C765" s="46" t="s">
        <v>84</v>
      </c>
      <c r="D765" s="46" t="s">
        <v>73</v>
      </c>
      <c r="E765" s="102" t="s">
        <v>439</v>
      </c>
      <c r="F765" s="47"/>
      <c r="G765" s="47"/>
      <c r="H765" s="51">
        <f aca="true" t="shared" si="109" ref="H765:I767">H766</f>
        <v>3793.8</v>
      </c>
      <c r="I765" s="51">
        <f t="shared" si="109"/>
        <v>0</v>
      </c>
      <c r="J765" s="100">
        <f t="shared" si="100"/>
        <v>3793.8</v>
      </c>
    </row>
    <row r="766" spans="2:10" ht="30">
      <c r="B766" s="70" t="s">
        <v>417</v>
      </c>
      <c r="C766" s="46" t="s">
        <v>84</v>
      </c>
      <c r="D766" s="46" t="s">
        <v>73</v>
      </c>
      <c r="E766" s="102" t="s">
        <v>439</v>
      </c>
      <c r="F766" s="46" t="s">
        <v>228</v>
      </c>
      <c r="G766" s="47"/>
      <c r="H766" s="51">
        <f t="shared" si="109"/>
        <v>3793.8</v>
      </c>
      <c r="I766" s="51">
        <f t="shared" si="109"/>
        <v>0</v>
      </c>
      <c r="J766" s="100">
        <f t="shared" si="100"/>
        <v>3793.8</v>
      </c>
    </row>
    <row r="767" spans="2:10" ht="15">
      <c r="B767" s="70" t="s">
        <v>37</v>
      </c>
      <c r="C767" s="46" t="s">
        <v>84</v>
      </c>
      <c r="D767" s="46" t="s">
        <v>73</v>
      </c>
      <c r="E767" s="102" t="s">
        <v>439</v>
      </c>
      <c r="F767" s="46" t="s">
        <v>36</v>
      </c>
      <c r="G767" s="47"/>
      <c r="H767" s="51">
        <f t="shared" si="109"/>
        <v>3793.8</v>
      </c>
      <c r="I767" s="51">
        <f t="shared" si="109"/>
        <v>0</v>
      </c>
      <c r="J767" s="100">
        <f t="shared" si="100"/>
        <v>3793.8</v>
      </c>
    </row>
    <row r="768" spans="2:10" ht="16.5" customHeight="1">
      <c r="B768" s="72" t="s">
        <v>121</v>
      </c>
      <c r="C768" s="47" t="s">
        <v>84</v>
      </c>
      <c r="D768" s="47" t="s">
        <v>73</v>
      </c>
      <c r="E768" s="119" t="s">
        <v>439</v>
      </c>
      <c r="F768" s="47" t="s">
        <v>36</v>
      </c>
      <c r="G768" s="47" t="s">
        <v>106</v>
      </c>
      <c r="H768" s="53">
        <f>'вед.прил 9'!I323</f>
        <v>3793.8</v>
      </c>
      <c r="I768" s="53">
        <f>'вед.прил 9'!J323</f>
        <v>0</v>
      </c>
      <c r="J768" s="101">
        <f t="shared" si="100"/>
        <v>3793.8</v>
      </c>
    </row>
    <row r="769" spans="2:10" ht="105">
      <c r="B769" s="71" t="s">
        <v>39</v>
      </c>
      <c r="C769" s="46" t="s">
        <v>84</v>
      </c>
      <c r="D769" s="46" t="s">
        <v>73</v>
      </c>
      <c r="E769" s="46" t="s">
        <v>20</v>
      </c>
      <c r="F769" s="46"/>
      <c r="G769" s="46"/>
      <c r="H769" s="51">
        <f aca="true" t="shared" si="110" ref="H769:I771">H770</f>
        <v>186.9</v>
      </c>
      <c r="I769" s="51">
        <f t="shared" si="110"/>
        <v>0</v>
      </c>
      <c r="J769" s="100">
        <f t="shared" si="100"/>
        <v>186.9</v>
      </c>
    </row>
    <row r="770" spans="2:10" ht="33" customHeight="1">
      <c r="B770" s="70" t="s">
        <v>151</v>
      </c>
      <c r="C770" s="46" t="s">
        <v>84</v>
      </c>
      <c r="D770" s="46" t="s">
        <v>73</v>
      </c>
      <c r="E770" s="46" t="s">
        <v>20</v>
      </c>
      <c r="F770" s="46" t="s">
        <v>150</v>
      </c>
      <c r="G770" s="46"/>
      <c r="H770" s="51">
        <f t="shared" si="110"/>
        <v>186.9</v>
      </c>
      <c r="I770" s="51">
        <f t="shared" si="110"/>
        <v>0</v>
      </c>
      <c r="J770" s="100">
        <f t="shared" si="100"/>
        <v>186.9</v>
      </c>
    </row>
    <row r="771" spans="2:10" ht="30">
      <c r="B771" s="70" t="s">
        <v>153</v>
      </c>
      <c r="C771" s="46" t="s">
        <v>84</v>
      </c>
      <c r="D771" s="46" t="s">
        <v>73</v>
      </c>
      <c r="E771" s="46" t="s">
        <v>20</v>
      </c>
      <c r="F771" s="46" t="s">
        <v>152</v>
      </c>
      <c r="G771" s="46"/>
      <c r="H771" s="51">
        <f t="shared" si="110"/>
        <v>186.9</v>
      </c>
      <c r="I771" s="51">
        <f t="shared" si="110"/>
        <v>0</v>
      </c>
      <c r="J771" s="100">
        <f t="shared" si="100"/>
        <v>186.9</v>
      </c>
    </row>
    <row r="772" spans="2:10" ht="15">
      <c r="B772" s="72" t="s">
        <v>121</v>
      </c>
      <c r="C772" s="47" t="s">
        <v>84</v>
      </c>
      <c r="D772" s="47" t="s">
        <v>73</v>
      </c>
      <c r="E772" s="47" t="s">
        <v>20</v>
      </c>
      <c r="F772" s="47" t="s">
        <v>152</v>
      </c>
      <c r="G772" s="47" t="s">
        <v>106</v>
      </c>
      <c r="H772" s="53">
        <f>'вед.прил 9'!I229</f>
        <v>186.9</v>
      </c>
      <c r="I772" s="53">
        <f>'вед.прил 9'!J229</f>
        <v>0</v>
      </c>
      <c r="J772" s="101">
        <f t="shared" si="100"/>
        <v>186.9</v>
      </c>
    </row>
    <row r="773" spans="2:10" ht="135">
      <c r="B773" s="108" t="s">
        <v>231</v>
      </c>
      <c r="C773" s="46" t="s">
        <v>84</v>
      </c>
      <c r="D773" s="46" t="s">
        <v>73</v>
      </c>
      <c r="E773" s="46" t="s">
        <v>332</v>
      </c>
      <c r="F773" s="46"/>
      <c r="G773" s="46"/>
      <c r="H773" s="51">
        <f aca="true" t="shared" si="111" ref="H773:I775">H774</f>
        <v>172.5</v>
      </c>
      <c r="I773" s="51">
        <f t="shared" si="111"/>
        <v>0</v>
      </c>
      <c r="J773" s="100">
        <f t="shared" si="100"/>
        <v>172.5</v>
      </c>
    </row>
    <row r="774" spans="2:10" ht="30">
      <c r="B774" s="70" t="s">
        <v>151</v>
      </c>
      <c r="C774" s="46">
        <v>10</v>
      </c>
      <c r="D774" s="46" t="s">
        <v>73</v>
      </c>
      <c r="E774" s="46" t="s">
        <v>332</v>
      </c>
      <c r="F774" s="46" t="s">
        <v>150</v>
      </c>
      <c r="G774" s="46"/>
      <c r="H774" s="51">
        <f t="shared" si="111"/>
        <v>172.5</v>
      </c>
      <c r="I774" s="51">
        <f t="shared" si="111"/>
        <v>0</v>
      </c>
      <c r="J774" s="100">
        <f t="shared" si="100"/>
        <v>172.5</v>
      </c>
    </row>
    <row r="775" spans="2:10" ht="33" customHeight="1">
      <c r="B775" s="70" t="s">
        <v>223</v>
      </c>
      <c r="C775" s="46">
        <v>10</v>
      </c>
      <c r="D775" s="46" t="s">
        <v>73</v>
      </c>
      <c r="E775" s="46" t="s">
        <v>332</v>
      </c>
      <c r="F775" s="46" t="s">
        <v>154</v>
      </c>
      <c r="G775" s="46"/>
      <c r="H775" s="51">
        <f t="shared" si="111"/>
        <v>172.5</v>
      </c>
      <c r="I775" s="51">
        <f t="shared" si="111"/>
        <v>0</v>
      </c>
      <c r="J775" s="100">
        <f t="shared" si="100"/>
        <v>172.5</v>
      </c>
    </row>
    <row r="776" spans="2:10" ht="15.75" customHeight="1">
      <c r="B776" s="72" t="s">
        <v>121</v>
      </c>
      <c r="C776" s="47">
        <v>10</v>
      </c>
      <c r="D776" s="47" t="s">
        <v>73</v>
      </c>
      <c r="E776" s="47" t="s">
        <v>332</v>
      </c>
      <c r="F776" s="47" t="s">
        <v>154</v>
      </c>
      <c r="G776" s="47" t="s">
        <v>106</v>
      </c>
      <c r="H776" s="53">
        <f>'вед.прил 9'!I579</f>
        <v>172.5</v>
      </c>
      <c r="I776" s="53">
        <f>'вед.прил 9'!J579</f>
        <v>0</v>
      </c>
      <c r="J776" s="101">
        <f t="shared" si="100"/>
        <v>172.5</v>
      </c>
    </row>
    <row r="777" spans="2:10" ht="75">
      <c r="B777" s="107" t="s">
        <v>238</v>
      </c>
      <c r="C777" s="46" t="s">
        <v>84</v>
      </c>
      <c r="D777" s="46" t="s">
        <v>73</v>
      </c>
      <c r="E777" s="46" t="s">
        <v>331</v>
      </c>
      <c r="F777" s="46"/>
      <c r="G777" s="46"/>
      <c r="H777" s="51">
        <f>H778</f>
        <v>12270.9</v>
      </c>
      <c r="I777" s="51">
        <f>I778</f>
        <v>0</v>
      </c>
      <c r="J777" s="100">
        <f aca="true" t="shared" si="112" ref="J777:J847">H777+I777</f>
        <v>12270.9</v>
      </c>
    </row>
    <row r="778" spans="2:10" ht="29.25" customHeight="1">
      <c r="B778" s="70" t="s">
        <v>151</v>
      </c>
      <c r="C778" s="46">
        <v>10</v>
      </c>
      <c r="D778" s="46" t="s">
        <v>73</v>
      </c>
      <c r="E778" s="46" t="s">
        <v>331</v>
      </c>
      <c r="F778" s="46" t="s">
        <v>150</v>
      </c>
      <c r="G778" s="46"/>
      <c r="H778" s="51">
        <f>H779+H781</f>
        <v>12270.9</v>
      </c>
      <c r="I778" s="51">
        <f>I779+I781</f>
        <v>0</v>
      </c>
      <c r="J778" s="100">
        <f t="shared" si="112"/>
        <v>12270.9</v>
      </c>
    </row>
    <row r="779" spans="2:10" ht="30">
      <c r="B779" s="70" t="s">
        <v>153</v>
      </c>
      <c r="C779" s="46">
        <v>10</v>
      </c>
      <c r="D779" s="46" t="s">
        <v>73</v>
      </c>
      <c r="E779" s="46" t="s">
        <v>331</v>
      </c>
      <c r="F779" s="46" t="s">
        <v>152</v>
      </c>
      <c r="G779" s="46"/>
      <c r="H779" s="51">
        <f>H780</f>
        <v>9615.9</v>
      </c>
      <c r="I779" s="51">
        <f>I780</f>
        <v>0</v>
      </c>
      <c r="J779" s="100">
        <f t="shared" si="112"/>
        <v>9615.9</v>
      </c>
    </row>
    <row r="780" spans="2:10" ht="17.25" customHeight="1">
      <c r="B780" s="72" t="s">
        <v>121</v>
      </c>
      <c r="C780" s="47">
        <v>10</v>
      </c>
      <c r="D780" s="47" t="s">
        <v>73</v>
      </c>
      <c r="E780" s="47" t="s">
        <v>331</v>
      </c>
      <c r="F780" s="47" t="s">
        <v>152</v>
      </c>
      <c r="G780" s="47" t="s">
        <v>106</v>
      </c>
      <c r="H780" s="53">
        <f>'вед.прил 9'!I583</f>
        <v>9615.9</v>
      </c>
      <c r="I780" s="53">
        <f>'вед.прил 9'!J583</f>
        <v>0</v>
      </c>
      <c r="J780" s="101">
        <f t="shared" si="112"/>
        <v>9615.9</v>
      </c>
    </row>
    <row r="781" spans="2:10" ht="33.75" customHeight="1">
      <c r="B781" s="70" t="s">
        <v>223</v>
      </c>
      <c r="C781" s="46">
        <v>10</v>
      </c>
      <c r="D781" s="46" t="s">
        <v>73</v>
      </c>
      <c r="E781" s="46" t="s">
        <v>331</v>
      </c>
      <c r="F781" s="46" t="s">
        <v>154</v>
      </c>
      <c r="G781" s="47"/>
      <c r="H781" s="51">
        <f>H782</f>
        <v>2655</v>
      </c>
      <c r="I781" s="51">
        <f>I782</f>
        <v>0</v>
      </c>
      <c r="J781" s="100">
        <f t="shared" si="112"/>
        <v>2655</v>
      </c>
    </row>
    <row r="782" spans="2:10" ht="15">
      <c r="B782" s="72" t="s">
        <v>121</v>
      </c>
      <c r="C782" s="47">
        <v>10</v>
      </c>
      <c r="D782" s="47" t="s">
        <v>73</v>
      </c>
      <c r="E782" s="47" t="s">
        <v>331</v>
      </c>
      <c r="F782" s="47" t="s">
        <v>154</v>
      </c>
      <c r="G782" s="47" t="s">
        <v>106</v>
      </c>
      <c r="H782" s="53">
        <f>'вед.прил 9'!I585</f>
        <v>2655</v>
      </c>
      <c r="I782" s="53">
        <f>'вед.прил 9'!J585</f>
        <v>0</v>
      </c>
      <c r="J782" s="101">
        <f t="shared" si="112"/>
        <v>2655</v>
      </c>
    </row>
    <row r="783" spans="2:10" ht="258.75" customHeight="1">
      <c r="B783" s="71" t="s">
        <v>451</v>
      </c>
      <c r="C783" s="47" t="s">
        <v>84</v>
      </c>
      <c r="D783" s="47" t="s">
        <v>73</v>
      </c>
      <c r="E783" s="46" t="s">
        <v>330</v>
      </c>
      <c r="F783" s="46"/>
      <c r="G783" s="46"/>
      <c r="H783" s="51">
        <f aca="true" t="shared" si="113" ref="H783:I785">H784</f>
        <v>200</v>
      </c>
      <c r="I783" s="51">
        <f t="shared" si="113"/>
        <v>0</v>
      </c>
      <c r="J783" s="100">
        <f t="shared" si="112"/>
        <v>200</v>
      </c>
    </row>
    <row r="784" spans="2:10" ht="30">
      <c r="B784" s="70" t="s">
        <v>151</v>
      </c>
      <c r="C784" s="46">
        <v>10</v>
      </c>
      <c r="D784" s="46" t="s">
        <v>73</v>
      </c>
      <c r="E784" s="46" t="s">
        <v>330</v>
      </c>
      <c r="F784" s="46" t="s">
        <v>150</v>
      </c>
      <c r="G784" s="46"/>
      <c r="H784" s="100">
        <f t="shared" si="113"/>
        <v>200</v>
      </c>
      <c r="I784" s="100">
        <f t="shared" si="113"/>
        <v>0</v>
      </c>
      <c r="J784" s="100">
        <f t="shared" si="112"/>
        <v>200</v>
      </c>
    </row>
    <row r="785" spans="2:10" ht="32.25" customHeight="1">
      <c r="B785" s="70" t="s">
        <v>223</v>
      </c>
      <c r="C785" s="46">
        <v>10</v>
      </c>
      <c r="D785" s="46" t="s">
        <v>73</v>
      </c>
      <c r="E785" s="46" t="s">
        <v>330</v>
      </c>
      <c r="F785" s="46" t="s">
        <v>154</v>
      </c>
      <c r="G785" s="46"/>
      <c r="H785" s="51">
        <f t="shared" si="113"/>
        <v>200</v>
      </c>
      <c r="I785" s="51">
        <f t="shared" si="113"/>
        <v>0</v>
      </c>
      <c r="J785" s="100">
        <f t="shared" si="112"/>
        <v>200</v>
      </c>
    </row>
    <row r="786" spans="2:10" ht="15">
      <c r="B786" s="72" t="s">
        <v>121</v>
      </c>
      <c r="C786" s="47">
        <v>10</v>
      </c>
      <c r="D786" s="47" t="s">
        <v>73</v>
      </c>
      <c r="E786" s="47" t="s">
        <v>330</v>
      </c>
      <c r="F786" s="47" t="s">
        <v>154</v>
      </c>
      <c r="G786" s="47" t="s">
        <v>106</v>
      </c>
      <c r="H786" s="53">
        <f>'вед.прил 9'!I589</f>
        <v>200</v>
      </c>
      <c r="I786" s="53">
        <f>'вед.прил 9'!J589</f>
        <v>0</v>
      </c>
      <c r="J786" s="101">
        <f t="shared" si="112"/>
        <v>200</v>
      </c>
    </row>
    <row r="787" spans="2:10" ht="111" customHeight="1">
      <c r="B787" s="107" t="s">
        <v>328</v>
      </c>
      <c r="C787" s="46" t="s">
        <v>84</v>
      </c>
      <c r="D787" s="46" t="s">
        <v>73</v>
      </c>
      <c r="E787" s="46" t="s">
        <v>329</v>
      </c>
      <c r="F787" s="46"/>
      <c r="G787" s="46"/>
      <c r="H787" s="51">
        <f aca="true" t="shared" si="114" ref="H787:I789">H788</f>
        <v>250</v>
      </c>
      <c r="I787" s="51">
        <f t="shared" si="114"/>
        <v>0</v>
      </c>
      <c r="J787" s="100">
        <f t="shared" si="112"/>
        <v>250</v>
      </c>
    </row>
    <row r="788" spans="2:10" ht="30.75" customHeight="1">
      <c r="B788" s="70" t="s">
        <v>151</v>
      </c>
      <c r="C788" s="46">
        <v>10</v>
      </c>
      <c r="D788" s="46" t="s">
        <v>73</v>
      </c>
      <c r="E788" s="46" t="s">
        <v>329</v>
      </c>
      <c r="F788" s="46" t="s">
        <v>150</v>
      </c>
      <c r="G788" s="46"/>
      <c r="H788" s="51">
        <f t="shared" si="114"/>
        <v>250</v>
      </c>
      <c r="I788" s="51">
        <f t="shared" si="114"/>
        <v>0</v>
      </c>
      <c r="J788" s="100">
        <f t="shared" si="112"/>
        <v>250</v>
      </c>
    </row>
    <row r="789" spans="2:10" ht="30">
      <c r="B789" s="70" t="s">
        <v>153</v>
      </c>
      <c r="C789" s="46">
        <v>10</v>
      </c>
      <c r="D789" s="46" t="s">
        <v>73</v>
      </c>
      <c r="E789" s="46" t="s">
        <v>329</v>
      </c>
      <c r="F789" s="46" t="s">
        <v>152</v>
      </c>
      <c r="G789" s="46"/>
      <c r="H789" s="51">
        <f t="shared" si="114"/>
        <v>250</v>
      </c>
      <c r="I789" s="51">
        <f t="shared" si="114"/>
        <v>0</v>
      </c>
      <c r="J789" s="100">
        <f t="shared" si="112"/>
        <v>250</v>
      </c>
    </row>
    <row r="790" spans="2:10" ht="15">
      <c r="B790" s="72" t="s">
        <v>121</v>
      </c>
      <c r="C790" s="47">
        <v>10</v>
      </c>
      <c r="D790" s="47" t="s">
        <v>73</v>
      </c>
      <c r="E790" s="47" t="s">
        <v>329</v>
      </c>
      <c r="F790" s="47" t="s">
        <v>152</v>
      </c>
      <c r="G790" s="47" t="s">
        <v>106</v>
      </c>
      <c r="H790" s="53">
        <f>'вед.прил 9'!I593</f>
        <v>250</v>
      </c>
      <c r="I790" s="53">
        <f>'вед.прил 9'!J593</f>
        <v>0</v>
      </c>
      <c r="J790" s="101">
        <f t="shared" si="112"/>
        <v>250</v>
      </c>
    </row>
    <row r="791" spans="2:10" ht="75">
      <c r="B791" s="71" t="s">
        <v>21</v>
      </c>
      <c r="C791" s="46" t="s">
        <v>84</v>
      </c>
      <c r="D791" s="46" t="s">
        <v>73</v>
      </c>
      <c r="E791" s="46" t="s">
        <v>22</v>
      </c>
      <c r="F791" s="48"/>
      <c r="G791" s="48"/>
      <c r="H791" s="51">
        <f aca="true" t="shared" si="115" ref="H791:I793">H792</f>
        <v>24.3</v>
      </c>
      <c r="I791" s="51">
        <f t="shared" si="115"/>
        <v>0</v>
      </c>
      <c r="J791" s="100">
        <f t="shared" si="112"/>
        <v>24.3</v>
      </c>
    </row>
    <row r="792" spans="2:10" ht="30">
      <c r="B792" s="70" t="s">
        <v>151</v>
      </c>
      <c r="C792" s="46" t="s">
        <v>84</v>
      </c>
      <c r="D792" s="46" t="s">
        <v>73</v>
      </c>
      <c r="E792" s="46" t="s">
        <v>22</v>
      </c>
      <c r="F792" s="46" t="s">
        <v>150</v>
      </c>
      <c r="G792" s="48"/>
      <c r="H792" s="51">
        <f t="shared" si="115"/>
        <v>24.3</v>
      </c>
      <c r="I792" s="51">
        <f t="shared" si="115"/>
        <v>0</v>
      </c>
      <c r="J792" s="100">
        <f t="shared" si="112"/>
        <v>24.3</v>
      </c>
    </row>
    <row r="793" spans="2:10" ht="30">
      <c r="B793" s="70" t="s">
        <v>153</v>
      </c>
      <c r="C793" s="46" t="s">
        <v>84</v>
      </c>
      <c r="D793" s="46" t="s">
        <v>73</v>
      </c>
      <c r="E793" s="46" t="s">
        <v>22</v>
      </c>
      <c r="F793" s="46" t="s">
        <v>152</v>
      </c>
      <c r="G793" s="48"/>
      <c r="H793" s="51">
        <f t="shared" si="115"/>
        <v>24.3</v>
      </c>
      <c r="I793" s="51">
        <f t="shared" si="115"/>
        <v>0</v>
      </c>
      <c r="J793" s="100">
        <f t="shared" si="112"/>
        <v>24.3</v>
      </c>
    </row>
    <row r="794" spans="2:10" ht="19.5" customHeight="1">
      <c r="B794" s="72" t="s">
        <v>120</v>
      </c>
      <c r="C794" s="47" t="s">
        <v>84</v>
      </c>
      <c r="D794" s="47" t="s">
        <v>73</v>
      </c>
      <c r="E794" s="47" t="s">
        <v>22</v>
      </c>
      <c r="F794" s="47" t="s">
        <v>152</v>
      </c>
      <c r="G794" s="47" t="s">
        <v>105</v>
      </c>
      <c r="H794" s="53">
        <f>'вед.прил 9'!I233</f>
        <v>24.3</v>
      </c>
      <c r="I794" s="53">
        <f>'вед.прил 9'!J233</f>
        <v>0</v>
      </c>
      <c r="J794" s="101">
        <f t="shared" si="112"/>
        <v>24.3</v>
      </c>
    </row>
    <row r="795" spans="2:10" ht="122.25" customHeight="1">
      <c r="B795" s="107" t="s">
        <v>425</v>
      </c>
      <c r="C795" s="46" t="s">
        <v>84</v>
      </c>
      <c r="D795" s="46" t="s">
        <v>73</v>
      </c>
      <c r="E795" s="46" t="s">
        <v>19</v>
      </c>
      <c r="F795" s="46"/>
      <c r="G795" s="46"/>
      <c r="H795" s="51">
        <f>H799+H796</f>
        <v>12263</v>
      </c>
      <c r="I795" s="51">
        <f>I799+I796</f>
        <v>0</v>
      </c>
      <c r="J795" s="100">
        <f t="shared" si="112"/>
        <v>12263</v>
      </c>
    </row>
    <row r="796" spans="2:10" ht="33" customHeight="1">
      <c r="B796" s="161" t="s">
        <v>151</v>
      </c>
      <c r="C796" s="46" t="s">
        <v>84</v>
      </c>
      <c r="D796" s="46" t="s">
        <v>73</v>
      </c>
      <c r="E796" s="46" t="s">
        <v>19</v>
      </c>
      <c r="F796" s="46" t="s">
        <v>150</v>
      </c>
      <c r="G796" s="46"/>
      <c r="H796" s="51">
        <f aca="true" t="shared" si="116" ref="H796:J797">H797</f>
        <v>12263</v>
      </c>
      <c r="I796" s="51">
        <f t="shared" si="116"/>
        <v>0</v>
      </c>
      <c r="J796" s="100">
        <f t="shared" si="116"/>
        <v>12263</v>
      </c>
    </row>
    <row r="797" spans="2:10" ht="30.75" customHeight="1">
      <c r="B797" s="161" t="s">
        <v>223</v>
      </c>
      <c r="C797" s="46" t="s">
        <v>84</v>
      </c>
      <c r="D797" s="46" t="s">
        <v>73</v>
      </c>
      <c r="E797" s="46" t="s">
        <v>19</v>
      </c>
      <c r="F797" s="46" t="s">
        <v>154</v>
      </c>
      <c r="G797" s="46"/>
      <c r="H797" s="51">
        <f t="shared" si="116"/>
        <v>12263</v>
      </c>
      <c r="I797" s="51">
        <f t="shared" si="116"/>
        <v>0</v>
      </c>
      <c r="J797" s="100">
        <f t="shared" si="116"/>
        <v>12263</v>
      </c>
    </row>
    <row r="798" spans="2:10" ht="19.5" customHeight="1">
      <c r="B798" s="72" t="s">
        <v>121</v>
      </c>
      <c r="C798" s="47" t="s">
        <v>84</v>
      </c>
      <c r="D798" s="47" t="s">
        <v>73</v>
      </c>
      <c r="E798" s="47" t="s">
        <v>19</v>
      </c>
      <c r="F798" s="47" t="s">
        <v>154</v>
      </c>
      <c r="G798" s="47" t="s">
        <v>106</v>
      </c>
      <c r="H798" s="53">
        <f>'вед.прил 9'!I222</f>
        <v>12263</v>
      </c>
      <c r="I798" s="53">
        <f>'вед.прил 9'!J220</f>
        <v>0</v>
      </c>
      <c r="J798" s="101">
        <f>'вед.прил 9'!K222</f>
        <v>12263</v>
      </c>
    </row>
    <row r="799" spans="2:10" ht="46.5" customHeight="1">
      <c r="B799" s="70" t="s">
        <v>141</v>
      </c>
      <c r="C799" s="46" t="s">
        <v>84</v>
      </c>
      <c r="D799" s="46" t="s">
        <v>73</v>
      </c>
      <c r="E799" s="46" t="s">
        <v>19</v>
      </c>
      <c r="F799" s="46" t="s">
        <v>140</v>
      </c>
      <c r="G799" s="46"/>
      <c r="H799" s="51">
        <f>H800</f>
        <v>0</v>
      </c>
      <c r="I799" s="51">
        <f>I800</f>
        <v>0</v>
      </c>
      <c r="J799" s="100">
        <f t="shared" si="112"/>
        <v>0</v>
      </c>
    </row>
    <row r="800" spans="2:10" ht="15">
      <c r="B800" s="70" t="s">
        <v>143</v>
      </c>
      <c r="C800" s="46" t="s">
        <v>84</v>
      </c>
      <c r="D800" s="46" t="s">
        <v>73</v>
      </c>
      <c r="E800" s="46" t="s">
        <v>19</v>
      </c>
      <c r="F800" s="46" t="s">
        <v>142</v>
      </c>
      <c r="G800" s="46"/>
      <c r="H800" s="51">
        <f>H801</f>
        <v>0</v>
      </c>
      <c r="I800" s="51">
        <f>I801</f>
        <v>0</v>
      </c>
      <c r="J800" s="100">
        <f t="shared" si="112"/>
        <v>0</v>
      </c>
    </row>
    <row r="801" spans="2:10" ht="15">
      <c r="B801" s="72" t="s">
        <v>121</v>
      </c>
      <c r="C801" s="47" t="s">
        <v>84</v>
      </c>
      <c r="D801" s="47" t="s">
        <v>73</v>
      </c>
      <c r="E801" s="47" t="s">
        <v>19</v>
      </c>
      <c r="F801" s="58" t="s">
        <v>142</v>
      </c>
      <c r="G801" s="58" t="s">
        <v>106</v>
      </c>
      <c r="H801" s="59">
        <f>'вед.прил 9'!I225</f>
        <v>0</v>
      </c>
      <c r="I801" s="59">
        <f>'вед.прил 9'!J225</f>
        <v>0</v>
      </c>
      <c r="J801" s="101">
        <f t="shared" si="112"/>
        <v>0</v>
      </c>
    </row>
    <row r="802" spans="2:10" ht="30" customHeight="1">
      <c r="B802" s="73" t="s">
        <v>69</v>
      </c>
      <c r="C802" s="48" t="s">
        <v>84</v>
      </c>
      <c r="D802" s="48" t="s">
        <v>78</v>
      </c>
      <c r="E802" s="48"/>
      <c r="F802" s="48" t="s">
        <v>91</v>
      </c>
      <c r="G802" s="48"/>
      <c r="H802" s="50">
        <f>H803</f>
        <v>2425</v>
      </c>
      <c r="I802" s="50">
        <f>I803</f>
        <v>0</v>
      </c>
      <c r="J802" s="99">
        <f t="shared" si="112"/>
        <v>2425</v>
      </c>
    </row>
    <row r="803" spans="2:10" ht="15">
      <c r="B803" s="70" t="s">
        <v>40</v>
      </c>
      <c r="C803" s="46" t="s">
        <v>84</v>
      </c>
      <c r="D803" s="46" t="s">
        <v>78</v>
      </c>
      <c r="E803" s="46" t="s">
        <v>273</v>
      </c>
      <c r="F803" s="46"/>
      <c r="G803" s="46"/>
      <c r="H803" s="51">
        <f>H804</f>
        <v>2425</v>
      </c>
      <c r="I803" s="51">
        <f>I804</f>
        <v>0</v>
      </c>
      <c r="J803" s="100">
        <f t="shared" si="112"/>
        <v>2425</v>
      </c>
    </row>
    <row r="804" spans="2:10" ht="45">
      <c r="B804" s="70" t="s">
        <v>43</v>
      </c>
      <c r="C804" s="46">
        <v>10</v>
      </c>
      <c r="D804" s="46" t="s">
        <v>78</v>
      </c>
      <c r="E804" s="46" t="s">
        <v>327</v>
      </c>
      <c r="F804" s="46"/>
      <c r="G804" s="46"/>
      <c r="H804" s="51">
        <f>H805+H808</f>
        <v>2425</v>
      </c>
      <c r="I804" s="51">
        <f>I805+I808</f>
        <v>0</v>
      </c>
      <c r="J804" s="100">
        <f t="shared" si="112"/>
        <v>2425</v>
      </c>
    </row>
    <row r="805" spans="2:10" ht="77.25" customHeight="1">
      <c r="B805" s="70" t="s">
        <v>257</v>
      </c>
      <c r="C805" s="46" t="s">
        <v>84</v>
      </c>
      <c r="D805" s="46" t="s">
        <v>78</v>
      </c>
      <c r="E805" s="46" t="s">
        <v>327</v>
      </c>
      <c r="F805" s="46" t="s">
        <v>132</v>
      </c>
      <c r="G805" s="46"/>
      <c r="H805" s="51">
        <f>H806</f>
        <v>2102</v>
      </c>
      <c r="I805" s="51">
        <f>I806</f>
        <v>0</v>
      </c>
      <c r="J805" s="100">
        <f t="shared" si="112"/>
        <v>2102</v>
      </c>
    </row>
    <row r="806" spans="2:10" ht="30">
      <c r="B806" s="70" t="s">
        <v>136</v>
      </c>
      <c r="C806" s="46">
        <v>10</v>
      </c>
      <c r="D806" s="46" t="s">
        <v>78</v>
      </c>
      <c r="E806" s="46" t="s">
        <v>327</v>
      </c>
      <c r="F806" s="46" t="s">
        <v>133</v>
      </c>
      <c r="G806" s="46"/>
      <c r="H806" s="52">
        <f>H807</f>
        <v>2102</v>
      </c>
      <c r="I806" s="52">
        <f>I807</f>
        <v>0</v>
      </c>
      <c r="J806" s="100">
        <f t="shared" si="112"/>
        <v>2102</v>
      </c>
    </row>
    <row r="807" spans="2:10" ht="15">
      <c r="B807" s="72" t="s">
        <v>121</v>
      </c>
      <c r="C807" s="47">
        <v>10</v>
      </c>
      <c r="D807" s="47" t="s">
        <v>78</v>
      </c>
      <c r="E807" s="47" t="s">
        <v>327</v>
      </c>
      <c r="F807" s="47" t="s">
        <v>133</v>
      </c>
      <c r="G807" s="47" t="s">
        <v>106</v>
      </c>
      <c r="H807" s="52">
        <f>'вед.прил 9'!I599</f>
        <v>2102</v>
      </c>
      <c r="I807" s="54">
        <f>'вед.прил 9'!J599</f>
        <v>0</v>
      </c>
      <c r="J807" s="101">
        <f t="shared" si="112"/>
        <v>2102</v>
      </c>
    </row>
    <row r="808" spans="2:10" ht="36.75" customHeight="1">
      <c r="B808" s="70" t="s">
        <v>134</v>
      </c>
      <c r="C808" s="46">
        <v>10</v>
      </c>
      <c r="D808" s="46" t="s">
        <v>78</v>
      </c>
      <c r="E808" s="46" t="s">
        <v>327</v>
      </c>
      <c r="F808" s="46" t="s">
        <v>135</v>
      </c>
      <c r="G808" s="46"/>
      <c r="H808" s="51">
        <f>H809</f>
        <v>323</v>
      </c>
      <c r="I808" s="51">
        <f>I809</f>
        <v>0</v>
      </c>
      <c r="J808" s="100">
        <f t="shared" si="112"/>
        <v>323</v>
      </c>
    </row>
    <row r="809" spans="2:10" ht="30">
      <c r="B809" s="71" t="s">
        <v>138</v>
      </c>
      <c r="C809" s="46">
        <v>10</v>
      </c>
      <c r="D809" s="46" t="s">
        <v>78</v>
      </c>
      <c r="E809" s="46" t="s">
        <v>327</v>
      </c>
      <c r="F809" s="46" t="s">
        <v>137</v>
      </c>
      <c r="G809" s="46"/>
      <c r="H809" s="52">
        <f>H810</f>
        <v>323</v>
      </c>
      <c r="I809" s="52">
        <f>I810</f>
        <v>0</v>
      </c>
      <c r="J809" s="100">
        <f t="shared" si="112"/>
        <v>323</v>
      </c>
    </row>
    <row r="810" spans="2:10" ht="21" customHeight="1">
      <c r="B810" s="72" t="s">
        <v>121</v>
      </c>
      <c r="C810" s="47">
        <v>10</v>
      </c>
      <c r="D810" s="47" t="s">
        <v>78</v>
      </c>
      <c r="E810" s="47" t="s">
        <v>327</v>
      </c>
      <c r="F810" s="47" t="s">
        <v>137</v>
      </c>
      <c r="G810" s="47" t="s">
        <v>106</v>
      </c>
      <c r="H810" s="54">
        <f>'вед.прил 9'!I602</f>
        <v>323</v>
      </c>
      <c r="I810" s="54">
        <f>'вед.прил 9'!J602</f>
        <v>0</v>
      </c>
      <c r="J810" s="101">
        <f t="shared" si="112"/>
        <v>323</v>
      </c>
    </row>
    <row r="811" spans="2:10" ht="14.25">
      <c r="B811" s="104" t="s">
        <v>90</v>
      </c>
      <c r="C811" s="92" t="s">
        <v>88</v>
      </c>
      <c r="D811" s="92"/>
      <c r="E811" s="92"/>
      <c r="F811" s="92"/>
      <c r="G811" s="92"/>
      <c r="H811" s="55">
        <f>H814</f>
        <v>6800</v>
      </c>
      <c r="I811" s="55">
        <f>I814</f>
        <v>277.2</v>
      </c>
      <c r="J811" s="99">
        <f t="shared" si="112"/>
        <v>7077.2</v>
      </c>
    </row>
    <row r="812" spans="2:10" ht="14.25">
      <c r="B812" s="91" t="s">
        <v>120</v>
      </c>
      <c r="C812" s="92" t="s">
        <v>88</v>
      </c>
      <c r="D812" s="92"/>
      <c r="E812" s="92"/>
      <c r="F812" s="92"/>
      <c r="G812" s="92" t="s">
        <v>105</v>
      </c>
      <c r="H812" s="55">
        <f>H824+H834+H829+H821+H827</f>
        <v>6800</v>
      </c>
      <c r="I812" s="55">
        <f>I824+I834+I829+I821+I827</f>
        <v>277.2</v>
      </c>
      <c r="J812" s="99">
        <f t="shared" si="112"/>
        <v>7077.2</v>
      </c>
    </row>
    <row r="813" spans="2:10" ht="14.25">
      <c r="B813" s="91" t="s">
        <v>121</v>
      </c>
      <c r="C813" s="92" t="s">
        <v>88</v>
      </c>
      <c r="D813" s="92"/>
      <c r="E813" s="92"/>
      <c r="F813" s="92"/>
      <c r="G813" s="92" t="s">
        <v>106</v>
      </c>
      <c r="H813" s="55">
        <v>0</v>
      </c>
      <c r="I813" s="55">
        <v>0</v>
      </c>
      <c r="J813" s="99">
        <f t="shared" si="112"/>
        <v>0</v>
      </c>
    </row>
    <row r="814" spans="2:10" ht="14.25">
      <c r="B814" s="73" t="s">
        <v>113</v>
      </c>
      <c r="C814" s="48" t="s">
        <v>88</v>
      </c>
      <c r="D814" s="48" t="s">
        <v>76</v>
      </c>
      <c r="E814" s="48"/>
      <c r="F814" s="48"/>
      <c r="G814" s="48"/>
      <c r="H814" s="50">
        <f>H815</f>
        <v>6800</v>
      </c>
      <c r="I814" s="50">
        <f>I815</f>
        <v>277.2</v>
      </c>
      <c r="J814" s="99">
        <f t="shared" si="112"/>
        <v>7077.2</v>
      </c>
    </row>
    <row r="815" spans="2:10" ht="60">
      <c r="B815" s="70" t="s">
        <v>196</v>
      </c>
      <c r="C815" s="46" t="s">
        <v>88</v>
      </c>
      <c r="D815" s="46" t="s">
        <v>76</v>
      </c>
      <c r="E815" s="46" t="s">
        <v>403</v>
      </c>
      <c r="F815" s="46"/>
      <c r="G815" s="46"/>
      <c r="H815" s="51">
        <f>H816</f>
        <v>6800</v>
      </c>
      <c r="I815" s="51">
        <f>I816</f>
        <v>277.2</v>
      </c>
      <c r="J815" s="100">
        <f t="shared" si="112"/>
        <v>7077.2</v>
      </c>
    </row>
    <row r="816" spans="2:10" ht="60">
      <c r="B816" s="70" t="s">
        <v>184</v>
      </c>
      <c r="C816" s="46" t="s">
        <v>88</v>
      </c>
      <c r="D816" s="46" t="s">
        <v>76</v>
      </c>
      <c r="E816" s="46" t="s">
        <v>407</v>
      </c>
      <c r="F816" s="46"/>
      <c r="G816" s="46"/>
      <c r="H816" s="51">
        <f>H817+H830</f>
        <v>6800</v>
      </c>
      <c r="I816" s="51">
        <f>I817+I830</f>
        <v>277.2</v>
      </c>
      <c r="J816" s="100">
        <f t="shared" si="112"/>
        <v>7077.2</v>
      </c>
    </row>
    <row r="817" spans="2:10" ht="63" customHeight="1">
      <c r="B817" s="70" t="s">
        <v>404</v>
      </c>
      <c r="C817" s="46" t="s">
        <v>88</v>
      </c>
      <c r="D817" s="46" t="s">
        <v>76</v>
      </c>
      <c r="E817" s="46" t="s">
        <v>408</v>
      </c>
      <c r="F817" s="46"/>
      <c r="G817" s="46"/>
      <c r="H817" s="51">
        <f>H818</f>
        <v>800</v>
      </c>
      <c r="I817" s="51">
        <f>I818</f>
        <v>18</v>
      </c>
      <c r="J817" s="100">
        <f t="shared" si="112"/>
        <v>818</v>
      </c>
    </row>
    <row r="818" spans="2:10" ht="15">
      <c r="B818" s="71" t="s">
        <v>301</v>
      </c>
      <c r="C818" s="46" t="s">
        <v>88</v>
      </c>
      <c r="D818" s="46" t="s">
        <v>76</v>
      </c>
      <c r="E818" s="46" t="s">
        <v>409</v>
      </c>
      <c r="F818" s="46"/>
      <c r="G818" s="46"/>
      <c r="H818" s="51">
        <f>H822+H825+H819</f>
        <v>800</v>
      </c>
      <c r="I818" s="51">
        <f>I822+I825+I819</f>
        <v>18</v>
      </c>
      <c r="J818" s="100">
        <f t="shared" si="112"/>
        <v>818</v>
      </c>
    </row>
    <row r="819" spans="2:10" ht="90">
      <c r="B819" s="70" t="s">
        <v>257</v>
      </c>
      <c r="C819" s="46" t="s">
        <v>88</v>
      </c>
      <c r="D819" s="46" t="s">
        <v>76</v>
      </c>
      <c r="E819" s="46" t="s">
        <v>409</v>
      </c>
      <c r="F819" s="46" t="s">
        <v>132</v>
      </c>
      <c r="G819" s="46"/>
      <c r="H819" s="51">
        <f aca="true" t="shared" si="117" ref="H819:J820">H820</f>
        <v>50</v>
      </c>
      <c r="I819" s="51">
        <f t="shared" si="117"/>
        <v>218</v>
      </c>
      <c r="J819" s="100">
        <f t="shared" si="117"/>
        <v>268</v>
      </c>
    </row>
    <row r="820" spans="2:10" ht="30">
      <c r="B820" s="70" t="s">
        <v>136</v>
      </c>
      <c r="C820" s="46" t="s">
        <v>88</v>
      </c>
      <c r="D820" s="46" t="s">
        <v>76</v>
      </c>
      <c r="E820" s="46" t="s">
        <v>409</v>
      </c>
      <c r="F820" s="46" t="s">
        <v>133</v>
      </c>
      <c r="G820" s="46"/>
      <c r="H820" s="51">
        <f t="shared" si="117"/>
        <v>50</v>
      </c>
      <c r="I820" s="51">
        <f t="shared" si="117"/>
        <v>218</v>
      </c>
      <c r="J820" s="100">
        <f t="shared" si="117"/>
        <v>268</v>
      </c>
    </row>
    <row r="821" spans="2:10" ht="15">
      <c r="B821" s="72" t="s">
        <v>120</v>
      </c>
      <c r="C821" s="47" t="s">
        <v>88</v>
      </c>
      <c r="D821" s="47" t="s">
        <v>76</v>
      </c>
      <c r="E821" s="47" t="s">
        <v>409</v>
      </c>
      <c r="F821" s="47" t="s">
        <v>133</v>
      </c>
      <c r="G821" s="47" t="s">
        <v>105</v>
      </c>
      <c r="H821" s="53">
        <f>'вед.прил 9'!I930</f>
        <v>50</v>
      </c>
      <c r="I821" s="53">
        <f>'вед.прил 9'!J930</f>
        <v>218</v>
      </c>
      <c r="J821" s="101">
        <f>'вед.прил 9'!K930</f>
        <v>268</v>
      </c>
    </row>
    <row r="822" spans="2:10" ht="35.25" customHeight="1">
      <c r="B822" s="70" t="s">
        <v>134</v>
      </c>
      <c r="C822" s="46" t="s">
        <v>88</v>
      </c>
      <c r="D822" s="46" t="s">
        <v>76</v>
      </c>
      <c r="E822" s="46" t="s">
        <v>409</v>
      </c>
      <c r="F822" s="46" t="s">
        <v>135</v>
      </c>
      <c r="G822" s="46"/>
      <c r="H822" s="51">
        <f>H823</f>
        <v>450</v>
      </c>
      <c r="I822" s="51">
        <f>I823</f>
        <v>0</v>
      </c>
      <c r="J822" s="100">
        <f t="shared" si="112"/>
        <v>450</v>
      </c>
    </row>
    <row r="823" spans="2:10" ht="30">
      <c r="B823" s="71" t="s">
        <v>138</v>
      </c>
      <c r="C823" s="46" t="s">
        <v>88</v>
      </c>
      <c r="D823" s="46" t="s">
        <v>76</v>
      </c>
      <c r="E823" s="46" t="s">
        <v>409</v>
      </c>
      <c r="F823" s="46" t="s">
        <v>137</v>
      </c>
      <c r="G823" s="46"/>
      <c r="H823" s="51">
        <f>H824</f>
        <v>450</v>
      </c>
      <c r="I823" s="51">
        <f>I824</f>
        <v>0</v>
      </c>
      <c r="J823" s="100">
        <f t="shared" si="112"/>
        <v>450</v>
      </c>
    </row>
    <row r="824" spans="2:10" ht="15">
      <c r="B824" s="72" t="s">
        <v>120</v>
      </c>
      <c r="C824" s="47" t="s">
        <v>88</v>
      </c>
      <c r="D824" s="47" t="s">
        <v>76</v>
      </c>
      <c r="E824" s="47" t="s">
        <v>409</v>
      </c>
      <c r="F824" s="47" t="s">
        <v>137</v>
      </c>
      <c r="G824" s="47" t="s">
        <v>105</v>
      </c>
      <c r="H824" s="53">
        <f>'вед.прил 9'!I933</f>
        <v>450</v>
      </c>
      <c r="I824" s="53">
        <f>'вед.прил 9'!J933</f>
        <v>0</v>
      </c>
      <c r="J824" s="101">
        <f t="shared" si="112"/>
        <v>450</v>
      </c>
    </row>
    <row r="825" spans="2:10" ht="30">
      <c r="B825" s="70" t="s">
        <v>151</v>
      </c>
      <c r="C825" s="46" t="s">
        <v>88</v>
      </c>
      <c r="D825" s="46" t="s">
        <v>76</v>
      </c>
      <c r="E825" s="46" t="s">
        <v>409</v>
      </c>
      <c r="F825" s="46" t="s">
        <v>150</v>
      </c>
      <c r="G825" s="46"/>
      <c r="H825" s="51">
        <f>H828+H826</f>
        <v>300</v>
      </c>
      <c r="I825" s="51">
        <f>I828+I826</f>
        <v>-200</v>
      </c>
      <c r="J825" s="100">
        <f t="shared" si="112"/>
        <v>100</v>
      </c>
    </row>
    <row r="826" spans="2:10" ht="30">
      <c r="B826" s="70" t="s">
        <v>151</v>
      </c>
      <c r="C826" s="46" t="s">
        <v>88</v>
      </c>
      <c r="D826" s="46" t="s">
        <v>76</v>
      </c>
      <c r="E826" s="46" t="s">
        <v>409</v>
      </c>
      <c r="F826" s="46" t="s">
        <v>11</v>
      </c>
      <c r="G826" s="46"/>
      <c r="H826" s="51">
        <f>H827</f>
        <v>100</v>
      </c>
      <c r="I826" s="51">
        <f>I827</f>
        <v>0</v>
      </c>
      <c r="J826" s="100">
        <f>J827</f>
        <v>100</v>
      </c>
    </row>
    <row r="827" spans="2:10" ht="15">
      <c r="B827" s="70" t="s">
        <v>12</v>
      </c>
      <c r="C827" s="46" t="s">
        <v>88</v>
      </c>
      <c r="D827" s="46" t="s">
        <v>76</v>
      </c>
      <c r="E827" s="47" t="s">
        <v>409</v>
      </c>
      <c r="F827" s="47" t="s">
        <v>11</v>
      </c>
      <c r="G827" s="47" t="s">
        <v>105</v>
      </c>
      <c r="H827" s="53">
        <f>'вед.прил 9'!I936</f>
        <v>100</v>
      </c>
      <c r="I827" s="53">
        <f>'вед.прил 9'!J936</f>
        <v>0</v>
      </c>
      <c r="J827" s="101">
        <f>'вед.прил 9'!K936</f>
        <v>100</v>
      </c>
    </row>
    <row r="828" spans="2:10" ht="15">
      <c r="B828" s="74" t="s">
        <v>120</v>
      </c>
      <c r="C828" s="46" t="s">
        <v>88</v>
      </c>
      <c r="D828" s="46" t="s">
        <v>76</v>
      </c>
      <c r="E828" s="46" t="s">
        <v>409</v>
      </c>
      <c r="F828" s="46" t="s">
        <v>224</v>
      </c>
      <c r="G828" s="46"/>
      <c r="H828" s="51">
        <f>H829</f>
        <v>200</v>
      </c>
      <c r="I828" s="51">
        <f>I829</f>
        <v>-200</v>
      </c>
      <c r="J828" s="100">
        <f t="shared" si="112"/>
        <v>0</v>
      </c>
    </row>
    <row r="829" spans="2:10" ht="15">
      <c r="B829" s="70" t="s">
        <v>225</v>
      </c>
      <c r="C829" s="47" t="s">
        <v>88</v>
      </c>
      <c r="D829" s="47" t="s">
        <v>76</v>
      </c>
      <c r="E829" s="47" t="s">
        <v>409</v>
      </c>
      <c r="F829" s="47" t="s">
        <v>224</v>
      </c>
      <c r="G829" s="47" t="s">
        <v>105</v>
      </c>
      <c r="H829" s="53">
        <f>'вед.прил 9'!I938</f>
        <v>200</v>
      </c>
      <c r="I829" s="53">
        <f>'вед.прил 9'!J938</f>
        <v>-200</v>
      </c>
      <c r="J829" s="101">
        <f t="shared" si="112"/>
        <v>0</v>
      </c>
    </row>
    <row r="830" spans="2:10" ht="15">
      <c r="B830" s="74" t="s">
        <v>120</v>
      </c>
      <c r="C830" s="46" t="s">
        <v>88</v>
      </c>
      <c r="D830" s="46" t="s">
        <v>76</v>
      </c>
      <c r="E830" s="46" t="s">
        <v>406</v>
      </c>
      <c r="F830" s="46"/>
      <c r="G830" s="46"/>
      <c r="H830" s="51">
        <f aca="true" t="shared" si="118" ref="H830:I833">H831</f>
        <v>6000</v>
      </c>
      <c r="I830" s="51">
        <f t="shared" si="118"/>
        <v>259.2</v>
      </c>
      <c r="J830" s="100">
        <f t="shared" si="112"/>
        <v>6259.2</v>
      </c>
    </row>
    <row r="831" spans="2:10" ht="18" customHeight="1">
      <c r="B831" s="71" t="s">
        <v>301</v>
      </c>
      <c r="C831" s="46" t="s">
        <v>88</v>
      </c>
      <c r="D831" s="46" t="s">
        <v>76</v>
      </c>
      <c r="E831" s="102" t="s">
        <v>405</v>
      </c>
      <c r="F831" s="46"/>
      <c r="G831" s="46"/>
      <c r="H831" s="51">
        <f t="shared" si="118"/>
        <v>6000</v>
      </c>
      <c r="I831" s="51">
        <f t="shared" si="118"/>
        <v>259.2</v>
      </c>
      <c r="J831" s="100">
        <f t="shared" si="112"/>
        <v>6259.2</v>
      </c>
    </row>
    <row r="832" spans="2:10" ht="16.5" customHeight="1">
      <c r="B832" s="70" t="s">
        <v>141</v>
      </c>
      <c r="C832" s="46" t="s">
        <v>88</v>
      </c>
      <c r="D832" s="46" t="s">
        <v>76</v>
      </c>
      <c r="E832" s="46" t="s">
        <v>405</v>
      </c>
      <c r="F832" s="46" t="s">
        <v>140</v>
      </c>
      <c r="G832" s="46"/>
      <c r="H832" s="51">
        <f t="shared" si="118"/>
        <v>6000</v>
      </c>
      <c r="I832" s="51">
        <f t="shared" si="118"/>
        <v>259.2</v>
      </c>
      <c r="J832" s="100">
        <f t="shared" si="112"/>
        <v>6259.2</v>
      </c>
    </row>
    <row r="833" spans="2:10" ht="17.25" customHeight="1">
      <c r="B833" s="70" t="s">
        <v>227</v>
      </c>
      <c r="C833" s="46" t="s">
        <v>88</v>
      </c>
      <c r="D833" s="46" t="s">
        <v>76</v>
      </c>
      <c r="E833" s="46" t="s">
        <v>405</v>
      </c>
      <c r="F833" s="46" t="s">
        <v>226</v>
      </c>
      <c r="G833" s="46"/>
      <c r="H833" s="51">
        <f t="shared" si="118"/>
        <v>6000</v>
      </c>
      <c r="I833" s="51">
        <f t="shared" si="118"/>
        <v>259.2</v>
      </c>
      <c r="J833" s="100">
        <f t="shared" si="112"/>
        <v>6259.2</v>
      </c>
    </row>
    <row r="834" spans="2:10" ht="21.75" customHeight="1">
      <c r="B834" s="72" t="s">
        <v>120</v>
      </c>
      <c r="C834" s="47" t="s">
        <v>88</v>
      </c>
      <c r="D834" s="47" t="s">
        <v>76</v>
      </c>
      <c r="E834" s="47" t="s">
        <v>405</v>
      </c>
      <c r="F834" s="47" t="s">
        <v>226</v>
      </c>
      <c r="G834" s="47" t="s">
        <v>105</v>
      </c>
      <c r="H834" s="53">
        <f>'вед.прил 9'!I943</f>
        <v>6000</v>
      </c>
      <c r="I834" s="53">
        <f>'вед.прил 9'!J943</f>
        <v>259.2</v>
      </c>
      <c r="J834" s="101">
        <f t="shared" si="112"/>
        <v>6259.2</v>
      </c>
    </row>
    <row r="835" spans="2:10" ht="30" customHeight="1">
      <c r="B835" s="76" t="s">
        <v>244</v>
      </c>
      <c r="C835" s="48" t="s">
        <v>112</v>
      </c>
      <c r="D835" s="48"/>
      <c r="E835" s="48"/>
      <c r="F835" s="48"/>
      <c r="G835" s="48"/>
      <c r="H835" s="50">
        <f>H838</f>
        <v>6687.1</v>
      </c>
      <c r="I835" s="50">
        <f>I838</f>
        <v>-600</v>
      </c>
      <c r="J835" s="99">
        <f t="shared" si="112"/>
        <v>6087.1</v>
      </c>
    </row>
    <row r="836" spans="2:10" ht="14.25">
      <c r="B836" s="91" t="s">
        <v>120</v>
      </c>
      <c r="C836" s="48" t="s">
        <v>112</v>
      </c>
      <c r="D836" s="48"/>
      <c r="E836" s="48"/>
      <c r="F836" s="48"/>
      <c r="G836" s="48" t="s">
        <v>105</v>
      </c>
      <c r="H836" s="50">
        <f>H844</f>
        <v>6687.1</v>
      </c>
      <c r="I836" s="50">
        <f>I844</f>
        <v>-600</v>
      </c>
      <c r="J836" s="99">
        <f t="shared" si="112"/>
        <v>6087.1</v>
      </c>
    </row>
    <row r="837" spans="2:10" ht="14.25">
      <c r="B837" s="91" t="s">
        <v>121</v>
      </c>
      <c r="C837" s="48" t="s">
        <v>112</v>
      </c>
      <c r="D837" s="48"/>
      <c r="E837" s="48"/>
      <c r="F837" s="48"/>
      <c r="G837" s="48" t="s">
        <v>106</v>
      </c>
      <c r="H837" s="50">
        <v>0</v>
      </c>
      <c r="I837" s="50">
        <v>0</v>
      </c>
      <c r="J837" s="99">
        <f t="shared" si="112"/>
        <v>0</v>
      </c>
    </row>
    <row r="838" spans="2:10" ht="28.5">
      <c r="B838" s="76" t="s">
        <v>245</v>
      </c>
      <c r="C838" s="48" t="s">
        <v>112</v>
      </c>
      <c r="D838" s="48" t="s">
        <v>70</v>
      </c>
      <c r="E838" s="48"/>
      <c r="F838" s="48"/>
      <c r="G838" s="48"/>
      <c r="H838" s="50">
        <f aca="true" t="shared" si="119" ref="H838:I843">H839</f>
        <v>6687.1</v>
      </c>
      <c r="I838" s="50">
        <f t="shared" si="119"/>
        <v>-600</v>
      </c>
      <c r="J838" s="99">
        <f t="shared" si="112"/>
        <v>6087.1</v>
      </c>
    </row>
    <row r="839" spans="2:10" ht="15">
      <c r="B839" s="71" t="s">
        <v>40</v>
      </c>
      <c r="C839" s="46" t="s">
        <v>112</v>
      </c>
      <c r="D839" s="46" t="s">
        <v>70</v>
      </c>
      <c r="E839" s="46" t="s">
        <v>273</v>
      </c>
      <c r="F839" s="48"/>
      <c r="G839" s="48"/>
      <c r="H839" s="51">
        <f t="shared" si="119"/>
        <v>6687.1</v>
      </c>
      <c r="I839" s="51">
        <f t="shared" si="119"/>
        <v>-600</v>
      </c>
      <c r="J839" s="100">
        <f t="shared" si="112"/>
        <v>6087.1</v>
      </c>
    </row>
    <row r="840" spans="2:10" ht="30">
      <c r="B840" s="71" t="s">
        <v>287</v>
      </c>
      <c r="C840" s="46" t="s">
        <v>112</v>
      </c>
      <c r="D840" s="46" t="s">
        <v>70</v>
      </c>
      <c r="E840" s="46" t="s">
        <v>273</v>
      </c>
      <c r="F840" s="46"/>
      <c r="G840" s="46"/>
      <c r="H840" s="51">
        <f t="shared" si="119"/>
        <v>6687.1</v>
      </c>
      <c r="I840" s="51">
        <f t="shared" si="119"/>
        <v>-600</v>
      </c>
      <c r="J840" s="100">
        <f t="shared" si="112"/>
        <v>6087.1</v>
      </c>
    </row>
    <row r="841" spans="2:10" ht="57.75" customHeight="1">
      <c r="B841" s="71" t="s">
        <v>35</v>
      </c>
      <c r="C841" s="46" t="s">
        <v>112</v>
      </c>
      <c r="D841" s="46" t="s">
        <v>70</v>
      </c>
      <c r="E841" s="46" t="s">
        <v>289</v>
      </c>
      <c r="F841" s="46"/>
      <c r="G841" s="46"/>
      <c r="H841" s="51">
        <f t="shared" si="119"/>
        <v>6687.1</v>
      </c>
      <c r="I841" s="51">
        <f t="shared" si="119"/>
        <v>-600</v>
      </c>
      <c r="J841" s="100">
        <f t="shared" si="112"/>
        <v>6087.1</v>
      </c>
    </row>
    <row r="842" spans="2:10" ht="31.5" customHeight="1">
      <c r="B842" s="71" t="s">
        <v>288</v>
      </c>
      <c r="C842" s="46" t="s">
        <v>112</v>
      </c>
      <c r="D842" s="46" t="s">
        <v>70</v>
      </c>
      <c r="E842" s="46" t="s">
        <v>289</v>
      </c>
      <c r="F842" s="46" t="s">
        <v>240</v>
      </c>
      <c r="G842" s="46"/>
      <c r="H842" s="51">
        <f t="shared" si="119"/>
        <v>6687.1</v>
      </c>
      <c r="I842" s="51">
        <f t="shared" si="119"/>
        <v>-600</v>
      </c>
      <c r="J842" s="100">
        <f t="shared" si="112"/>
        <v>6087.1</v>
      </c>
    </row>
    <row r="843" spans="2:10" ht="15">
      <c r="B843" s="71" t="s">
        <v>242</v>
      </c>
      <c r="C843" s="46" t="s">
        <v>112</v>
      </c>
      <c r="D843" s="46" t="s">
        <v>70</v>
      </c>
      <c r="E843" s="46" t="s">
        <v>289</v>
      </c>
      <c r="F843" s="46" t="s">
        <v>241</v>
      </c>
      <c r="G843" s="46"/>
      <c r="H843" s="51">
        <f t="shared" si="119"/>
        <v>6687.1</v>
      </c>
      <c r="I843" s="51">
        <f t="shared" si="119"/>
        <v>-600</v>
      </c>
      <c r="J843" s="100">
        <f t="shared" si="112"/>
        <v>6087.1</v>
      </c>
    </row>
    <row r="844" spans="2:10" ht="15">
      <c r="B844" s="72" t="s">
        <v>120</v>
      </c>
      <c r="C844" s="47" t="s">
        <v>112</v>
      </c>
      <c r="D844" s="47" t="s">
        <v>70</v>
      </c>
      <c r="E844" s="47" t="s">
        <v>289</v>
      </c>
      <c r="F844" s="47" t="s">
        <v>241</v>
      </c>
      <c r="G844" s="47" t="s">
        <v>105</v>
      </c>
      <c r="H844" s="53">
        <f>'вед.прил 9'!I1010</f>
        <v>6687.1</v>
      </c>
      <c r="I844" s="53">
        <f>'вед.прил 9'!J1010</f>
        <v>-600</v>
      </c>
      <c r="J844" s="101">
        <f t="shared" si="112"/>
        <v>6087.1</v>
      </c>
    </row>
    <row r="845" spans="2:11" ht="15">
      <c r="B845" s="104" t="s">
        <v>234</v>
      </c>
      <c r="C845" s="106"/>
      <c r="D845" s="106"/>
      <c r="E845" s="106"/>
      <c r="F845" s="106"/>
      <c r="G845" s="184"/>
      <c r="H845" s="55">
        <f>H6+H168+H262+H357+H613+H721+H811+H835</f>
        <v>866032.2999999999</v>
      </c>
      <c r="I845" s="55">
        <f>I6+I168+I262+I357+I613+I721+I811+I835</f>
        <v>31885.170000000002</v>
      </c>
      <c r="J845" s="55">
        <f>J6+J168+J262+J357+J613+J721+J811+J835</f>
        <v>897917.47</v>
      </c>
      <c r="K845" s="186"/>
    </row>
    <row r="846" spans="2:10" ht="15">
      <c r="B846" s="91" t="s">
        <v>120</v>
      </c>
      <c r="C846" s="106"/>
      <c r="D846" s="106"/>
      <c r="E846" s="106"/>
      <c r="F846" s="106"/>
      <c r="G846" s="184" t="s">
        <v>105</v>
      </c>
      <c r="H846" s="99">
        <f>H7+H169+H263+H358+H614+H722+H812+H836</f>
        <v>346077.2999999999</v>
      </c>
      <c r="I846" s="99">
        <f>I7+I169+I263+I358+I614+I722+I812+I836</f>
        <v>1778.7700000000004</v>
      </c>
      <c r="J846" s="99">
        <f t="shared" si="112"/>
        <v>347856.0699999999</v>
      </c>
    </row>
    <row r="847" spans="2:10" ht="15">
      <c r="B847" s="91" t="s">
        <v>121</v>
      </c>
      <c r="C847" s="106"/>
      <c r="D847" s="106"/>
      <c r="E847" s="106"/>
      <c r="F847" s="106"/>
      <c r="G847" s="184" t="s">
        <v>106</v>
      </c>
      <c r="H847" s="99">
        <f>H8+H170+H264+H359+H615+H723+H813+H837</f>
        <v>519955</v>
      </c>
      <c r="I847" s="99">
        <f>I8+I170+I264+I359+I615+I723+I813+I837</f>
        <v>30106.399999999998</v>
      </c>
      <c r="J847" s="99">
        <f t="shared" si="112"/>
        <v>550061.4</v>
      </c>
    </row>
    <row r="848" spans="2:8" ht="24.75" customHeight="1">
      <c r="B848" s="235"/>
      <c r="C848" s="235"/>
      <c r="D848" s="235"/>
      <c r="E848" s="235"/>
      <c r="F848" s="235"/>
      <c r="G848" s="235"/>
      <c r="H848" s="235"/>
    </row>
    <row r="849" spans="2:8" ht="10.5" customHeight="1">
      <c r="B849" s="250"/>
      <c r="C849" s="250"/>
      <c r="D849" s="250"/>
      <c r="E849" s="250"/>
      <c r="F849" s="250"/>
      <c r="G849" s="250"/>
      <c r="H849" s="250"/>
    </row>
    <row r="850" spans="2:9" ht="12.75">
      <c r="B850" s="249"/>
      <c r="C850" s="249"/>
      <c r="D850" s="249"/>
      <c r="E850" s="249"/>
      <c r="F850" s="249"/>
      <c r="G850" s="249"/>
      <c r="H850" s="249"/>
      <c r="I850" s="185"/>
    </row>
    <row r="851" spans="2:9" ht="12.75">
      <c r="B851" s="249"/>
      <c r="C851" s="249"/>
      <c r="D851" s="249"/>
      <c r="E851" s="249"/>
      <c r="F851" s="249"/>
      <c r="G851" s="249"/>
      <c r="H851" s="249"/>
      <c r="I851" s="185"/>
    </row>
    <row r="852" spans="2:9" ht="12.75">
      <c r="B852" s="249"/>
      <c r="C852" s="249"/>
      <c r="D852" s="249"/>
      <c r="E852" s="249"/>
      <c r="F852" s="249"/>
      <c r="G852" s="249"/>
      <c r="H852" s="249"/>
      <c r="I852" s="185"/>
    </row>
    <row r="853" spans="2:9" ht="12.75">
      <c r="B853" s="249"/>
      <c r="C853" s="249"/>
      <c r="D853" s="249"/>
      <c r="E853" s="249"/>
      <c r="F853" s="249"/>
      <c r="G853" s="249"/>
      <c r="H853" s="249"/>
      <c r="I853" s="185"/>
    </row>
    <row r="854" spans="2:9" ht="12.75">
      <c r="B854" s="249"/>
      <c r="C854" s="249"/>
      <c r="D854" s="249"/>
      <c r="E854" s="249"/>
      <c r="F854" s="249"/>
      <c r="G854" s="249"/>
      <c r="H854" s="249"/>
      <c r="I854" s="185"/>
    </row>
    <row r="855" spans="2:9" ht="12.75">
      <c r="B855" s="249"/>
      <c r="C855" s="249"/>
      <c r="D855" s="249"/>
      <c r="E855" s="249"/>
      <c r="F855" s="249"/>
      <c r="G855" s="249"/>
      <c r="H855" s="249"/>
      <c r="I855" s="185"/>
    </row>
    <row r="856" spans="2:9" ht="12.75">
      <c r="B856" s="249"/>
      <c r="C856" s="249"/>
      <c r="D856" s="249"/>
      <c r="E856" s="249"/>
      <c r="F856" s="249"/>
      <c r="G856" s="249"/>
      <c r="H856" s="249"/>
      <c r="I856" s="185"/>
    </row>
    <row r="857" spans="2:9" ht="12.75">
      <c r="B857" s="249"/>
      <c r="C857" s="249"/>
      <c r="D857" s="249"/>
      <c r="E857" s="249"/>
      <c r="F857" s="249"/>
      <c r="G857" s="249"/>
      <c r="H857" s="249"/>
      <c r="I857" s="185"/>
    </row>
    <row r="858" spans="2:9" ht="12.75">
      <c r="B858" s="249"/>
      <c r="C858" s="249"/>
      <c r="D858" s="249"/>
      <c r="E858" s="249"/>
      <c r="F858" s="249"/>
      <c r="G858" s="249"/>
      <c r="H858" s="249"/>
      <c r="I858" s="185"/>
    </row>
    <row r="859" spans="2:9" ht="12.75">
      <c r="B859" s="249"/>
      <c r="C859" s="249"/>
      <c r="D859" s="249"/>
      <c r="E859" s="249"/>
      <c r="F859" s="249"/>
      <c r="G859" s="249"/>
      <c r="H859" s="249"/>
      <c r="I859" s="185"/>
    </row>
    <row r="860" spans="2:9" ht="12.75">
      <c r="B860" s="249"/>
      <c r="C860" s="249"/>
      <c r="D860" s="249"/>
      <c r="E860" s="249"/>
      <c r="F860" s="249"/>
      <c r="G860" s="249"/>
      <c r="H860" s="249"/>
      <c r="I860" s="185"/>
    </row>
    <row r="861" spans="2:9" ht="12.75">
      <c r="B861" s="249"/>
      <c r="C861" s="249"/>
      <c r="D861" s="249"/>
      <c r="E861" s="249"/>
      <c r="F861" s="249"/>
      <c r="G861" s="249"/>
      <c r="H861" s="249"/>
      <c r="I861" s="185"/>
    </row>
    <row r="862" spans="2:9" ht="12.75">
      <c r="B862" s="249"/>
      <c r="C862" s="249"/>
      <c r="D862" s="249"/>
      <c r="E862" s="249"/>
      <c r="F862" s="249"/>
      <c r="G862" s="249"/>
      <c r="H862" s="249"/>
      <c r="I862" s="185"/>
    </row>
    <row r="863" spans="2:9" ht="12.75">
      <c r="B863" s="249"/>
      <c r="C863" s="249"/>
      <c r="D863" s="249"/>
      <c r="E863" s="249"/>
      <c r="F863" s="249"/>
      <c r="G863" s="249"/>
      <c r="H863" s="249"/>
      <c r="I863" s="185"/>
    </row>
    <row r="864" spans="2:9" ht="12.75">
      <c r="B864" s="249"/>
      <c r="C864" s="249"/>
      <c r="D864" s="249"/>
      <c r="E864" s="249"/>
      <c r="F864" s="249"/>
      <c r="G864" s="249"/>
      <c r="H864" s="249"/>
      <c r="I864" s="185"/>
    </row>
    <row r="865" spans="2:9" ht="12.75">
      <c r="B865" s="249"/>
      <c r="C865" s="249"/>
      <c r="D865" s="249"/>
      <c r="E865" s="249"/>
      <c r="F865" s="249"/>
      <c r="G865" s="249"/>
      <c r="H865" s="249"/>
      <c r="I865" s="185"/>
    </row>
    <row r="866" spans="2:9" ht="12.75">
      <c r="B866" s="249"/>
      <c r="C866" s="249"/>
      <c r="D866" s="249"/>
      <c r="E866" s="249"/>
      <c r="F866" s="249"/>
      <c r="G866" s="249"/>
      <c r="H866" s="249"/>
      <c r="I866" s="185"/>
    </row>
    <row r="867" spans="2:9" ht="12.75">
      <c r="B867" s="249"/>
      <c r="C867" s="249"/>
      <c r="D867" s="249"/>
      <c r="E867" s="249"/>
      <c r="F867" s="249"/>
      <c r="G867" s="249"/>
      <c r="H867" s="249"/>
      <c r="I867" s="185"/>
    </row>
    <row r="868" spans="2:9" ht="12.75">
      <c r="B868" s="249"/>
      <c r="C868" s="249"/>
      <c r="D868" s="249"/>
      <c r="E868" s="249"/>
      <c r="F868" s="249"/>
      <c r="G868" s="249"/>
      <c r="H868" s="249"/>
      <c r="I868" s="185"/>
    </row>
    <row r="869" spans="2:9" ht="12.75">
      <c r="B869" s="249"/>
      <c r="C869" s="249"/>
      <c r="D869" s="249"/>
      <c r="E869" s="249"/>
      <c r="F869" s="249"/>
      <c r="G869" s="249"/>
      <c r="H869" s="249"/>
      <c r="I869" s="185"/>
    </row>
    <row r="870" spans="2:9" ht="12.75">
      <c r="B870" s="249"/>
      <c r="C870" s="249"/>
      <c r="D870" s="249"/>
      <c r="E870" s="249"/>
      <c r="F870" s="249"/>
      <c r="G870" s="249"/>
      <c r="H870" s="249"/>
      <c r="I870" s="185"/>
    </row>
    <row r="871" spans="2:9" ht="12.75">
      <c r="B871" s="249"/>
      <c r="C871" s="249"/>
      <c r="D871" s="249"/>
      <c r="E871" s="249"/>
      <c r="F871" s="249"/>
      <c r="G871" s="249"/>
      <c r="H871" s="249"/>
      <c r="I871" s="185"/>
    </row>
    <row r="872" spans="2:9" ht="12.75">
      <c r="B872" s="249"/>
      <c r="C872" s="249"/>
      <c r="D872" s="249"/>
      <c r="E872" s="249"/>
      <c r="F872" s="249"/>
      <c r="G872" s="249"/>
      <c r="H872" s="249"/>
      <c r="I872" s="185"/>
    </row>
    <row r="873" spans="3:8" ht="12.75">
      <c r="C873" s="19"/>
      <c r="D873" s="19"/>
      <c r="E873" s="19"/>
      <c r="F873" s="19"/>
      <c r="G873" s="19"/>
      <c r="H873" s="18"/>
    </row>
    <row r="874" spans="3:8" ht="12.75">
      <c r="C874" s="19"/>
      <c r="D874" s="19"/>
      <c r="E874" s="19"/>
      <c r="F874" s="19"/>
      <c r="G874" s="19"/>
      <c r="H874" s="18"/>
    </row>
    <row r="875" spans="3:8" ht="12.75">
      <c r="C875" s="19"/>
      <c r="D875" s="19"/>
      <c r="E875" s="19"/>
      <c r="F875" s="19"/>
      <c r="G875" s="19"/>
      <c r="H875" s="18"/>
    </row>
    <row r="876" spans="3:8" ht="12.75">
      <c r="C876" s="19"/>
      <c r="D876" s="19"/>
      <c r="E876" s="19"/>
      <c r="F876" s="19"/>
      <c r="G876" s="19"/>
      <c r="H876" s="18"/>
    </row>
    <row r="877" spans="3:8" ht="12.75">
      <c r="C877" s="19"/>
      <c r="D877" s="19"/>
      <c r="E877" s="19"/>
      <c r="F877" s="19"/>
      <c r="G877" s="19"/>
      <c r="H877" s="18"/>
    </row>
    <row r="878" spans="3:8" ht="12.75">
      <c r="C878" s="19"/>
      <c r="D878" s="19"/>
      <c r="E878" s="19"/>
      <c r="F878" s="19"/>
      <c r="G878" s="19"/>
      <c r="H878" s="18"/>
    </row>
    <row r="879" spans="3:8" ht="12.75">
      <c r="C879" s="19"/>
      <c r="D879" s="19"/>
      <c r="E879" s="19"/>
      <c r="F879" s="19"/>
      <c r="G879" s="19"/>
      <c r="H879" s="18"/>
    </row>
    <row r="880" spans="3:8" ht="12.75">
      <c r="C880" s="19"/>
      <c r="D880" s="19"/>
      <c r="E880" s="19"/>
      <c r="F880" s="19"/>
      <c r="G880" s="19"/>
      <c r="H880" s="18"/>
    </row>
    <row r="881" spans="3:8" ht="12.75">
      <c r="C881" s="19"/>
      <c r="D881" s="19"/>
      <c r="E881" s="19"/>
      <c r="F881" s="19"/>
      <c r="G881" s="19"/>
      <c r="H881" s="18"/>
    </row>
    <row r="882" spans="3:8" ht="12.75">
      <c r="C882" s="19"/>
      <c r="D882" s="19"/>
      <c r="E882" s="19"/>
      <c r="F882" s="19"/>
      <c r="G882" s="19"/>
      <c r="H882" s="18"/>
    </row>
    <row r="883" spans="3:8" ht="12.75">
      <c r="C883" s="19"/>
      <c r="D883" s="19"/>
      <c r="E883" s="19"/>
      <c r="F883" s="19"/>
      <c r="G883" s="19"/>
      <c r="H883" s="18"/>
    </row>
    <row r="884" spans="3:8" ht="12.75">
      <c r="C884" s="19"/>
      <c r="D884" s="19"/>
      <c r="E884" s="19"/>
      <c r="F884" s="19"/>
      <c r="G884" s="19"/>
      <c r="H884" s="18"/>
    </row>
    <row r="885" spans="3:8" ht="12.75">
      <c r="C885" s="19"/>
      <c r="D885" s="19"/>
      <c r="E885" s="19"/>
      <c r="F885" s="19"/>
      <c r="G885" s="19"/>
      <c r="H885" s="18"/>
    </row>
    <row r="886" spans="3:8" ht="12.75">
      <c r="C886" s="19"/>
      <c r="D886" s="19"/>
      <c r="E886" s="19"/>
      <c r="F886" s="19"/>
      <c r="G886" s="19"/>
      <c r="H886" s="18"/>
    </row>
    <row r="887" spans="3:8" ht="12.75">
      <c r="C887" s="19"/>
      <c r="D887" s="19"/>
      <c r="E887" s="19"/>
      <c r="F887" s="19"/>
      <c r="G887" s="19"/>
      <c r="H887" s="18"/>
    </row>
    <row r="888" spans="3:8" ht="12.75">
      <c r="C888" s="19"/>
      <c r="D888" s="19"/>
      <c r="E888" s="19"/>
      <c r="F888" s="19"/>
      <c r="G888" s="19"/>
      <c r="H888" s="18"/>
    </row>
    <row r="889" spans="3:8" ht="12.75">
      <c r="C889" s="19"/>
      <c r="D889" s="19"/>
      <c r="E889" s="19"/>
      <c r="F889" s="19"/>
      <c r="G889" s="19"/>
      <c r="H889" s="18"/>
    </row>
    <row r="890" spans="3:8" ht="12.75">
      <c r="C890" s="19"/>
      <c r="D890" s="19"/>
      <c r="E890" s="19"/>
      <c r="F890" s="19"/>
      <c r="G890" s="19"/>
      <c r="H890" s="18"/>
    </row>
    <row r="891" spans="3:8" ht="12.75">
      <c r="C891" s="19"/>
      <c r="D891" s="19"/>
      <c r="E891" s="19"/>
      <c r="F891" s="19"/>
      <c r="G891" s="19"/>
      <c r="H891" s="18"/>
    </row>
    <row r="892" spans="3:8" ht="12.75">
      <c r="C892" s="19"/>
      <c r="D892" s="19"/>
      <c r="E892" s="19"/>
      <c r="F892" s="19"/>
      <c r="G892" s="19"/>
      <c r="H892" s="18"/>
    </row>
    <row r="893" spans="3:8" ht="12.75">
      <c r="C893" s="19"/>
      <c r="D893" s="19"/>
      <c r="E893" s="19"/>
      <c r="F893" s="19"/>
      <c r="G893" s="19"/>
      <c r="H893" s="18"/>
    </row>
    <row r="894" spans="3:8" ht="12.75">
      <c r="C894" s="19"/>
      <c r="D894" s="19"/>
      <c r="E894" s="19"/>
      <c r="F894" s="19"/>
      <c r="G894" s="19"/>
      <c r="H894" s="18"/>
    </row>
    <row r="895" spans="3:8" ht="12.75">
      <c r="C895" s="19"/>
      <c r="D895" s="19"/>
      <c r="E895" s="19"/>
      <c r="F895" s="19"/>
      <c r="G895" s="19"/>
      <c r="H895" s="18"/>
    </row>
    <row r="896" spans="3:8" ht="12.75">
      <c r="C896" s="19"/>
      <c r="D896" s="19"/>
      <c r="E896" s="19"/>
      <c r="F896" s="19"/>
      <c r="G896" s="19"/>
      <c r="H896" s="18"/>
    </row>
    <row r="897" spans="3:8" ht="12.75">
      <c r="C897" s="19"/>
      <c r="D897" s="19"/>
      <c r="E897" s="19"/>
      <c r="F897" s="19"/>
      <c r="G897" s="19"/>
      <c r="H897" s="18"/>
    </row>
    <row r="898" spans="3:8" ht="12.75">
      <c r="C898" s="19"/>
      <c r="D898" s="19"/>
      <c r="E898" s="19"/>
      <c r="F898" s="19"/>
      <c r="G898" s="19"/>
      <c r="H898" s="18"/>
    </row>
    <row r="899" spans="3:8" ht="12.75">
      <c r="C899" s="19"/>
      <c r="D899" s="19"/>
      <c r="E899" s="19"/>
      <c r="F899" s="19"/>
      <c r="G899" s="19"/>
      <c r="H899" s="18"/>
    </row>
    <row r="900" spans="3:8" ht="12.75">
      <c r="C900" s="19"/>
      <c r="D900" s="19"/>
      <c r="E900" s="19"/>
      <c r="F900" s="19"/>
      <c r="G900" s="19"/>
      <c r="H900" s="18"/>
    </row>
    <row r="901" spans="3:8" ht="12.75">
      <c r="C901" s="19"/>
      <c r="D901" s="19"/>
      <c r="E901" s="19"/>
      <c r="F901" s="19"/>
      <c r="G901" s="19"/>
      <c r="H901" s="18"/>
    </row>
    <row r="902" spans="3:8" ht="12.75">
      <c r="C902" s="19"/>
      <c r="D902" s="19"/>
      <c r="E902" s="19"/>
      <c r="F902" s="19"/>
      <c r="G902" s="19"/>
      <c r="H902" s="18"/>
    </row>
    <row r="903" spans="3:8" ht="12.75">
      <c r="C903" s="19"/>
      <c r="D903" s="19"/>
      <c r="E903" s="19"/>
      <c r="F903" s="19"/>
      <c r="G903" s="19"/>
      <c r="H903" s="18"/>
    </row>
    <row r="904" spans="3:8" ht="12.75">
      <c r="C904" s="19"/>
      <c r="D904" s="19"/>
      <c r="E904" s="19"/>
      <c r="F904" s="19"/>
      <c r="G904" s="19"/>
      <c r="H904" s="18"/>
    </row>
    <row r="905" spans="3:8" ht="12.75">
      <c r="C905" s="19"/>
      <c r="D905" s="19"/>
      <c r="E905" s="19"/>
      <c r="F905" s="19"/>
      <c r="G905" s="19"/>
      <c r="H905" s="18"/>
    </row>
    <row r="906" spans="3:8" ht="12.75">
      <c r="C906" s="19"/>
      <c r="D906" s="19"/>
      <c r="E906" s="19"/>
      <c r="F906" s="19"/>
      <c r="G906" s="19"/>
      <c r="H906" s="18"/>
    </row>
    <row r="907" spans="3:8" ht="12.75">
      <c r="C907" s="19"/>
      <c r="D907" s="19"/>
      <c r="E907" s="19"/>
      <c r="F907" s="19"/>
      <c r="G907" s="19"/>
      <c r="H907" s="18"/>
    </row>
    <row r="908" spans="3:8" ht="12.75">
      <c r="C908" s="19"/>
      <c r="D908" s="19"/>
      <c r="E908" s="19"/>
      <c r="F908" s="19"/>
      <c r="G908" s="19"/>
      <c r="H908" s="18"/>
    </row>
    <row r="909" spans="3:8" ht="12.75">
      <c r="C909" s="19"/>
      <c r="D909" s="19"/>
      <c r="E909" s="19"/>
      <c r="F909" s="19"/>
      <c r="G909" s="19"/>
      <c r="H909" s="18"/>
    </row>
    <row r="910" spans="3:8" ht="12.75">
      <c r="C910" s="19"/>
      <c r="D910" s="19"/>
      <c r="E910" s="19"/>
      <c r="F910" s="19"/>
      <c r="G910" s="19"/>
      <c r="H910" s="18"/>
    </row>
    <row r="911" spans="3:8" ht="12.75">
      <c r="C911" s="19"/>
      <c r="D911" s="19"/>
      <c r="E911" s="19"/>
      <c r="F911" s="19"/>
      <c r="G911" s="19"/>
      <c r="H911" s="18"/>
    </row>
    <row r="912" spans="3:8" ht="12.75">
      <c r="C912" s="19"/>
      <c r="D912" s="19"/>
      <c r="E912" s="19"/>
      <c r="F912" s="19"/>
      <c r="G912" s="19"/>
      <c r="H912" s="18"/>
    </row>
    <row r="913" spans="3:8" ht="12.75">
      <c r="C913" s="19"/>
      <c r="D913" s="19"/>
      <c r="E913" s="19"/>
      <c r="F913" s="19"/>
      <c r="G913" s="19"/>
      <c r="H913" s="18"/>
    </row>
    <row r="914" spans="3:8" ht="12.75">
      <c r="C914" s="19"/>
      <c r="D914" s="19"/>
      <c r="E914" s="19"/>
      <c r="F914" s="19"/>
      <c r="G914" s="19"/>
      <c r="H914" s="18"/>
    </row>
    <row r="915" spans="3:8" ht="12.75">
      <c r="C915" s="19"/>
      <c r="D915" s="19"/>
      <c r="E915" s="19"/>
      <c r="F915" s="19"/>
      <c r="G915" s="19"/>
      <c r="H915" s="18"/>
    </row>
    <row r="916" spans="3:8" ht="12.75">
      <c r="C916" s="19"/>
      <c r="D916" s="19"/>
      <c r="E916" s="19"/>
      <c r="F916" s="19"/>
      <c r="G916" s="19"/>
      <c r="H916" s="18"/>
    </row>
    <row r="917" spans="3:8" ht="12.75">
      <c r="C917" s="19"/>
      <c r="D917" s="19"/>
      <c r="E917" s="19"/>
      <c r="F917" s="19"/>
      <c r="G917" s="19"/>
      <c r="H917" s="18"/>
    </row>
    <row r="918" spans="3:8" ht="12.75">
      <c r="C918" s="19"/>
      <c r="D918" s="19"/>
      <c r="E918" s="19"/>
      <c r="F918" s="19"/>
      <c r="G918" s="19"/>
      <c r="H918" s="18"/>
    </row>
    <row r="919" spans="3:8" ht="12.75">
      <c r="C919" s="19"/>
      <c r="D919" s="19"/>
      <c r="E919" s="19"/>
      <c r="F919" s="19"/>
      <c r="G919" s="19"/>
      <c r="H919" s="18"/>
    </row>
    <row r="920" spans="3:8" ht="12.75">
      <c r="C920" s="19"/>
      <c r="D920" s="19"/>
      <c r="E920" s="19"/>
      <c r="F920" s="19"/>
      <c r="G920" s="19"/>
      <c r="H920" s="18"/>
    </row>
    <row r="921" spans="3:8" ht="12.75">
      <c r="C921" s="19"/>
      <c r="D921" s="19"/>
      <c r="E921" s="19"/>
      <c r="F921" s="19"/>
      <c r="G921" s="19"/>
      <c r="H921" s="18"/>
    </row>
    <row r="922" spans="3:8" ht="12.75">
      <c r="C922" s="19"/>
      <c r="D922" s="19"/>
      <c r="E922" s="19"/>
      <c r="F922" s="19"/>
      <c r="G922" s="19"/>
      <c r="H922" s="18"/>
    </row>
    <row r="923" spans="3:8" ht="12.75">
      <c r="C923" s="19"/>
      <c r="D923" s="19"/>
      <c r="E923" s="19"/>
      <c r="F923" s="19"/>
      <c r="G923" s="19"/>
      <c r="H923" s="18"/>
    </row>
    <row r="924" spans="3:8" ht="12.75">
      <c r="C924" s="19"/>
      <c r="D924" s="19"/>
      <c r="E924" s="19"/>
      <c r="F924" s="19"/>
      <c r="G924" s="19"/>
      <c r="H924" s="18"/>
    </row>
    <row r="925" spans="3:8" ht="12.75">
      <c r="C925" s="19"/>
      <c r="D925" s="19"/>
      <c r="E925" s="19"/>
      <c r="F925" s="19"/>
      <c r="G925" s="19"/>
      <c r="H925" s="18"/>
    </row>
    <row r="926" spans="3:8" ht="12.75">
      <c r="C926" s="19"/>
      <c r="D926" s="19"/>
      <c r="E926" s="19"/>
      <c r="F926" s="19"/>
      <c r="G926" s="19"/>
      <c r="H926" s="18"/>
    </row>
    <row r="927" spans="3:8" ht="12.75">
      <c r="C927" s="19"/>
      <c r="D927" s="19"/>
      <c r="E927" s="19"/>
      <c r="F927" s="19"/>
      <c r="G927" s="19"/>
      <c r="H927" s="18"/>
    </row>
    <row r="928" spans="3:8" ht="12.75">
      <c r="C928" s="19"/>
      <c r="D928" s="19"/>
      <c r="E928" s="19"/>
      <c r="F928" s="19"/>
      <c r="G928" s="19"/>
      <c r="H928" s="18"/>
    </row>
    <row r="929" spans="3:8" ht="12.75">
      <c r="C929" s="19"/>
      <c r="D929" s="19"/>
      <c r="E929" s="19"/>
      <c r="F929" s="19"/>
      <c r="G929" s="19"/>
      <c r="H929" s="18"/>
    </row>
    <row r="930" spans="3:8" ht="12.75">
      <c r="C930" s="19"/>
      <c r="D930" s="19"/>
      <c r="E930" s="19"/>
      <c r="F930" s="19"/>
      <c r="G930" s="19"/>
      <c r="H930" s="18"/>
    </row>
    <row r="931" spans="3:8" ht="12.75">
      <c r="C931" s="19"/>
      <c r="D931" s="19"/>
      <c r="E931" s="19"/>
      <c r="F931" s="19"/>
      <c r="G931" s="19"/>
      <c r="H931" s="18"/>
    </row>
    <row r="932" spans="3:8" ht="12.75">
      <c r="C932" s="19"/>
      <c r="D932" s="19"/>
      <c r="E932" s="19"/>
      <c r="F932" s="19"/>
      <c r="G932" s="19"/>
      <c r="H932" s="18"/>
    </row>
  </sheetData>
  <sheetProtection/>
  <mergeCells count="15">
    <mergeCell ref="B850:H872"/>
    <mergeCell ref="B2:J2"/>
    <mergeCell ref="G4:G5"/>
    <mergeCell ref="H4:H5"/>
    <mergeCell ref="B848:H849"/>
    <mergeCell ref="H3:J3"/>
    <mergeCell ref="I4:I5"/>
    <mergeCell ref="J4:J5"/>
    <mergeCell ref="E4:E5"/>
    <mergeCell ref="F4:F5"/>
    <mergeCell ref="B1:D1"/>
    <mergeCell ref="B4:B5"/>
    <mergeCell ref="C4:C5"/>
    <mergeCell ref="D4:D5"/>
    <mergeCell ref="E1:J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80"/>
  <sheetViews>
    <sheetView view="pageBreakPreview" zoomScale="60" zoomScalePageLayoutView="0" workbookViewId="0" topLeftCell="A1">
      <selection activeCell="E1" sqref="E1:K1"/>
    </sheetView>
  </sheetViews>
  <sheetFormatPr defaultColWidth="9.00390625" defaultRowHeight="12.75"/>
  <cols>
    <col min="1" max="1" width="38.125" style="183" customWidth="1"/>
    <col min="2" max="2" width="5.875" style="26" customWidth="1"/>
    <col min="3" max="3" width="5.125" style="26" customWidth="1"/>
    <col min="4" max="4" width="4.625" style="26" customWidth="1"/>
    <col min="5" max="5" width="17.625" style="26" customWidth="1"/>
    <col min="6" max="6" width="5.875" style="26" customWidth="1"/>
    <col min="7" max="7" width="3.875" style="26" customWidth="1"/>
    <col min="8" max="8" width="0.2421875" style="26" hidden="1" customWidth="1"/>
    <col min="9" max="9" width="11.625" style="44" customWidth="1"/>
    <col min="10" max="10" width="9.875" style="27" customWidth="1"/>
    <col min="11" max="11" width="11.00390625" style="27" customWidth="1"/>
    <col min="12" max="12" width="8.00390625" style="27" customWidth="1"/>
    <col min="13" max="13" width="6.875" style="27" customWidth="1"/>
    <col min="14" max="14" width="7.75390625" style="27" customWidth="1"/>
    <col min="15" max="15" width="12.875" style="27" customWidth="1"/>
    <col min="16" max="21" width="9.125" style="27" hidden="1" customWidth="1"/>
    <col min="22" max="23" width="9.125" style="27" customWidth="1"/>
    <col min="24" max="24" width="0.12890625" style="27" customWidth="1"/>
    <col min="25" max="27" width="9.125" style="27" hidden="1" customWidth="1"/>
    <col min="28" max="16384" width="9.125" style="27" customWidth="1"/>
  </cols>
  <sheetData>
    <row r="1" spans="1:15" ht="63.75" customHeight="1">
      <c r="A1" s="166" t="s">
        <v>93</v>
      </c>
      <c r="B1" s="25"/>
      <c r="C1" s="25"/>
      <c r="E1" s="236" t="s">
        <v>2</v>
      </c>
      <c r="F1" s="236"/>
      <c r="G1" s="236"/>
      <c r="H1" s="236"/>
      <c r="I1" s="236"/>
      <c r="J1" s="236"/>
      <c r="K1" s="236"/>
      <c r="L1" s="135"/>
      <c r="M1" s="135"/>
      <c r="N1" s="135"/>
      <c r="O1" s="135"/>
    </row>
    <row r="2" spans="1:13" ht="18.75">
      <c r="A2" s="166"/>
      <c r="B2" s="25"/>
      <c r="C2" s="25"/>
      <c r="F2" s="25"/>
      <c r="G2" s="25"/>
      <c r="H2" s="25"/>
      <c r="I2" s="64"/>
      <c r="J2" s="28"/>
      <c r="K2" s="28"/>
      <c r="L2" s="28"/>
      <c r="M2" s="28"/>
    </row>
    <row r="3" spans="1:15" ht="18.75">
      <c r="A3" s="253" t="s">
        <v>421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36"/>
      <c r="M3" s="136"/>
      <c r="N3" s="136"/>
      <c r="O3" s="136"/>
    </row>
    <row r="4" spans="1:15" s="30" customFormat="1" ht="15.75">
      <c r="A4" s="167"/>
      <c r="B4" s="29"/>
      <c r="C4" s="29"/>
      <c r="D4" s="29"/>
      <c r="E4" s="29"/>
      <c r="F4" s="29"/>
      <c r="G4" s="29"/>
      <c r="H4" s="29"/>
      <c r="I4" s="256" t="s">
        <v>83</v>
      </c>
      <c r="J4" s="256"/>
      <c r="K4" s="256"/>
      <c r="L4" s="159"/>
      <c r="M4" s="159"/>
      <c r="N4" s="159"/>
      <c r="O4" s="159"/>
    </row>
    <row r="5" spans="1:15" s="31" customFormat="1" ht="60">
      <c r="A5" s="137" t="s">
        <v>53</v>
      </c>
      <c r="B5" s="138" t="s">
        <v>94</v>
      </c>
      <c r="C5" s="138" t="s">
        <v>248</v>
      </c>
      <c r="D5" s="138" t="s">
        <v>80</v>
      </c>
      <c r="E5" s="138" t="s">
        <v>249</v>
      </c>
      <c r="F5" s="138" t="s">
        <v>81</v>
      </c>
      <c r="G5" s="138" t="s">
        <v>103</v>
      </c>
      <c r="H5" s="138" t="s">
        <v>104</v>
      </c>
      <c r="I5" s="139" t="s">
        <v>246</v>
      </c>
      <c r="J5" s="158" t="s">
        <v>111</v>
      </c>
      <c r="K5" s="137" t="s">
        <v>458</v>
      </c>
      <c r="L5" s="140"/>
      <c r="M5" s="140"/>
      <c r="N5" s="141"/>
      <c r="O5" s="141"/>
    </row>
    <row r="6" spans="1:15" s="31" customFormat="1" ht="27.75" customHeight="1">
      <c r="A6" s="168" t="s">
        <v>95</v>
      </c>
      <c r="B6" s="48" t="s">
        <v>96</v>
      </c>
      <c r="C6" s="48"/>
      <c r="D6" s="48"/>
      <c r="E6" s="48"/>
      <c r="F6" s="48"/>
      <c r="G6" s="48"/>
      <c r="H6" s="48"/>
      <c r="I6" s="50">
        <f>I9</f>
        <v>2806.7</v>
      </c>
      <c r="J6" s="50">
        <f>J9</f>
        <v>6</v>
      </c>
      <c r="K6" s="49">
        <f>I6+J6</f>
        <v>2812.7</v>
      </c>
      <c r="L6" s="142"/>
      <c r="M6" s="143"/>
      <c r="N6" s="129"/>
      <c r="O6" s="144"/>
    </row>
    <row r="7" spans="1:15" s="31" customFormat="1" ht="15.75">
      <c r="A7" s="168" t="s">
        <v>120</v>
      </c>
      <c r="B7" s="48" t="s">
        <v>96</v>
      </c>
      <c r="C7" s="48"/>
      <c r="D7" s="48"/>
      <c r="E7" s="48"/>
      <c r="F7" s="48"/>
      <c r="G7" s="48" t="s">
        <v>105</v>
      </c>
      <c r="H7" s="48"/>
      <c r="I7" s="50">
        <f>I15+I18+I21+I25+I31+I35</f>
        <v>2806.7</v>
      </c>
      <c r="J7" s="50">
        <f>J15+J18+J21+J25+J31+J35</f>
        <v>6</v>
      </c>
      <c r="K7" s="49">
        <f aca="true" t="shared" si="0" ref="K7:K98">I7+J7</f>
        <v>2812.7</v>
      </c>
      <c r="L7" s="142"/>
      <c r="M7" s="143"/>
      <c r="N7" s="129"/>
      <c r="O7" s="144"/>
    </row>
    <row r="8" spans="1:15" s="31" customFormat="1" ht="15.75">
      <c r="A8" s="168" t="s">
        <v>121</v>
      </c>
      <c r="B8" s="48" t="s">
        <v>96</v>
      </c>
      <c r="C8" s="48"/>
      <c r="D8" s="48"/>
      <c r="E8" s="48"/>
      <c r="F8" s="48"/>
      <c r="G8" s="48" t="s">
        <v>106</v>
      </c>
      <c r="H8" s="48"/>
      <c r="I8" s="50">
        <v>0</v>
      </c>
      <c r="J8" s="50">
        <v>0</v>
      </c>
      <c r="K8" s="49">
        <f t="shared" si="0"/>
        <v>0</v>
      </c>
      <c r="L8" s="142"/>
      <c r="M8" s="143"/>
      <c r="N8" s="129"/>
      <c r="O8" s="144"/>
    </row>
    <row r="9" spans="1:15" s="31" customFormat="1" ht="15.75">
      <c r="A9" s="168" t="s">
        <v>126</v>
      </c>
      <c r="B9" s="48" t="s">
        <v>96</v>
      </c>
      <c r="C9" s="48" t="s">
        <v>70</v>
      </c>
      <c r="D9" s="48"/>
      <c r="E9" s="48"/>
      <c r="F9" s="48"/>
      <c r="G9" s="48"/>
      <c r="H9" s="48"/>
      <c r="I9" s="49">
        <f>I10+I26</f>
        <v>2806.7</v>
      </c>
      <c r="J9" s="49">
        <f>J10+J26</f>
        <v>6</v>
      </c>
      <c r="K9" s="49">
        <f t="shared" si="0"/>
        <v>2812.7</v>
      </c>
      <c r="L9" s="142"/>
      <c r="M9" s="143"/>
      <c r="N9" s="145"/>
      <c r="O9" s="144"/>
    </row>
    <row r="10" spans="1:15" s="31" customFormat="1" ht="42.75">
      <c r="A10" s="168" t="s">
        <v>128</v>
      </c>
      <c r="B10" s="48" t="s">
        <v>96</v>
      </c>
      <c r="C10" s="48" t="s">
        <v>70</v>
      </c>
      <c r="D10" s="48" t="s">
        <v>71</v>
      </c>
      <c r="E10" s="48"/>
      <c r="F10" s="48"/>
      <c r="G10" s="48"/>
      <c r="H10" s="48"/>
      <c r="I10" s="50">
        <f>I11</f>
        <v>2791.7</v>
      </c>
      <c r="J10" s="50">
        <f>J11</f>
        <v>6</v>
      </c>
      <c r="K10" s="49">
        <f t="shared" si="0"/>
        <v>2797.7</v>
      </c>
      <c r="L10" s="129"/>
      <c r="M10" s="129"/>
      <c r="N10" s="129"/>
      <c r="O10" s="144"/>
    </row>
    <row r="11" spans="1:15" s="31" customFormat="1" ht="30">
      <c r="A11" s="161" t="s">
        <v>40</v>
      </c>
      <c r="B11" s="46" t="s">
        <v>96</v>
      </c>
      <c r="C11" s="46" t="s">
        <v>70</v>
      </c>
      <c r="D11" s="46" t="s">
        <v>71</v>
      </c>
      <c r="E11" s="46" t="s">
        <v>273</v>
      </c>
      <c r="F11" s="46"/>
      <c r="G11" s="46"/>
      <c r="H11" s="46"/>
      <c r="I11" s="51">
        <f>I12+I22</f>
        <v>2791.7</v>
      </c>
      <c r="J11" s="51">
        <f>J12+J22</f>
        <v>6</v>
      </c>
      <c r="K11" s="52">
        <f t="shared" si="0"/>
        <v>2797.7</v>
      </c>
      <c r="L11" s="123"/>
      <c r="M11" s="123"/>
      <c r="N11" s="123"/>
      <c r="O11" s="146"/>
    </row>
    <row r="12" spans="1:15" s="31" customFormat="1" ht="45">
      <c r="A12" s="161" t="s">
        <v>131</v>
      </c>
      <c r="B12" s="46" t="s">
        <v>96</v>
      </c>
      <c r="C12" s="46" t="s">
        <v>70</v>
      </c>
      <c r="D12" s="46" t="s">
        <v>71</v>
      </c>
      <c r="E12" s="46" t="s">
        <v>274</v>
      </c>
      <c r="F12" s="46"/>
      <c r="G12" s="46"/>
      <c r="H12" s="46"/>
      <c r="I12" s="52">
        <f>I13+I16+I19</f>
        <v>1403.7</v>
      </c>
      <c r="J12" s="52">
        <f>J13+J16+J19</f>
        <v>6</v>
      </c>
      <c r="K12" s="52">
        <f t="shared" si="0"/>
        <v>1409.7</v>
      </c>
      <c r="L12" s="126"/>
      <c r="M12" s="126"/>
      <c r="N12" s="126"/>
      <c r="O12" s="146"/>
    </row>
    <row r="13" spans="1:15" s="33" customFormat="1" ht="90">
      <c r="A13" s="161" t="s">
        <v>257</v>
      </c>
      <c r="B13" s="46" t="s">
        <v>96</v>
      </c>
      <c r="C13" s="46" t="s">
        <v>70</v>
      </c>
      <c r="D13" s="46" t="s">
        <v>71</v>
      </c>
      <c r="E13" s="46" t="s">
        <v>274</v>
      </c>
      <c r="F13" s="46" t="s">
        <v>132</v>
      </c>
      <c r="G13" s="46"/>
      <c r="H13" s="46"/>
      <c r="I13" s="52">
        <f>I14</f>
        <v>1252</v>
      </c>
      <c r="J13" s="52">
        <f>J14</f>
        <v>0</v>
      </c>
      <c r="K13" s="52">
        <f t="shared" si="0"/>
        <v>1252</v>
      </c>
      <c r="L13" s="126"/>
      <c r="M13" s="126"/>
      <c r="N13" s="126"/>
      <c r="O13" s="146"/>
    </row>
    <row r="14" spans="1:15" s="33" customFormat="1" ht="30">
      <c r="A14" s="161" t="s">
        <v>136</v>
      </c>
      <c r="B14" s="46" t="s">
        <v>96</v>
      </c>
      <c r="C14" s="46" t="s">
        <v>70</v>
      </c>
      <c r="D14" s="46" t="s">
        <v>71</v>
      </c>
      <c r="E14" s="46" t="s">
        <v>274</v>
      </c>
      <c r="F14" s="46" t="s">
        <v>133</v>
      </c>
      <c r="G14" s="46"/>
      <c r="H14" s="46"/>
      <c r="I14" s="52">
        <f>I15</f>
        <v>1252</v>
      </c>
      <c r="J14" s="52">
        <f>J15</f>
        <v>0</v>
      </c>
      <c r="K14" s="52">
        <f t="shared" si="0"/>
        <v>1252</v>
      </c>
      <c r="L14" s="126"/>
      <c r="M14" s="126"/>
      <c r="N14" s="126"/>
      <c r="O14" s="146"/>
    </row>
    <row r="15" spans="1:15" s="33" customFormat="1" ht="15.75">
      <c r="A15" s="72" t="s">
        <v>120</v>
      </c>
      <c r="B15" s="47" t="s">
        <v>96</v>
      </c>
      <c r="C15" s="47" t="s">
        <v>70</v>
      </c>
      <c r="D15" s="47" t="s">
        <v>71</v>
      </c>
      <c r="E15" s="47" t="s">
        <v>274</v>
      </c>
      <c r="F15" s="47" t="s">
        <v>133</v>
      </c>
      <c r="G15" s="47" t="s">
        <v>105</v>
      </c>
      <c r="H15" s="47"/>
      <c r="I15" s="53">
        <v>1252</v>
      </c>
      <c r="J15" s="53">
        <v>0</v>
      </c>
      <c r="K15" s="54">
        <f t="shared" si="0"/>
        <v>1252</v>
      </c>
      <c r="L15" s="147"/>
      <c r="M15" s="147"/>
      <c r="N15" s="147"/>
      <c r="O15" s="146"/>
    </row>
    <row r="16" spans="1:15" s="33" customFormat="1" ht="30">
      <c r="A16" s="71" t="s">
        <v>134</v>
      </c>
      <c r="B16" s="46" t="s">
        <v>96</v>
      </c>
      <c r="C16" s="46" t="s">
        <v>70</v>
      </c>
      <c r="D16" s="46" t="s">
        <v>71</v>
      </c>
      <c r="E16" s="46" t="s">
        <v>274</v>
      </c>
      <c r="F16" s="46" t="s">
        <v>135</v>
      </c>
      <c r="G16" s="46"/>
      <c r="H16" s="46"/>
      <c r="I16" s="51">
        <f>I17</f>
        <v>146.7</v>
      </c>
      <c r="J16" s="51">
        <f>J17</f>
        <v>6</v>
      </c>
      <c r="K16" s="52">
        <f t="shared" si="0"/>
        <v>152.7</v>
      </c>
      <c r="L16" s="123"/>
      <c r="M16" s="123"/>
      <c r="N16" s="123"/>
      <c r="O16" s="146"/>
    </row>
    <row r="17" spans="1:15" s="33" customFormat="1" ht="30">
      <c r="A17" s="71" t="s">
        <v>138</v>
      </c>
      <c r="B17" s="46" t="s">
        <v>96</v>
      </c>
      <c r="C17" s="46" t="s">
        <v>70</v>
      </c>
      <c r="D17" s="46" t="s">
        <v>71</v>
      </c>
      <c r="E17" s="46" t="s">
        <v>274</v>
      </c>
      <c r="F17" s="46" t="s">
        <v>137</v>
      </c>
      <c r="G17" s="46"/>
      <c r="H17" s="46"/>
      <c r="I17" s="51">
        <f>I18</f>
        <v>146.7</v>
      </c>
      <c r="J17" s="51">
        <f>J18</f>
        <v>6</v>
      </c>
      <c r="K17" s="52">
        <f t="shared" si="0"/>
        <v>152.7</v>
      </c>
      <c r="L17" s="123"/>
      <c r="M17" s="123"/>
      <c r="N17" s="123"/>
      <c r="O17" s="146"/>
    </row>
    <row r="18" spans="1:15" s="33" customFormat="1" ht="15.75">
      <c r="A18" s="72" t="s">
        <v>120</v>
      </c>
      <c r="B18" s="47" t="s">
        <v>96</v>
      </c>
      <c r="C18" s="47" t="s">
        <v>70</v>
      </c>
      <c r="D18" s="47" t="s">
        <v>71</v>
      </c>
      <c r="E18" s="47" t="s">
        <v>274</v>
      </c>
      <c r="F18" s="47" t="s">
        <v>137</v>
      </c>
      <c r="G18" s="47" t="s">
        <v>105</v>
      </c>
      <c r="H18" s="47"/>
      <c r="I18" s="53">
        <v>146.7</v>
      </c>
      <c r="J18" s="53">
        <v>6</v>
      </c>
      <c r="K18" s="54">
        <f t="shared" si="0"/>
        <v>152.7</v>
      </c>
      <c r="L18" s="121"/>
      <c r="M18" s="121"/>
      <c r="N18" s="147"/>
      <c r="O18" s="146"/>
    </row>
    <row r="19" spans="1:15" s="33" customFormat="1" ht="15.75">
      <c r="A19" s="71" t="s">
        <v>147</v>
      </c>
      <c r="B19" s="46" t="s">
        <v>96</v>
      </c>
      <c r="C19" s="46" t="s">
        <v>70</v>
      </c>
      <c r="D19" s="46" t="s">
        <v>71</v>
      </c>
      <c r="E19" s="46" t="s">
        <v>274</v>
      </c>
      <c r="F19" s="46" t="s">
        <v>146</v>
      </c>
      <c r="G19" s="46"/>
      <c r="H19" s="46"/>
      <c r="I19" s="51">
        <f>I20</f>
        <v>5</v>
      </c>
      <c r="J19" s="51">
        <f>J20</f>
        <v>0</v>
      </c>
      <c r="K19" s="52">
        <f t="shared" si="0"/>
        <v>5</v>
      </c>
      <c r="L19" s="121"/>
      <c r="M19" s="121"/>
      <c r="N19" s="123"/>
      <c r="O19" s="146"/>
    </row>
    <row r="20" spans="1:15" s="33" customFormat="1" ht="19.5" customHeight="1">
      <c r="A20" s="71" t="s">
        <v>149</v>
      </c>
      <c r="B20" s="46" t="s">
        <v>96</v>
      </c>
      <c r="C20" s="46" t="s">
        <v>70</v>
      </c>
      <c r="D20" s="46" t="s">
        <v>71</v>
      </c>
      <c r="E20" s="46" t="s">
        <v>274</v>
      </c>
      <c r="F20" s="46" t="s">
        <v>148</v>
      </c>
      <c r="G20" s="46"/>
      <c r="H20" s="46"/>
      <c r="I20" s="51">
        <f>I21</f>
        <v>5</v>
      </c>
      <c r="J20" s="51">
        <f>J21</f>
        <v>0</v>
      </c>
      <c r="K20" s="52">
        <f t="shared" si="0"/>
        <v>5</v>
      </c>
      <c r="L20" s="121"/>
      <c r="M20" s="121"/>
      <c r="N20" s="123"/>
      <c r="O20" s="146"/>
    </row>
    <row r="21" spans="1:15" s="33" customFormat="1" ht="15.75">
      <c r="A21" s="72" t="s">
        <v>120</v>
      </c>
      <c r="B21" s="47" t="s">
        <v>96</v>
      </c>
      <c r="C21" s="47" t="s">
        <v>70</v>
      </c>
      <c r="D21" s="47" t="s">
        <v>71</v>
      </c>
      <c r="E21" s="47" t="s">
        <v>274</v>
      </c>
      <c r="F21" s="47" t="s">
        <v>148</v>
      </c>
      <c r="G21" s="47" t="s">
        <v>105</v>
      </c>
      <c r="H21" s="47"/>
      <c r="I21" s="53">
        <v>5</v>
      </c>
      <c r="J21" s="53">
        <v>0</v>
      </c>
      <c r="K21" s="54">
        <f t="shared" si="0"/>
        <v>5</v>
      </c>
      <c r="L21" s="121"/>
      <c r="M21" s="121"/>
      <c r="N21" s="147"/>
      <c r="O21" s="146"/>
    </row>
    <row r="22" spans="1:15" s="31" customFormat="1" ht="60">
      <c r="A22" s="161" t="s">
        <v>52</v>
      </c>
      <c r="B22" s="46" t="s">
        <v>96</v>
      </c>
      <c r="C22" s="46" t="s">
        <v>70</v>
      </c>
      <c r="D22" s="46" t="s">
        <v>71</v>
      </c>
      <c r="E22" s="46" t="s">
        <v>275</v>
      </c>
      <c r="F22" s="46"/>
      <c r="G22" s="46"/>
      <c r="H22" s="46"/>
      <c r="I22" s="52">
        <f aca="true" t="shared" si="1" ref="I22:J24">I23</f>
        <v>1388</v>
      </c>
      <c r="J22" s="52">
        <f t="shared" si="1"/>
        <v>0</v>
      </c>
      <c r="K22" s="52">
        <f t="shared" si="0"/>
        <v>1388</v>
      </c>
      <c r="L22" s="126"/>
      <c r="M22" s="126"/>
      <c r="N22" s="126"/>
      <c r="O22" s="146"/>
    </row>
    <row r="23" spans="1:15" s="31" customFormat="1" ht="90">
      <c r="A23" s="161" t="s">
        <v>257</v>
      </c>
      <c r="B23" s="46" t="s">
        <v>96</v>
      </c>
      <c r="C23" s="46" t="s">
        <v>70</v>
      </c>
      <c r="D23" s="46" t="s">
        <v>71</v>
      </c>
      <c r="E23" s="46" t="s">
        <v>275</v>
      </c>
      <c r="F23" s="46" t="s">
        <v>132</v>
      </c>
      <c r="G23" s="46"/>
      <c r="H23" s="46"/>
      <c r="I23" s="52">
        <f t="shared" si="1"/>
        <v>1388</v>
      </c>
      <c r="J23" s="52">
        <f t="shared" si="1"/>
        <v>0</v>
      </c>
      <c r="K23" s="52">
        <f t="shared" si="0"/>
        <v>1388</v>
      </c>
      <c r="L23" s="126"/>
      <c r="M23" s="126"/>
      <c r="N23" s="126"/>
      <c r="O23" s="146"/>
    </row>
    <row r="24" spans="1:15" s="31" customFormat="1" ht="30">
      <c r="A24" s="161" t="s">
        <v>136</v>
      </c>
      <c r="B24" s="46" t="s">
        <v>96</v>
      </c>
      <c r="C24" s="46" t="s">
        <v>70</v>
      </c>
      <c r="D24" s="46" t="s">
        <v>71</v>
      </c>
      <c r="E24" s="46" t="s">
        <v>275</v>
      </c>
      <c r="F24" s="46" t="s">
        <v>133</v>
      </c>
      <c r="G24" s="46"/>
      <c r="H24" s="46"/>
      <c r="I24" s="52">
        <f t="shared" si="1"/>
        <v>1388</v>
      </c>
      <c r="J24" s="52">
        <f t="shared" si="1"/>
        <v>0</v>
      </c>
      <c r="K24" s="52">
        <f t="shared" si="0"/>
        <v>1388</v>
      </c>
      <c r="L24" s="126"/>
      <c r="M24" s="126"/>
      <c r="N24" s="126"/>
      <c r="O24" s="146"/>
    </row>
    <row r="25" spans="1:32" s="35" customFormat="1" ht="15.75">
      <c r="A25" s="72" t="s">
        <v>120</v>
      </c>
      <c r="B25" s="47" t="s">
        <v>96</v>
      </c>
      <c r="C25" s="47" t="s">
        <v>70</v>
      </c>
      <c r="D25" s="47" t="s">
        <v>71</v>
      </c>
      <c r="E25" s="47" t="s">
        <v>276</v>
      </c>
      <c r="F25" s="47" t="s">
        <v>133</v>
      </c>
      <c r="G25" s="47" t="s">
        <v>105</v>
      </c>
      <c r="H25" s="47"/>
      <c r="I25" s="53">
        <v>1388</v>
      </c>
      <c r="J25" s="53">
        <v>0</v>
      </c>
      <c r="K25" s="54">
        <f t="shared" si="0"/>
        <v>1388</v>
      </c>
      <c r="L25" s="122"/>
      <c r="M25" s="122"/>
      <c r="N25" s="147"/>
      <c r="O25" s="14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5" s="32" customFormat="1" ht="29.25">
      <c r="A26" s="76" t="s">
        <v>56</v>
      </c>
      <c r="B26" s="48" t="s">
        <v>96</v>
      </c>
      <c r="C26" s="48" t="s">
        <v>70</v>
      </c>
      <c r="D26" s="48" t="s">
        <v>112</v>
      </c>
      <c r="E26" s="48"/>
      <c r="F26" s="48"/>
      <c r="G26" s="48"/>
      <c r="H26" s="48"/>
      <c r="I26" s="50">
        <f>I27</f>
        <v>15</v>
      </c>
      <c r="J26" s="50">
        <f>J27</f>
        <v>0</v>
      </c>
      <c r="K26" s="49">
        <f t="shared" si="0"/>
        <v>15</v>
      </c>
      <c r="L26" s="129"/>
      <c r="M26" s="129"/>
      <c r="N26" s="129"/>
      <c r="O26" s="144"/>
    </row>
    <row r="27" spans="1:15" s="32" customFormat="1" ht="30">
      <c r="A27" s="161" t="s">
        <v>40</v>
      </c>
      <c r="B27" s="46" t="s">
        <v>96</v>
      </c>
      <c r="C27" s="46" t="s">
        <v>70</v>
      </c>
      <c r="D27" s="46" t="s">
        <v>112</v>
      </c>
      <c r="E27" s="46" t="s">
        <v>273</v>
      </c>
      <c r="F27" s="46"/>
      <c r="G27" s="46"/>
      <c r="H27" s="46"/>
      <c r="I27" s="51">
        <f>I32+I28</f>
        <v>15</v>
      </c>
      <c r="J27" s="51">
        <f>J32+J28</f>
        <v>0</v>
      </c>
      <c r="K27" s="52">
        <f t="shared" si="0"/>
        <v>15</v>
      </c>
      <c r="L27" s="123"/>
      <c r="M27" s="123"/>
      <c r="N27" s="123"/>
      <c r="O27" s="146"/>
    </row>
    <row r="28" spans="1:15" s="32" customFormat="1" ht="60" customHeight="1">
      <c r="A28" s="161" t="s">
        <v>270</v>
      </c>
      <c r="B28" s="46" t="s">
        <v>96</v>
      </c>
      <c r="C28" s="46" t="s">
        <v>70</v>
      </c>
      <c r="D28" s="46" t="s">
        <v>112</v>
      </c>
      <c r="E28" s="46" t="s">
        <v>277</v>
      </c>
      <c r="F28" s="46"/>
      <c r="G28" s="46"/>
      <c r="H28" s="46"/>
      <c r="I28" s="51">
        <f aca="true" t="shared" si="2" ref="I28:J30">I29</f>
        <v>0</v>
      </c>
      <c r="J28" s="51">
        <f t="shared" si="2"/>
        <v>0</v>
      </c>
      <c r="K28" s="52">
        <f t="shared" si="0"/>
        <v>0</v>
      </c>
      <c r="L28" s="123"/>
      <c r="M28" s="123"/>
      <c r="N28" s="123"/>
      <c r="O28" s="146"/>
    </row>
    <row r="29" spans="1:15" s="32" customFormat="1" ht="30">
      <c r="A29" s="161" t="s">
        <v>134</v>
      </c>
      <c r="B29" s="46" t="s">
        <v>96</v>
      </c>
      <c r="C29" s="46" t="s">
        <v>70</v>
      </c>
      <c r="D29" s="46" t="s">
        <v>112</v>
      </c>
      <c r="E29" s="46" t="s">
        <v>277</v>
      </c>
      <c r="F29" s="46" t="s">
        <v>135</v>
      </c>
      <c r="G29" s="46"/>
      <c r="H29" s="46"/>
      <c r="I29" s="51">
        <f t="shared" si="2"/>
        <v>0</v>
      </c>
      <c r="J29" s="51">
        <f t="shared" si="2"/>
        <v>0</v>
      </c>
      <c r="K29" s="52">
        <f t="shared" si="0"/>
        <v>0</v>
      </c>
      <c r="L29" s="123"/>
      <c r="M29" s="123"/>
      <c r="N29" s="123"/>
      <c r="O29" s="146"/>
    </row>
    <row r="30" spans="1:15" s="32" customFormat="1" ht="30">
      <c r="A30" s="161" t="s">
        <v>138</v>
      </c>
      <c r="B30" s="46" t="s">
        <v>96</v>
      </c>
      <c r="C30" s="46" t="s">
        <v>70</v>
      </c>
      <c r="D30" s="46" t="s">
        <v>112</v>
      </c>
      <c r="E30" s="46" t="s">
        <v>277</v>
      </c>
      <c r="F30" s="46" t="s">
        <v>137</v>
      </c>
      <c r="G30" s="46"/>
      <c r="H30" s="46"/>
      <c r="I30" s="51">
        <f t="shared" si="2"/>
        <v>0</v>
      </c>
      <c r="J30" s="51">
        <f t="shared" si="2"/>
        <v>0</v>
      </c>
      <c r="K30" s="52">
        <f t="shared" si="0"/>
        <v>0</v>
      </c>
      <c r="L30" s="123"/>
      <c r="M30" s="123"/>
      <c r="N30" s="123"/>
      <c r="O30" s="146"/>
    </row>
    <row r="31" spans="1:15" s="32" customFormat="1" ht="15.75">
      <c r="A31" s="169" t="s">
        <v>120</v>
      </c>
      <c r="B31" s="47" t="s">
        <v>96</v>
      </c>
      <c r="C31" s="47" t="s">
        <v>70</v>
      </c>
      <c r="D31" s="47" t="s">
        <v>112</v>
      </c>
      <c r="E31" s="47" t="s">
        <v>277</v>
      </c>
      <c r="F31" s="47" t="s">
        <v>137</v>
      </c>
      <c r="G31" s="47" t="s">
        <v>105</v>
      </c>
      <c r="H31" s="47"/>
      <c r="I31" s="53">
        <v>0</v>
      </c>
      <c r="J31" s="53">
        <v>0</v>
      </c>
      <c r="K31" s="54">
        <f t="shared" si="0"/>
        <v>0</v>
      </c>
      <c r="L31" s="123"/>
      <c r="M31" s="123"/>
      <c r="N31" s="147"/>
      <c r="O31" s="146"/>
    </row>
    <row r="32" spans="1:15" s="32" customFormat="1" ht="42" customHeight="1">
      <c r="A32" s="71" t="s">
        <v>232</v>
      </c>
      <c r="B32" s="46" t="s">
        <v>96</v>
      </c>
      <c r="C32" s="46" t="s">
        <v>70</v>
      </c>
      <c r="D32" s="46" t="s">
        <v>112</v>
      </c>
      <c r="E32" s="46" t="s">
        <v>278</v>
      </c>
      <c r="F32" s="46"/>
      <c r="G32" s="46"/>
      <c r="H32" s="46"/>
      <c r="I32" s="51">
        <f aca="true" t="shared" si="3" ref="I32:J34">I33</f>
        <v>15</v>
      </c>
      <c r="J32" s="51">
        <f t="shared" si="3"/>
        <v>0</v>
      </c>
      <c r="K32" s="52">
        <f t="shared" si="0"/>
        <v>15</v>
      </c>
      <c r="L32" s="123"/>
      <c r="M32" s="123"/>
      <c r="N32" s="123"/>
      <c r="O32" s="146"/>
    </row>
    <row r="33" spans="1:15" s="32" customFormat="1" ht="30">
      <c r="A33" s="71" t="s">
        <v>134</v>
      </c>
      <c r="B33" s="46" t="s">
        <v>96</v>
      </c>
      <c r="C33" s="46" t="s">
        <v>70</v>
      </c>
      <c r="D33" s="46" t="s">
        <v>112</v>
      </c>
      <c r="E33" s="46" t="s">
        <v>278</v>
      </c>
      <c r="F33" s="46" t="s">
        <v>135</v>
      </c>
      <c r="G33" s="46"/>
      <c r="H33" s="46"/>
      <c r="I33" s="51">
        <f t="shared" si="3"/>
        <v>15</v>
      </c>
      <c r="J33" s="51">
        <f t="shared" si="3"/>
        <v>0</v>
      </c>
      <c r="K33" s="52">
        <f t="shared" si="0"/>
        <v>15</v>
      </c>
      <c r="L33" s="123"/>
      <c r="M33" s="123"/>
      <c r="N33" s="123"/>
      <c r="O33" s="146"/>
    </row>
    <row r="34" spans="1:15" s="32" customFormat="1" ht="30">
      <c r="A34" s="71" t="s">
        <v>138</v>
      </c>
      <c r="B34" s="46" t="s">
        <v>96</v>
      </c>
      <c r="C34" s="46" t="s">
        <v>70</v>
      </c>
      <c r="D34" s="46" t="s">
        <v>112</v>
      </c>
      <c r="E34" s="46" t="s">
        <v>278</v>
      </c>
      <c r="F34" s="46" t="s">
        <v>137</v>
      </c>
      <c r="G34" s="46"/>
      <c r="H34" s="46"/>
      <c r="I34" s="51">
        <f t="shared" si="3"/>
        <v>15</v>
      </c>
      <c r="J34" s="51">
        <f t="shared" si="3"/>
        <v>0</v>
      </c>
      <c r="K34" s="52">
        <f t="shared" si="0"/>
        <v>15</v>
      </c>
      <c r="L34" s="122"/>
      <c r="M34" s="122"/>
      <c r="N34" s="123"/>
      <c r="O34" s="146"/>
    </row>
    <row r="35" spans="1:15" s="32" customFormat="1" ht="15.75">
      <c r="A35" s="72" t="s">
        <v>120</v>
      </c>
      <c r="B35" s="47" t="s">
        <v>96</v>
      </c>
      <c r="C35" s="47" t="s">
        <v>70</v>
      </c>
      <c r="D35" s="47" t="s">
        <v>112</v>
      </c>
      <c r="E35" s="47" t="s">
        <v>278</v>
      </c>
      <c r="F35" s="47" t="s">
        <v>137</v>
      </c>
      <c r="G35" s="47" t="s">
        <v>105</v>
      </c>
      <c r="H35" s="47"/>
      <c r="I35" s="53">
        <v>15</v>
      </c>
      <c r="J35" s="53">
        <v>0</v>
      </c>
      <c r="K35" s="54">
        <f t="shared" si="0"/>
        <v>15</v>
      </c>
      <c r="L35" s="122"/>
      <c r="M35" s="122"/>
      <c r="N35" s="147"/>
      <c r="O35" s="146"/>
    </row>
    <row r="36" spans="1:15" s="31" customFormat="1" ht="42.75">
      <c r="A36" s="168" t="s">
        <v>127</v>
      </c>
      <c r="B36" s="48" t="s">
        <v>97</v>
      </c>
      <c r="C36" s="48"/>
      <c r="D36" s="48"/>
      <c r="E36" s="48"/>
      <c r="F36" s="48"/>
      <c r="G36" s="48"/>
      <c r="H36" s="48"/>
      <c r="I36" s="50">
        <f>I39</f>
        <v>1291.4</v>
      </c>
      <c r="J36" s="50">
        <f>J39</f>
        <v>0</v>
      </c>
      <c r="K36" s="49">
        <f t="shared" si="0"/>
        <v>1291.4</v>
      </c>
      <c r="L36" s="129"/>
      <c r="M36" s="129"/>
      <c r="N36" s="129"/>
      <c r="O36" s="144"/>
    </row>
    <row r="37" spans="1:15" s="31" customFormat="1" ht="15.75">
      <c r="A37" s="168" t="s">
        <v>120</v>
      </c>
      <c r="B37" s="48" t="s">
        <v>97</v>
      </c>
      <c r="C37" s="48"/>
      <c r="D37" s="48"/>
      <c r="E37" s="48"/>
      <c r="F37" s="48"/>
      <c r="G37" s="48" t="s">
        <v>105</v>
      </c>
      <c r="H37" s="48"/>
      <c r="I37" s="50">
        <f>I45+I48+I51</f>
        <v>1291.4</v>
      </c>
      <c r="J37" s="50">
        <f>J45+J48+J51</f>
        <v>0</v>
      </c>
      <c r="K37" s="49">
        <f t="shared" si="0"/>
        <v>1291.4</v>
      </c>
      <c r="L37" s="129"/>
      <c r="M37" s="129"/>
      <c r="N37" s="129"/>
      <c r="O37" s="144"/>
    </row>
    <row r="38" spans="1:15" s="31" customFormat="1" ht="15.75">
      <c r="A38" s="168" t="s">
        <v>121</v>
      </c>
      <c r="B38" s="48" t="s">
        <v>97</v>
      </c>
      <c r="C38" s="48"/>
      <c r="D38" s="48"/>
      <c r="E38" s="48"/>
      <c r="F38" s="48"/>
      <c r="G38" s="48" t="s">
        <v>106</v>
      </c>
      <c r="H38" s="48"/>
      <c r="I38" s="50">
        <v>0</v>
      </c>
      <c r="J38" s="50">
        <v>0</v>
      </c>
      <c r="K38" s="49">
        <f t="shared" si="0"/>
        <v>0</v>
      </c>
      <c r="L38" s="129"/>
      <c r="M38" s="129"/>
      <c r="N38" s="129"/>
      <c r="O38" s="144"/>
    </row>
    <row r="39" spans="1:15" s="31" customFormat="1" ht="15.75">
      <c r="A39" s="168" t="s">
        <v>126</v>
      </c>
      <c r="B39" s="48" t="s">
        <v>97</v>
      </c>
      <c r="C39" s="48" t="s">
        <v>70</v>
      </c>
      <c r="D39" s="48"/>
      <c r="E39" s="48"/>
      <c r="F39" s="48"/>
      <c r="G39" s="48"/>
      <c r="H39" s="48"/>
      <c r="I39" s="49">
        <f aca="true" t="shared" si="4" ref="I39:J41">I40</f>
        <v>1291.4</v>
      </c>
      <c r="J39" s="49">
        <f t="shared" si="4"/>
        <v>0</v>
      </c>
      <c r="K39" s="49">
        <f t="shared" si="0"/>
        <v>1291.4</v>
      </c>
      <c r="L39" s="145"/>
      <c r="M39" s="145"/>
      <c r="N39" s="145"/>
      <c r="O39" s="144"/>
    </row>
    <row r="40" spans="1:15" s="31" customFormat="1" ht="42.75">
      <c r="A40" s="168" t="s">
        <v>98</v>
      </c>
      <c r="B40" s="48" t="s">
        <v>97</v>
      </c>
      <c r="C40" s="48" t="s">
        <v>70</v>
      </c>
      <c r="D40" s="48" t="s">
        <v>78</v>
      </c>
      <c r="E40" s="48"/>
      <c r="F40" s="48"/>
      <c r="G40" s="48"/>
      <c r="H40" s="48"/>
      <c r="I40" s="49">
        <f t="shared" si="4"/>
        <v>1291.4</v>
      </c>
      <c r="J40" s="49">
        <f t="shared" si="4"/>
        <v>0</v>
      </c>
      <c r="K40" s="49">
        <f t="shared" si="0"/>
        <v>1291.4</v>
      </c>
      <c r="L40" s="145"/>
      <c r="M40" s="145"/>
      <c r="N40" s="145"/>
      <c r="O40" s="144"/>
    </row>
    <row r="41" spans="1:15" s="31" customFormat="1" ht="30">
      <c r="A41" s="161" t="s">
        <v>40</v>
      </c>
      <c r="B41" s="46" t="s">
        <v>97</v>
      </c>
      <c r="C41" s="46" t="s">
        <v>70</v>
      </c>
      <c r="D41" s="46" t="s">
        <v>78</v>
      </c>
      <c r="E41" s="46" t="s">
        <v>273</v>
      </c>
      <c r="F41" s="46"/>
      <c r="G41" s="46"/>
      <c r="H41" s="46"/>
      <c r="I41" s="52">
        <f t="shared" si="4"/>
        <v>1291.4</v>
      </c>
      <c r="J41" s="52">
        <f t="shared" si="4"/>
        <v>0</v>
      </c>
      <c r="K41" s="52">
        <f t="shared" si="0"/>
        <v>1291.4</v>
      </c>
      <c r="L41" s="126"/>
      <c r="M41" s="126"/>
      <c r="N41" s="126"/>
      <c r="O41" s="146"/>
    </row>
    <row r="42" spans="1:15" s="36" customFormat="1" ht="45">
      <c r="A42" s="161" t="s">
        <v>131</v>
      </c>
      <c r="B42" s="46" t="s">
        <v>97</v>
      </c>
      <c r="C42" s="46" t="s">
        <v>70</v>
      </c>
      <c r="D42" s="46" t="s">
        <v>78</v>
      </c>
      <c r="E42" s="46" t="s">
        <v>274</v>
      </c>
      <c r="F42" s="46"/>
      <c r="G42" s="46"/>
      <c r="H42" s="46"/>
      <c r="I42" s="52">
        <f>I43+I46+I49</f>
        <v>1291.4</v>
      </c>
      <c r="J42" s="52">
        <f>J43+J46+J49</f>
        <v>0</v>
      </c>
      <c r="K42" s="52">
        <f t="shared" si="0"/>
        <v>1291.4</v>
      </c>
      <c r="L42" s="126"/>
      <c r="M42" s="126"/>
      <c r="N42" s="126"/>
      <c r="O42" s="146"/>
    </row>
    <row r="43" spans="1:15" s="36" customFormat="1" ht="90">
      <c r="A43" s="161" t="s">
        <v>257</v>
      </c>
      <c r="B43" s="46" t="s">
        <v>97</v>
      </c>
      <c r="C43" s="46" t="s">
        <v>70</v>
      </c>
      <c r="D43" s="46" t="s">
        <v>78</v>
      </c>
      <c r="E43" s="46" t="s">
        <v>274</v>
      </c>
      <c r="F43" s="46" t="s">
        <v>132</v>
      </c>
      <c r="G43" s="46"/>
      <c r="H43" s="46"/>
      <c r="I43" s="52">
        <f>I44</f>
        <v>1280.4</v>
      </c>
      <c r="J43" s="52">
        <f>J44</f>
        <v>0</v>
      </c>
      <c r="K43" s="52">
        <f t="shared" si="0"/>
        <v>1280.4</v>
      </c>
      <c r="L43" s="126"/>
      <c r="M43" s="126"/>
      <c r="N43" s="126"/>
      <c r="O43" s="146"/>
    </row>
    <row r="44" spans="1:15" s="36" customFormat="1" ht="30">
      <c r="A44" s="161" t="s">
        <v>136</v>
      </c>
      <c r="B44" s="46" t="s">
        <v>97</v>
      </c>
      <c r="C44" s="46" t="s">
        <v>70</v>
      </c>
      <c r="D44" s="46" t="s">
        <v>78</v>
      </c>
      <c r="E44" s="46" t="s">
        <v>274</v>
      </c>
      <c r="F44" s="46" t="s">
        <v>133</v>
      </c>
      <c r="G44" s="46"/>
      <c r="H44" s="46"/>
      <c r="I44" s="52">
        <f>I45</f>
        <v>1280.4</v>
      </c>
      <c r="J44" s="52">
        <f>J45</f>
        <v>0</v>
      </c>
      <c r="K44" s="52">
        <f t="shared" si="0"/>
        <v>1280.4</v>
      </c>
      <c r="L44" s="126"/>
      <c r="M44" s="126"/>
      <c r="N44" s="126"/>
      <c r="O44" s="146"/>
    </row>
    <row r="45" spans="1:15" s="36" customFormat="1" ht="15.75">
      <c r="A45" s="72" t="s">
        <v>120</v>
      </c>
      <c r="B45" s="47" t="s">
        <v>97</v>
      </c>
      <c r="C45" s="47" t="s">
        <v>70</v>
      </c>
      <c r="D45" s="47" t="s">
        <v>78</v>
      </c>
      <c r="E45" s="47" t="s">
        <v>274</v>
      </c>
      <c r="F45" s="47" t="s">
        <v>133</v>
      </c>
      <c r="G45" s="47" t="s">
        <v>105</v>
      </c>
      <c r="H45" s="47"/>
      <c r="I45" s="53">
        <v>1280.4</v>
      </c>
      <c r="J45" s="53">
        <v>0</v>
      </c>
      <c r="K45" s="54">
        <f t="shared" si="0"/>
        <v>1280.4</v>
      </c>
      <c r="L45" s="148"/>
      <c r="M45" s="148"/>
      <c r="N45" s="147"/>
      <c r="O45" s="146"/>
    </row>
    <row r="46" spans="1:15" s="36" customFormat="1" ht="30">
      <c r="A46" s="71" t="s">
        <v>134</v>
      </c>
      <c r="B46" s="46" t="s">
        <v>97</v>
      </c>
      <c r="C46" s="46" t="s">
        <v>70</v>
      </c>
      <c r="D46" s="46" t="s">
        <v>78</v>
      </c>
      <c r="E46" s="46" t="s">
        <v>274</v>
      </c>
      <c r="F46" s="46" t="s">
        <v>135</v>
      </c>
      <c r="G46" s="46"/>
      <c r="H46" s="46"/>
      <c r="I46" s="51">
        <f>I47</f>
        <v>8.5</v>
      </c>
      <c r="J46" s="51">
        <f>J47</f>
        <v>0</v>
      </c>
      <c r="K46" s="52">
        <f t="shared" si="0"/>
        <v>8.5</v>
      </c>
      <c r="L46" s="149"/>
      <c r="M46" s="149"/>
      <c r="N46" s="123"/>
      <c r="O46" s="146"/>
    </row>
    <row r="47" spans="1:15" s="36" customFormat="1" ht="30">
      <c r="A47" s="71" t="s">
        <v>138</v>
      </c>
      <c r="B47" s="46" t="s">
        <v>97</v>
      </c>
      <c r="C47" s="46" t="s">
        <v>70</v>
      </c>
      <c r="D47" s="46" t="s">
        <v>78</v>
      </c>
      <c r="E47" s="46" t="s">
        <v>274</v>
      </c>
      <c r="F47" s="46" t="s">
        <v>137</v>
      </c>
      <c r="G47" s="46"/>
      <c r="H47" s="46"/>
      <c r="I47" s="51">
        <f>I48</f>
        <v>8.5</v>
      </c>
      <c r="J47" s="51">
        <f>J48</f>
        <v>0</v>
      </c>
      <c r="K47" s="52">
        <f t="shared" si="0"/>
        <v>8.5</v>
      </c>
      <c r="L47" s="149"/>
      <c r="M47" s="149"/>
      <c r="N47" s="123"/>
      <c r="O47" s="146"/>
    </row>
    <row r="48" spans="1:15" s="30" customFormat="1" ht="15.75">
      <c r="A48" s="72" t="s">
        <v>120</v>
      </c>
      <c r="B48" s="47" t="s">
        <v>97</v>
      </c>
      <c r="C48" s="47" t="s">
        <v>70</v>
      </c>
      <c r="D48" s="47" t="s">
        <v>78</v>
      </c>
      <c r="E48" s="47" t="s">
        <v>274</v>
      </c>
      <c r="F48" s="47" t="s">
        <v>137</v>
      </c>
      <c r="G48" s="47" t="s">
        <v>105</v>
      </c>
      <c r="H48" s="47"/>
      <c r="I48" s="53">
        <v>8.5</v>
      </c>
      <c r="J48" s="53">
        <v>0</v>
      </c>
      <c r="K48" s="54">
        <f t="shared" si="0"/>
        <v>8.5</v>
      </c>
      <c r="L48" s="150"/>
      <c r="M48" s="150"/>
      <c r="N48" s="147"/>
      <c r="O48" s="146"/>
    </row>
    <row r="49" spans="1:15" s="30" customFormat="1" ht="15.75">
      <c r="A49" s="71" t="s">
        <v>147</v>
      </c>
      <c r="B49" s="46" t="s">
        <v>97</v>
      </c>
      <c r="C49" s="46" t="s">
        <v>70</v>
      </c>
      <c r="D49" s="46" t="s">
        <v>78</v>
      </c>
      <c r="E49" s="46" t="s">
        <v>274</v>
      </c>
      <c r="F49" s="46" t="s">
        <v>146</v>
      </c>
      <c r="G49" s="46"/>
      <c r="H49" s="47"/>
      <c r="I49" s="51">
        <f>I50</f>
        <v>2.5</v>
      </c>
      <c r="J49" s="51">
        <f>J50</f>
        <v>0</v>
      </c>
      <c r="K49" s="52">
        <f t="shared" si="0"/>
        <v>2.5</v>
      </c>
      <c r="L49" s="150"/>
      <c r="M49" s="150"/>
      <c r="N49" s="147"/>
      <c r="O49" s="146"/>
    </row>
    <row r="50" spans="1:15" s="30" customFormat="1" ht="17.25" customHeight="1">
      <c r="A50" s="71" t="s">
        <v>149</v>
      </c>
      <c r="B50" s="46" t="s">
        <v>97</v>
      </c>
      <c r="C50" s="46" t="s">
        <v>70</v>
      </c>
      <c r="D50" s="46" t="s">
        <v>78</v>
      </c>
      <c r="E50" s="46" t="s">
        <v>274</v>
      </c>
      <c r="F50" s="46" t="s">
        <v>148</v>
      </c>
      <c r="G50" s="46"/>
      <c r="H50" s="47"/>
      <c r="I50" s="51">
        <f>I51</f>
        <v>2.5</v>
      </c>
      <c r="J50" s="51">
        <f>J51</f>
        <v>0</v>
      </c>
      <c r="K50" s="52">
        <f t="shared" si="0"/>
        <v>2.5</v>
      </c>
      <c r="L50" s="150"/>
      <c r="M50" s="150"/>
      <c r="N50" s="147"/>
      <c r="O50" s="146"/>
    </row>
    <row r="51" spans="1:15" s="30" customFormat="1" ht="15.75">
      <c r="A51" s="72" t="s">
        <v>120</v>
      </c>
      <c r="B51" s="47" t="s">
        <v>97</v>
      </c>
      <c r="C51" s="47" t="s">
        <v>70</v>
      </c>
      <c r="D51" s="47" t="s">
        <v>78</v>
      </c>
      <c r="E51" s="47" t="s">
        <v>274</v>
      </c>
      <c r="F51" s="47" t="s">
        <v>148</v>
      </c>
      <c r="G51" s="47" t="s">
        <v>105</v>
      </c>
      <c r="H51" s="47"/>
      <c r="I51" s="53">
        <v>2.5</v>
      </c>
      <c r="J51" s="53">
        <v>0</v>
      </c>
      <c r="K51" s="54">
        <f t="shared" si="0"/>
        <v>2.5</v>
      </c>
      <c r="L51" s="150"/>
      <c r="M51" s="150"/>
      <c r="N51" s="147"/>
      <c r="O51" s="146"/>
    </row>
    <row r="52" spans="1:15" s="30" customFormat="1" ht="57">
      <c r="A52" s="168" t="s">
        <v>107</v>
      </c>
      <c r="B52" s="48" t="s">
        <v>99</v>
      </c>
      <c r="C52" s="48"/>
      <c r="D52" s="48"/>
      <c r="E52" s="48"/>
      <c r="F52" s="46"/>
      <c r="G52" s="46"/>
      <c r="H52" s="46"/>
      <c r="I52" s="49">
        <f>I64+I216+I55</f>
        <v>484974.1</v>
      </c>
      <c r="J52" s="49">
        <f>J64+J216+J55</f>
        <v>10590.7</v>
      </c>
      <c r="K52" s="49">
        <f t="shared" si="0"/>
        <v>495564.8</v>
      </c>
      <c r="L52" s="145"/>
      <c r="M52" s="145"/>
      <c r="N52" s="145"/>
      <c r="O52" s="144"/>
    </row>
    <row r="53" spans="1:15" s="30" customFormat="1" ht="15">
      <c r="A53" s="168" t="s">
        <v>120</v>
      </c>
      <c r="B53" s="48" t="s">
        <v>99</v>
      </c>
      <c r="C53" s="48"/>
      <c r="D53" s="48"/>
      <c r="E53" s="48"/>
      <c r="F53" s="46"/>
      <c r="G53" s="46" t="s">
        <v>105</v>
      </c>
      <c r="H53" s="46"/>
      <c r="I53" s="49">
        <f>I85+I101+I136+I146+I162+I168+I171+I176+I184+I187+I190+I201+I204+I209+I215+I233+I126+I74+I174+I115+I150+I89+I130+I180+I197+I63+I95+I207</f>
        <v>164852.1</v>
      </c>
      <c r="J53" s="49">
        <f>J85+J101+J136+J146+J162+J168+J171+J176+J184+J187+J190+J201+J204+J209+J215+J233+J126+J74+J174+J115+J150+J89+J130+J180+J197+J63+J95+J207</f>
        <v>2696.9</v>
      </c>
      <c r="K53" s="49">
        <f t="shared" si="0"/>
        <v>167549</v>
      </c>
      <c r="L53" s="145"/>
      <c r="M53" s="145"/>
      <c r="N53" s="145"/>
      <c r="O53" s="144"/>
    </row>
    <row r="54" spans="1:15" s="30" customFormat="1" ht="15">
      <c r="A54" s="168" t="s">
        <v>121</v>
      </c>
      <c r="B54" s="48" t="s">
        <v>99</v>
      </c>
      <c r="C54" s="48"/>
      <c r="D54" s="48"/>
      <c r="E54" s="48"/>
      <c r="F54" s="46"/>
      <c r="G54" s="46" t="s">
        <v>106</v>
      </c>
      <c r="H54" s="46"/>
      <c r="I54" s="49">
        <f>I81+I107+I122+I225+I229+I222+I70+I111+I142+I158</f>
        <v>320122</v>
      </c>
      <c r="J54" s="49">
        <f>J81+J107+J122+J225+J229+J222+J70+J111+J142+J158</f>
        <v>7893.8</v>
      </c>
      <c r="K54" s="49">
        <f t="shared" si="0"/>
        <v>328015.8</v>
      </c>
      <c r="L54" s="145"/>
      <c r="M54" s="145"/>
      <c r="N54" s="145"/>
      <c r="O54" s="144"/>
    </row>
    <row r="55" spans="1:15" s="30" customFormat="1" ht="15">
      <c r="A55" s="168" t="s">
        <v>57</v>
      </c>
      <c r="B55" s="48" t="s">
        <v>99</v>
      </c>
      <c r="C55" s="48" t="s">
        <v>73</v>
      </c>
      <c r="D55" s="48"/>
      <c r="E55" s="48"/>
      <c r="F55" s="48"/>
      <c r="G55" s="48"/>
      <c r="H55" s="46"/>
      <c r="I55" s="49">
        <f aca="true" t="shared" si="5" ref="I55:K62">I56</f>
        <v>100</v>
      </c>
      <c r="J55" s="49">
        <f t="shared" si="5"/>
        <v>0</v>
      </c>
      <c r="K55" s="49">
        <f t="shared" si="5"/>
        <v>100</v>
      </c>
      <c r="L55" s="145"/>
      <c r="M55" s="145"/>
      <c r="N55" s="145"/>
      <c r="O55" s="144"/>
    </row>
    <row r="56" spans="1:15" s="30" customFormat="1" ht="15">
      <c r="A56" s="168" t="s">
        <v>122</v>
      </c>
      <c r="B56" s="48" t="s">
        <v>99</v>
      </c>
      <c r="C56" s="48" t="s">
        <v>73</v>
      </c>
      <c r="D56" s="48" t="s">
        <v>70</v>
      </c>
      <c r="E56" s="48"/>
      <c r="F56" s="48"/>
      <c r="G56" s="48"/>
      <c r="H56" s="46"/>
      <c r="I56" s="49">
        <f t="shared" si="5"/>
        <v>100</v>
      </c>
      <c r="J56" s="49">
        <f t="shared" si="5"/>
        <v>0</v>
      </c>
      <c r="K56" s="49">
        <f t="shared" si="5"/>
        <v>100</v>
      </c>
      <c r="L56" s="145"/>
      <c r="M56" s="145"/>
      <c r="N56" s="145"/>
      <c r="O56" s="144"/>
    </row>
    <row r="57" spans="1:15" s="30" customFormat="1" ht="45">
      <c r="A57" s="161" t="s">
        <v>41</v>
      </c>
      <c r="B57" s="46" t="s">
        <v>99</v>
      </c>
      <c r="C57" s="46" t="s">
        <v>73</v>
      </c>
      <c r="D57" s="46" t="s">
        <v>70</v>
      </c>
      <c r="E57" s="46" t="s">
        <v>302</v>
      </c>
      <c r="F57" s="46"/>
      <c r="G57" s="46"/>
      <c r="H57" s="46"/>
      <c r="I57" s="52">
        <f t="shared" si="5"/>
        <v>100</v>
      </c>
      <c r="J57" s="52">
        <f t="shared" si="5"/>
        <v>0</v>
      </c>
      <c r="K57" s="52">
        <f t="shared" si="5"/>
        <v>100</v>
      </c>
      <c r="L57" s="145"/>
      <c r="M57" s="145"/>
      <c r="N57" s="145"/>
      <c r="O57" s="144"/>
    </row>
    <row r="58" spans="1:15" s="30" customFormat="1" ht="45">
      <c r="A58" s="71" t="s">
        <v>303</v>
      </c>
      <c r="B58" s="46" t="s">
        <v>99</v>
      </c>
      <c r="C58" s="46" t="s">
        <v>73</v>
      </c>
      <c r="D58" s="46" t="s">
        <v>70</v>
      </c>
      <c r="E58" s="46" t="s">
        <v>304</v>
      </c>
      <c r="F58" s="46"/>
      <c r="G58" s="46"/>
      <c r="H58" s="46"/>
      <c r="I58" s="52">
        <f t="shared" si="5"/>
        <v>100</v>
      </c>
      <c r="J58" s="52">
        <f t="shared" si="5"/>
        <v>0</v>
      </c>
      <c r="K58" s="52">
        <f t="shared" si="5"/>
        <v>100</v>
      </c>
      <c r="L58" s="145"/>
      <c r="M58" s="145"/>
      <c r="N58" s="145"/>
      <c r="O58" s="144"/>
    </row>
    <row r="59" spans="1:15" s="30" customFormat="1" ht="75">
      <c r="A59" s="71" t="s">
        <v>305</v>
      </c>
      <c r="B59" s="46" t="s">
        <v>99</v>
      </c>
      <c r="C59" s="46" t="s">
        <v>73</v>
      </c>
      <c r="D59" s="46" t="s">
        <v>70</v>
      </c>
      <c r="E59" s="46" t="s">
        <v>306</v>
      </c>
      <c r="F59" s="46"/>
      <c r="G59" s="46"/>
      <c r="H59" s="46"/>
      <c r="I59" s="52">
        <f t="shared" si="5"/>
        <v>100</v>
      </c>
      <c r="J59" s="52">
        <f t="shared" si="5"/>
        <v>0</v>
      </c>
      <c r="K59" s="52">
        <f t="shared" si="5"/>
        <v>100</v>
      </c>
      <c r="L59" s="145"/>
      <c r="M59" s="145"/>
      <c r="N59" s="145"/>
      <c r="O59" s="144"/>
    </row>
    <row r="60" spans="1:15" s="30" customFormat="1" ht="15">
      <c r="A60" s="161" t="s">
        <v>301</v>
      </c>
      <c r="B60" s="46" t="s">
        <v>99</v>
      </c>
      <c r="C60" s="46" t="s">
        <v>73</v>
      </c>
      <c r="D60" s="46" t="s">
        <v>70</v>
      </c>
      <c r="E60" s="46" t="s">
        <v>307</v>
      </c>
      <c r="F60" s="46"/>
      <c r="G60" s="46"/>
      <c r="H60" s="46"/>
      <c r="I60" s="52">
        <f t="shared" si="5"/>
        <v>100</v>
      </c>
      <c r="J60" s="52">
        <f t="shared" si="5"/>
        <v>0</v>
      </c>
      <c r="K60" s="52">
        <f t="shared" si="5"/>
        <v>100</v>
      </c>
      <c r="L60" s="145"/>
      <c r="M60" s="145"/>
      <c r="N60" s="145"/>
      <c r="O60" s="144"/>
    </row>
    <row r="61" spans="1:15" s="30" customFormat="1" ht="45">
      <c r="A61" s="161" t="s">
        <v>141</v>
      </c>
      <c r="B61" s="46" t="s">
        <v>99</v>
      </c>
      <c r="C61" s="46" t="s">
        <v>73</v>
      </c>
      <c r="D61" s="46" t="s">
        <v>70</v>
      </c>
      <c r="E61" s="46" t="s">
        <v>307</v>
      </c>
      <c r="F61" s="46" t="s">
        <v>140</v>
      </c>
      <c r="G61" s="46"/>
      <c r="H61" s="46"/>
      <c r="I61" s="52">
        <f t="shared" si="5"/>
        <v>100</v>
      </c>
      <c r="J61" s="52">
        <f t="shared" si="5"/>
        <v>0</v>
      </c>
      <c r="K61" s="52">
        <f t="shared" si="5"/>
        <v>100</v>
      </c>
      <c r="L61" s="145"/>
      <c r="M61" s="145"/>
      <c r="N61" s="145"/>
      <c r="O61" s="144"/>
    </row>
    <row r="62" spans="1:15" s="30" customFormat="1" ht="15">
      <c r="A62" s="161" t="s">
        <v>143</v>
      </c>
      <c r="B62" s="46" t="s">
        <v>99</v>
      </c>
      <c r="C62" s="46" t="s">
        <v>73</v>
      </c>
      <c r="D62" s="46" t="s">
        <v>70</v>
      </c>
      <c r="E62" s="46" t="s">
        <v>307</v>
      </c>
      <c r="F62" s="46" t="s">
        <v>142</v>
      </c>
      <c r="G62" s="46"/>
      <c r="H62" s="46"/>
      <c r="I62" s="52">
        <f t="shared" si="5"/>
        <v>100</v>
      </c>
      <c r="J62" s="52">
        <f t="shared" si="5"/>
        <v>0</v>
      </c>
      <c r="K62" s="52">
        <f t="shared" si="5"/>
        <v>100</v>
      </c>
      <c r="L62" s="145"/>
      <c r="M62" s="145"/>
      <c r="N62" s="145"/>
      <c r="O62" s="144"/>
    </row>
    <row r="63" spans="1:15" s="30" customFormat="1" ht="15.75">
      <c r="A63" s="72" t="s">
        <v>120</v>
      </c>
      <c r="B63" s="47" t="s">
        <v>99</v>
      </c>
      <c r="C63" s="47" t="s">
        <v>73</v>
      </c>
      <c r="D63" s="47" t="s">
        <v>70</v>
      </c>
      <c r="E63" s="47" t="s">
        <v>307</v>
      </c>
      <c r="F63" s="47" t="s">
        <v>142</v>
      </c>
      <c r="G63" s="47" t="s">
        <v>105</v>
      </c>
      <c r="H63" s="47"/>
      <c r="I63" s="54">
        <v>100</v>
      </c>
      <c r="J63" s="54">
        <v>0</v>
      </c>
      <c r="K63" s="54">
        <f>I63+J63</f>
        <v>100</v>
      </c>
      <c r="L63" s="145"/>
      <c r="M63" s="145"/>
      <c r="N63" s="145"/>
      <c r="O63" s="144"/>
    </row>
    <row r="64" spans="1:15" s="30" customFormat="1" ht="15">
      <c r="A64" s="168" t="s">
        <v>61</v>
      </c>
      <c r="B64" s="48" t="s">
        <v>99</v>
      </c>
      <c r="C64" s="48" t="s">
        <v>77</v>
      </c>
      <c r="D64" s="46"/>
      <c r="E64" s="46"/>
      <c r="F64" s="46"/>
      <c r="G64" s="46"/>
      <c r="H64" s="46"/>
      <c r="I64" s="49">
        <f>I65+I102+I151+I163</f>
        <v>472399.89999999997</v>
      </c>
      <c r="J64" s="49">
        <f>J65+J102+J151+J163</f>
        <v>10590.7</v>
      </c>
      <c r="K64" s="49">
        <f t="shared" si="0"/>
        <v>482990.6</v>
      </c>
      <c r="L64" s="145"/>
      <c r="M64" s="145"/>
      <c r="N64" s="145"/>
      <c r="O64" s="144"/>
    </row>
    <row r="65" spans="1:15" s="30" customFormat="1" ht="15">
      <c r="A65" s="170" t="s">
        <v>62</v>
      </c>
      <c r="B65" s="48" t="s">
        <v>99</v>
      </c>
      <c r="C65" s="48" t="s">
        <v>77</v>
      </c>
      <c r="D65" s="48" t="s">
        <v>70</v>
      </c>
      <c r="E65" s="48"/>
      <c r="F65" s="48"/>
      <c r="G65" s="48"/>
      <c r="H65" s="48"/>
      <c r="I65" s="49">
        <f>I75+I96+I66</f>
        <v>201975.7</v>
      </c>
      <c r="J65" s="49">
        <f>J75+J96+J66</f>
        <v>162.6</v>
      </c>
      <c r="K65" s="49">
        <f t="shared" si="0"/>
        <v>202138.30000000002</v>
      </c>
      <c r="L65" s="145"/>
      <c r="M65" s="145"/>
      <c r="N65" s="145"/>
      <c r="O65" s="144"/>
    </row>
    <row r="66" spans="1:15" s="30" customFormat="1" ht="30">
      <c r="A66" s="161" t="s">
        <v>40</v>
      </c>
      <c r="B66" s="46" t="s">
        <v>99</v>
      </c>
      <c r="C66" s="46" t="s">
        <v>77</v>
      </c>
      <c r="D66" s="46" t="s">
        <v>70</v>
      </c>
      <c r="E66" s="46" t="s">
        <v>273</v>
      </c>
      <c r="F66" s="48"/>
      <c r="G66" s="48"/>
      <c r="H66" s="48"/>
      <c r="I66" s="52">
        <f>I71+I67</f>
        <v>577.3</v>
      </c>
      <c r="J66" s="52">
        <f>J71+J67</f>
        <v>-20</v>
      </c>
      <c r="K66" s="52">
        <f>I66+J66</f>
        <v>557.3</v>
      </c>
      <c r="L66" s="145"/>
      <c r="M66" s="145"/>
      <c r="N66" s="145"/>
      <c r="O66" s="144"/>
    </row>
    <row r="67" spans="1:15" s="30" customFormat="1" ht="90">
      <c r="A67" s="161" t="s">
        <v>485</v>
      </c>
      <c r="B67" s="46" t="s">
        <v>99</v>
      </c>
      <c r="C67" s="46" t="s">
        <v>77</v>
      </c>
      <c r="D67" s="46" t="s">
        <v>70</v>
      </c>
      <c r="E67" s="46" t="s">
        <v>481</v>
      </c>
      <c r="F67" s="162"/>
      <c r="G67" s="162"/>
      <c r="H67" s="48"/>
      <c r="I67" s="52">
        <f aca="true" t="shared" si="6" ref="I67:K69">I68</f>
        <v>330</v>
      </c>
      <c r="J67" s="52">
        <f t="shared" si="6"/>
        <v>0</v>
      </c>
      <c r="K67" s="52">
        <f t="shared" si="6"/>
        <v>330</v>
      </c>
      <c r="L67" s="145"/>
      <c r="M67" s="145"/>
      <c r="N67" s="145"/>
      <c r="O67" s="144"/>
    </row>
    <row r="68" spans="1:15" s="30" customFormat="1" ht="45">
      <c r="A68" s="171" t="s">
        <v>141</v>
      </c>
      <c r="B68" s="46" t="s">
        <v>99</v>
      </c>
      <c r="C68" s="46" t="s">
        <v>77</v>
      </c>
      <c r="D68" s="46" t="s">
        <v>70</v>
      </c>
      <c r="E68" s="46" t="s">
        <v>481</v>
      </c>
      <c r="F68" s="192">
        <v>600</v>
      </c>
      <c r="G68" s="46"/>
      <c r="H68" s="48"/>
      <c r="I68" s="52">
        <f t="shared" si="6"/>
        <v>330</v>
      </c>
      <c r="J68" s="52">
        <f t="shared" si="6"/>
        <v>0</v>
      </c>
      <c r="K68" s="52">
        <f t="shared" si="6"/>
        <v>330</v>
      </c>
      <c r="L68" s="145"/>
      <c r="M68" s="145"/>
      <c r="N68" s="145"/>
      <c r="O68" s="144"/>
    </row>
    <row r="69" spans="1:15" s="30" customFormat="1" ht="15">
      <c r="A69" s="171" t="s">
        <v>143</v>
      </c>
      <c r="B69" s="46" t="s">
        <v>99</v>
      </c>
      <c r="C69" s="46" t="s">
        <v>77</v>
      </c>
      <c r="D69" s="46" t="s">
        <v>70</v>
      </c>
      <c r="E69" s="46" t="s">
        <v>481</v>
      </c>
      <c r="F69" s="46" t="s">
        <v>142</v>
      </c>
      <c r="G69" s="46"/>
      <c r="H69" s="48"/>
      <c r="I69" s="52">
        <f t="shared" si="6"/>
        <v>330</v>
      </c>
      <c r="J69" s="52">
        <f t="shared" si="6"/>
        <v>0</v>
      </c>
      <c r="K69" s="52">
        <f t="shared" si="6"/>
        <v>330</v>
      </c>
      <c r="L69" s="145"/>
      <c r="M69" s="145"/>
      <c r="N69" s="145"/>
      <c r="O69" s="144"/>
    </row>
    <row r="70" spans="1:15" s="30" customFormat="1" ht="15.75">
      <c r="A70" s="72" t="s">
        <v>121</v>
      </c>
      <c r="B70" s="47" t="s">
        <v>99</v>
      </c>
      <c r="C70" s="47" t="s">
        <v>77</v>
      </c>
      <c r="D70" s="47" t="s">
        <v>70</v>
      </c>
      <c r="E70" s="47" t="s">
        <v>481</v>
      </c>
      <c r="F70" s="47" t="s">
        <v>142</v>
      </c>
      <c r="G70" s="47" t="s">
        <v>106</v>
      </c>
      <c r="H70" s="48"/>
      <c r="I70" s="54">
        <v>330</v>
      </c>
      <c r="J70" s="54">
        <v>0</v>
      </c>
      <c r="K70" s="54">
        <f>I70+J70</f>
        <v>330</v>
      </c>
      <c r="L70" s="145"/>
      <c r="M70" s="145"/>
      <c r="N70" s="145"/>
      <c r="O70" s="144"/>
    </row>
    <row r="71" spans="1:15" s="30" customFormat="1" ht="75">
      <c r="A71" s="161" t="s">
        <v>270</v>
      </c>
      <c r="B71" s="46" t="s">
        <v>99</v>
      </c>
      <c r="C71" s="46" t="s">
        <v>77</v>
      </c>
      <c r="D71" s="46" t="s">
        <v>70</v>
      </c>
      <c r="E71" s="46" t="s">
        <v>277</v>
      </c>
      <c r="F71" s="162"/>
      <c r="G71" s="162"/>
      <c r="H71" s="48"/>
      <c r="I71" s="52">
        <f aca="true" t="shared" si="7" ref="I71:J73">I72</f>
        <v>247.3</v>
      </c>
      <c r="J71" s="52">
        <f t="shared" si="7"/>
        <v>-20</v>
      </c>
      <c r="K71" s="52">
        <f>I71+J71</f>
        <v>227.3</v>
      </c>
      <c r="L71" s="145"/>
      <c r="M71" s="145"/>
      <c r="N71" s="145"/>
      <c r="O71" s="144"/>
    </row>
    <row r="72" spans="1:15" s="30" customFormat="1" ht="45">
      <c r="A72" s="171" t="s">
        <v>141</v>
      </c>
      <c r="B72" s="46" t="s">
        <v>99</v>
      </c>
      <c r="C72" s="46" t="s">
        <v>77</v>
      </c>
      <c r="D72" s="46" t="s">
        <v>70</v>
      </c>
      <c r="E72" s="46" t="s">
        <v>277</v>
      </c>
      <c r="F72" s="192">
        <v>600</v>
      </c>
      <c r="G72" s="46"/>
      <c r="H72" s="48"/>
      <c r="I72" s="52">
        <f t="shared" si="7"/>
        <v>247.3</v>
      </c>
      <c r="J72" s="52">
        <f t="shared" si="7"/>
        <v>-20</v>
      </c>
      <c r="K72" s="52">
        <f>I72+J72</f>
        <v>227.3</v>
      </c>
      <c r="L72" s="145"/>
      <c r="M72" s="145"/>
      <c r="N72" s="145"/>
      <c r="O72" s="144"/>
    </row>
    <row r="73" spans="1:15" s="30" customFormat="1" ht="15">
      <c r="A73" s="171" t="s">
        <v>143</v>
      </c>
      <c r="B73" s="46" t="s">
        <v>99</v>
      </c>
      <c r="C73" s="46" t="s">
        <v>77</v>
      </c>
      <c r="D73" s="46" t="s">
        <v>70</v>
      </c>
      <c r="E73" s="46" t="s">
        <v>277</v>
      </c>
      <c r="F73" s="46" t="s">
        <v>142</v>
      </c>
      <c r="G73" s="46"/>
      <c r="H73" s="48"/>
      <c r="I73" s="52">
        <f t="shared" si="7"/>
        <v>247.3</v>
      </c>
      <c r="J73" s="52">
        <f t="shared" si="7"/>
        <v>-20</v>
      </c>
      <c r="K73" s="52">
        <f>I73+J73</f>
        <v>227.3</v>
      </c>
      <c r="L73" s="145"/>
      <c r="M73" s="145"/>
      <c r="N73" s="145"/>
      <c r="O73" s="144"/>
    </row>
    <row r="74" spans="1:15" s="30" customFormat="1" ht="15.75">
      <c r="A74" s="72" t="s">
        <v>120</v>
      </c>
      <c r="B74" s="47" t="s">
        <v>99</v>
      </c>
      <c r="C74" s="47" t="s">
        <v>77</v>
      </c>
      <c r="D74" s="47" t="s">
        <v>70</v>
      </c>
      <c r="E74" s="47" t="s">
        <v>277</v>
      </c>
      <c r="F74" s="47" t="s">
        <v>142</v>
      </c>
      <c r="G74" s="47" t="s">
        <v>105</v>
      </c>
      <c r="H74" s="48"/>
      <c r="I74" s="54">
        <v>247.3</v>
      </c>
      <c r="J74" s="54">
        <v>-20</v>
      </c>
      <c r="K74" s="54">
        <f>I74+J74</f>
        <v>227.3</v>
      </c>
      <c r="L74" s="145"/>
      <c r="M74" s="145"/>
      <c r="N74" s="145"/>
      <c r="O74" s="144"/>
    </row>
    <row r="75" spans="1:15" s="30" customFormat="1" ht="45">
      <c r="A75" s="171" t="s">
        <v>182</v>
      </c>
      <c r="B75" s="46" t="s">
        <v>99</v>
      </c>
      <c r="C75" s="46" t="s">
        <v>77</v>
      </c>
      <c r="D75" s="46" t="s">
        <v>70</v>
      </c>
      <c r="E75" s="46" t="s">
        <v>279</v>
      </c>
      <c r="F75" s="46"/>
      <c r="G75" s="46"/>
      <c r="H75" s="46"/>
      <c r="I75" s="52">
        <f>I76+I90</f>
        <v>201298.40000000002</v>
      </c>
      <c r="J75" s="52">
        <f>J76+J90</f>
        <v>182.6</v>
      </c>
      <c r="K75" s="52">
        <f t="shared" si="0"/>
        <v>201481.00000000003</v>
      </c>
      <c r="L75" s="125"/>
      <c r="M75" s="125"/>
      <c r="N75" s="126"/>
      <c r="O75" s="146"/>
    </row>
    <row r="76" spans="1:15" s="30" customFormat="1" ht="45">
      <c r="A76" s="171" t="s">
        <v>163</v>
      </c>
      <c r="B76" s="46" t="s">
        <v>99</v>
      </c>
      <c r="C76" s="46" t="s">
        <v>77</v>
      </c>
      <c r="D76" s="46" t="s">
        <v>70</v>
      </c>
      <c r="E76" s="46" t="s">
        <v>280</v>
      </c>
      <c r="F76" s="46"/>
      <c r="G76" s="46"/>
      <c r="H76" s="46"/>
      <c r="I76" s="52">
        <f>I77</f>
        <v>201279.80000000002</v>
      </c>
      <c r="J76" s="52">
        <f>J77</f>
        <v>182.9</v>
      </c>
      <c r="K76" s="52">
        <f t="shared" si="0"/>
        <v>201462.7</v>
      </c>
      <c r="L76" s="126"/>
      <c r="M76" s="126"/>
      <c r="N76" s="126"/>
      <c r="O76" s="146"/>
    </row>
    <row r="77" spans="1:15" s="30" customFormat="1" ht="75">
      <c r="A77" s="171" t="s">
        <v>164</v>
      </c>
      <c r="B77" s="46" t="s">
        <v>99</v>
      </c>
      <c r="C77" s="46" t="s">
        <v>77</v>
      </c>
      <c r="D77" s="46" t="s">
        <v>70</v>
      </c>
      <c r="E77" s="46" t="s">
        <v>281</v>
      </c>
      <c r="F77" s="46"/>
      <c r="G77" s="46"/>
      <c r="H77" s="46"/>
      <c r="I77" s="52">
        <f>I78+I82+I86</f>
        <v>201279.80000000002</v>
      </c>
      <c r="J77" s="52">
        <f>J78+J82+J86</f>
        <v>182.9</v>
      </c>
      <c r="K77" s="52">
        <f t="shared" si="0"/>
        <v>201462.7</v>
      </c>
      <c r="L77" s="126"/>
      <c r="M77" s="126"/>
      <c r="N77" s="126"/>
      <c r="O77" s="146"/>
    </row>
    <row r="78" spans="1:15" s="30" customFormat="1" ht="240">
      <c r="A78" s="115" t="s">
        <v>447</v>
      </c>
      <c r="B78" s="46" t="s">
        <v>99</v>
      </c>
      <c r="C78" s="46" t="s">
        <v>77</v>
      </c>
      <c r="D78" s="46" t="s">
        <v>70</v>
      </c>
      <c r="E78" s="46" t="s">
        <v>282</v>
      </c>
      <c r="F78" s="46"/>
      <c r="G78" s="46"/>
      <c r="H78" s="46"/>
      <c r="I78" s="52">
        <f aca="true" t="shared" si="8" ref="I78:J80">I79</f>
        <v>133755</v>
      </c>
      <c r="J78" s="52">
        <f t="shared" si="8"/>
        <v>0</v>
      </c>
      <c r="K78" s="52">
        <f t="shared" si="0"/>
        <v>133755</v>
      </c>
      <c r="L78" s="126"/>
      <c r="M78" s="126"/>
      <c r="N78" s="126"/>
      <c r="O78" s="146"/>
    </row>
    <row r="79" spans="1:15" s="30" customFormat="1" ht="45">
      <c r="A79" s="171" t="s">
        <v>141</v>
      </c>
      <c r="B79" s="46" t="s">
        <v>99</v>
      </c>
      <c r="C79" s="46" t="s">
        <v>77</v>
      </c>
      <c r="D79" s="46" t="s">
        <v>70</v>
      </c>
      <c r="E79" s="46" t="s">
        <v>282</v>
      </c>
      <c r="F79" s="46" t="s">
        <v>140</v>
      </c>
      <c r="G79" s="46"/>
      <c r="H79" s="46"/>
      <c r="I79" s="52">
        <f t="shared" si="8"/>
        <v>133755</v>
      </c>
      <c r="J79" s="52">
        <f t="shared" si="8"/>
        <v>0</v>
      </c>
      <c r="K79" s="52">
        <f t="shared" si="0"/>
        <v>133755</v>
      </c>
      <c r="L79" s="126"/>
      <c r="M79" s="126"/>
      <c r="N79" s="126"/>
      <c r="O79" s="146"/>
    </row>
    <row r="80" spans="1:15" s="30" customFormat="1" ht="15">
      <c r="A80" s="171" t="s">
        <v>143</v>
      </c>
      <c r="B80" s="46" t="s">
        <v>99</v>
      </c>
      <c r="C80" s="46" t="s">
        <v>77</v>
      </c>
      <c r="D80" s="46" t="s">
        <v>70</v>
      </c>
      <c r="E80" s="46" t="s">
        <v>282</v>
      </c>
      <c r="F80" s="46" t="s">
        <v>142</v>
      </c>
      <c r="G80" s="46"/>
      <c r="H80" s="46"/>
      <c r="I80" s="52">
        <f t="shared" si="8"/>
        <v>133755</v>
      </c>
      <c r="J80" s="52">
        <f t="shared" si="8"/>
        <v>0</v>
      </c>
      <c r="K80" s="52">
        <f t="shared" si="0"/>
        <v>133755</v>
      </c>
      <c r="L80" s="126"/>
      <c r="M80" s="126"/>
      <c r="N80" s="126"/>
      <c r="O80" s="146"/>
    </row>
    <row r="81" spans="1:15" s="30" customFormat="1" ht="15">
      <c r="A81" s="172" t="s">
        <v>121</v>
      </c>
      <c r="B81" s="47" t="s">
        <v>99</v>
      </c>
      <c r="C81" s="47" t="s">
        <v>77</v>
      </c>
      <c r="D81" s="47" t="s">
        <v>70</v>
      </c>
      <c r="E81" s="47" t="s">
        <v>282</v>
      </c>
      <c r="F81" s="47" t="s">
        <v>142</v>
      </c>
      <c r="G81" s="47" t="s">
        <v>106</v>
      </c>
      <c r="H81" s="47"/>
      <c r="I81" s="54">
        <v>133755</v>
      </c>
      <c r="J81" s="54">
        <v>0</v>
      </c>
      <c r="K81" s="54">
        <f t="shared" si="0"/>
        <v>133755</v>
      </c>
      <c r="L81" s="126"/>
      <c r="M81" s="126"/>
      <c r="N81" s="151"/>
      <c r="O81" s="146"/>
    </row>
    <row r="82" spans="1:15" s="30" customFormat="1" ht="15">
      <c r="A82" s="171" t="s">
        <v>301</v>
      </c>
      <c r="B82" s="46" t="s">
        <v>99</v>
      </c>
      <c r="C82" s="46" t="s">
        <v>77</v>
      </c>
      <c r="D82" s="46" t="s">
        <v>70</v>
      </c>
      <c r="E82" s="46" t="s">
        <v>283</v>
      </c>
      <c r="F82" s="46"/>
      <c r="G82" s="46"/>
      <c r="H82" s="46"/>
      <c r="I82" s="52">
        <f aca="true" t="shared" si="9" ref="I82:J84">I83</f>
        <v>64060.6</v>
      </c>
      <c r="J82" s="52">
        <f t="shared" si="9"/>
        <v>0</v>
      </c>
      <c r="K82" s="52">
        <f t="shared" si="0"/>
        <v>64060.6</v>
      </c>
      <c r="L82" s="126"/>
      <c r="M82" s="126"/>
      <c r="N82" s="126"/>
      <c r="O82" s="146"/>
    </row>
    <row r="83" spans="1:15" s="36" customFormat="1" ht="45">
      <c r="A83" s="171" t="s">
        <v>141</v>
      </c>
      <c r="B83" s="46" t="s">
        <v>99</v>
      </c>
      <c r="C83" s="46" t="s">
        <v>77</v>
      </c>
      <c r="D83" s="46" t="s">
        <v>70</v>
      </c>
      <c r="E83" s="46" t="s">
        <v>283</v>
      </c>
      <c r="F83" s="46" t="s">
        <v>140</v>
      </c>
      <c r="G83" s="46"/>
      <c r="H83" s="46"/>
      <c r="I83" s="52">
        <f t="shared" si="9"/>
        <v>64060.6</v>
      </c>
      <c r="J83" s="52">
        <f t="shared" si="9"/>
        <v>0</v>
      </c>
      <c r="K83" s="52">
        <f t="shared" si="0"/>
        <v>64060.6</v>
      </c>
      <c r="L83" s="126"/>
      <c r="M83" s="126"/>
      <c r="N83" s="126"/>
      <c r="O83" s="146"/>
    </row>
    <row r="84" spans="1:15" s="36" customFormat="1" ht="15.75">
      <c r="A84" s="171" t="s">
        <v>143</v>
      </c>
      <c r="B84" s="46" t="s">
        <v>99</v>
      </c>
      <c r="C84" s="46" t="s">
        <v>77</v>
      </c>
      <c r="D84" s="46" t="s">
        <v>70</v>
      </c>
      <c r="E84" s="46" t="s">
        <v>283</v>
      </c>
      <c r="F84" s="46" t="s">
        <v>142</v>
      </c>
      <c r="G84" s="46"/>
      <c r="H84" s="46"/>
      <c r="I84" s="52">
        <f t="shared" si="9"/>
        <v>64060.6</v>
      </c>
      <c r="J84" s="52">
        <f t="shared" si="9"/>
        <v>0</v>
      </c>
      <c r="K84" s="52">
        <f t="shared" si="0"/>
        <v>64060.6</v>
      </c>
      <c r="L84" s="126"/>
      <c r="M84" s="126"/>
      <c r="N84" s="126"/>
      <c r="O84" s="146"/>
    </row>
    <row r="85" spans="1:15" s="36" customFormat="1" ht="15.75">
      <c r="A85" s="110" t="s">
        <v>120</v>
      </c>
      <c r="B85" s="47" t="s">
        <v>99</v>
      </c>
      <c r="C85" s="47" t="s">
        <v>77</v>
      </c>
      <c r="D85" s="47" t="s">
        <v>70</v>
      </c>
      <c r="E85" s="47" t="s">
        <v>283</v>
      </c>
      <c r="F85" s="47" t="s">
        <v>142</v>
      </c>
      <c r="G85" s="47" t="s">
        <v>105</v>
      </c>
      <c r="H85" s="47"/>
      <c r="I85" s="53">
        <v>64060.6</v>
      </c>
      <c r="J85" s="53">
        <v>0</v>
      </c>
      <c r="K85" s="54">
        <f t="shared" si="0"/>
        <v>64060.6</v>
      </c>
      <c r="L85" s="126"/>
      <c r="M85" s="126"/>
      <c r="N85" s="147"/>
      <c r="O85" s="146"/>
    </row>
    <row r="86" spans="1:15" s="36" customFormat="1" ht="15.75">
      <c r="A86" s="171" t="s">
        <v>301</v>
      </c>
      <c r="B86" s="46" t="s">
        <v>99</v>
      </c>
      <c r="C86" s="46" t="s">
        <v>77</v>
      </c>
      <c r="D86" s="46" t="s">
        <v>70</v>
      </c>
      <c r="E86" s="46" t="s">
        <v>463</v>
      </c>
      <c r="F86" s="46"/>
      <c r="G86" s="46"/>
      <c r="H86" s="47"/>
      <c r="I86" s="51">
        <f aca="true" t="shared" si="10" ref="I86:K88">I87</f>
        <v>3464.2</v>
      </c>
      <c r="J86" s="51">
        <f t="shared" si="10"/>
        <v>182.9</v>
      </c>
      <c r="K86" s="52">
        <f t="shared" si="10"/>
        <v>3647.1</v>
      </c>
      <c r="L86" s="126"/>
      <c r="M86" s="126"/>
      <c r="N86" s="147"/>
      <c r="O86" s="146"/>
    </row>
    <row r="87" spans="1:15" s="36" customFormat="1" ht="45">
      <c r="A87" s="171" t="s">
        <v>141</v>
      </c>
      <c r="B87" s="46" t="s">
        <v>99</v>
      </c>
      <c r="C87" s="46" t="s">
        <v>77</v>
      </c>
      <c r="D87" s="46" t="s">
        <v>70</v>
      </c>
      <c r="E87" s="46" t="s">
        <v>463</v>
      </c>
      <c r="F87" s="46" t="s">
        <v>140</v>
      </c>
      <c r="G87" s="46"/>
      <c r="H87" s="47"/>
      <c r="I87" s="51">
        <f t="shared" si="10"/>
        <v>3464.2</v>
      </c>
      <c r="J87" s="51">
        <f t="shared" si="10"/>
        <v>182.9</v>
      </c>
      <c r="K87" s="52">
        <f t="shared" si="10"/>
        <v>3647.1</v>
      </c>
      <c r="L87" s="126"/>
      <c r="M87" s="126"/>
      <c r="N87" s="147"/>
      <c r="O87" s="146"/>
    </row>
    <row r="88" spans="1:15" s="36" customFormat="1" ht="15.75">
      <c r="A88" s="171" t="s">
        <v>143</v>
      </c>
      <c r="B88" s="46" t="s">
        <v>99</v>
      </c>
      <c r="C88" s="46" t="s">
        <v>77</v>
      </c>
      <c r="D88" s="46" t="s">
        <v>70</v>
      </c>
      <c r="E88" s="46" t="s">
        <v>463</v>
      </c>
      <c r="F88" s="46" t="s">
        <v>142</v>
      </c>
      <c r="G88" s="46"/>
      <c r="H88" s="47"/>
      <c r="I88" s="51">
        <f t="shared" si="10"/>
        <v>3464.2</v>
      </c>
      <c r="J88" s="51">
        <f t="shared" si="10"/>
        <v>182.9</v>
      </c>
      <c r="K88" s="52">
        <f t="shared" si="10"/>
        <v>3647.1</v>
      </c>
      <c r="L88" s="126"/>
      <c r="M88" s="126"/>
      <c r="N88" s="147"/>
      <c r="O88" s="146"/>
    </row>
    <row r="89" spans="1:15" s="36" customFormat="1" ht="15.75">
      <c r="A89" s="110" t="s">
        <v>120</v>
      </c>
      <c r="B89" s="47" t="s">
        <v>99</v>
      </c>
      <c r="C89" s="47" t="s">
        <v>77</v>
      </c>
      <c r="D89" s="47" t="s">
        <v>70</v>
      </c>
      <c r="E89" s="47" t="s">
        <v>463</v>
      </c>
      <c r="F89" s="47" t="s">
        <v>142</v>
      </c>
      <c r="G89" s="47" t="s">
        <v>105</v>
      </c>
      <c r="H89" s="47"/>
      <c r="I89" s="53">
        <v>3464.2</v>
      </c>
      <c r="J89" s="53">
        <v>182.9</v>
      </c>
      <c r="K89" s="54">
        <f>I89+J89</f>
        <v>3647.1</v>
      </c>
      <c r="L89" s="126"/>
      <c r="M89" s="126"/>
      <c r="N89" s="147"/>
      <c r="O89" s="146"/>
    </row>
    <row r="90" spans="1:15" s="36" customFormat="1" ht="60">
      <c r="A90" s="71" t="s">
        <v>178</v>
      </c>
      <c r="B90" s="46" t="s">
        <v>99</v>
      </c>
      <c r="C90" s="46" t="s">
        <v>77</v>
      </c>
      <c r="D90" s="46" t="s">
        <v>70</v>
      </c>
      <c r="E90" s="46" t="s">
        <v>24</v>
      </c>
      <c r="F90" s="47"/>
      <c r="G90" s="47"/>
      <c r="H90" s="47"/>
      <c r="I90" s="51">
        <f aca="true" t="shared" si="11" ref="I90:K94">I91</f>
        <v>18.6</v>
      </c>
      <c r="J90" s="51">
        <f t="shared" si="11"/>
        <v>-0.3</v>
      </c>
      <c r="K90" s="52">
        <f t="shared" si="11"/>
        <v>18.3</v>
      </c>
      <c r="L90" s="126"/>
      <c r="M90" s="126"/>
      <c r="N90" s="147"/>
      <c r="O90" s="146"/>
    </row>
    <row r="91" spans="1:15" s="36" customFormat="1" ht="45">
      <c r="A91" s="71" t="s">
        <v>179</v>
      </c>
      <c r="B91" s="46" t="s">
        <v>99</v>
      </c>
      <c r="C91" s="46" t="s">
        <v>77</v>
      </c>
      <c r="D91" s="46" t="s">
        <v>70</v>
      </c>
      <c r="E91" s="46" t="s">
        <v>25</v>
      </c>
      <c r="F91" s="47"/>
      <c r="G91" s="47"/>
      <c r="H91" s="47"/>
      <c r="I91" s="51">
        <f t="shared" si="11"/>
        <v>18.6</v>
      </c>
      <c r="J91" s="51">
        <f t="shared" si="11"/>
        <v>-0.3</v>
      </c>
      <c r="K91" s="52">
        <f t="shared" si="11"/>
        <v>18.3</v>
      </c>
      <c r="L91" s="126"/>
      <c r="M91" s="126"/>
      <c r="N91" s="147"/>
      <c r="O91" s="146"/>
    </row>
    <row r="92" spans="1:15" s="36" customFormat="1" ht="15.75">
      <c r="A92" s="171" t="s">
        <v>301</v>
      </c>
      <c r="B92" s="46" t="s">
        <v>99</v>
      </c>
      <c r="C92" s="46" t="s">
        <v>77</v>
      </c>
      <c r="D92" s="46" t="s">
        <v>70</v>
      </c>
      <c r="E92" s="46" t="s">
        <v>26</v>
      </c>
      <c r="F92" s="46"/>
      <c r="G92" s="46"/>
      <c r="H92" s="47"/>
      <c r="I92" s="51">
        <f t="shared" si="11"/>
        <v>18.6</v>
      </c>
      <c r="J92" s="51">
        <f t="shared" si="11"/>
        <v>-0.3</v>
      </c>
      <c r="K92" s="52">
        <f t="shared" si="11"/>
        <v>18.3</v>
      </c>
      <c r="L92" s="126"/>
      <c r="M92" s="126"/>
      <c r="N92" s="147"/>
      <c r="O92" s="146"/>
    </row>
    <row r="93" spans="1:15" s="36" customFormat="1" ht="45">
      <c r="A93" s="171" t="s">
        <v>141</v>
      </c>
      <c r="B93" s="46" t="s">
        <v>99</v>
      </c>
      <c r="C93" s="46" t="s">
        <v>77</v>
      </c>
      <c r="D93" s="46" t="s">
        <v>70</v>
      </c>
      <c r="E93" s="46" t="s">
        <v>26</v>
      </c>
      <c r="F93" s="46" t="s">
        <v>140</v>
      </c>
      <c r="G93" s="46"/>
      <c r="H93" s="47"/>
      <c r="I93" s="51">
        <f t="shared" si="11"/>
        <v>18.6</v>
      </c>
      <c r="J93" s="51">
        <f t="shared" si="11"/>
        <v>-0.3</v>
      </c>
      <c r="K93" s="52">
        <f t="shared" si="11"/>
        <v>18.3</v>
      </c>
      <c r="L93" s="126"/>
      <c r="M93" s="126"/>
      <c r="N93" s="147"/>
      <c r="O93" s="146"/>
    </row>
    <row r="94" spans="1:15" s="36" customFormat="1" ht="15.75">
      <c r="A94" s="171" t="s">
        <v>143</v>
      </c>
      <c r="B94" s="46" t="s">
        <v>99</v>
      </c>
      <c r="C94" s="46" t="s">
        <v>77</v>
      </c>
      <c r="D94" s="46" t="s">
        <v>70</v>
      </c>
      <c r="E94" s="46" t="s">
        <v>26</v>
      </c>
      <c r="F94" s="46" t="s">
        <v>142</v>
      </c>
      <c r="G94" s="46"/>
      <c r="H94" s="47"/>
      <c r="I94" s="51">
        <f t="shared" si="11"/>
        <v>18.6</v>
      </c>
      <c r="J94" s="51">
        <f t="shared" si="11"/>
        <v>-0.3</v>
      </c>
      <c r="K94" s="52">
        <f t="shared" si="11"/>
        <v>18.3</v>
      </c>
      <c r="L94" s="126"/>
      <c r="M94" s="126"/>
      <c r="N94" s="147"/>
      <c r="O94" s="146"/>
    </row>
    <row r="95" spans="1:15" s="36" customFormat="1" ht="15.75">
      <c r="A95" s="110" t="s">
        <v>120</v>
      </c>
      <c r="B95" s="47" t="s">
        <v>99</v>
      </c>
      <c r="C95" s="47" t="s">
        <v>77</v>
      </c>
      <c r="D95" s="47" t="s">
        <v>70</v>
      </c>
      <c r="E95" s="47" t="s">
        <v>26</v>
      </c>
      <c r="F95" s="47" t="s">
        <v>142</v>
      </c>
      <c r="G95" s="47" t="s">
        <v>105</v>
      </c>
      <c r="H95" s="47"/>
      <c r="I95" s="53">
        <v>18.6</v>
      </c>
      <c r="J95" s="53">
        <v>-0.3</v>
      </c>
      <c r="K95" s="54">
        <f>I95+J95</f>
        <v>18.3</v>
      </c>
      <c r="L95" s="126"/>
      <c r="M95" s="126"/>
      <c r="N95" s="147"/>
      <c r="O95" s="146"/>
    </row>
    <row r="96" spans="1:15" s="36" customFormat="1" ht="45">
      <c r="A96" s="71" t="s">
        <v>181</v>
      </c>
      <c r="B96" s="46" t="s">
        <v>99</v>
      </c>
      <c r="C96" s="46" t="s">
        <v>77</v>
      </c>
      <c r="D96" s="46" t="s">
        <v>70</v>
      </c>
      <c r="E96" s="46" t="s">
        <v>31</v>
      </c>
      <c r="F96" s="46"/>
      <c r="G96" s="46"/>
      <c r="H96" s="46"/>
      <c r="I96" s="51">
        <f aca="true" t="shared" si="12" ref="I96:J100">I97</f>
        <v>100</v>
      </c>
      <c r="J96" s="51">
        <f t="shared" si="12"/>
        <v>0</v>
      </c>
      <c r="K96" s="52">
        <f t="shared" si="0"/>
        <v>100</v>
      </c>
      <c r="L96" s="126"/>
      <c r="M96" s="126"/>
      <c r="N96" s="123"/>
      <c r="O96" s="146"/>
    </row>
    <row r="97" spans="1:15" s="36" customFormat="1" ht="82.5" customHeight="1">
      <c r="A97" s="80" t="s">
        <v>32</v>
      </c>
      <c r="B97" s="46" t="s">
        <v>99</v>
      </c>
      <c r="C97" s="46" t="s">
        <v>77</v>
      </c>
      <c r="D97" s="46" t="s">
        <v>70</v>
      </c>
      <c r="E97" s="46" t="s">
        <v>33</v>
      </c>
      <c r="F97" s="46"/>
      <c r="G97" s="46"/>
      <c r="H97" s="46"/>
      <c r="I97" s="51">
        <f t="shared" si="12"/>
        <v>100</v>
      </c>
      <c r="J97" s="51">
        <f t="shared" si="12"/>
        <v>0</v>
      </c>
      <c r="K97" s="52">
        <f t="shared" si="0"/>
        <v>100</v>
      </c>
      <c r="L97" s="126"/>
      <c r="M97" s="126"/>
      <c r="N97" s="123"/>
      <c r="O97" s="146"/>
    </row>
    <row r="98" spans="1:15" s="36" customFormat="1" ht="15.75">
      <c r="A98" s="71" t="s">
        <v>301</v>
      </c>
      <c r="B98" s="46" t="s">
        <v>99</v>
      </c>
      <c r="C98" s="46" t="s">
        <v>77</v>
      </c>
      <c r="D98" s="46" t="s">
        <v>70</v>
      </c>
      <c r="E98" s="46" t="s">
        <v>34</v>
      </c>
      <c r="F98" s="46"/>
      <c r="G98" s="46"/>
      <c r="H98" s="46"/>
      <c r="I98" s="51">
        <f t="shared" si="12"/>
        <v>100</v>
      </c>
      <c r="J98" s="51">
        <f t="shared" si="12"/>
        <v>0</v>
      </c>
      <c r="K98" s="52">
        <f t="shared" si="0"/>
        <v>100</v>
      </c>
      <c r="L98" s="126"/>
      <c r="M98" s="126"/>
      <c r="N98" s="123"/>
      <c r="O98" s="146"/>
    </row>
    <row r="99" spans="1:15" s="36" customFormat="1" ht="45">
      <c r="A99" s="161" t="s">
        <v>141</v>
      </c>
      <c r="B99" s="46" t="s">
        <v>99</v>
      </c>
      <c r="C99" s="46" t="s">
        <v>77</v>
      </c>
      <c r="D99" s="46" t="s">
        <v>70</v>
      </c>
      <c r="E99" s="46" t="s">
        <v>34</v>
      </c>
      <c r="F99" s="46" t="s">
        <v>140</v>
      </c>
      <c r="G99" s="46"/>
      <c r="H99" s="46"/>
      <c r="I99" s="51">
        <f t="shared" si="12"/>
        <v>100</v>
      </c>
      <c r="J99" s="51">
        <f t="shared" si="12"/>
        <v>0</v>
      </c>
      <c r="K99" s="52">
        <f aca="true" t="shared" si="13" ref="K99:K192">I99+J99</f>
        <v>100</v>
      </c>
      <c r="L99" s="126"/>
      <c r="M99" s="126"/>
      <c r="N99" s="123"/>
      <c r="O99" s="146"/>
    </row>
    <row r="100" spans="1:15" s="36" customFormat="1" ht="15.75">
      <c r="A100" s="161" t="s">
        <v>143</v>
      </c>
      <c r="B100" s="46" t="s">
        <v>99</v>
      </c>
      <c r="C100" s="46" t="s">
        <v>77</v>
      </c>
      <c r="D100" s="46" t="s">
        <v>70</v>
      </c>
      <c r="E100" s="46" t="s">
        <v>34</v>
      </c>
      <c r="F100" s="46" t="s">
        <v>142</v>
      </c>
      <c r="G100" s="46"/>
      <c r="H100" s="46"/>
      <c r="I100" s="51">
        <f t="shared" si="12"/>
        <v>100</v>
      </c>
      <c r="J100" s="51">
        <f t="shared" si="12"/>
        <v>0</v>
      </c>
      <c r="K100" s="52">
        <f t="shared" si="13"/>
        <v>100</v>
      </c>
      <c r="L100" s="126"/>
      <c r="M100" s="126"/>
      <c r="N100" s="123"/>
      <c r="O100" s="146"/>
    </row>
    <row r="101" spans="1:15" s="36" customFormat="1" ht="15.75">
      <c r="A101" s="72" t="s">
        <v>120</v>
      </c>
      <c r="B101" s="47" t="s">
        <v>99</v>
      </c>
      <c r="C101" s="47" t="s">
        <v>77</v>
      </c>
      <c r="D101" s="47" t="s">
        <v>70</v>
      </c>
      <c r="E101" s="47" t="s">
        <v>34</v>
      </c>
      <c r="F101" s="47" t="s">
        <v>142</v>
      </c>
      <c r="G101" s="47" t="s">
        <v>105</v>
      </c>
      <c r="H101" s="47"/>
      <c r="I101" s="53">
        <v>100</v>
      </c>
      <c r="J101" s="53">
        <v>0</v>
      </c>
      <c r="K101" s="54">
        <f t="shared" si="13"/>
        <v>100</v>
      </c>
      <c r="L101" s="126"/>
      <c r="M101" s="126"/>
      <c r="N101" s="147"/>
      <c r="O101" s="146"/>
    </row>
    <row r="102" spans="1:15" s="30" customFormat="1" ht="15">
      <c r="A102" s="170" t="s">
        <v>63</v>
      </c>
      <c r="B102" s="48" t="s">
        <v>99</v>
      </c>
      <c r="C102" s="48" t="s">
        <v>77</v>
      </c>
      <c r="D102" s="48" t="s">
        <v>76</v>
      </c>
      <c r="E102" s="47"/>
      <c r="F102" s="48"/>
      <c r="G102" s="48"/>
      <c r="H102" s="48"/>
      <c r="I102" s="49">
        <f>I103+I116</f>
        <v>248179.4</v>
      </c>
      <c r="J102" s="49">
        <f>J103+J116</f>
        <v>10289.7</v>
      </c>
      <c r="K102" s="49">
        <f t="shared" si="13"/>
        <v>258469.1</v>
      </c>
      <c r="L102" s="125"/>
      <c r="M102" s="125"/>
      <c r="N102" s="145"/>
      <c r="O102" s="144"/>
    </row>
    <row r="103" spans="1:15" s="30" customFormat="1" ht="30">
      <c r="A103" s="171" t="s">
        <v>40</v>
      </c>
      <c r="B103" s="46" t="s">
        <v>99</v>
      </c>
      <c r="C103" s="46" t="s">
        <v>77</v>
      </c>
      <c r="D103" s="46" t="s">
        <v>76</v>
      </c>
      <c r="E103" s="46" t="s">
        <v>273</v>
      </c>
      <c r="F103" s="48"/>
      <c r="G103" s="48"/>
      <c r="H103" s="48"/>
      <c r="I103" s="52">
        <f>I104+I112+I108</f>
        <v>8487.1</v>
      </c>
      <c r="J103" s="52">
        <f>J104+J112+J108</f>
        <v>50</v>
      </c>
      <c r="K103" s="52">
        <f t="shared" si="13"/>
        <v>8537.1</v>
      </c>
      <c r="L103" s="125"/>
      <c r="M103" s="125"/>
      <c r="N103" s="126"/>
      <c r="O103" s="146"/>
    </row>
    <row r="104" spans="1:15" s="30" customFormat="1" ht="60">
      <c r="A104" s="115" t="s">
        <v>297</v>
      </c>
      <c r="B104" s="46" t="s">
        <v>99</v>
      </c>
      <c r="C104" s="46" t="s">
        <v>77</v>
      </c>
      <c r="D104" s="46" t="s">
        <v>76</v>
      </c>
      <c r="E104" s="112" t="s">
        <v>298</v>
      </c>
      <c r="F104" s="48"/>
      <c r="G104" s="48"/>
      <c r="H104" s="48"/>
      <c r="I104" s="52">
        <f aca="true" t="shared" si="14" ref="I104:J106">I105</f>
        <v>6937.1</v>
      </c>
      <c r="J104" s="52">
        <f t="shared" si="14"/>
        <v>0</v>
      </c>
      <c r="K104" s="52">
        <f t="shared" si="13"/>
        <v>6937.1</v>
      </c>
      <c r="L104" s="125"/>
      <c r="M104" s="125"/>
      <c r="N104" s="126"/>
      <c r="O104" s="146"/>
    </row>
    <row r="105" spans="1:15" s="30" customFormat="1" ht="45">
      <c r="A105" s="171" t="s">
        <v>141</v>
      </c>
      <c r="B105" s="46" t="s">
        <v>99</v>
      </c>
      <c r="C105" s="46" t="s">
        <v>77</v>
      </c>
      <c r="D105" s="46" t="s">
        <v>76</v>
      </c>
      <c r="E105" s="112" t="s">
        <v>298</v>
      </c>
      <c r="F105" s="46" t="s">
        <v>140</v>
      </c>
      <c r="G105" s="48"/>
      <c r="H105" s="48"/>
      <c r="I105" s="52">
        <f t="shared" si="14"/>
        <v>6937.1</v>
      </c>
      <c r="J105" s="52">
        <f t="shared" si="14"/>
        <v>0</v>
      </c>
      <c r="K105" s="52">
        <f t="shared" si="13"/>
        <v>6937.1</v>
      </c>
      <c r="L105" s="125"/>
      <c r="M105" s="125"/>
      <c r="N105" s="126"/>
      <c r="O105" s="146"/>
    </row>
    <row r="106" spans="1:15" s="30" customFormat="1" ht="15">
      <c r="A106" s="171" t="s">
        <v>143</v>
      </c>
      <c r="B106" s="46" t="s">
        <v>99</v>
      </c>
      <c r="C106" s="46" t="s">
        <v>77</v>
      </c>
      <c r="D106" s="46" t="s">
        <v>76</v>
      </c>
      <c r="E106" s="112" t="s">
        <v>298</v>
      </c>
      <c r="F106" s="46" t="s">
        <v>142</v>
      </c>
      <c r="G106" s="48"/>
      <c r="H106" s="48"/>
      <c r="I106" s="52">
        <f t="shared" si="14"/>
        <v>6937.1</v>
      </c>
      <c r="J106" s="52">
        <f t="shared" si="14"/>
        <v>0</v>
      </c>
      <c r="K106" s="52">
        <f t="shared" si="13"/>
        <v>6937.1</v>
      </c>
      <c r="L106" s="125"/>
      <c r="M106" s="125"/>
      <c r="N106" s="126"/>
      <c r="O106" s="146"/>
    </row>
    <row r="107" spans="1:15" s="30" customFormat="1" ht="15">
      <c r="A107" s="172" t="s">
        <v>121</v>
      </c>
      <c r="B107" s="47" t="s">
        <v>99</v>
      </c>
      <c r="C107" s="47" t="s">
        <v>77</v>
      </c>
      <c r="D107" s="47" t="s">
        <v>76</v>
      </c>
      <c r="E107" s="113" t="s">
        <v>298</v>
      </c>
      <c r="F107" s="47" t="s">
        <v>142</v>
      </c>
      <c r="G107" s="47" t="s">
        <v>106</v>
      </c>
      <c r="H107" s="57"/>
      <c r="I107" s="54">
        <v>6937.1</v>
      </c>
      <c r="J107" s="54">
        <v>0</v>
      </c>
      <c r="K107" s="54">
        <f t="shared" si="13"/>
        <v>6937.1</v>
      </c>
      <c r="L107" s="125"/>
      <c r="M107" s="125"/>
      <c r="N107" s="151"/>
      <c r="O107" s="146"/>
    </row>
    <row r="108" spans="1:15" s="30" customFormat="1" ht="90">
      <c r="A108" s="161" t="s">
        <v>485</v>
      </c>
      <c r="B108" s="46" t="s">
        <v>99</v>
      </c>
      <c r="C108" s="46" t="s">
        <v>77</v>
      </c>
      <c r="D108" s="46" t="s">
        <v>76</v>
      </c>
      <c r="E108" s="46" t="s">
        <v>481</v>
      </c>
      <c r="F108" s="47"/>
      <c r="G108" s="47"/>
      <c r="H108" s="57"/>
      <c r="I108" s="52">
        <f aca="true" t="shared" si="15" ref="I108:K110">I109</f>
        <v>950</v>
      </c>
      <c r="J108" s="52">
        <f t="shared" si="15"/>
        <v>0</v>
      </c>
      <c r="K108" s="52">
        <f t="shared" si="15"/>
        <v>950</v>
      </c>
      <c r="L108" s="125"/>
      <c r="M108" s="125"/>
      <c r="N108" s="151"/>
      <c r="O108" s="146"/>
    </row>
    <row r="109" spans="1:15" s="30" customFormat="1" ht="45">
      <c r="A109" s="171" t="s">
        <v>141</v>
      </c>
      <c r="B109" s="46" t="s">
        <v>99</v>
      </c>
      <c r="C109" s="46" t="s">
        <v>77</v>
      </c>
      <c r="D109" s="46" t="s">
        <v>76</v>
      </c>
      <c r="E109" s="112" t="s">
        <v>481</v>
      </c>
      <c r="F109" s="46" t="s">
        <v>140</v>
      </c>
      <c r="G109" s="48"/>
      <c r="H109" s="57"/>
      <c r="I109" s="52">
        <f t="shared" si="15"/>
        <v>950</v>
      </c>
      <c r="J109" s="52">
        <f t="shared" si="15"/>
        <v>0</v>
      </c>
      <c r="K109" s="52">
        <f t="shared" si="15"/>
        <v>950</v>
      </c>
      <c r="L109" s="125"/>
      <c r="M109" s="125"/>
      <c r="N109" s="151"/>
      <c r="O109" s="146"/>
    </row>
    <row r="110" spans="1:15" s="30" customFormat="1" ht="15">
      <c r="A110" s="171" t="s">
        <v>143</v>
      </c>
      <c r="B110" s="46" t="s">
        <v>99</v>
      </c>
      <c r="C110" s="46" t="s">
        <v>77</v>
      </c>
      <c r="D110" s="46" t="s">
        <v>76</v>
      </c>
      <c r="E110" s="112" t="s">
        <v>481</v>
      </c>
      <c r="F110" s="46" t="s">
        <v>142</v>
      </c>
      <c r="G110" s="48"/>
      <c r="H110" s="57"/>
      <c r="I110" s="52">
        <f t="shared" si="15"/>
        <v>950</v>
      </c>
      <c r="J110" s="52">
        <f t="shared" si="15"/>
        <v>0</v>
      </c>
      <c r="K110" s="52">
        <f t="shared" si="15"/>
        <v>950</v>
      </c>
      <c r="L110" s="125"/>
      <c r="M110" s="125"/>
      <c r="N110" s="151"/>
      <c r="O110" s="146"/>
    </row>
    <row r="111" spans="1:15" s="30" customFormat="1" ht="15">
      <c r="A111" s="172" t="s">
        <v>121</v>
      </c>
      <c r="B111" s="47" t="s">
        <v>99</v>
      </c>
      <c r="C111" s="47" t="s">
        <v>77</v>
      </c>
      <c r="D111" s="47" t="s">
        <v>76</v>
      </c>
      <c r="E111" s="113" t="s">
        <v>481</v>
      </c>
      <c r="F111" s="47" t="s">
        <v>142</v>
      </c>
      <c r="G111" s="47" t="s">
        <v>106</v>
      </c>
      <c r="H111" s="57"/>
      <c r="I111" s="54">
        <v>950</v>
      </c>
      <c r="J111" s="54">
        <v>0</v>
      </c>
      <c r="K111" s="54">
        <f>I111+J111</f>
        <v>950</v>
      </c>
      <c r="L111" s="125"/>
      <c r="M111" s="125"/>
      <c r="N111" s="151"/>
      <c r="O111" s="146"/>
    </row>
    <row r="112" spans="1:15" s="30" customFormat="1" ht="63.75" customHeight="1">
      <c r="A112" s="161" t="s">
        <v>270</v>
      </c>
      <c r="B112" s="46" t="s">
        <v>99</v>
      </c>
      <c r="C112" s="46" t="s">
        <v>77</v>
      </c>
      <c r="D112" s="46" t="s">
        <v>76</v>
      </c>
      <c r="E112" s="46" t="s">
        <v>277</v>
      </c>
      <c r="F112" s="162"/>
      <c r="G112" s="162"/>
      <c r="H112" s="57"/>
      <c r="I112" s="52">
        <f aca="true" t="shared" si="16" ref="I112:J114">I113</f>
        <v>600</v>
      </c>
      <c r="J112" s="52">
        <f t="shared" si="16"/>
        <v>50</v>
      </c>
      <c r="K112" s="52">
        <f>I112+J112</f>
        <v>650</v>
      </c>
      <c r="L112" s="125"/>
      <c r="M112" s="125"/>
      <c r="N112" s="151"/>
      <c r="O112" s="146"/>
    </row>
    <row r="113" spans="1:15" s="30" customFormat="1" ht="45">
      <c r="A113" s="171" t="s">
        <v>141</v>
      </c>
      <c r="B113" s="46" t="s">
        <v>99</v>
      </c>
      <c r="C113" s="46" t="s">
        <v>77</v>
      </c>
      <c r="D113" s="46" t="s">
        <v>76</v>
      </c>
      <c r="E113" s="46" t="s">
        <v>277</v>
      </c>
      <c r="F113" s="192">
        <v>600</v>
      </c>
      <c r="G113" s="46"/>
      <c r="H113" s="57"/>
      <c r="I113" s="52">
        <f t="shared" si="16"/>
        <v>600</v>
      </c>
      <c r="J113" s="52">
        <f t="shared" si="16"/>
        <v>50</v>
      </c>
      <c r="K113" s="52">
        <f>I113+J113</f>
        <v>650</v>
      </c>
      <c r="L113" s="125"/>
      <c r="M113" s="125"/>
      <c r="N113" s="151"/>
      <c r="O113" s="146"/>
    </row>
    <row r="114" spans="1:15" s="30" customFormat="1" ht="15">
      <c r="A114" s="171" t="s">
        <v>143</v>
      </c>
      <c r="B114" s="46" t="s">
        <v>99</v>
      </c>
      <c r="C114" s="46" t="s">
        <v>77</v>
      </c>
      <c r="D114" s="46" t="s">
        <v>76</v>
      </c>
      <c r="E114" s="46" t="s">
        <v>277</v>
      </c>
      <c r="F114" s="46" t="s">
        <v>142</v>
      </c>
      <c r="G114" s="46"/>
      <c r="H114" s="57"/>
      <c r="I114" s="52">
        <f t="shared" si="16"/>
        <v>600</v>
      </c>
      <c r="J114" s="52">
        <f t="shared" si="16"/>
        <v>50</v>
      </c>
      <c r="K114" s="52">
        <f>I114+J114</f>
        <v>650</v>
      </c>
      <c r="L114" s="125"/>
      <c r="M114" s="125"/>
      <c r="N114" s="151"/>
      <c r="O114" s="146"/>
    </row>
    <row r="115" spans="1:15" s="30" customFormat="1" ht="15.75">
      <c r="A115" s="72" t="s">
        <v>120</v>
      </c>
      <c r="B115" s="47" t="s">
        <v>99</v>
      </c>
      <c r="C115" s="47" t="s">
        <v>77</v>
      </c>
      <c r="D115" s="47" t="s">
        <v>76</v>
      </c>
      <c r="E115" s="47" t="s">
        <v>277</v>
      </c>
      <c r="F115" s="47" t="s">
        <v>142</v>
      </c>
      <c r="G115" s="47" t="s">
        <v>105</v>
      </c>
      <c r="H115" s="57"/>
      <c r="I115" s="54">
        <v>600</v>
      </c>
      <c r="J115" s="54">
        <v>50</v>
      </c>
      <c r="K115" s="54">
        <f>I115+J115</f>
        <v>650</v>
      </c>
      <c r="L115" s="125"/>
      <c r="M115" s="125"/>
      <c r="N115" s="151"/>
      <c r="O115" s="146"/>
    </row>
    <row r="116" spans="1:15" s="30" customFormat="1" ht="45">
      <c r="A116" s="161" t="s">
        <v>182</v>
      </c>
      <c r="B116" s="46" t="s">
        <v>99</v>
      </c>
      <c r="C116" s="46" t="s">
        <v>77</v>
      </c>
      <c r="D116" s="46" t="s">
        <v>76</v>
      </c>
      <c r="E116" s="46" t="s">
        <v>279</v>
      </c>
      <c r="F116" s="46"/>
      <c r="G116" s="46"/>
      <c r="H116" s="46"/>
      <c r="I116" s="52">
        <f>I117+I137+I131</f>
        <v>239692.3</v>
      </c>
      <c r="J116" s="52">
        <f>J117+J137+J131</f>
        <v>10239.7</v>
      </c>
      <c r="K116" s="52">
        <f t="shared" si="13"/>
        <v>249932</v>
      </c>
      <c r="L116" s="149"/>
      <c r="M116" s="149"/>
      <c r="N116" s="126"/>
      <c r="O116" s="146"/>
    </row>
    <row r="117" spans="1:15" s="30" customFormat="1" ht="45">
      <c r="A117" s="161" t="s">
        <v>165</v>
      </c>
      <c r="B117" s="46" t="s">
        <v>99</v>
      </c>
      <c r="C117" s="46" t="s">
        <v>77</v>
      </c>
      <c r="D117" s="46" t="s">
        <v>76</v>
      </c>
      <c r="E117" s="46" t="s">
        <v>284</v>
      </c>
      <c r="F117" s="46"/>
      <c r="G117" s="46"/>
      <c r="H117" s="46"/>
      <c r="I117" s="52">
        <f>I118</f>
        <v>214651.3</v>
      </c>
      <c r="J117" s="52">
        <f>J118</f>
        <v>0</v>
      </c>
      <c r="K117" s="52">
        <f t="shared" si="13"/>
        <v>214651.3</v>
      </c>
      <c r="L117" s="123"/>
      <c r="M117" s="123"/>
      <c r="N117" s="126"/>
      <c r="O117" s="146"/>
    </row>
    <row r="118" spans="1:15" s="30" customFormat="1" ht="90">
      <c r="A118" s="115" t="s">
        <v>166</v>
      </c>
      <c r="B118" s="46" t="s">
        <v>99</v>
      </c>
      <c r="C118" s="46" t="s">
        <v>77</v>
      </c>
      <c r="D118" s="46" t="s">
        <v>76</v>
      </c>
      <c r="E118" s="46" t="s">
        <v>285</v>
      </c>
      <c r="F118" s="46"/>
      <c r="G118" s="46"/>
      <c r="H118" s="46"/>
      <c r="I118" s="52">
        <f>I119+I123+I127</f>
        <v>214651.3</v>
      </c>
      <c r="J118" s="52">
        <f>J119+J123+J127</f>
        <v>0</v>
      </c>
      <c r="K118" s="52">
        <f t="shared" si="13"/>
        <v>214651.3</v>
      </c>
      <c r="L118" s="123"/>
      <c r="M118" s="123"/>
      <c r="N118" s="126"/>
      <c r="O118" s="146"/>
    </row>
    <row r="119" spans="1:15" s="30" customFormat="1" ht="240">
      <c r="A119" s="115" t="s">
        <v>447</v>
      </c>
      <c r="B119" s="46" t="s">
        <v>99</v>
      </c>
      <c r="C119" s="46" t="s">
        <v>77</v>
      </c>
      <c r="D119" s="46" t="s">
        <v>76</v>
      </c>
      <c r="E119" s="46" t="s">
        <v>300</v>
      </c>
      <c r="F119" s="46"/>
      <c r="G119" s="46"/>
      <c r="H119" s="46"/>
      <c r="I119" s="52">
        <f aca="true" t="shared" si="17" ref="I119:J121">I120</f>
        <v>165700</v>
      </c>
      <c r="J119" s="52">
        <f t="shared" si="17"/>
        <v>0</v>
      </c>
      <c r="K119" s="52">
        <f t="shared" si="13"/>
        <v>165700</v>
      </c>
      <c r="L119" s="123"/>
      <c r="M119" s="123"/>
      <c r="N119" s="126"/>
      <c r="O119" s="146"/>
    </row>
    <row r="120" spans="1:15" s="30" customFormat="1" ht="45">
      <c r="A120" s="171" t="s">
        <v>141</v>
      </c>
      <c r="B120" s="46" t="s">
        <v>99</v>
      </c>
      <c r="C120" s="46" t="s">
        <v>77</v>
      </c>
      <c r="D120" s="46" t="s">
        <v>76</v>
      </c>
      <c r="E120" s="46" t="s">
        <v>300</v>
      </c>
      <c r="F120" s="46" t="s">
        <v>140</v>
      </c>
      <c r="G120" s="46"/>
      <c r="H120" s="46"/>
      <c r="I120" s="52">
        <f t="shared" si="17"/>
        <v>165700</v>
      </c>
      <c r="J120" s="52">
        <f t="shared" si="17"/>
        <v>0</v>
      </c>
      <c r="K120" s="52">
        <f t="shared" si="13"/>
        <v>165700</v>
      </c>
      <c r="L120" s="123"/>
      <c r="M120" s="123"/>
      <c r="N120" s="126"/>
      <c r="O120" s="146"/>
    </row>
    <row r="121" spans="1:15" s="30" customFormat="1" ht="15">
      <c r="A121" s="171" t="s">
        <v>143</v>
      </c>
      <c r="B121" s="46" t="s">
        <v>99</v>
      </c>
      <c r="C121" s="46" t="s">
        <v>77</v>
      </c>
      <c r="D121" s="46" t="s">
        <v>76</v>
      </c>
      <c r="E121" s="46" t="s">
        <v>300</v>
      </c>
      <c r="F121" s="46" t="s">
        <v>142</v>
      </c>
      <c r="G121" s="46"/>
      <c r="H121" s="46"/>
      <c r="I121" s="52">
        <f t="shared" si="17"/>
        <v>165700</v>
      </c>
      <c r="J121" s="52">
        <f t="shared" si="17"/>
        <v>0</v>
      </c>
      <c r="K121" s="52">
        <f t="shared" si="13"/>
        <v>165700</v>
      </c>
      <c r="L121" s="123"/>
      <c r="M121" s="123"/>
      <c r="N121" s="126"/>
      <c r="O121" s="146"/>
    </row>
    <row r="122" spans="1:15" s="30" customFormat="1" ht="15">
      <c r="A122" s="172" t="s">
        <v>121</v>
      </c>
      <c r="B122" s="47" t="s">
        <v>99</v>
      </c>
      <c r="C122" s="47" t="s">
        <v>77</v>
      </c>
      <c r="D122" s="47" t="s">
        <v>76</v>
      </c>
      <c r="E122" s="47" t="s">
        <v>300</v>
      </c>
      <c r="F122" s="47" t="s">
        <v>142</v>
      </c>
      <c r="G122" s="47" t="s">
        <v>106</v>
      </c>
      <c r="H122" s="47"/>
      <c r="I122" s="54">
        <v>165700</v>
      </c>
      <c r="J122" s="54">
        <v>0</v>
      </c>
      <c r="K122" s="54">
        <f t="shared" si="13"/>
        <v>165700</v>
      </c>
      <c r="L122" s="123"/>
      <c r="M122" s="123"/>
      <c r="N122" s="151"/>
      <c r="O122" s="146"/>
    </row>
    <row r="123" spans="1:15" s="30" customFormat="1" ht="15">
      <c r="A123" s="171" t="s">
        <v>301</v>
      </c>
      <c r="B123" s="46" t="s">
        <v>99</v>
      </c>
      <c r="C123" s="46" t="s">
        <v>77</v>
      </c>
      <c r="D123" s="46" t="s">
        <v>76</v>
      </c>
      <c r="E123" s="46" t="s">
        <v>286</v>
      </c>
      <c r="F123" s="46"/>
      <c r="G123" s="46"/>
      <c r="H123" s="46"/>
      <c r="I123" s="52">
        <f aca="true" t="shared" si="18" ref="I123:J125">I124</f>
        <v>45847.3</v>
      </c>
      <c r="J123" s="52">
        <f t="shared" si="18"/>
        <v>0</v>
      </c>
      <c r="K123" s="52">
        <f t="shared" si="13"/>
        <v>45847.3</v>
      </c>
      <c r="L123" s="123"/>
      <c r="M123" s="123"/>
      <c r="N123" s="126"/>
      <c r="O123" s="146"/>
    </row>
    <row r="124" spans="1:15" s="30" customFormat="1" ht="45">
      <c r="A124" s="171" t="s">
        <v>141</v>
      </c>
      <c r="B124" s="46" t="s">
        <v>99</v>
      </c>
      <c r="C124" s="46" t="s">
        <v>77</v>
      </c>
      <c r="D124" s="46" t="s">
        <v>76</v>
      </c>
      <c r="E124" s="46" t="s">
        <v>286</v>
      </c>
      <c r="F124" s="46" t="s">
        <v>140</v>
      </c>
      <c r="G124" s="46"/>
      <c r="H124" s="46"/>
      <c r="I124" s="52">
        <f t="shared" si="18"/>
        <v>45847.3</v>
      </c>
      <c r="J124" s="52">
        <f t="shared" si="18"/>
        <v>0</v>
      </c>
      <c r="K124" s="52">
        <f t="shared" si="13"/>
        <v>45847.3</v>
      </c>
      <c r="L124" s="125"/>
      <c r="M124" s="125"/>
      <c r="N124" s="126"/>
      <c r="O124" s="146"/>
    </row>
    <row r="125" spans="1:15" s="30" customFormat="1" ht="15">
      <c r="A125" s="171" t="s">
        <v>143</v>
      </c>
      <c r="B125" s="46" t="s">
        <v>99</v>
      </c>
      <c r="C125" s="46" t="s">
        <v>77</v>
      </c>
      <c r="D125" s="46" t="s">
        <v>76</v>
      </c>
      <c r="E125" s="46" t="s">
        <v>286</v>
      </c>
      <c r="F125" s="46" t="s">
        <v>142</v>
      </c>
      <c r="G125" s="46"/>
      <c r="H125" s="46"/>
      <c r="I125" s="52">
        <f t="shared" si="18"/>
        <v>45847.3</v>
      </c>
      <c r="J125" s="52">
        <f t="shared" si="18"/>
        <v>0</v>
      </c>
      <c r="K125" s="52">
        <f t="shared" si="13"/>
        <v>45847.3</v>
      </c>
      <c r="L125" s="125"/>
      <c r="M125" s="125"/>
      <c r="N125" s="126"/>
      <c r="O125" s="146"/>
    </row>
    <row r="126" spans="1:15" s="36" customFormat="1" ht="15.75">
      <c r="A126" s="110" t="s">
        <v>120</v>
      </c>
      <c r="B126" s="47" t="s">
        <v>99</v>
      </c>
      <c r="C126" s="47" t="s">
        <v>77</v>
      </c>
      <c r="D126" s="47" t="s">
        <v>76</v>
      </c>
      <c r="E126" s="47" t="s">
        <v>286</v>
      </c>
      <c r="F126" s="47" t="s">
        <v>142</v>
      </c>
      <c r="G126" s="47" t="s">
        <v>105</v>
      </c>
      <c r="H126" s="47"/>
      <c r="I126" s="53">
        <v>45847.3</v>
      </c>
      <c r="J126" s="53">
        <v>0</v>
      </c>
      <c r="K126" s="54">
        <f t="shared" si="13"/>
        <v>45847.3</v>
      </c>
      <c r="L126" s="149"/>
      <c r="M126" s="149"/>
      <c r="N126" s="147"/>
      <c r="O126" s="146"/>
    </row>
    <row r="127" spans="1:15" s="36" customFormat="1" ht="15.75">
      <c r="A127" s="171" t="s">
        <v>301</v>
      </c>
      <c r="B127" s="46" t="s">
        <v>99</v>
      </c>
      <c r="C127" s="46" t="s">
        <v>77</v>
      </c>
      <c r="D127" s="46" t="s">
        <v>76</v>
      </c>
      <c r="E127" s="46" t="s">
        <v>464</v>
      </c>
      <c r="F127" s="46"/>
      <c r="G127" s="46"/>
      <c r="H127" s="47"/>
      <c r="I127" s="51">
        <f aca="true" t="shared" si="19" ref="I127:K129">I128</f>
        <v>3104</v>
      </c>
      <c r="J127" s="51">
        <f t="shared" si="19"/>
        <v>0</v>
      </c>
      <c r="K127" s="52">
        <f t="shared" si="19"/>
        <v>3104</v>
      </c>
      <c r="L127" s="149"/>
      <c r="M127" s="149"/>
      <c r="N127" s="147"/>
      <c r="O127" s="146"/>
    </row>
    <row r="128" spans="1:15" s="36" customFormat="1" ht="45">
      <c r="A128" s="171" t="s">
        <v>141</v>
      </c>
      <c r="B128" s="46" t="s">
        <v>99</v>
      </c>
      <c r="C128" s="46" t="s">
        <v>77</v>
      </c>
      <c r="D128" s="46" t="s">
        <v>76</v>
      </c>
      <c r="E128" s="46" t="s">
        <v>464</v>
      </c>
      <c r="F128" s="46" t="s">
        <v>140</v>
      </c>
      <c r="G128" s="46"/>
      <c r="H128" s="47"/>
      <c r="I128" s="51">
        <f t="shared" si="19"/>
        <v>3104</v>
      </c>
      <c r="J128" s="51">
        <f t="shared" si="19"/>
        <v>0</v>
      </c>
      <c r="K128" s="52">
        <f t="shared" si="19"/>
        <v>3104</v>
      </c>
      <c r="L128" s="149"/>
      <c r="M128" s="149"/>
      <c r="N128" s="147"/>
      <c r="O128" s="146"/>
    </row>
    <row r="129" spans="1:15" s="36" customFormat="1" ht="15.75">
      <c r="A129" s="171" t="s">
        <v>143</v>
      </c>
      <c r="B129" s="46" t="s">
        <v>99</v>
      </c>
      <c r="C129" s="46" t="s">
        <v>77</v>
      </c>
      <c r="D129" s="46" t="s">
        <v>76</v>
      </c>
      <c r="E129" s="46" t="s">
        <v>464</v>
      </c>
      <c r="F129" s="46" t="s">
        <v>142</v>
      </c>
      <c r="G129" s="46"/>
      <c r="H129" s="47"/>
      <c r="I129" s="51">
        <f t="shared" si="19"/>
        <v>3104</v>
      </c>
      <c r="J129" s="51">
        <f t="shared" si="19"/>
        <v>0</v>
      </c>
      <c r="K129" s="52">
        <f t="shared" si="19"/>
        <v>3104</v>
      </c>
      <c r="L129" s="149"/>
      <c r="M129" s="149"/>
      <c r="N129" s="147"/>
      <c r="O129" s="146"/>
    </row>
    <row r="130" spans="1:15" s="36" customFormat="1" ht="15.75">
      <c r="A130" s="110" t="s">
        <v>120</v>
      </c>
      <c r="B130" s="47" t="s">
        <v>99</v>
      </c>
      <c r="C130" s="47" t="s">
        <v>77</v>
      </c>
      <c r="D130" s="47" t="s">
        <v>76</v>
      </c>
      <c r="E130" s="47" t="s">
        <v>464</v>
      </c>
      <c r="F130" s="47" t="s">
        <v>142</v>
      </c>
      <c r="G130" s="47" t="s">
        <v>105</v>
      </c>
      <c r="H130" s="47"/>
      <c r="I130" s="53">
        <v>3104</v>
      </c>
      <c r="J130" s="53">
        <v>0</v>
      </c>
      <c r="K130" s="54">
        <f>I130+J130</f>
        <v>3104</v>
      </c>
      <c r="L130" s="149"/>
      <c r="M130" s="149"/>
      <c r="N130" s="147"/>
      <c r="O130" s="146"/>
    </row>
    <row r="131" spans="1:15" s="36" customFormat="1" ht="60">
      <c r="A131" s="71" t="s">
        <v>169</v>
      </c>
      <c r="B131" s="46" t="s">
        <v>99</v>
      </c>
      <c r="C131" s="46" t="s">
        <v>77</v>
      </c>
      <c r="D131" s="46" t="s">
        <v>76</v>
      </c>
      <c r="E131" s="46" t="s">
        <v>30</v>
      </c>
      <c r="F131" s="46"/>
      <c r="G131" s="46"/>
      <c r="H131" s="46"/>
      <c r="I131" s="51">
        <f aca="true" t="shared" si="20" ref="I131:J135">I132</f>
        <v>2117.5</v>
      </c>
      <c r="J131" s="51">
        <f t="shared" si="20"/>
        <v>277.1</v>
      </c>
      <c r="K131" s="52">
        <f t="shared" si="13"/>
        <v>2394.6</v>
      </c>
      <c r="L131" s="123"/>
      <c r="M131" s="123"/>
      <c r="N131" s="123"/>
      <c r="O131" s="146"/>
    </row>
    <row r="132" spans="1:15" s="36" customFormat="1" ht="30">
      <c r="A132" s="77" t="s">
        <v>433</v>
      </c>
      <c r="B132" s="46" t="s">
        <v>99</v>
      </c>
      <c r="C132" s="46" t="s">
        <v>77</v>
      </c>
      <c r="D132" s="46" t="s">
        <v>76</v>
      </c>
      <c r="E132" s="46" t="s">
        <v>170</v>
      </c>
      <c r="F132" s="46"/>
      <c r="G132" s="46"/>
      <c r="H132" s="48"/>
      <c r="I132" s="51">
        <f t="shared" si="20"/>
        <v>2117.5</v>
      </c>
      <c r="J132" s="51">
        <f t="shared" si="20"/>
        <v>277.1</v>
      </c>
      <c r="K132" s="52">
        <f t="shared" si="13"/>
        <v>2394.6</v>
      </c>
      <c r="L132" s="123"/>
      <c r="M132" s="123"/>
      <c r="N132" s="123"/>
      <c r="O132" s="146"/>
    </row>
    <row r="133" spans="1:15" s="36" customFormat="1" ht="15.75">
      <c r="A133" s="161" t="s">
        <v>301</v>
      </c>
      <c r="B133" s="46" t="s">
        <v>99</v>
      </c>
      <c r="C133" s="46" t="s">
        <v>77</v>
      </c>
      <c r="D133" s="46" t="s">
        <v>76</v>
      </c>
      <c r="E133" s="46" t="s">
        <v>171</v>
      </c>
      <c r="F133" s="46"/>
      <c r="G133" s="46"/>
      <c r="H133" s="48"/>
      <c r="I133" s="51">
        <f t="shared" si="20"/>
        <v>2117.5</v>
      </c>
      <c r="J133" s="51">
        <f t="shared" si="20"/>
        <v>277.1</v>
      </c>
      <c r="K133" s="52">
        <f t="shared" si="13"/>
        <v>2394.6</v>
      </c>
      <c r="L133" s="123"/>
      <c r="M133" s="123"/>
      <c r="N133" s="123"/>
      <c r="O133" s="146"/>
    </row>
    <row r="134" spans="1:15" s="36" customFormat="1" ht="45">
      <c r="A134" s="161" t="s">
        <v>141</v>
      </c>
      <c r="B134" s="47" t="s">
        <v>99</v>
      </c>
      <c r="C134" s="46" t="s">
        <v>77</v>
      </c>
      <c r="D134" s="46" t="s">
        <v>76</v>
      </c>
      <c r="E134" s="46" t="s">
        <v>171</v>
      </c>
      <c r="F134" s="46" t="s">
        <v>140</v>
      </c>
      <c r="G134" s="46"/>
      <c r="H134" s="46"/>
      <c r="I134" s="51">
        <f t="shared" si="20"/>
        <v>2117.5</v>
      </c>
      <c r="J134" s="51">
        <f t="shared" si="20"/>
        <v>277.1</v>
      </c>
      <c r="K134" s="52">
        <f t="shared" si="13"/>
        <v>2394.6</v>
      </c>
      <c r="L134" s="125"/>
      <c r="M134" s="125"/>
      <c r="N134" s="123"/>
      <c r="O134" s="146"/>
    </row>
    <row r="135" spans="1:15" s="36" customFormat="1" ht="15.75">
      <c r="A135" s="161" t="s">
        <v>143</v>
      </c>
      <c r="B135" s="47" t="s">
        <v>99</v>
      </c>
      <c r="C135" s="46" t="s">
        <v>77</v>
      </c>
      <c r="D135" s="46" t="s">
        <v>76</v>
      </c>
      <c r="E135" s="46" t="s">
        <v>171</v>
      </c>
      <c r="F135" s="46" t="s">
        <v>142</v>
      </c>
      <c r="G135" s="46"/>
      <c r="H135" s="46"/>
      <c r="I135" s="51">
        <f t="shared" si="20"/>
        <v>2117.5</v>
      </c>
      <c r="J135" s="51">
        <f t="shared" si="20"/>
        <v>277.1</v>
      </c>
      <c r="K135" s="52">
        <f t="shared" si="13"/>
        <v>2394.6</v>
      </c>
      <c r="L135" s="125"/>
      <c r="M135" s="125"/>
      <c r="N135" s="123"/>
      <c r="O135" s="146"/>
    </row>
    <row r="136" spans="1:15" s="36" customFormat="1" ht="15.75">
      <c r="A136" s="72" t="s">
        <v>120</v>
      </c>
      <c r="B136" s="47" t="s">
        <v>99</v>
      </c>
      <c r="C136" s="47" t="s">
        <v>77</v>
      </c>
      <c r="D136" s="46" t="s">
        <v>76</v>
      </c>
      <c r="E136" s="47" t="s">
        <v>171</v>
      </c>
      <c r="F136" s="47" t="s">
        <v>142</v>
      </c>
      <c r="G136" s="47" t="s">
        <v>105</v>
      </c>
      <c r="H136" s="47"/>
      <c r="I136" s="53">
        <v>2117.5</v>
      </c>
      <c r="J136" s="53">
        <v>277.1</v>
      </c>
      <c r="K136" s="54">
        <f t="shared" si="13"/>
        <v>2394.6</v>
      </c>
      <c r="L136" s="125"/>
      <c r="M136" s="125"/>
      <c r="N136" s="147"/>
      <c r="O136" s="146"/>
    </row>
    <row r="137" spans="1:15" s="30" customFormat="1" ht="60">
      <c r="A137" s="71" t="s">
        <v>172</v>
      </c>
      <c r="B137" s="46" t="s">
        <v>99</v>
      </c>
      <c r="C137" s="46" t="s">
        <v>77</v>
      </c>
      <c r="D137" s="46" t="s">
        <v>76</v>
      </c>
      <c r="E137" s="46" t="s">
        <v>263</v>
      </c>
      <c r="F137" s="46"/>
      <c r="G137" s="46"/>
      <c r="H137" s="46"/>
      <c r="I137" s="51">
        <f>I138</f>
        <v>22923.5</v>
      </c>
      <c r="J137" s="51">
        <f>J138</f>
        <v>9962.6</v>
      </c>
      <c r="K137" s="52">
        <f t="shared" si="13"/>
        <v>32886.1</v>
      </c>
      <c r="L137" s="123"/>
      <c r="M137" s="123"/>
      <c r="N137" s="123"/>
      <c r="O137" s="146"/>
    </row>
    <row r="138" spans="1:15" s="30" customFormat="1" ht="60">
      <c r="A138" s="71" t="s">
        <v>173</v>
      </c>
      <c r="B138" s="46" t="s">
        <v>99</v>
      </c>
      <c r="C138" s="46" t="s">
        <v>77</v>
      </c>
      <c r="D138" s="46" t="s">
        <v>76</v>
      </c>
      <c r="E138" s="46" t="s">
        <v>265</v>
      </c>
      <c r="F138" s="46"/>
      <c r="G138" s="46"/>
      <c r="H138" s="46"/>
      <c r="I138" s="51">
        <f>I143+I147+I139</f>
        <v>22923.5</v>
      </c>
      <c r="J138" s="51">
        <f>J143+J147+J139</f>
        <v>9962.6</v>
      </c>
      <c r="K138" s="52">
        <f t="shared" si="13"/>
        <v>32886.1</v>
      </c>
      <c r="L138" s="123"/>
      <c r="M138" s="123"/>
      <c r="N138" s="123"/>
      <c r="O138" s="146"/>
    </row>
    <row r="139" spans="1:15" s="30" customFormat="1" ht="15.75">
      <c r="A139" s="173" t="s">
        <v>301</v>
      </c>
      <c r="B139" s="46" t="s">
        <v>99</v>
      </c>
      <c r="C139" s="46" t="s">
        <v>77</v>
      </c>
      <c r="D139" s="46" t="s">
        <v>76</v>
      </c>
      <c r="E139" s="46" t="s">
        <v>423</v>
      </c>
      <c r="F139" s="46"/>
      <c r="G139" s="46"/>
      <c r="H139" s="46"/>
      <c r="I139" s="51">
        <f aca="true" t="shared" si="21" ref="I139:J141">I140</f>
        <v>0</v>
      </c>
      <c r="J139" s="51">
        <f t="shared" si="21"/>
        <v>7637.7</v>
      </c>
      <c r="K139" s="52">
        <f>I139+J139</f>
        <v>7637.7</v>
      </c>
      <c r="L139" s="123"/>
      <c r="M139" s="123"/>
      <c r="N139" s="123"/>
      <c r="O139" s="146"/>
    </row>
    <row r="140" spans="1:15" s="30" customFormat="1" ht="45">
      <c r="A140" s="161" t="s">
        <v>141</v>
      </c>
      <c r="B140" s="46" t="s">
        <v>99</v>
      </c>
      <c r="C140" s="46" t="s">
        <v>77</v>
      </c>
      <c r="D140" s="46" t="s">
        <v>76</v>
      </c>
      <c r="E140" s="46" t="s">
        <v>423</v>
      </c>
      <c r="F140" s="46" t="s">
        <v>140</v>
      </c>
      <c r="G140" s="46"/>
      <c r="H140" s="46"/>
      <c r="I140" s="51">
        <f t="shared" si="21"/>
        <v>0</v>
      </c>
      <c r="J140" s="51">
        <f t="shared" si="21"/>
        <v>7637.7</v>
      </c>
      <c r="K140" s="52">
        <f>I140+J140</f>
        <v>7637.7</v>
      </c>
      <c r="L140" s="123"/>
      <c r="M140" s="123"/>
      <c r="N140" s="123"/>
      <c r="O140" s="146"/>
    </row>
    <row r="141" spans="1:15" s="30" customFormat="1" ht="15">
      <c r="A141" s="161" t="s">
        <v>143</v>
      </c>
      <c r="B141" s="46" t="s">
        <v>99</v>
      </c>
      <c r="C141" s="46" t="s">
        <v>77</v>
      </c>
      <c r="D141" s="46" t="s">
        <v>76</v>
      </c>
      <c r="E141" s="46" t="s">
        <v>423</v>
      </c>
      <c r="F141" s="46" t="s">
        <v>142</v>
      </c>
      <c r="G141" s="46"/>
      <c r="H141" s="46"/>
      <c r="I141" s="51">
        <f t="shared" si="21"/>
        <v>0</v>
      </c>
      <c r="J141" s="51">
        <f t="shared" si="21"/>
        <v>7637.7</v>
      </c>
      <c r="K141" s="52">
        <f>I141+J141</f>
        <v>7637.7</v>
      </c>
      <c r="L141" s="123"/>
      <c r="M141" s="123"/>
      <c r="N141" s="123"/>
      <c r="O141" s="146"/>
    </row>
    <row r="142" spans="1:15" s="30" customFormat="1" ht="15.75">
      <c r="A142" s="72" t="s">
        <v>121</v>
      </c>
      <c r="B142" s="47" t="s">
        <v>99</v>
      </c>
      <c r="C142" s="47" t="s">
        <v>77</v>
      </c>
      <c r="D142" s="47" t="s">
        <v>76</v>
      </c>
      <c r="E142" s="47" t="s">
        <v>423</v>
      </c>
      <c r="F142" s="47" t="s">
        <v>142</v>
      </c>
      <c r="G142" s="47" t="s">
        <v>106</v>
      </c>
      <c r="H142" s="46"/>
      <c r="I142" s="53">
        <v>0</v>
      </c>
      <c r="J142" s="53">
        <v>7637.7</v>
      </c>
      <c r="K142" s="54">
        <f>I142+J142</f>
        <v>7637.7</v>
      </c>
      <c r="L142" s="123"/>
      <c r="M142" s="123"/>
      <c r="N142" s="123"/>
      <c r="O142" s="146"/>
    </row>
    <row r="143" spans="1:15" s="30" customFormat="1" ht="15.75">
      <c r="A143" s="173" t="s">
        <v>301</v>
      </c>
      <c r="B143" s="46" t="s">
        <v>99</v>
      </c>
      <c r="C143" s="46" t="s">
        <v>77</v>
      </c>
      <c r="D143" s="46" t="s">
        <v>76</v>
      </c>
      <c r="E143" s="46" t="s">
        <v>423</v>
      </c>
      <c r="F143" s="46"/>
      <c r="G143" s="46"/>
      <c r="H143" s="46"/>
      <c r="I143" s="51">
        <f aca="true" t="shared" si="22" ref="I143:J145">I144</f>
        <v>18165.6</v>
      </c>
      <c r="J143" s="51">
        <f t="shared" si="22"/>
        <v>0</v>
      </c>
      <c r="K143" s="52">
        <f t="shared" si="13"/>
        <v>18165.6</v>
      </c>
      <c r="L143" s="123"/>
      <c r="M143" s="123"/>
      <c r="N143" s="123"/>
      <c r="O143" s="146"/>
    </row>
    <row r="144" spans="1:15" s="30" customFormat="1" ht="45">
      <c r="A144" s="161" t="s">
        <v>141</v>
      </c>
      <c r="B144" s="46" t="s">
        <v>99</v>
      </c>
      <c r="C144" s="46" t="s">
        <v>77</v>
      </c>
      <c r="D144" s="46" t="s">
        <v>76</v>
      </c>
      <c r="E144" s="46" t="s">
        <v>423</v>
      </c>
      <c r="F144" s="46" t="s">
        <v>140</v>
      </c>
      <c r="G144" s="46"/>
      <c r="H144" s="46"/>
      <c r="I144" s="51">
        <f t="shared" si="22"/>
        <v>18165.6</v>
      </c>
      <c r="J144" s="51">
        <f t="shared" si="22"/>
        <v>0</v>
      </c>
      <c r="K144" s="52">
        <f t="shared" si="13"/>
        <v>18165.6</v>
      </c>
      <c r="L144" s="125"/>
      <c r="M144" s="125"/>
      <c r="N144" s="123"/>
      <c r="O144" s="146"/>
    </row>
    <row r="145" spans="1:15" s="30" customFormat="1" ht="15">
      <c r="A145" s="161" t="s">
        <v>143</v>
      </c>
      <c r="B145" s="46" t="s">
        <v>99</v>
      </c>
      <c r="C145" s="46" t="s">
        <v>77</v>
      </c>
      <c r="D145" s="46" t="s">
        <v>76</v>
      </c>
      <c r="E145" s="46" t="s">
        <v>423</v>
      </c>
      <c r="F145" s="46" t="s">
        <v>142</v>
      </c>
      <c r="G145" s="46"/>
      <c r="H145" s="46"/>
      <c r="I145" s="51">
        <f t="shared" si="22"/>
        <v>18165.6</v>
      </c>
      <c r="J145" s="51">
        <f t="shared" si="22"/>
        <v>0</v>
      </c>
      <c r="K145" s="52">
        <f t="shared" si="13"/>
        <v>18165.6</v>
      </c>
      <c r="L145" s="150"/>
      <c r="M145" s="150"/>
      <c r="N145" s="123"/>
      <c r="O145" s="146"/>
    </row>
    <row r="146" spans="1:15" s="30" customFormat="1" ht="15.75">
      <c r="A146" s="72" t="s">
        <v>120</v>
      </c>
      <c r="B146" s="47" t="s">
        <v>99</v>
      </c>
      <c r="C146" s="47" t="s">
        <v>77</v>
      </c>
      <c r="D146" s="47" t="s">
        <v>76</v>
      </c>
      <c r="E146" s="47" t="s">
        <v>423</v>
      </c>
      <c r="F146" s="47" t="s">
        <v>142</v>
      </c>
      <c r="G146" s="47" t="s">
        <v>105</v>
      </c>
      <c r="H146" s="47"/>
      <c r="I146" s="53">
        <v>18165.6</v>
      </c>
      <c r="J146" s="53">
        <v>0</v>
      </c>
      <c r="K146" s="54">
        <f t="shared" si="13"/>
        <v>18165.6</v>
      </c>
      <c r="L146" s="125"/>
      <c r="M146" s="125"/>
      <c r="N146" s="147"/>
      <c r="O146" s="146"/>
    </row>
    <row r="147" spans="1:15" s="30" customFormat="1" ht="15.75">
      <c r="A147" s="173" t="s">
        <v>301</v>
      </c>
      <c r="B147" s="46" t="s">
        <v>99</v>
      </c>
      <c r="C147" s="46" t="s">
        <v>77</v>
      </c>
      <c r="D147" s="46" t="s">
        <v>76</v>
      </c>
      <c r="E147" s="46" t="s">
        <v>462</v>
      </c>
      <c r="F147" s="46"/>
      <c r="G147" s="46"/>
      <c r="H147" s="47"/>
      <c r="I147" s="51">
        <f aca="true" t="shared" si="23" ref="I147:K149">I148</f>
        <v>4757.9</v>
      </c>
      <c r="J147" s="51">
        <f t="shared" si="23"/>
        <v>2324.9</v>
      </c>
      <c r="K147" s="52">
        <f t="shared" si="23"/>
        <v>7082.799999999999</v>
      </c>
      <c r="L147" s="125"/>
      <c r="M147" s="125"/>
      <c r="N147" s="147"/>
      <c r="O147" s="146"/>
    </row>
    <row r="148" spans="1:15" s="30" customFormat="1" ht="45">
      <c r="A148" s="161" t="s">
        <v>141</v>
      </c>
      <c r="B148" s="46" t="s">
        <v>99</v>
      </c>
      <c r="C148" s="46" t="s">
        <v>77</v>
      </c>
      <c r="D148" s="46" t="s">
        <v>76</v>
      </c>
      <c r="E148" s="46" t="s">
        <v>462</v>
      </c>
      <c r="F148" s="46" t="s">
        <v>140</v>
      </c>
      <c r="G148" s="46"/>
      <c r="H148" s="47"/>
      <c r="I148" s="51">
        <f t="shared" si="23"/>
        <v>4757.9</v>
      </c>
      <c r="J148" s="51">
        <f t="shared" si="23"/>
        <v>2324.9</v>
      </c>
      <c r="K148" s="52">
        <f t="shared" si="23"/>
        <v>7082.799999999999</v>
      </c>
      <c r="L148" s="125"/>
      <c r="M148" s="125"/>
      <c r="N148" s="147"/>
      <c r="O148" s="146"/>
    </row>
    <row r="149" spans="1:15" s="30" customFormat="1" ht="15">
      <c r="A149" s="161" t="s">
        <v>143</v>
      </c>
      <c r="B149" s="46" t="s">
        <v>99</v>
      </c>
      <c r="C149" s="46" t="s">
        <v>77</v>
      </c>
      <c r="D149" s="46" t="s">
        <v>76</v>
      </c>
      <c r="E149" s="46" t="s">
        <v>462</v>
      </c>
      <c r="F149" s="46" t="s">
        <v>142</v>
      </c>
      <c r="G149" s="46"/>
      <c r="H149" s="47"/>
      <c r="I149" s="51">
        <f t="shared" si="23"/>
        <v>4757.9</v>
      </c>
      <c r="J149" s="51">
        <f t="shared" si="23"/>
        <v>2324.9</v>
      </c>
      <c r="K149" s="52">
        <f t="shared" si="23"/>
        <v>7082.799999999999</v>
      </c>
      <c r="L149" s="125"/>
      <c r="M149" s="125"/>
      <c r="N149" s="147"/>
      <c r="O149" s="146"/>
    </row>
    <row r="150" spans="1:15" s="30" customFormat="1" ht="15.75">
      <c r="A150" s="72" t="s">
        <v>120</v>
      </c>
      <c r="B150" s="47" t="s">
        <v>99</v>
      </c>
      <c r="C150" s="47" t="s">
        <v>77</v>
      </c>
      <c r="D150" s="47" t="s">
        <v>76</v>
      </c>
      <c r="E150" s="47" t="s">
        <v>462</v>
      </c>
      <c r="F150" s="47" t="s">
        <v>142</v>
      </c>
      <c r="G150" s="47" t="s">
        <v>105</v>
      </c>
      <c r="H150" s="47"/>
      <c r="I150" s="53">
        <v>4757.9</v>
      </c>
      <c r="J150" s="53">
        <v>2324.9</v>
      </c>
      <c r="K150" s="54">
        <f>I150+J150</f>
        <v>7082.799999999999</v>
      </c>
      <c r="L150" s="125"/>
      <c r="M150" s="125"/>
      <c r="N150" s="147"/>
      <c r="O150" s="146"/>
    </row>
    <row r="151" spans="1:15" s="30" customFormat="1" ht="28.5">
      <c r="A151" s="168" t="s">
        <v>64</v>
      </c>
      <c r="B151" s="48" t="s">
        <v>99</v>
      </c>
      <c r="C151" s="48" t="s">
        <v>77</v>
      </c>
      <c r="D151" s="48" t="s">
        <v>77</v>
      </c>
      <c r="E151" s="48"/>
      <c r="F151" s="48"/>
      <c r="G151" s="48"/>
      <c r="H151" s="48"/>
      <c r="I151" s="50">
        <f>I152</f>
        <v>2000</v>
      </c>
      <c r="J151" s="50">
        <f>J152</f>
        <v>-21</v>
      </c>
      <c r="K151" s="49">
        <f t="shared" si="13"/>
        <v>1979</v>
      </c>
      <c r="L151" s="126"/>
      <c r="M151" s="126"/>
      <c r="N151" s="129"/>
      <c r="O151" s="144"/>
    </row>
    <row r="152" spans="1:15" s="30" customFormat="1" ht="45">
      <c r="A152" s="161" t="s">
        <v>182</v>
      </c>
      <c r="B152" s="46" t="s">
        <v>99</v>
      </c>
      <c r="C152" s="46" t="s">
        <v>77</v>
      </c>
      <c r="D152" s="46" t="s">
        <v>77</v>
      </c>
      <c r="E152" s="46" t="s">
        <v>279</v>
      </c>
      <c r="F152" s="46"/>
      <c r="G152" s="46"/>
      <c r="H152" s="46"/>
      <c r="I152" s="51">
        <f aca="true" t="shared" si="24" ref="I152:J161">I153</f>
        <v>2000</v>
      </c>
      <c r="J152" s="51">
        <f t="shared" si="24"/>
        <v>-21</v>
      </c>
      <c r="K152" s="52">
        <f t="shared" si="13"/>
        <v>1979</v>
      </c>
      <c r="L152" s="126"/>
      <c r="M152" s="126"/>
      <c r="N152" s="123"/>
      <c r="O152" s="146"/>
    </row>
    <row r="153" spans="1:15" s="30" customFormat="1" ht="60">
      <c r="A153" s="71" t="s">
        <v>169</v>
      </c>
      <c r="B153" s="46" t="s">
        <v>99</v>
      </c>
      <c r="C153" s="46" t="s">
        <v>77</v>
      </c>
      <c r="D153" s="46" t="s">
        <v>77</v>
      </c>
      <c r="E153" s="46" t="s">
        <v>30</v>
      </c>
      <c r="F153" s="46"/>
      <c r="G153" s="46"/>
      <c r="H153" s="46"/>
      <c r="I153" s="52">
        <f t="shared" si="24"/>
        <v>2000</v>
      </c>
      <c r="J153" s="52">
        <f t="shared" si="24"/>
        <v>-21</v>
      </c>
      <c r="K153" s="52">
        <f t="shared" si="13"/>
        <v>1979</v>
      </c>
      <c r="L153" s="125"/>
      <c r="M153" s="125"/>
      <c r="N153" s="126"/>
      <c r="O153" s="146"/>
    </row>
    <row r="154" spans="1:15" s="30" customFormat="1" ht="30">
      <c r="A154" s="77" t="s">
        <v>433</v>
      </c>
      <c r="B154" s="46" t="s">
        <v>99</v>
      </c>
      <c r="C154" s="46" t="s">
        <v>77</v>
      </c>
      <c r="D154" s="46" t="s">
        <v>77</v>
      </c>
      <c r="E154" s="46" t="s">
        <v>174</v>
      </c>
      <c r="F154" s="46"/>
      <c r="G154" s="46"/>
      <c r="H154" s="46"/>
      <c r="I154" s="51">
        <f>I159+I155</f>
        <v>2000</v>
      </c>
      <c r="J154" s="51">
        <f>J159+J155</f>
        <v>-21</v>
      </c>
      <c r="K154" s="52">
        <f t="shared" si="13"/>
        <v>1979</v>
      </c>
      <c r="L154" s="125"/>
      <c r="M154" s="125"/>
      <c r="N154" s="123"/>
      <c r="O154" s="146"/>
    </row>
    <row r="155" spans="1:15" s="30" customFormat="1" ht="15.75">
      <c r="A155" s="71" t="s">
        <v>301</v>
      </c>
      <c r="B155" s="46" t="s">
        <v>99</v>
      </c>
      <c r="C155" s="46" t="s">
        <v>77</v>
      </c>
      <c r="D155" s="46" t="s">
        <v>77</v>
      </c>
      <c r="E155" s="46" t="s">
        <v>424</v>
      </c>
      <c r="F155" s="46"/>
      <c r="G155" s="46"/>
      <c r="H155" s="46"/>
      <c r="I155" s="51">
        <f aca="true" t="shared" si="25" ref="I155:J157">I156</f>
        <v>0</v>
      </c>
      <c r="J155" s="51">
        <f t="shared" si="25"/>
        <v>256.1</v>
      </c>
      <c r="K155" s="52">
        <f>I155+J155</f>
        <v>256.1</v>
      </c>
      <c r="L155" s="125"/>
      <c r="M155" s="125"/>
      <c r="N155" s="123"/>
      <c r="O155" s="146"/>
    </row>
    <row r="156" spans="1:15" s="30" customFormat="1" ht="30">
      <c r="A156" s="161" t="s">
        <v>151</v>
      </c>
      <c r="B156" s="46" t="s">
        <v>99</v>
      </c>
      <c r="C156" s="46" t="s">
        <v>77</v>
      </c>
      <c r="D156" s="46" t="s">
        <v>77</v>
      </c>
      <c r="E156" s="46" t="s">
        <v>424</v>
      </c>
      <c r="F156" s="46" t="s">
        <v>150</v>
      </c>
      <c r="G156" s="46"/>
      <c r="H156" s="46"/>
      <c r="I156" s="51">
        <f t="shared" si="25"/>
        <v>0</v>
      </c>
      <c r="J156" s="51">
        <f t="shared" si="25"/>
        <v>256.1</v>
      </c>
      <c r="K156" s="52">
        <f>I156+J156</f>
        <v>256.1</v>
      </c>
      <c r="L156" s="125"/>
      <c r="M156" s="125"/>
      <c r="N156" s="123"/>
      <c r="O156" s="146"/>
    </row>
    <row r="157" spans="1:15" s="30" customFormat="1" ht="45">
      <c r="A157" s="161" t="s">
        <v>223</v>
      </c>
      <c r="B157" s="46" t="s">
        <v>99</v>
      </c>
      <c r="C157" s="46" t="s">
        <v>77</v>
      </c>
      <c r="D157" s="46" t="s">
        <v>77</v>
      </c>
      <c r="E157" s="46" t="s">
        <v>424</v>
      </c>
      <c r="F157" s="46" t="s">
        <v>154</v>
      </c>
      <c r="G157" s="46"/>
      <c r="H157" s="46"/>
      <c r="I157" s="51">
        <f t="shared" si="25"/>
        <v>0</v>
      </c>
      <c r="J157" s="51">
        <f t="shared" si="25"/>
        <v>256.1</v>
      </c>
      <c r="K157" s="52">
        <f>I157+J157</f>
        <v>256.1</v>
      </c>
      <c r="L157" s="125"/>
      <c r="M157" s="125"/>
      <c r="N157" s="123"/>
      <c r="O157" s="146"/>
    </row>
    <row r="158" spans="1:15" s="30" customFormat="1" ht="15.75">
      <c r="A158" s="72" t="s">
        <v>121</v>
      </c>
      <c r="B158" s="47" t="s">
        <v>99</v>
      </c>
      <c r="C158" s="47" t="s">
        <v>77</v>
      </c>
      <c r="D158" s="47" t="s">
        <v>77</v>
      </c>
      <c r="E158" s="47" t="s">
        <v>424</v>
      </c>
      <c r="F158" s="47" t="s">
        <v>154</v>
      </c>
      <c r="G158" s="47" t="s">
        <v>106</v>
      </c>
      <c r="H158" s="46"/>
      <c r="I158" s="53">
        <v>0</v>
      </c>
      <c r="J158" s="53">
        <v>256.1</v>
      </c>
      <c r="K158" s="54">
        <f>I158+J158</f>
        <v>256.1</v>
      </c>
      <c r="L158" s="125"/>
      <c r="M158" s="125"/>
      <c r="N158" s="123"/>
      <c r="O158" s="146"/>
    </row>
    <row r="159" spans="1:15" s="30" customFormat="1" ht="15.75">
      <c r="A159" s="71" t="s">
        <v>301</v>
      </c>
      <c r="B159" s="46" t="s">
        <v>99</v>
      </c>
      <c r="C159" s="46" t="s">
        <v>77</v>
      </c>
      <c r="D159" s="46" t="s">
        <v>77</v>
      </c>
      <c r="E159" s="46" t="s">
        <v>424</v>
      </c>
      <c r="F159" s="46"/>
      <c r="G159" s="46"/>
      <c r="H159" s="48"/>
      <c r="I159" s="51">
        <f t="shared" si="24"/>
        <v>2000</v>
      </c>
      <c r="J159" s="51">
        <f t="shared" si="24"/>
        <v>-277.1</v>
      </c>
      <c r="K159" s="52">
        <f t="shared" si="13"/>
        <v>1722.9</v>
      </c>
      <c r="L159" s="125"/>
      <c r="M159" s="125"/>
      <c r="N159" s="123"/>
      <c r="O159" s="146"/>
    </row>
    <row r="160" spans="1:15" s="30" customFormat="1" ht="30">
      <c r="A160" s="161" t="s">
        <v>151</v>
      </c>
      <c r="B160" s="46" t="s">
        <v>99</v>
      </c>
      <c r="C160" s="46" t="s">
        <v>77</v>
      </c>
      <c r="D160" s="46" t="s">
        <v>77</v>
      </c>
      <c r="E160" s="46" t="s">
        <v>424</v>
      </c>
      <c r="F160" s="46" t="s">
        <v>150</v>
      </c>
      <c r="G160" s="46"/>
      <c r="H160" s="46"/>
      <c r="I160" s="51">
        <f t="shared" si="24"/>
        <v>2000</v>
      </c>
      <c r="J160" s="51">
        <f t="shared" si="24"/>
        <v>-277.1</v>
      </c>
      <c r="K160" s="52">
        <f t="shared" si="13"/>
        <v>1722.9</v>
      </c>
      <c r="L160" s="125"/>
      <c r="M160" s="125"/>
      <c r="N160" s="123"/>
      <c r="O160" s="146"/>
    </row>
    <row r="161" spans="1:15" s="30" customFormat="1" ht="45">
      <c r="A161" s="161" t="s">
        <v>223</v>
      </c>
      <c r="B161" s="46" t="s">
        <v>99</v>
      </c>
      <c r="C161" s="46" t="s">
        <v>77</v>
      </c>
      <c r="D161" s="46" t="s">
        <v>77</v>
      </c>
      <c r="E161" s="46" t="s">
        <v>424</v>
      </c>
      <c r="F161" s="46" t="s">
        <v>154</v>
      </c>
      <c r="G161" s="46"/>
      <c r="H161" s="46"/>
      <c r="I161" s="51">
        <f t="shared" si="24"/>
        <v>2000</v>
      </c>
      <c r="J161" s="51">
        <f t="shared" si="24"/>
        <v>-277.1</v>
      </c>
      <c r="K161" s="52">
        <f t="shared" si="13"/>
        <v>1722.9</v>
      </c>
      <c r="L161" s="125"/>
      <c r="M161" s="125"/>
      <c r="N161" s="123"/>
      <c r="O161" s="146"/>
    </row>
    <row r="162" spans="1:15" s="30" customFormat="1" ht="15.75">
      <c r="A162" s="72" t="s">
        <v>120</v>
      </c>
      <c r="B162" s="47" t="s">
        <v>99</v>
      </c>
      <c r="C162" s="47" t="s">
        <v>77</v>
      </c>
      <c r="D162" s="47" t="s">
        <v>77</v>
      </c>
      <c r="E162" s="47" t="s">
        <v>424</v>
      </c>
      <c r="F162" s="47" t="s">
        <v>154</v>
      </c>
      <c r="G162" s="47" t="s">
        <v>105</v>
      </c>
      <c r="H162" s="47"/>
      <c r="I162" s="53">
        <v>2000</v>
      </c>
      <c r="J162" s="53">
        <v>-277.1</v>
      </c>
      <c r="K162" s="54">
        <f t="shared" si="13"/>
        <v>1722.9</v>
      </c>
      <c r="L162" s="125"/>
      <c r="M162" s="125"/>
      <c r="N162" s="147"/>
      <c r="O162" s="146"/>
    </row>
    <row r="163" spans="1:15" s="30" customFormat="1" ht="28.5">
      <c r="A163" s="168" t="s">
        <v>65</v>
      </c>
      <c r="B163" s="48" t="s">
        <v>99</v>
      </c>
      <c r="C163" s="48" t="s">
        <v>77</v>
      </c>
      <c r="D163" s="48" t="s">
        <v>72</v>
      </c>
      <c r="E163" s="48"/>
      <c r="F163" s="48"/>
      <c r="G163" s="48"/>
      <c r="H163" s="48"/>
      <c r="I163" s="50">
        <f>I164+I191</f>
        <v>20244.8</v>
      </c>
      <c r="J163" s="50">
        <f>J164+J191</f>
        <v>159.4</v>
      </c>
      <c r="K163" s="49">
        <f t="shared" si="13"/>
        <v>20404.2</v>
      </c>
      <c r="L163" s="125"/>
      <c r="M163" s="125"/>
      <c r="N163" s="129"/>
      <c r="O163" s="144"/>
    </row>
    <row r="164" spans="1:15" s="30" customFormat="1" ht="30">
      <c r="A164" s="161" t="s">
        <v>40</v>
      </c>
      <c r="B164" s="46" t="s">
        <v>99</v>
      </c>
      <c r="C164" s="46" t="s">
        <v>77</v>
      </c>
      <c r="D164" s="46" t="s">
        <v>72</v>
      </c>
      <c r="E164" s="46" t="s">
        <v>273</v>
      </c>
      <c r="F164" s="46"/>
      <c r="G164" s="46"/>
      <c r="H164" s="46"/>
      <c r="I164" s="51">
        <f>I165+I181+I177</f>
        <v>14135.9</v>
      </c>
      <c r="J164" s="51">
        <f>J165+J181+J177</f>
        <v>102.4</v>
      </c>
      <c r="K164" s="52">
        <f t="shared" si="13"/>
        <v>14238.3</v>
      </c>
      <c r="L164" s="125"/>
      <c r="M164" s="125"/>
      <c r="N164" s="123"/>
      <c r="O164" s="146"/>
    </row>
    <row r="165" spans="1:15" s="30" customFormat="1" ht="45">
      <c r="A165" s="161" t="s">
        <v>131</v>
      </c>
      <c r="B165" s="46" t="s">
        <v>99</v>
      </c>
      <c r="C165" s="46" t="s">
        <v>77</v>
      </c>
      <c r="D165" s="46" t="s">
        <v>72</v>
      </c>
      <c r="E165" s="46" t="s">
        <v>274</v>
      </c>
      <c r="F165" s="46"/>
      <c r="G165" s="46"/>
      <c r="H165" s="46"/>
      <c r="I165" s="51">
        <f>I166+I169+I172</f>
        <v>6642.2</v>
      </c>
      <c r="J165" s="51">
        <f>J166+J169+J172</f>
        <v>102.4</v>
      </c>
      <c r="K165" s="52">
        <f t="shared" si="13"/>
        <v>6744.599999999999</v>
      </c>
      <c r="L165" s="125"/>
      <c r="M165" s="125"/>
      <c r="N165" s="123"/>
      <c r="O165" s="146"/>
    </row>
    <row r="166" spans="1:15" s="30" customFormat="1" ht="90">
      <c r="A166" s="161" t="s">
        <v>257</v>
      </c>
      <c r="B166" s="46" t="s">
        <v>99</v>
      </c>
      <c r="C166" s="46" t="s">
        <v>77</v>
      </c>
      <c r="D166" s="46" t="s">
        <v>72</v>
      </c>
      <c r="E166" s="46" t="s">
        <v>274</v>
      </c>
      <c r="F166" s="46" t="s">
        <v>132</v>
      </c>
      <c r="G166" s="46"/>
      <c r="H166" s="46"/>
      <c r="I166" s="52">
        <f>I167</f>
        <v>6238</v>
      </c>
      <c r="J166" s="52">
        <f>J167</f>
        <v>0</v>
      </c>
      <c r="K166" s="52">
        <f t="shared" si="13"/>
        <v>6238</v>
      </c>
      <c r="L166" s="149"/>
      <c r="M166" s="149"/>
      <c r="N166" s="126"/>
      <c r="O166" s="146"/>
    </row>
    <row r="167" spans="1:15" s="30" customFormat="1" ht="30">
      <c r="A167" s="161" t="s">
        <v>136</v>
      </c>
      <c r="B167" s="46" t="s">
        <v>99</v>
      </c>
      <c r="C167" s="46" t="s">
        <v>77</v>
      </c>
      <c r="D167" s="46" t="s">
        <v>72</v>
      </c>
      <c r="E167" s="46" t="s">
        <v>274</v>
      </c>
      <c r="F167" s="46" t="s">
        <v>133</v>
      </c>
      <c r="G167" s="46"/>
      <c r="H167" s="46"/>
      <c r="I167" s="52">
        <f>I168</f>
        <v>6238</v>
      </c>
      <c r="J167" s="52">
        <f>J168</f>
        <v>0</v>
      </c>
      <c r="K167" s="52">
        <f t="shared" si="13"/>
        <v>6238</v>
      </c>
      <c r="L167" s="149"/>
      <c r="M167" s="149"/>
      <c r="N167" s="126"/>
      <c r="O167" s="146"/>
    </row>
    <row r="168" spans="1:15" s="30" customFormat="1" ht="15.75">
      <c r="A168" s="72" t="s">
        <v>120</v>
      </c>
      <c r="B168" s="47" t="s">
        <v>99</v>
      </c>
      <c r="C168" s="47" t="s">
        <v>77</v>
      </c>
      <c r="D168" s="47" t="s">
        <v>72</v>
      </c>
      <c r="E168" s="47" t="s">
        <v>274</v>
      </c>
      <c r="F168" s="47" t="s">
        <v>133</v>
      </c>
      <c r="G168" s="47" t="s">
        <v>105</v>
      </c>
      <c r="H168" s="47"/>
      <c r="I168" s="53">
        <v>6238</v>
      </c>
      <c r="J168" s="53">
        <v>0</v>
      </c>
      <c r="K168" s="54">
        <f t="shared" si="13"/>
        <v>6238</v>
      </c>
      <c r="L168" s="149"/>
      <c r="M168" s="149"/>
      <c r="N168" s="147"/>
      <c r="O168" s="146"/>
    </row>
    <row r="169" spans="1:15" s="30" customFormat="1" ht="30">
      <c r="A169" s="161" t="s">
        <v>134</v>
      </c>
      <c r="B169" s="46" t="s">
        <v>99</v>
      </c>
      <c r="C169" s="46" t="s">
        <v>77</v>
      </c>
      <c r="D169" s="46" t="s">
        <v>72</v>
      </c>
      <c r="E169" s="46" t="s">
        <v>274</v>
      </c>
      <c r="F169" s="46" t="s">
        <v>135</v>
      </c>
      <c r="G169" s="46"/>
      <c r="H169" s="46"/>
      <c r="I169" s="52">
        <f>I170</f>
        <v>388.2</v>
      </c>
      <c r="J169" s="52">
        <f>J170</f>
        <v>102.4</v>
      </c>
      <c r="K169" s="52">
        <f t="shared" si="13"/>
        <v>490.6</v>
      </c>
      <c r="L169" s="149"/>
      <c r="M169" s="149"/>
      <c r="N169" s="126"/>
      <c r="O169" s="146"/>
    </row>
    <row r="170" spans="1:15" s="30" customFormat="1" ht="30">
      <c r="A170" s="71" t="s">
        <v>138</v>
      </c>
      <c r="B170" s="46" t="s">
        <v>99</v>
      </c>
      <c r="C170" s="46" t="s">
        <v>77</v>
      </c>
      <c r="D170" s="46" t="s">
        <v>72</v>
      </c>
      <c r="E170" s="46" t="s">
        <v>274</v>
      </c>
      <c r="F170" s="46" t="s">
        <v>137</v>
      </c>
      <c r="G170" s="46"/>
      <c r="H170" s="46"/>
      <c r="I170" s="52">
        <f>I171</f>
        <v>388.2</v>
      </c>
      <c r="J170" s="52">
        <f>J171</f>
        <v>102.4</v>
      </c>
      <c r="K170" s="52">
        <f t="shared" si="13"/>
        <v>490.6</v>
      </c>
      <c r="L170" s="149"/>
      <c r="M170" s="149"/>
      <c r="N170" s="126"/>
      <c r="O170" s="146"/>
    </row>
    <row r="171" spans="1:15" s="36" customFormat="1" ht="15.75">
      <c r="A171" s="72" t="s">
        <v>120</v>
      </c>
      <c r="B171" s="47" t="s">
        <v>99</v>
      </c>
      <c r="C171" s="47" t="s">
        <v>77</v>
      </c>
      <c r="D171" s="47" t="s">
        <v>72</v>
      </c>
      <c r="E171" s="47" t="s">
        <v>274</v>
      </c>
      <c r="F171" s="47" t="s">
        <v>137</v>
      </c>
      <c r="G171" s="47" t="s">
        <v>105</v>
      </c>
      <c r="H171" s="47"/>
      <c r="I171" s="54">
        <v>388.2</v>
      </c>
      <c r="J171" s="54">
        <v>102.4</v>
      </c>
      <c r="K171" s="54">
        <f t="shared" si="13"/>
        <v>490.6</v>
      </c>
      <c r="L171" s="123"/>
      <c r="M171" s="123"/>
      <c r="N171" s="151"/>
      <c r="O171" s="146"/>
    </row>
    <row r="172" spans="1:15" s="30" customFormat="1" ht="15.75">
      <c r="A172" s="71" t="s">
        <v>147</v>
      </c>
      <c r="B172" s="46" t="s">
        <v>99</v>
      </c>
      <c r="C172" s="46" t="s">
        <v>77</v>
      </c>
      <c r="D172" s="46" t="s">
        <v>72</v>
      </c>
      <c r="E172" s="46" t="s">
        <v>274</v>
      </c>
      <c r="F172" s="46" t="s">
        <v>146</v>
      </c>
      <c r="G172" s="46"/>
      <c r="H172" s="46"/>
      <c r="I172" s="51">
        <f>I175+I173</f>
        <v>16</v>
      </c>
      <c r="J172" s="51">
        <f>J175+J173</f>
        <v>0</v>
      </c>
      <c r="K172" s="52">
        <f t="shared" si="13"/>
        <v>16</v>
      </c>
      <c r="L172" s="126"/>
      <c r="M172" s="126"/>
      <c r="N172" s="123"/>
      <c r="O172" s="146"/>
    </row>
    <row r="173" spans="1:15" s="30" customFormat="1" ht="15.75">
      <c r="A173" s="71" t="s">
        <v>460</v>
      </c>
      <c r="B173" s="46" t="s">
        <v>99</v>
      </c>
      <c r="C173" s="46" t="s">
        <v>77</v>
      </c>
      <c r="D173" s="46" t="s">
        <v>72</v>
      </c>
      <c r="E173" s="46" t="s">
        <v>274</v>
      </c>
      <c r="F173" s="46" t="s">
        <v>461</v>
      </c>
      <c r="G173" s="46"/>
      <c r="H173" s="46"/>
      <c r="I173" s="51">
        <f>I174</f>
        <v>1</v>
      </c>
      <c r="J173" s="51">
        <f>J174</f>
        <v>4</v>
      </c>
      <c r="K173" s="52">
        <f>K174</f>
        <v>5</v>
      </c>
      <c r="L173" s="126"/>
      <c r="M173" s="126"/>
      <c r="N173" s="123"/>
      <c r="O173" s="146"/>
    </row>
    <row r="174" spans="1:15" s="30" customFormat="1" ht="15.75">
      <c r="A174" s="72" t="s">
        <v>120</v>
      </c>
      <c r="B174" s="47" t="s">
        <v>99</v>
      </c>
      <c r="C174" s="47" t="s">
        <v>77</v>
      </c>
      <c r="D174" s="47" t="s">
        <v>72</v>
      </c>
      <c r="E174" s="47" t="s">
        <v>274</v>
      </c>
      <c r="F174" s="47" t="s">
        <v>461</v>
      </c>
      <c r="G174" s="47" t="s">
        <v>105</v>
      </c>
      <c r="H174" s="47"/>
      <c r="I174" s="53">
        <v>1</v>
      </c>
      <c r="J174" s="53">
        <v>4</v>
      </c>
      <c r="K174" s="54">
        <f>I174+J174</f>
        <v>5</v>
      </c>
      <c r="L174" s="126"/>
      <c r="M174" s="126"/>
      <c r="N174" s="123"/>
      <c r="O174" s="146"/>
    </row>
    <row r="175" spans="1:15" s="30" customFormat="1" ht="21" customHeight="1">
      <c r="A175" s="71" t="s">
        <v>149</v>
      </c>
      <c r="B175" s="46" t="s">
        <v>99</v>
      </c>
      <c r="C175" s="46" t="s">
        <v>77</v>
      </c>
      <c r="D175" s="46" t="s">
        <v>72</v>
      </c>
      <c r="E175" s="46" t="s">
        <v>274</v>
      </c>
      <c r="F175" s="46" t="s">
        <v>148</v>
      </c>
      <c r="G175" s="46"/>
      <c r="H175" s="46"/>
      <c r="I175" s="51">
        <f>I176</f>
        <v>15</v>
      </c>
      <c r="J175" s="51">
        <f>J176</f>
        <v>-4</v>
      </c>
      <c r="K175" s="52">
        <f t="shared" si="13"/>
        <v>11</v>
      </c>
      <c r="L175" s="126"/>
      <c r="M175" s="126"/>
      <c r="N175" s="123"/>
      <c r="O175" s="146"/>
    </row>
    <row r="176" spans="1:15" s="30" customFormat="1" ht="15.75">
      <c r="A176" s="72" t="s">
        <v>120</v>
      </c>
      <c r="B176" s="47" t="s">
        <v>99</v>
      </c>
      <c r="C176" s="47" t="s">
        <v>77</v>
      </c>
      <c r="D176" s="47" t="s">
        <v>72</v>
      </c>
      <c r="E176" s="47" t="s">
        <v>274</v>
      </c>
      <c r="F176" s="47" t="s">
        <v>148</v>
      </c>
      <c r="G176" s="47" t="s">
        <v>105</v>
      </c>
      <c r="H176" s="47"/>
      <c r="I176" s="53">
        <v>15</v>
      </c>
      <c r="J176" s="53">
        <v>-4</v>
      </c>
      <c r="K176" s="54">
        <f t="shared" si="13"/>
        <v>11</v>
      </c>
      <c r="L176" s="125"/>
      <c r="M176" s="125"/>
      <c r="N176" s="147"/>
      <c r="O176" s="146"/>
    </row>
    <row r="177" spans="1:15" s="30" customFormat="1" ht="45">
      <c r="A177" s="71" t="s">
        <v>444</v>
      </c>
      <c r="B177" s="46" t="s">
        <v>99</v>
      </c>
      <c r="C177" s="46" t="s">
        <v>77</v>
      </c>
      <c r="D177" s="46" t="s">
        <v>72</v>
      </c>
      <c r="E177" s="46" t="s">
        <v>465</v>
      </c>
      <c r="F177" s="47"/>
      <c r="G177" s="47"/>
      <c r="H177" s="47"/>
      <c r="I177" s="51">
        <f aca="true" t="shared" si="26" ref="I177:K179">I178</f>
        <v>25.9</v>
      </c>
      <c r="J177" s="51">
        <f t="shared" si="26"/>
        <v>0</v>
      </c>
      <c r="K177" s="52">
        <f t="shared" si="26"/>
        <v>25.9</v>
      </c>
      <c r="L177" s="125"/>
      <c r="M177" s="125"/>
      <c r="N177" s="147"/>
      <c r="O177" s="146"/>
    </row>
    <row r="178" spans="1:15" s="30" customFormat="1" ht="30">
      <c r="A178" s="161" t="s">
        <v>134</v>
      </c>
      <c r="B178" s="46" t="s">
        <v>99</v>
      </c>
      <c r="C178" s="46" t="s">
        <v>77</v>
      </c>
      <c r="D178" s="46" t="s">
        <v>72</v>
      </c>
      <c r="E178" s="46" t="s">
        <v>465</v>
      </c>
      <c r="F178" s="46" t="s">
        <v>135</v>
      </c>
      <c r="G178" s="46"/>
      <c r="H178" s="47"/>
      <c r="I178" s="51">
        <f t="shared" si="26"/>
        <v>25.9</v>
      </c>
      <c r="J178" s="51">
        <f t="shared" si="26"/>
        <v>0</v>
      </c>
      <c r="K178" s="52">
        <f t="shared" si="26"/>
        <v>25.9</v>
      </c>
      <c r="L178" s="125"/>
      <c r="M178" s="125"/>
      <c r="N178" s="147"/>
      <c r="O178" s="146"/>
    </row>
    <row r="179" spans="1:15" s="30" customFormat="1" ht="30">
      <c r="A179" s="71" t="s">
        <v>138</v>
      </c>
      <c r="B179" s="46" t="s">
        <v>99</v>
      </c>
      <c r="C179" s="46" t="s">
        <v>77</v>
      </c>
      <c r="D179" s="46" t="s">
        <v>72</v>
      </c>
      <c r="E179" s="46" t="s">
        <v>465</v>
      </c>
      <c r="F179" s="46" t="s">
        <v>137</v>
      </c>
      <c r="G179" s="46"/>
      <c r="H179" s="47"/>
      <c r="I179" s="51">
        <f t="shared" si="26"/>
        <v>25.9</v>
      </c>
      <c r="J179" s="51">
        <f t="shared" si="26"/>
        <v>0</v>
      </c>
      <c r="K179" s="52">
        <f t="shared" si="26"/>
        <v>25.9</v>
      </c>
      <c r="L179" s="125"/>
      <c r="M179" s="125"/>
      <c r="N179" s="147"/>
      <c r="O179" s="146"/>
    </row>
    <row r="180" spans="1:15" s="30" customFormat="1" ht="15.75">
      <c r="A180" s="72" t="s">
        <v>120</v>
      </c>
      <c r="B180" s="47" t="s">
        <v>99</v>
      </c>
      <c r="C180" s="47" t="s">
        <v>77</v>
      </c>
      <c r="D180" s="47" t="s">
        <v>72</v>
      </c>
      <c r="E180" s="47" t="s">
        <v>465</v>
      </c>
      <c r="F180" s="47" t="s">
        <v>137</v>
      </c>
      <c r="G180" s="47" t="s">
        <v>105</v>
      </c>
      <c r="H180" s="47"/>
      <c r="I180" s="53">
        <v>25.9</v>
      </c>
      <c r="J180" s="53">
        <v>0</v>
      </c>
      <c r="K180" s="54">
        <f>I180+J180</f>
        <v>25.9</v>
      </c>
      <c r="L180" s="125"/>
      <c r="M180" s="125"/>
      <c r="N180" s="147"/>
      <c r="O180" s="146"/>
    </row>
    <row r="181" spans="1:15" s="30" customFormat="1" ht="45">
      <c r="A181" s="171" t="s">
        <v>175</v>
      </c>
      <c r="B181" s="102" t="s">
        <v>99</v>
      </c>
      <c r="C181" s="102" t="s">
        <v>77</v>
      </c>
      <c r="D181" s="102" t="s">
        <v>72</v>
      </c>
      <c r="E181" s="102" t="s">
        <v>158</v>
      </c>
      <c r="F181" s="102"/>
      <c r="G181" s="102"/>
      <c r="H181" s="102"/>
      <c r="I181" s="51">
        <f>I182+I185+I188</f>
        <v>7467.8</v>
      </c>
      <c r="J181" s="51">
        <f>J182+J185+J188</f>
        <v>0</v>
      </c>
      <c r="K181" s="52">
        <f t="shared" si="13"/>
        <v>7467.8</v>
      </c>
      <c r="L181" s="125"/>
      <c r="M181" s="125"/>
      <c r="N181" s="123"/>
      <c r="O181" s="146"/>
    </row>
    <row r="182" spans="1:15" s="30" customFormat="1" ht="90">
      <c r="A182" s="171" t="s">
        <v>257</v>
      </c>
      <c r="B182" s="102" t="s">
        <v>99</v>
      </c>
      <c r="C182" s="102" t="s">
        <v>77</v>
      </c>
      <c r="D182" s="102" t="s">
        <v>72</v>
      </c>
      <c r="E182" s="102" t="s">
        <v>158</v>
      </c>
      <c r="F182" s="102" t="s">
        <v>132</v>
      </c>
      <c r="G182" s="102"/>
      <c r="H182" s="102"/>
      <c r="I182" s="51">
        <f>I183</f>
        <v>7118</v>
      </c>
      <c r="J182" s="51">
        <f>J183</f>
        <v>0</v>
      </c>
      <c r="K182" s="52">
        <f t="shared" si="13"/>
        <v>7118</v>
      </c>
      <c r="L182" s="125"/>
      <c r="M182" s="125"/>
      <c r="N182" s="123"/>
      <c r="O182" s="146"/>
    </row>
    <row r="183" spans="1:15" s="30" customFormat="1" ht="30">
      <c r="A183" s="171" t="s">
        <v>145</v>
      </c>
      <c r="B183" s="102" t="s">
        <v>99</v>
      </c>
      <c r="C183" s="102" t="s">
        <v>77</v>
      </c>
      <c r="D183" s="102" t="s">
        <v>72</v>
      </c>
      <c r="E183" s="102" t="s">
        <v>158</v>
      </c>
      <c r="F183" s="102" t="s">
        <v>144</v>
      </c>
      <c r="G183" s="102"/>
      <c r="H183" s="102"/>
      <c r="I183" s="51">
        <f>I184</f>
        <v>7118</v>
      </c>
      <c r="J183" s="51">
        <f>J184</f>
        <v>0</v>
      </c>
      <c r="K183" s="52">
        <f t="shared" si="13"/>
        <v>7118</v>
      </c>
      <c r="L183" s="126"/>
      <c r="M183" s="126"/>
      <c r="N183" s="123"/>
      <c r="O183" s="146"/>
    </row>
    <row r="184" spans="1:15" s="36" customFormat="1" ht="15.75">
      <c r="A184" s="172" t="s">
        <v>120</v>
      </c>
      <c r="B184" s="119" t="s">
        <v>99</v>
      </c>
      <c r="C184" s="119" t="s">
        <v>77</v>
      </c>
      <c r="D184" s="119" t="s">
        <v>72</v>
      </c>
      <c r="E184" s="119" t="s">
        <v>158</v>
      </c>
      <c r="F184" s="119" t="s">
        <v>144</v>
      </c>
      <c r="G184" s="119" t="s">
        <v>105</v>
      </c>
      <c r="H184" s="119"/>
      <c r="I184" s="53">
        <v>7118</v>
      </c>
      <c r="J184" s="53">
        <v>0</v>
      </c>
      <c r="K184" s="54">
        <f t="shared" si="13"/>
        <v>7118</v>
      </c>
      <c r="L184" s="125"/>
      <c r="M184" s="125"/>
      <c r="N184" s="147"/>
      <c r="O184" s="146"/>
    </row>
    <row r="185" spans="1:15" s="36" customFormat="1" ht="30">
      <c r="A185" s="171" t="s">
        <v>134</v>
      </c>
      <c r="B185" s="102" t="s">
        <v>99</v>
      </c>
      <c r="C185" s="102" t="s">
        <v>77</v>
      </c>
      <c r="D185" s="102" t="s">
        <v>72</v>
      </c>
      <c r="E185" s="102" t="s">
        <v>158</v>
      </c>
      <c r="F185" s="102" t="s">
        <v>135</v>
      </c>
      <c r="G185" s="102"/>
      <c r="H185" s="102"/>
      <c r="I185" s="51">
        <f>I186</f>
        <v>319.8</v>
      </c>
      <c r="J185" s="51">
        <f>J186</f>
        <v>0</v>
      </c>
      <c r="K185" s="52">
        <f t="shared" si="13"/>
        <v>319.8</v>
      </c>
      <c r="L185" s="125"/>
      <c r="M185" s="125"/>
      <c r="N185" s="123"/>
      <c r="O185" s="146"/>
    </row>
    <row r="186" spans="1:15" s="36" customFormat="1" ht="30">
      <c r="A186" s="80" t="s">
        <v>138</v>
      </c>
      <c r="B186" s="102" t="s">
        <v>99</v>
      </c>
      <c r="C186" s="102" t="s">
        <v>77</v>
      </c>
      <c r="D186" s="102" t="s">
        <v>72</v>
      </c>
      <c r="E186" s="102" t="s">
        <v>158</v>
      </c>
      <c r="F186" s="102" t="s">
        <v>137</v>
      </c>
      <c r="G186" s="102"/>
      <c r="H186" s="102"/>
      <c r="I186" s="51">
        <f>I187</f>
        <v>319.8</v>
      </c>
      <c r="J186" s="51">
        <f>J187</f>
        <v>0</v>
      </c>
      <c r="K186" s="52">
        <f t="shared" si="13"/>
        <v>319.8</v>
      </c>
      <c r="L186" s="126"/>
      <c r="M186" s="126"/>
      <c r="N186" s="123"/>
      <c r="O186" s="146"/>
    </row>
    <row r="187" spans="1:15" s="36" customFormat="1" ht="15.75">
      <c r="A187" s="110" t="s">
        <v>120</v>
      </c>
      <c r="B187" s="119" t="s">
        <v>99</v>
      </c>
      <c r="C187" s="119" t="s">
        <v>77</v>
      </c>
      <c r="D187" s="119" t="s">
        <v>72</v>
      </c>
      <c r="E187" s="119" t="s">
        <v>158</v>
      </c>
      <c r="F187" s="119" t="s">
        <v>137</v>
      </c>
      <c r="G187" s="119" t="s">
        <v>105</v>
      </c>
      <c r="H187" s="119"/>
      <c r="I187" s="53">
        <v>319.8</v>
      </c>
      <c r="J187" s="53">
        <v>0</v>
      </c>
      <c r="K187" s="54">
        <f t="shared" si="13"/>
        <v>319.8</v>
      </c>
      <c r="L187" s="126"/>
      <c r="M187" s="126"/>
      <c r="N187" s="147"/>
      <c r="O187" s="146"/>
    </row>
    <row r="188" spans="1:15" s="36" customFormat="1" ht="15.75">
      <c r="A188" s="80" t="s">
        <v>147</v>
      </c>
      <c r="B188" s="102" t="s">
        <v>99</v>
      </c>
      <c r="C188" s="102" t="s">
        <v>77</v>
      </c>
      <c r="D188" s="102" t="s">
        <v>72</v>
      </c>
      <c r="E188" s="102" t="s">
        <v>158</v>
      </c>
      <c r="F188" s="102" t="s">
        <v>146</v>
      </c>
      <c r="G188" s="102"/>
      <c r="H188" s="102"/>
      <c r="I188" s="51">
        <f>I189</f>
        <v>30</v>
      </c>
      <c r="J188" s="51">
        <f>J189</f>
        <v>0</v>
      </c>
      <c r="K188" s="52">
        <f t="shared" si="13"/>
        <v>30</v>
      </c>
      <c r="L188" s="151"/>
      <c r="M188" s="151"/>
      <c r="N188" s="123"/>
      <c r="O188" s="146"/>
    </row>
    <row r="189" spans="1:15" s="36" customFormat="1" ht="15.75" customHeight="1">
      <c r="A189" s="80" t="s">
        <v>149</v>
      </c>
      <c r="B189" s="102" t="s">
        <v>99</v>
      </c>
      <c r="C189" s="102" t="s">
        <v>77</v>
      </c>
      <c r="D189" s="102" t="s">
        <v>72</v>
      </c>
      <c r="E189" s="102" t="s">
        <v>158</v>
      </c>
      <c r="F189" s="102" t="s">
        <v>148</v>
      </c>
      <c r="G189" s="102"/>
      <c r="H189" s="102"/>
      <c r="I189" s="51">
        <f>I190</f>
        <v>30</v>
      </c>
      <c r="J189" s="51">
        <f>J190</f>
        <v>0</v>
      </c>
      <c r="K189" s="52">
        <f t="shared" si="13"/>
        <v>30</v>
      </c>
      <c r="L189" s="126"/>
      <c r="M189" s="126"/>
      <c r="N189" s="123"/>
      <c r="O189" s="146"/>
    </row>
    <row r="190" spans="1:15" s="36" customFormat="1" ht="15.75">
      <c r="A190" s="110" t="s">
        <v>120</v>
      </c>
      <c r="B190" s="119" t="s">
        <v>99</v>
      </c>
      <c r="C190" s="119" t="s">
        <v>77</v>
      </c>
      <c r="D190" s="119" t="s">
        <v>72</v>
      </c>
      <c r="E190" s="119" t="s">
        <v>158</v>
      </c>
      <c r="F190" s="119" t="s">
        <v>148</v>
      </c>
      <c r="G190" s="119" t="s">
        <v>105</v>
      </c>
      <c r="H190" s="119"/>
      <c r="I190" s="53">
        <v>30</v>
      </c>
      <c r="J190" s="53">
        <v>0</v>
      </c>
      <c r="K190" s="54">
        <f t="shared" si="13"/>
        <v>30</v>
      </c>
      <c r="L190" s="126"/>
      <c r="M190" s="126"/>
      <c r="N190" s="147"/>
      <c r="O190" s="146"/>
    </row>
    <row r="191" spans="1:15" s="36" customFormat="1" ht="45">
      <c r="A191" s="171" t="s">
        <v>182</v>
      </c>
      <c r="B191" s="46" t="s">
        <v>99</v>
      </c>
      <c r="C191" s="46" t="s">
        <v>77</v>
      </c>
      <c r="D191" s="46" t="s">
        <v>72</v>
      </c>
      <c r="E191" s="46" t="s">
        <v>279</v>
      </c>
      <c r="F191" s="46"/>
      <c r="G191" s="46"/>
      <c r="H191" s="46"/>
      <c r="I191" s="51">
        <f>I192+I210</f>
        <v>6108.9</v>
      </c>
      <c r="J191" s="51">
        <f>J192+J210</f>
        <v>57</v>
      </c>
      <c r="K191" s="52">
        <f t="shared" si="13"/>
        <v>6165.9</v>
      </c>
      <c r="L191" s="126"/>
      <c r="M191" s="126"/>
      <c r="N191" s="123"/>
      <c r="O191" s="146"/>
    </row>
    <row r="192" spans="1:15" s="38" customFormat="1" ht="60">
      <c r="A192" s="71" t="s">
        <v>177</v>
      </c>
      <c r="B192" s="46" t="s">
        <v>99</v>
      </c>
      <c r="C192" s="46" t="s">
        <v>77</v>
      </c>
      <c r="D192" s="46" t="s">
        <v>72</v>
      </c>
      <c r="E192" s="46" t="s">
        <v>27</v>
      </c>
      <c r="F192" s="46"/>
      <c r="G192" s="46"/>
      <c r="H192" s="46"/>
      <c r="I192" s="51">
        <f>I193</f>
        <v>3627.5</v>
      </c>
      <c r="J192" s="51">
        <f>J193</f>
        <v>56.7</v>
      </c>
      <c r="K192" s="52">
        <f t="shared" si="13"/>
        <v>3684.2</v>
      </c>
      <c r="L192" s="126"/>
      <c r="M192" s="126"/>
      <c r="N192" s="123"/>
      <c r="O192" s="146"/>
    </row>
    <row r="193" spans="1:15" s="38" customFormat="1" ht="63" customHeight="1">
      <c r="A193" s="161" t="s">
        <v>448</v>
      </c>
      <c r="B193" s="46" t="s">
        <v>99</v>
      </c>
      <c r="C193" s="46" t="s">
        <v>77</v>
      </c>
      <c r="D193" s="46" t="s">
        <v>72</v>
      </c>
      <c r="E193" s="46" t="s">
        <v>28</v>
      </c>
      <c r="F193" s="46"/>
      <c r="G193" s="46"/>
      <c r="H193" s="46"/>
      <c r="I193" s="52">
        <f>I198+I194</f>
        <v>3627.5</v>
      </c>
      <c r="J193" s="52">
        <f>J198+J194</f>
        <v>56.7</v>
      </c>
      <c r="K193" s="52">
        <f aca="true" t="shared" si="27" ref="K193:K286">I193+J193</f>
        <v>3684.2</v>
      </c>
      <c r="L193" s="151"/>
      <c r="M193" s="151"/>
      <c r="N193" s="126"/>
      <c r="O193" s="146"/>
    </row>
    <row r="194" spans="1:15" s="38" customFormat="1" ht="15.75">
      <c r="A194" s="71" t="s">
        <v>301</v>
      </c>
      <c r="B194" s="46" t="s">
        <v>99</v>
      </c>
      <c r="C194" s="46" t="s">
        <v>77</v>
      </c>
      <c r="D194" s="46" t="s">
        <v>72</v>
      </c>
      <c r="E194" s="46" t="s">
        <v>466</v>
      </c>
      <c r="F194" s="46"/>
      <c r="G194" s="46"/>
      <c r="H194" s="46"/>
      <c r="I194" s="52">
        <f aca="true" t="shared" si="28" ref="I194:K196">I195</f>
        <v>8.4</v>
      </c>
      <c r="J194" s="52">
        <f t="shared" si="28"/>
        <v>0</v>
      </c>
      <c r="K194" s="52">
        <f t="shared" si="28"/>
        <v>8.4</v>
      </c>
      <c r="L194" s="151"/>
      <c r="M194" s="151"/>
      <c r="N194" s="126"/>
      <c r="O194" s="146"/>
    </row>
    <row r="195" spans="1:15" s="38" customFormat="1" ht="30">
      <c r="A195" s="161" t="s">
        <v>134</v>
      </c>
      <c r="B195" s="46" t="s">
        <v>99</v>
      </c>
      <c r="C195" s="46" t="s">
        <v>77</v>
      </c>
      <c r="D195" s="46" t="s">
        <v>72</v>
      </c>
      <c r="E195" s="46" t="s">
        <v>466</v>
      </c>
      <c r="F195" s="46" t="s">
        <v>135</v>
      </c>
      <c r="G195" s="46"/>
      <c r="H195" s="46"/>
      <c r="I195" s="52">
        <f t="shared" si="28"/>
        <v>8.4</v>
      </c>
      <c r="J195" s="52">
        <f t="shared" si="28"/>
        <v>0</v>
      </c>
      <c r="K195" s="52">
        <f t="shared" si="28"/>
        <v>8.4</v>
      </c>
      <c r="L195" s="151"/>
      <c r="M195" s="151"/>
      <c r="N195" s="126"/>
      <c r="O195" s="146"/>
    </row>
    <row r="196" spans="1:15" s="38" customFormat="1" ht="30">
      <c r="A196" s="71" t="s">
        <v>138</v>
      </c>
      <c r="B196" s="46" t="s">
        <v>99</v>
      </c>
      <c r="C196" s="46" t="s">
        <v>77</v>
      </c>
      <c r="D196" s="46" t="s">
        <v>72</v>
      </c>
      <c r="E196" s="46" t="s">
        <v>466</v>
      </c>
      <c r="F196" s="46" t="s">
        <v>137</v>
      </c>
      <c r="G196" s="46"/>
      <c r="H196" s="46"/>
      <c r="I196" s="52">
        <f t="shared" si="28"/>
        <v>8.4</v>
      </c>
      <c r="J196" s="52">
        <f t="shared" si="28"/>
        <v>0</v>
      </c>
      <c r="K196" s="52">
        <f t="shared" si="28"/>
        <v>8.4</v>
      </c>
      <c r="L196" s="151"/>
      <c r="M196" s="151"/>
      <c r="N196" s="126"/>
      <c r="O196" s="146"/>
    </row>
    <row r="197" spans="1:15" s="38" customFormat="1" ht="15.75">
      <c r="A197" s="72" t="s">
        <v>120</v>
      </c>
      <c r="B197" s="47" t="s">
        <v>99</v>
      </c>
      <c r="C197" s="47" t="s">
        <v>77</v>
      </c>
      <c r="D197" s="47" t="s">
        <v>72</v>
      </c>
      <c r="E197" s="47" t="s">
        <v>466</v>
      </c>
      <c r="F197" s="47" t="s">
        <v>137</v>
      </c>
      <c r="G197" s="47" t="s">
        <v>105</v>
      </c>
      <c r="H197" s="46"/>
      <c r="I197" s="54">
        <v>8.4</v>
      </c>
      <c r="J197" s="54">
        <v>0</v>
      </c>
      <c r="K197" s="54">
        <f>I197+J197</f>
        <v>8.4</v>
      </c>
      <c r="L197" s="151"/>
      <c r="M197" s="151"/>
      <c r="N197" s="126"/>
      <c r="O197" s="146"/>
    </row>
    <row r="198" spans="1:15" s="38" customFormat="1" ht="15.75">
      <c r="A198" s="71" t="s">
        <v>301</v>
      </c>
      <c r="B198" s="46" t="s">
        <v>99</v>
      </c>
      <c r="C198" s="46" t="s">
        <v>77</v>
      </c>
      <c r="D198" s="46" t="s">
        <v>72</v>
      </c>
      <c r="E198" s="46" t="s">
        <v>29</v>
      </c>
      <c r="F198" s="46"/>
      <c r="G198" s="46"/>
      <c r="H198" s="46"/>
      <c r="I198" s="52">
        <f>I199+I202+I205</f>
        <v>3619.1</v>
      </c>
      <c r="J198" s="52">
        <f>J199+J202+J205</f>
        <v>56.7</v>
      </c>
      <c r="K198" s="52">
        <f t="shared" si="27"/>
        <v>3675.7999999999997</v>
      </c>
      <c r="L198" s="151"/>
      <c r="M198" s="151"/>
      <c r="N198" s="126"/>
      <c r="O198" s="146"/>
    </row>
    <row r="199" spans="1:15" s="38" customFormat="1" ht="90">
      <c r="A199" s="161" t="s">
        <v>257</v>
      </c>
      <c r="B199" s="46" t="s">
        <v>99</v>
      </c>
      <c r="C199" s="46" t="s">
        <v>77</v>
      </c>
      <c r="D199" s="46" t="s">
        <v>72</v>
      </c>
      <c r="E199" s="46" t="s">
        <v>29</v>
      </c>
      <c r="F199" s="46" t="s">
        <v>132</v>
      </c>
      <c r="G199" s="46"/>
      <c r="H199" s="46"/>
      <c r="I199" s="52">
        <f>I200</f>
        <v>3343.1</v>
      </c>
      <c r="J199" s="52">
        <f>J200</f>
        <v>0</v>
      </c>
      <c r="K199" s="52">
        <f t="shared" si="27"/>
        <v>3343.1</v>
      </c>
      <c r="L199" s="129"/>
      <c r="M199" s="129"/>
      <c r="N199" s="126"/>
      <c r="O199" s="146"/>
    </row>
    <row r="200" spans="1:15" s="38" customFormat="1" ht="30">
      <c r="A200" s="161" t="s">
        <v>145</v>
      </c>
      <c r="B200" s="46" t="s">
        <v>99</v>
      </c>
      <c r="C200" s="46" t="s">
        <v>77</v>
      </c>
      <c r="D200" s="46" t="s">
        <v>72</v>
      </c>
      <c r="E200" s="46" t="s">
        <v>29</v>
      </c>
      <c r="F200" s="46" t="s">
        <v>144</v>
      </c>
      <c r="G200" s="46"/>
      <c r="H200" s="46"/>
      <c r="I200" s="52">
        <f>I201</f>
        <v>3343.1</v>
      </c>
      <c r="J200" s="52">
        <f>J201</f>
        <v>0</v>
      </c>
      <c r="K200" s="52">
        <f t="shared" si="27"/>
        <v>3343.1</v>
      </c>
      <c r="L200" s="129"/>
      <c r="M200" s="129"/>
      <c r="N200" s="126"/>
      <c r="O200" s="146"/>
    </row>
    <row r="201" spans="1:15" s="38" customFormat="1" ht="15.75">
      <c r="A201" s="72" t="s">
        <v>120</v>
      </c>
      <c r="B201" s="47" t="s">
        <v>99</v>
      </c>
      <c r="C201" s="47" t="s">
        <v>77</v>
      </c>
      <c r="D201" s="47" t="s">
        <v>72</v>
      </c>
      <c r="E201" s="47" t="s">
        <v>29</v>
      </c>
      <c r="F201" s="47" t="s">
        <v>144</v>
      </c>
      <c r="G201" s="47" t="s">
        <v>105</v>
      </c>
      <c r="H201" s="47"/>
      <c r="I201" s="54">
        <v>3343.1</v>
      </c>
      <c r="J201" s="54">
        <v>0</v>
      </c>
      <c r="K201" s="54">
        <f t="shared" si="27"/>
        <v>3343.1</v>
      </c>
      <c r="L201" s="125"/>
      <c r="M201" s="125"/>
      <c r="N201" s="151"/>
      <c r="O201" s="146"/>
    </row>
    <row r="202" spans="1:15" s="30" customFormat="1" ht="30">
      <c r="A202" s="161" t="s">
        <v>134</v>
      </c>
      <c r="B202" s="46" t="s">
        <v>99</v>
      </c>
      <c r="C202" s="46" t="s">
        <v>77</v>
      </c>
      <c r="D202" s="46" t="s">
        <v>72</v>
      </c>
      <c r="E202" s="46" t="s">
        <v>29</v>
      </c>
      <c r="F202" s="46" t="s">
        <v>135</v>
      </c>
      <c r="G202" s="46"/>
      <c r="H202" s="46"/>
      <c r="I202" s="52">
        <f>I203</f>
        <v>256</v>
      </c>
      <c r="J202" s="52">
        <f>J203</f>
        <v>56.7</v>
      </c>
      <c r="K202" s="52">
        <f t="shared" si="27"/>
        <v>312.7</v>
      </c>
      <c r="L202" s="125"/>
      <c r="M202" s="125"/>
      <c r="N202" s="126"/>
      <c r="O202" s="146"/>
    </row>
    <row r="203" spans="1:15" s="30" customFormat="1" ht="30">
      <c r="A203" s="71" t="s">
        <v>138</v>
      </c>
      <c r="B203" s="46" t="s">
        <v>99</v>
      </c>
      <c r="C203" s="46" t="s">
        <v>77</v>
      </c>
      <c r="D203" s="46" t="s">
        <v>72</v>
      </c>
      <c r="E203" s="46" t="s">
        <v>29</v>
      </c>
      <c r="F203" s="46" t="s">
        <v>137</v>
      </c>
      <c r="G203" s="46"/>
      <c r="H203" s="46"/>
      <c r="I203" s="52">
        <f>I204</f>
        <v>256</v>
      </c>
      <c r="J203" s="52">
        <f>J204</f>
        <v>56.7</v>
      </c>
      <c r="K203" s="52">
        <f t="shared" si="27"/>
        <v>312.7</v>
      </c>
      <c r="L203" s="125"/>
      <c r="M203" s="125"/>
      <c r="N203" s="126"/>
      <c r="O203" s="146"/>
    </row>
    <row r="204" spans="1:15" s="37" customFormat="1" ht="15">
      <c r="A204" s="72" t="s">
        <v>120</v>
      </c>
      <c r="B204" s="47" t="s">
        <v>99</v>
      </c>
      <c r="C204" s="47" t="s">
        <v>77</v>
      </c>
      <c r="D204" s="47" t="s">
        <v>72</v>
      </c>
      <c r="E204" s="47" t="s">
        <v>29</v>
      </c>
      <c r="F204" s="47" t="s">
        <v>137</v>
      </c>
      <c r="G204" s="47" t="s">
        <v>105</v>
      </c>
      <c r="H204" s="47"/>
      <c r="I204" s="54">
        <v>256</v>
      </c>
      <c r="J204" s="54">
        <v>56.7</v>
      </c>
      <c r="K204" s="54">
        <f t="shared" si="27"/>
        <v>312.7</v>
      </c>
      <c r="L204" s="125"/>
      <c r="M204" s="125"/>
      <c r="N204" s="151"/>
      <c r="O204" s="146"/>
    </row>
    <row r="205" spans="1:15" s="30" customFormat="1" ht="15.75">
      <c r="A205" s="71" t="s">
        <v>147</v>
      </c>
      <c r="B205" s="46" t="s">
        <v>99</v>
      </c>
      <c r="C205" s="46" t="s">
        <v>77</v>
      </c>
      <c r="D205" s="46" t="s">
        <v>72</v>
      </c>
      <c r="E205" s="46" t="s">
        <v>29</v>
      </c>
      <c r="F205" s="46" t="s">
        <v>146</v>
      </c>
      <c r="G205" s="46"/>
      <c r="H205" s="46"/>
      <c r="I205" s="52">
        <f>I206+I208</f>
        <v>20</v>
      </c>
      <c r="J205" s="52">
        <f>J206+J208</f>
        <v>0</v>
      </c>
      <c r="K205" s="52">
        <f t="shared" si="27"/>
        <v>20</v>
      </c>
      <c r="L205" s="125"/>
      <c r="M205" s="125"/>
      <c r="N205" s="126"/>
      <c r="O205" s="146"/>
    </row>
    <row r="206" spans="1:15" s="30" customFormat="1" ht="15.75">
      <c r="A206" s="71" t="s">
        <v>460</v>
      </c>
      <c r="B206" s="46" t="s">
        <v>99</v>
      </c>
      <c r="C206" s="46" t="s">
        <v>77</v>
      </c>
      <c r="D206" s="46" t="s">
        <v>72</v>
      </c>
      <c r="E206" s="46" t="s">
        <v>29</v>
      </c>
      <c r="F206" s="102" t="s">
        <v>461</v>
      </c>
      <c r="G206" s="102"/>
      <c r="H206" s="102"/>
      <c r="I206" s="51">
        <f>I207</f>
        <v>0</v>
      </c>
      <c r="J206" s="51">
        <f>J207</f>
        <v>3</v>
      </c>
      <c r="K206" s="53">
        <f>I206+J206</f>
        <v>3</v>
      </c>
      <c r="L206" s="125"/>
      <c r="M206" s="125"/>
      <c r="N206" s="126"/>
      <c r="O206" s="146"/>
    </row>
    <row r="207" spans="1:15" s="30" customFormat="1" ht="15.75">
      <c r="A207" s="72" t="s">
        <v>120</v>
      </c>
      <c r="B207" s="47" t="s">
        <v>99</v>
      </c>
      <c r="C207" s="47" t="s">
        <v>77</v>
      </c>
      <c r="D207" s="47" t="s">
        <v>72</v>
      </c>
      <c r="E207" s="47" t="s">
        <v>29</v>
      </c>
      <c r="F207" s="119" t="s">
        <v>461</v>
      </c>
      <c r="G207" s="119" t="s">
        <v>105</v>
      </c>
      <c r="H207" s="119"/>
      <c r="I207" s="53">
        <v>0</v>
      </c>
      <c r="J207" s="53">
        <v>3</v>
      </c>
      <c r="K207" s="53">
        <f>I207+J207</f>
        <v>3</v>
      </c>
      <c r="L207" s="125"/>
      <c r="M207" s="125"/>
      <c r="N207" s="126"/>
      <c r="O207" s="146"/>
    </row>
    <row r="208" spans="1:15" s="30" customFormat="1" ht="15.75" customHeight="1">
      <c r="A208" s="71" t="s">
        <v>149</v>
      </c>
      <c r="B208" s="46" t="s">
        <v>99</v>
      </c>
      <c r="C208" s="46" t="s">
        <v>77</v>
      </c>
      <c r="D208" s="46" t="s">
        <v>72</v>
      </c>
      <c r="E208" s="46" t="s">
        <v>29</v>
      </c>
      <c r="F208" s="46" t="s">
        <v>148</v>
      </c>
      <c r="G208" s="46"/>
      <c r="H208" s="46"/>
      <c r="I208" s="52">
        <f>I209</f>
        <v>20</v>
      </c>
      <c r="J208" s="52">
        <f>J209</f>
        <v>-3</v>
      </c>
      <c r="K208" s="52">
        <f t="shared" si="27"/>
        <v>17</v>
      </c>
      <c r="L208" s="125"/>
      <c r="M208" s="125"/>
      <c r="N208" s="126"/>
      <c r="O208" s="146"/>
    </row>
    <row r="209" spans="1:15" s="30" customFormat="1" ht="15.75">
      <c r="A209" s="72" t="s">
        <v>120</v>
      </c>
      <c r="B209" s="47" t="s">
        <v>99</v>
      </c>
      <c r="C209" s="47" t="s">
        <v>77</v>
      </c>
      <c r="D209" s="47" t="s">
        <v>72</v>
      </c>
      <c r="E209" s="47" t="s">
        <v>29</v>
      </c>
      <c r="F209" s="47" t="s">
        <v>148</v>
      </c>
      <c r="G209" s="47" t="s">
        <v>105</v>
      </c>
      <c r="H209" s="47"/>
      <c r="I209" s="54">
        <v>20</v>
      </c>
      <c r="J209" s="54">
        <v>-3</v>
      </c>
      <c r="K209" s="54">
        <f t="shared" si="27"/>
        <v>17</v>
      </c>
      <c r="L209" s="125"/>
      <c r="M209" s="125"/>
      <c r="N209" s="151"/>
      <c r="O209" s="146"/>
    </row>
    <row r="210" spans="1:15" s="30" customFormat="1" ht="60">
      <c r="A210" s="71" t="s">
        <v>178</v>
      </c>
      <c r="B210" s="46" t="s">
        <v>99</v>
      </c>
      <c r="C210" s="46" t="s">
        <v>77</v>
      </c>
      <c r="D210" s="46" t="s">
        <v>72</v>
      </c>
      <c r="E210" s="46" t="s">
        <v>24</v>
      </c>
      <c r="F210" s="46"/>
      <c r="G210" s="46"/>
      <c r="H210" s="46"/>
      <c r="I210" s="52">
        <f aca="true" t="shared" si="29" ref="I210:J214">I211</f>
        <v>2481.4</v>
      </c>
      <c r="J210" s="52">
        <f t="shared" si="29"/>
        <v>0.3</v>
      </c>
      <c r="K210" s="52">
        <f t="shared" si="27"/>
        <v>2481.7000000000003</v>
      </c>
      <c r="L210" s="125"/>
      <c r="M210" s="125"/>
      <c r="N210" s="126"/>
      <c r="O210" s="146"/>
    </row>
    <row r="211" spans="1:15" s="30" customFormat="1" ht="45">
      <c r="A211" s="71" t="s">
        <v>179</v>
      </c>
      <c r="B211" s="46" t="s">
        <v>99</v>
      </c>
      <c r="C211" s="46" t="s">
        <v>77</v>
      </c>
      <c r="D211" s="46" t="s">
        <v>72</v>
      </c>
      <c r="E211" s="46" t="s">
        <v>25</v>
      </c>
      <c r="F211" s="47"/>
      <c r="G211" s="47"/>
      <c r="H211" s="47"/>
      <c r="I211" s="52">
        <f t="shared" si="29"/>
        <v>2481.4</v>
      </c>
      <c r="J211" s="52">
        <f t="shared" si="29"/>
        <v>0.3</v>
      </c>
      <c r="K211" s="52">
        <f t="shared" si="27"/>
        <v>2481.7000000000003</v>
      </c>
      <c r="L211" s="125"/>
      <c r="M211" s="125"/>
      <c r="N211" s="126"/>
      <c r="O211" s="146"/>
    </row>
    <row r="212" spans="1:15" s="30" customFormat="1" ht="15.75">
      <c r="A212" s="71" t="s">
        <v>301</v>
      </c>
      <c r="B212" s="46" t="s">
        <v>99</v>
      </c>
      <c r="C212" s="46" t="s">
        <v>77</v>
      </c>
      <c r="D212" s="46" t="s">
        <v>72</v>
      </c>
      <c r="E212" s="46" t="s">
        <v>26</v>
      </c>
      <c r="F212" s="47"/>
      <c r="G212" s="47"/>
      <c r="H212" s="47"/>
      <c r="I212" s="52">
        <f t="shared" si="29"/>
        <v>2481.4</v>
      </c>
      <c r="J212" s="52">
        <f t="shared" si="29"/>
        <v>0.3</v>
      </c>
      <c r="K212" s="52">
        <f t="shared" si="27"/>
        <v>2481.7000000000003</v>
      </c>
      <c r="L212" s="125"/>
      <c r="M212" s="125"/>
      <c r="N212" s="126"/>
      <c r="O212" s="146"/>
    </row>
    <row r="213" spans="1:15" s="30" customFormat="1" ht="30">
      <c r="A213" s="161" t="s">
        <v>134</v>
      </c>
      <c r="B213" s="46" t="s">
        <v>99</v>
      </c>
      <c r="C213" s="46" t="s">
        <v>77</v>
      </c>
      <c r="D213" s="46" t="s">
        <v>72</v>
      </c>
      <c r="E213" s="46" t="s">
        <v>26</v>
      </c>
      <c r="F213" s="46" t="s">
        <v>135</v>
      </c>
      <c r="G213" s="47"/>
      <c r="H213" s="47"/>
      <c r="I213" s="52">
        <f t="shared" si="29"/>
        <v>2481.4</v>
      </c>
      <c r="J213" s="52">
        <f t="shared" si="29"/>
        <v>0.3</v>
      </c>
      <c r="K213" s="52">
        <f t="shared" si="27"/>
        <v>2481.7000000000003</v>
      </c>
      <c r="L213" s="125"/>
      <c r="M213" s="125"/>
      <c r="N213" s="126"/>
      <c r="O213" s="146"/>
    </row>
    <row r="214" spans="1:15" s="30" customFormat="1" ht="30">
      <c r="A214" s="71" t="s">
        <v>138</v>
      </c>
      <c r="B214" s="46" t="s">
        <v>99</v>
      </c>
      <c r="C214" s="46" t="s">
        <v>77</v>
      </c>
      <c r="D214" s="46" t="s">
        <v>72</v>
      </c>
      <c r="E214" s="46" t="s">
        <v>26</v>
      </c>
      <c r="F214" s="46" t="s">
        <v>137</v>
      </c>
      <c r="G214" s="47"/>
      <c r="H214" s="47"/>
      <c r="I214" s="52">
        <f t="shared" si="29"/>
        <v>2481.4</v>
      </c>
      <c r="J214" s="52">
        <f t="shared" si="29"/>
        <v>0.3</v>
      </c>
      <c r="K214" s="52">
        <f t="shared" si="27"/>
        <v>2481.7000000000003</v>
      </c>
      <c r="L214" s="125"/>
      <c r="M214" s="125"/>
      <c r="N214" s="126"/>
      <c r="O214" s="146"/>
    </row>
    <row r="215" spans="1:15" s="30" customFormat="1" ht="15.75">
      <c r="A215" s="72" t="s">
        <v>120</v>
      </c>
      <c r="B215" s="47" t="s">
        <v>99</v>
      </c>
      <c r="C215" s="47" t="s">
        <v>77</v>
      </c>
      <c r="D215" s="47" t="s">
        <v>72</v>
      </c>
      <c r="E215" s="47" t="s">
        <v>26</v>
      </c>
      <c r="F215" s="47" t="s">
        <v>137</v>
      </c>
      <c r="G215" s="47" t="s">
        <v>105</v>
      </c>
      <c r="H215" s="47"/>
      <c r="I215" s="54">
        <v>2481.4</v>
      </c>
      <c r="J215" s="54">
        <v>0.3</v>
      </c>
      <c r="K215" s="54">
        <f t="shared" si="27"/>
        <v>2481.7000000000003</v>
      </c>
      <c r="L215" s="125"/>
      <c r="M215" s="125"/>
      <c r="N215" s="151"/>
      <c r="O215" s="146"/>
    </row>
    <row r="216" spans="1:15" s="39" customFormat="1" ht="15">
      <c r="A216" s="168" t="s">
        <v>67</v>
      </c>
      <c r="B216" s="48" t="s">
        <v>99</v>
      </c>
      <c r="C216" s="48" t="s">
        <v>84</v>
      </c>
      <c r="D216" s="46"/>
      <c r="E216" s="46"/>
      <c r="F216" s="46"/>
      <c r="G216" s="46"/>
      <c r="H216" s="46"/>
      <c r="I216" s="50">
        <f>I217</f>
        <v>12474.199999999999</v>
      </c>
      <c r="J216" s="50">
        <f>J217</f>
        <v>0</v>
      </c>
      <c r="K216" s="49">
        <f t="shared" si="27"/>
        <v>12474.199999999999</v>
      </c>
      <c r="L216" s="123"/>
      <c r="M216" s="123"/>
      <c r="N216" s="129"/>
      <c r="O216" s="144"/>
    </row>
    <row r="217" spans="1:15" s="30" customFormat="1" ht="15">
      <c r="A217" s="168" t="s">
        <v>125</v>
      </c>
      <c r="B217" s="48" t="s">
        <v>99</v>
      </c>
      <c r="C217" s="48" t="s">
        <v>84</v>
      </c>
      <c r="D217" s="48" t="s">
        <v>73</v>
      </c>
      <c r="E217" s="48"/>
      <c r="F217" s="48"/>
      <c r="G217" s="48"/>
      <c r="H217" s="48"/>
      <c r="I217" s="50">
        <f>I218</f>
        <v>12474.199999999999</v>
      </c>
      <c r="J217" s="50">
        <f>J218</f>
        <v>0</v>
      </c>
      <c r="K217" s="49">
        <f t="shared" si="27"/>
        <v>12474.199999999999</v>
      </c>
      <c r="L217" s="126"/>
      <c r="M217" s="126"/>
      <c r="N217" s="129"/>
      <c r="O217" s="144"/>
    </row>
    <row r="218" spans="1:15" s="30" customFormat="1" ht="30">
      <c r="A218" s="161" t="s">
        <v>40</v>
      </c>
      <c r="B218" s="46" t="s">
        <v>99</v>
      </c>
      <c r="C218" s="46" t="s">
        <v>84</v>
      </c>
      <c r="D218" s="46" t="s">
        <v>73</v>
      </c>
      <c r="E218" s="46" t="s">
        <v>23</v>
      </c>
      <c r="F218" s="46"/>
      <c r="G218" s="46"/>
      <c r="H218" s="46"/>
      <c r="I218" s="51">
        <f>I219+I226+I230</f>
        <v>12474.199999999999</v>
      </c>
      <c r="J218" s="51">
        <f>J219+J226+J230</f>
        <v>0</v>
      </c>
      <c r="K218" s="52">
        <f t="shared" si="27"/>
        <v>12474.199999999999</v>
      </c>
      <c r="L218" s="125"/>
      <c r="M218" s="125"/>
      <c r="N218" s="123"/>
      <c r="O218" s="146"/>
    </row>
    <row r="219" spans="1:15" s="30" customFormat="1" ht="135">
      <c r="A219" s="174" t="s">
        <v>425</v>
      </c>
      <c r="B219" s="46" t="s">
        <v>99</v>
      </c>
      <c r="C219" s="46" t="s">
        <v>84</v>
      </c>
      <c r="D219" s="46" t="s">
        <v>73</v>
      </c>
      <c r="E219" s="46" t="s">
        <v>19</v>
      </c>
      <c r="F219" s="46"/>
      <c r="G219" s="46"/>
      <c r="H219" s="46"/>
      <c r="I219" s="51">
        <f>I223+I220</f>
        <v>12263</v>
      </c>
      <c r="J219" s="51">
        <f>J223+J220</f>
        <v>0</v>
      </c>
      <c r="K219" s="52">
        <f t="shared" si="27"/>
        <v>12263</v>
      </c>
      <c r="L219" s="148"/>
      <c r="M219" s="148"/>
      <c r="N219" s="123"/>
      <c r="O219" s="146"/>
    </row>
    <row r="220" spans="1:15" s="30" customFormat="1" ht="30">
      <c r="A220" s="161" t="s">
        <v>151</v>
      </c>
      <c r="B220" s="46" t="s">
        <v>99</v>
      </c>
      <c r="C220" s="46" t="s">
        <v>84</v>
      </c>
      <c r="D220" s="46" t="s">
        <v>73</v>
      </c>
      <c r="E220" s="46" t="s">
        <v>19</v>
      </c>
      <c r="F220" s="46" t="s">
        <v>150</v>
      </c>
      <c r="G220" s="46"/>
      <c r="H220" s="46"/>
      <c r="I220" s="51">
        <f aca="true" t="shared" si="30" ref="I220:K221">I221</f>
        <v>12263</v>
      </c>
      <c r="J220" s="51">
        <f t="shared" si="30"/>
        <v>0</v>
      </c>
      <c r="K220" s="52">
        <f t="shared" si="30"/>
        <v>12263</v>
      </c>
      <c r="L220" s="148"/>
      <c r="M220" s="148"/>
      <c r="N220" s="123"/>
      <c r="O220" s="146"/>
    </row>
    <row r="221" spans="1:15" s="30" customFormat="1" ht="45">
      <c r="A221" s="161" t="s">
        <v>223</v>
      </c>
      <c r="B221" s="46" t="s">
        <v>99</v>
      </c>
      <c r="C221" s="46" t="s">
        <v>84</v>
      </c>
      <c r="D221" s="46" t="s">
        <v>73</v>
      </c>
      <c r="E221" s="46" t="s">
        <v>19</v>
      </c>
      <c r="F221" s="46" t="s">
        <v>154</v>
      </c>
      <c r="G221" s="46"/>
      <c r="H221" s="46"/>
      <c r="I221" s="51">
        <f t="shared" si="30"/>
        <v>12263</v>
      </c>
      <c r="J221" s="51">
        <f t="shared" si="30"/>
        <v>0</v>
      </c>
      <c r="K221" s="52">
        <f t="shared" si="30"/>
        <v>12263</v>
      </c>
      <c r="L221" s="148"/>
      <c r="M221" s="148"/>
      <c r="N221" s="123"/>
      <c r="O221" s="146"/>
    </row>
    <row r="222" spans="1:15" s="30" customFormat="1" ht="15.75">
      <c r="A222" s="72" t="s">
        <v>121</v>
      </c>
      <c r="B222" s="47" t="s">
        <v>99</v>
      </c>
      <c r="C222" s="47" t="s">
        <v>84</v>
      </c>
      <c r="D222" s="47" t="s">
        <v>73</v>
      </c>
      <c r="E222" s="47" t="s">
        <v>19</v>
      </c>
      <c r="F222" s="47" t="s">
        <v>154</v>
      </c>
      <c r="G222" s="47" t="s">
        <v>106</v>
      </c>
      <c r="H222" s="47"/>
      <c r="I222" s="53">
        <v>12263</v>
      </c>
      <c r="J222" s="53">
        <v>0</v>
      </c>
      <c r="K222" s="54">
        <f t="shared" si="27"/>
        <v>12263</v>
      </c>
      <c r="L222" s="148"/>
      <c r="M222" s="148"/>
      <c r="N222" s="123"/>
      <c r="O222" s="146"/>
    </row>
    <row r="223" spans="1:15" s="30" customFormat="1" ht="45">
      <c r="A223" s="161" t="s">
        <v>141</v>
      </c>
      <c r="B223" s="46" t="s">
        <v>99</v>
      </c>
      <c r="C223" s="46" t="s">
        <v>84</v>
      </c>
      <c r="D223" s="46" t="s">
        <v>73</v>
      </c>
      <c r="E223" s="46" t="s">
        <v>19</v>
      </c>
      <c r="F223" s="46" t="s">
        <v>140</v>
      </c>
      <c r="G223" s="46"/>
      <c r="H223" s="46"/>
      <c r="I223" s="51">
        <f>I224</f>
        <v>0</v>
      </c>
      <c r="J223" s="51">
        <f>J224</f>
        <v>0</v>
      </c>
      <c r="K223" s="52">
        <f t="shared" si="27"/>
        <v>0</v>
      </c>
      <c r="L223" s="125"/>
      <c r="M223" s="125"/>
      <c r="N223" s="123"/>
      <c r="O223" s="146"/>
    </row>
    <row r="224" spans="1:15" s="30" customFormat="1" ht="15">
      <c r="A224" s="161" t="s">
        <v>143</v>
      </c>
      <c r="B224" s="46" t="s">
        <v>99</v>
      </c>
      <c r="C224" s="46" t="s">
        <v>84</v>
      </c>
      <c r="D224" s="46" t="s">
        <v>73</v>
      </c>
      <c r="E224" s="46" t="s">
        <v>19</v>
      </c>
      <c r="F224" s="46" t="s">
        <v>142</v>
      </c>
      <c r="G224" s="46"/>
      <c r="H224" s="46"/>
      <c r="I224" s="51">
        <f>I225</f>
        <v>0</v>
      </c>
      <c r="J224" s="51">
        <f>J225</f>
        <v>0</v>
      </c>
      <c r="K224" s="52">
        <f t="shared" si="27"/>
        <v>0</v>
      </c>
      <c r="L224" s="125"/>
      <c r="M224" s="125"/>
      <c r="N224" s="123"/>
      <c r="O224" s="146"/>
    </row>
    <row r="225" spans="1:15" s="30" customFormat="1" ht="15.75">
      <c r="A225" s="72" t="s">
        <v>121</v>
      </c>
      <c r="B225" s="47" t="s">
        <v>99</v>
      </c>
      <c r="C225" s="47" t="s">
        <v>84</v>
      </c>
      <c r="D225" s="47" t="s">
        <v>73</v>
      </c>
      <c r="E225" s="47" t="s">
        <v>19</v>
      </c>
      <c r="F225" s="58" t="s">
        <v>142</v>
      </c>
      <c r="G225" s="58" t="s">
        <v>106</v>
      </c>
      <c r="H225" s="58"/>
      <c r="I225" s="59">
        <v>0</v>
      </c>
      <c r="J225" s="59">
        <v>0</v>
      </c>
      <c r="K225" s="54">
        <f t="shared" si="27"/>
        <v>0</v>
      </c>
      <c r="L225" s="126"/>
      <c r="M225" s="126"/>
      <c r="N225" s="152"/>
      <c r="O225" s="146"/>
    </row>
    <row r="226" spans="1:15" s="30" customFormat="1" ht="117" customHeight="1">
      <c r="A226" s="71" t="s">
        <v>39</v>
      </c>
      <c r="B226" s="46" t="s">
        <v>99</v>
      </c>
      <c r="C226" s="46" t="s">
        <v>84</v>
      </c>
      <c r="D226" s="46" t="s">
        <v>73</v>
      </c>
      <c r="E226" s="46" t="s">
        <v>20</v>
      </c>
      <c r="F226" s="46"/>
      <c r="G226" s="46"/>
      <c r="H226" s="46"/>
      <c r="I226" s="51">
        <f aca="true" t="shared" si="31" ref="I226:J228">I227</f>
        <v>186.9</v>
      </c>
      <c r="J226" s="51">
        <f t="shared" si="31"/>
        <v>0</v>
      </c>
      <c r="K226" s="52">
        <f t="shared" si="27"/>
        <v>186.9</v>
      </c>
      <c r="L226" s="126"/>
      <c r="M226" s="126"/>
      <c r="N226" s="123"/>
      <c r="O226" s="146"/>
    </row>
    <row r="227" spans="1:15" s="30" customFormat="1" ht="30">
      <c r="A227" s="161" t="s">
        <v>151</v>
      </c>
      <c r="B227" s="46" t="s">
        <v>99</v>
      </c>
      <c r="C227" s="46" t="s">
        <v>84</v>
      </c>
      <c r="D227" s="46" t="s">
        <v>73</v>
      </c>
      <c r="E227" s="46" t="s">
        <v>20</v>
      </c>
      <c r="F227" s="46" t="s">
        <v>150</v>
      </c>
      <c r="G227" s="46"/>
      <c r="H227" s="46"/>
      <c r="I227" s="51">
        <f t="shared" si="31"/>
        <v>186.9</v>
      </c>
      <c r="J227" s="51">
        <f t="shared" si="31"/>
        <v>0</v>
      </c>
      <c r="K227" s="52">
        <f t="shared" si="27"/>
        <v>186.9</v>
      </c>
      <c r="L227" s="149"/>
      <c r="M227" s="149"/>
      <c r="N227" s="123"/>
      <c r="O227" s="146"/>
    </row>
    <row r="228" spans="1:15" s="30" customFormat="1" ht="30">
      <c r="A228" s="161" t="s">
        <v>153</v>
      </c>
      <c r="B228" s="46" t="s">
        <v>99</v>
      </c>
      <c r="C228" s="46" t="s">
        <v>84</v>
      </c>
      <c r="D228" s="46" t="s">
        <v>73</v>
      </c>
      <c r="E228" s="46" t="s">
        <v>20</v>
      </c>
      <c r="F228" s="46" t="s">
        <v>152</v>
      </c>
      <c r="G228" s="46"/>
      <c r="H228" s="46"/>
      <c r="I228" s="51">
        <f t="shared" si="31"/>
        <v>186.9</v>
      </c>
      <c r="J228" s="51">
        <f t="shared" si="31"/>
        <v>0</v>
      </c>
      <c r="K228" s="52">
        <f t="shared" si="27"/>
        <v>186.9</v>
      </c>
      <c r="L228" s="148"/>
      <c r="M228" s="148"/>
      <c r="N228" s="123"/>
      <c r="O228" s="146"/>
    </row>
    <row r="229" spans="1:15" s="30" customFormat="1" ht="15.75">
      <c r="A229" s="72" t="s">
        <v>121</v>
      </c>
      <c r="B229" s="47" t="s">
        <v>99</v>
      </c>
      <c r="C229" s="47" t="s">
        <v>84</v>
      </c>
      <c r="D229" s="47" t="s">
        <v>73</v>
      </c>
      <c r="E229" s="47" t="s">
        <v>20</v>
      </c>
      <c r="F229" s="47" t="s">
        <v>152</v>
      </c>
      <c r="G229" s="47" t="s">
        <v>106</v>
      </c>
      <c r="H229" s="47"/>
      <c r="I229" s="53">
        <v>186.9</v>
      </c>
      <c r="J229" s="53">
        <v>0</v>
      </c>
      <c r="K229" s="52">
        <f t="shared" si="27"/>
        <v>186.9</v>
      </c>
      <c r="L229" s="148"/>
      <c r="M229" s="148"/>
      <c r="N229" s="147"/>
      <c r="O229" s="146"/>
    </row>
    <row r="230" spans="1:15" s="30" customFormat="1" ht="90">
      <c r="A230" s="71" t="s">
        <v>21</v>
      </c>
      <c r="B230" s="46" t="s">
        <v>99</v>
      </c>
      <c r="C230" s="46" t="s">
        <v>84</v>
      </c>
      <c r="D230" s="46" t="s">
        <v>73</v>
      </c>
      <c r="E230" s="46" t="s">
        <v>22</v>
      </c>
      <c r="F230" s="48"/>
      <c r="G230" s="48"/>
      <c r="H230" s="48"/>
      <c r="I230" s="51">
        <f aca="true" t="shared" si="32" ref="I230:J232">I231</f>
        <v>24.3</v>
      </c>
      <c r="J230" s="51">
        <f t="shared" si="32"/>
        <v>0</v>
      </c>
      <c r="K230" s="52">
        <f t="shared" si="27"/>
        <v>24.3</v>
      </c>
      <c r="L230" s="123"/>
      <c r="M230" s="123"/>
      <c r="N230" s="123"/>
      <c r="O230" s="146"/>
    </row>
    <row r="231" spans="1:15" s="30" customFormat="1" ht="30">
      <c r="A231" s="161" t="s">
        <v>151</v>
      </c>
      <c r="B231" s="46" t="s">
        <v>99</v>
      </c>
      <c r="C231" s="46" t="s">
        <v>84</v>
      </c>
      <c r="D231" s="46" t="s">
        <v>73</v>
      </c>
      <c r="E231" s="46" t="s">
        <v>22</v>
      </c>
      <c r="F231" s="46" t="s">
        <v>150</v>
      </c>
      <c r="G231" s="48"/>
      <c r="H231" s="48"/>
      <c r="I231" s="51">
        <f t="shared" si="32"/>
        <v>24.3</v>
      </c>
      <c r="J231" s="51">
        <f t="shared" si="32"/>
        <v>0</v>
      </c>
      <c r="K231" s="52">
        <f t="shared" si="27"/>
        <v>24.3</v>
      </c>
      <c r="L231" s="147"/>
      <c r="M231" s="147"/>
      <c r="N231" s="123"/>
      <c r="O231" s="146"/>
    </row>
    <row r="232" spans="1:15" s="30" customFormat="1" ht="30">
      <c r="A232" s="161" t="s">
        <v>153</v>
      </c>
      <c r="B232" s="46" t="s">
        <v>99</v>
      </c>
      <c r="C232" s="46" t="s">
        <v>84</v>
      </c>
      <c r="D232" s="46" t="s">
        <v>73</v>
      </c>
      <c r="E232" s="46" t="s">
        <v>22</v>
      </c>
      <c r="F232" s="46" t="s">
        <v>152</v>
      </c>
      <c r="G232" s="48"/>
      <c r="H232" s="48"/>
      <c r="I232" s="51">
        <f t="shared" si="32"/>
        <v>24.3</v>
      </c>
      <c r="J232" s="51">
        <f t="shared" si="32"/>
        <v>0</v>
      </c>
      <c r="K232" s="52">
        <f t="shared" si="27"/>
        <v>24.3</v>
      </c>
      <c r="L232" s="147"/>
      <c r="M232" s="147"/>
      <c r="N232" s="123"/>
      <c r="O232" s="146"/>
    </row>
    <row r="233" spans="1:15" s="30" customFormat="1" ht="15.75">
      <c r="A233" s="72" t="s">
        <v>120</v>
      </c>
      <c r="B233" s="47" t="s">
        <v>99</v>
      </c>
      <c r="C233" s="47" t="s">
        <v>84</v>
      </c>
      <c r="D233" s="47" t="s">
        <v>73</v>
      </c>
      <c r="E233" s="47" t="s">
        <v>22</v>
      </c>
      <c r="F233" s="47" t="s">
        <v>152</v>
      </c>
      <c r="G233" s="47" t="s">
        <v>105</v>
      </c>
      <c r="H233" s="57"/>
      <c r="I233" s="53">
        <v>24.3</v>
      </c>
      <c r="J233" s="53">
        <v>0</v>
      </c>
      <c r="K233" s="54">
        <f t="shared" si="27"/>
        <v>24.3</v>
      </c>
      <c r="L233" s="123"/>
      <c r="M233" s="123"/>
      <c r="N233" s="147"/>
      <c r="O233" s="146"/>
    </row>
    <row r="234" spans="1:15" s="30" customFormat="1" ht="71.25">
      <c r="A234" s="168" t="s">
        <v>108</v>
      </c>
      <c r="B234" s="48" t="s">
        <v>100</v>
      </c>
      <c r="C234" s="48"/>
      <c r="D234" s="48"/>
      <c r="E234" s="48"/>
      <c r="F234" s="48"/>
      <c r="G234" s="48"/>
      <c r="H234" s="48"/>
      <c r="I234" s="50">
        <f>I237+I267+I317+I285+I304</f>
        <v>123606</v>
      </c>
      <c r="J234" s="50">
        <f>J237+J267+J317+J285+J304</f>
        <v>-596</v>
      </c>
      <c r="K234" s="49">
        <f t="shared" si="27"/>
        <v>123010</v>
      </c>
      <c r="L234" s="153"/>
      <c r="M234" s="153"/>
      <c r="N234" s="129"/>
      <c r="O234" s="144"/>
    </row>
    <row r="235" spans="1:15" s="30" customFormat="1" ht="15.75">
      <c r="A235" s="168" t="s">
        <v>120</v>
      </c>
      <c r="B235" s="48" t="s">
        <v>100</v>
      </c>
      <c r="C235" s="48"/>
      <c r="D235" s="48"/>
      <c r="E235" s="48"/>
      <c r="F235" s="48"/>
      <c r="G235" s="48" t="s">
        <v>105</v>
      </c>
      <c r="H235" s="48"/>
      <c r="I235" s="50">
        <f>I243+I246+I251+I255+I258+I284+I291+I303+I316+I249+I278+I266+I262+I297</f>
        <v>17997.8</v>
      </c>
      <c r="J235" s="50">
        <f>J243+J246+J251+J255+J258+J284+J291+J303+J316+J249+J278+J266+J262+J297</f>
        <v>-596</v>
      </c>
      <c r="K235" s="49">
        <f t="shared" si="27"/>
        <v>17401.8</v>
      </c>
      <c r="L235" s="153"/>
      <c r="M235" s="153"/>
      <c r="N235" s="129"/>
      <c r="O235" s="144"/>
    </row>
    <row r="236" spans="1:15" s="30" customFormat="1" ht="15.75">
      <c r="A236" s="168" t="s">
        <v>121</v>
      </c>
      <c r="B236" s="48" t="s">
        <v>100</v>
      </c>
      <c r="C236" s="48"/>
      <c r="D236" s="48"/>
      <c r="E236" s="48"/>
      <c r="F236" s="48"/>
      <c r="G236" s="48" t="s">
        <v>106</v>
      </c>
      <c r="H236" s="48"/>
      <c r="I236" s="50">
        <f>I323+I312+I274</f>
        <v>105608.20000000001</v>
      </c>
      <c r="J236" s="50">
        <f>J323+J312+J274</f>
        <v>0</v>
      </c>
      <c r="K236" s="49">
        <f t="shared" si="27"/>
        <v>105608.20000000001</v>
      </c>
      <c r="L236" s="153"/>
      <c r="M236" s="153"/>
      <c r="N236" s="129"/>
      <c r="O236" s="144"/>
    </row>
    <row r="237" spans="1:15" s="30" customFormat="1" ht="15.75">
      <c r="A237" s="168" t="s">
        <v>126</v>
      </c>
      <c r="B237" s="48">
        <v>163</v>
      </c>
      <c r="C237" s="48" t="s">
        <v>70</v>
      </c>
      <c r="D237" s="48"/>
      <c r="E237" s="48"/>
      <c r="F237" s="46"/>
      <c r="G237" s="46"/>
      <c r="H237" s="46"/>
      <c r="I237" s="50">
        <f>I238</f>
        <v>8773.2</v>
      </c>
      <c r="J237" s="50">
        <f>J238</f>
        <v>-596</v>
      </c>
      <c r="K237" s="49">
        <f t="shared" si="27"/>
        <v>8177.200000000001</v>
      </c>
      <c r="L237" s="153"/>
      <c r="M237" s="153"/>
      <c r="N237" s="129"/>
      <c r="O237" s="144"/>
    </row>
    <row r="238" spans="1:15" s="30" customFormat="1" ht="28.5">
      <c r="A238" s="168" t="s">
        <v>56</v>
      </c>
      <c r="B238" s="48">
        <v>163</v>
      </c>
      <c r="C238" s="48" t="s">
        <v>70</v>
      </c>
      <c r="D238" s="48" t="s">
        <v>112</v>
      </c>
      <c r="E238" s="48"/>
      <c r="F238" s="48"/>
      <c r="G238" s="48"/>
      <c r="H238" s="48"/>
      <c r="I238" s="50">
        <f>I239</f>
        <v>8773.2</v>
      </c>
      <c r="J238" s="50">
        <f>J239</f>
        <v>-596</v>
      </c>
      <c r="K238" s="49">
        <f t="shared" si="27"/>
        <v>8177.200000000001</v>
      </c>
      <c r="L238" s="154"/>
      <c r="M238" s="154"/>
      <c r="N238" s="129"/>
      <c r="O238" s="144"/>
    </row>
    <row r="239" spans="1:15" s="30" customFormat="1" ht="30">
      <c r="A239" s="161" t="s">
        <v>40</v>
      </c>
      <c r="B239" s="46" t="s">
        <v>100</v>
      </c>
      <c r="C239" s="46" t="s">
        <v>70</v>
      </c>
      <c r="D239" s="46" t="s">
        <v>112</v>
      </c>
      <c r="E239" s="46" t="s">
        <v>273</v>
      </c>
      <c r="F239" s="46"/>
      <c r="G239" s="46"/>
      <c r="H239" s="46"/>
      <c r="I239" s="51">
        <f>I240+I252+I263+I259</f>
        <v>8773.2</v>
      </c>
      <c r="J239" s="51">
        <f>J240+J252+J263+J259</f>
        <v>-596</v>
      </c>
      <c r="K239" s="52">
        <f t="shared" si="27"/>
        <v>8177.200000000001</v>
      </c>
      <c r="L239" s="125"/>
      <c r="M239" s="125"/>
      <c r="N239" s="123"/>
      <c r="O239" s="146"/>
    </row>
    <row r="240" spans="1:15" s="30" customFormat="1" ht="45">
      <c r="A240" s="161" t="s">
        <v>131</v>
      </c>
      <c r="B240" s="46" t="s">
        <v>100</v>
      </c>
      <c r="C240" s="46" t="s">
        <v>70</v>
      </c>
      <c r="D240" s="46" t="s">
        <v>112</v>
      </c>
      <c r="E240" s="46" t="s">
        <v>274</v>
      </c>
      <c r="F240" s="46"/>
      <c r="G240" s="46"/>
      <c r="H240" s="46"/>
      <c r="I240" s="51">
        <f>I242+I244+I247</f>
        <v>6380.1</v>
      </c>
      <c r="J240" s="51">
        <f>J242+J244+J247</f>
        <v>2</v>
      </c>
      <c r="K240" s="52">
        <f t="shared" si="27"/>
        <v>6382.1</v>
      </c>
      <c r="L240" s="125"/>
      <c r="M240" s="125"/>
      <c r="N240" s="123"/>
      <c r="O240" s="146"/>
    </row>
    <row r="241" spans="1:15" s="30" customFormat="1" ht="90">
      <c r="A241" s="161" t="s">
        <v>257</v>
      </c>
      <c r="B241" s="46" t="s">
        <v>100</v>
      </c>
      <c r="C241" s="46" t="s">
        <v>70</v>
      </c>
      <c r="D241" s="46" t="s">
        <v>112</v>
      </c>
      <c r="E241" s="46" t="s">
        <v>274</v>
      </c>
      <c r="F241" s="46" t="s">
        <v>132</v>
      </c>
      <c r="G241" s="46"/>
      <c r="H241" s="46"/>
      <c r="I241" s="52">
        <f>I242</f>
        <v>5853</v>
      </c>
      <c r="J241" s="52">
        <f>J242</f>
        <v>0</v>
      </c>
      <c r="K241" s="52">
        <f t="shared" si="27"/>
        <v>5853</v>
      </c>
      <c r="L241" s="125"/>
      <c r="M241" s="125"/>
      <c r="N241" s="126"/>
      <c r="O241" s="146"/>
    </row>
    <row r="242" spans="1:15" s="30" customFormat="1" ht="30">
      <c r="A242" s="161" t="s">
        <v>136</v>
      </c>
      <c r="B242" s="46">
        <v>163</v>
      </c>
      <c r="C242" s="46" t="s">
        <v>70</v>
      </c>
      <c r="D242" s="46" t="s">
        <v>112</v>
      </c>
      <c r="E242" s="46" t="s">
        <v>274</v>
      </c>
      <c r="F242" s="46" t="s">
        <v>133</v>
      </c>
      <c r="G242" s="46"/>
      <c r="H242" s="46"/>
      <c r="I242" s="52">
        <f>I243</f>
        <v>5853</v>
      </c>
      <c r="J242" s="52">
        <f>J243</f>
        <v>0</v>
      </c>
      <c r="K242" s="52">
        <f t="shared" si="27"/>
        <v>5853</v>
      </c>
      <c r="L242" s="125"/>
      <c r="M242" s="125"/>
      <c r="N242" s="126"/>
      <c r="O242" s="146"/>
    </row>
    <row r="243" spans="1:15" s="30" customFormat="1" ht="15.75">
      <c r="A243" s="72" t="s">
        <v>120</v>
      </c>
      <c r="B243" s="47">
        <v>163</v>
      </c>
      <c r="C243" s="47" t="s">
        <v>70</v>
      </c>
      <c r="D243" s="47" t="s">
        <v>112</v>
      </c>
      <c r="E243" s="47" t="s">
        <v>274</v>
      </c>
      <c r="F243" s="47" t="s">
        <v>133</v>
      </c>
      <c r="G243" s="47" t="s">
        <v>105</v>
      </c>
      <c r="H243" s="47"/>
      <c r="I243" s="53">
        <v>5853</v>
      </c>
      <c r="J243" s="53">
        <v>0</v>
      </c>
      <c r="K243" s="54">
        <f t="shared" si="27"/>
        <v>5853</v>
      </c>
      <c r="L243" s="153"/>
      <c r="M243" s="153"/>
      <c r="N243" s="147"/>
      <c r="O243" s="146"/>
    </row>
    <row r="244" spans="1:15" s="30" customFormat="1" ht="30">
      <c r="A244" s="161" t="s">
        <v>134</v>
      </c>
      <c r="B244" s="46">
        <v>163</v>
      </c>
      <c r="C244" s="46" t="s">
        <v>70</v>
      </c>
      <c r="D244" s="46" t="s">
        <v>112</v>
      </c>
      <c r="E244" s="46" t="s">
        <v>274</v>
      </c>
      <c r="F244" s="46" t="s">
        <v>135</v>
      </c>
      <c r="G244" s="46"/>
      <c r="H244" s="46"/>
      <c r="I244" s="52">
        <f>I245</f>
        <v>502.6</v>
      </c>
      <c r="J244" s="52">
        <f>J245</f>
        <v>0</v>
      </c>
      <c r="K244" s="52">
        <f t="shared" si="27"/>
        <v>502.6</v>
      </c>
      <c r="L244" s="150"/>
      <c r="M244" s="150"/>
      <c r="N244" s="126"/>
      <c r="O244" s="146"/>
    </row>
    <row r="245" spans="1:15" s="30" customFormat="1" ht="30">
      <c r="A245" s="71" t="s">
        <v>138</v>
      </c>
      <c r="B245" s="46">
        <v>163</v>
      </c>
      <c r="C245" s="46" t="s">
        <v>70</v>
      </c>
      <c r="D245" s="46" t="s">
        <v>112</v>
      </c>
      <c r="E245" s="46" t="s">
        <v>274</v>
      </c>
      <c r="F245" s="46" t="s">
        <v>137</v>
      </c>
      <c r="G245" s="46"/>
      <c r="H245" s="46"/>
      <c r="I245" s="52">
        <f>I246</f>
        <v>502.6</v>
      </c>
      <c r="J245" s="52">
        <f>J246</f>
        <v>0</v>
      </c>
      <c r="K245" s="52">
        <f t="shared" si="27"/>
        <v>502.6</v>
      </c>
      <c r="L245" s="126"/>
      <c r="M245" s="126"/>
      <c r="N245" s="126"/>
      <c r="O245" s="146"/>
    </row>
    <row r="246" spans="1:15" s="30" customFormat="1" ht="15.75">
      <c r="A246" s="72" t="s">
        <v>120</v>
      </c>
      <c r="B246" s="47">
        <v>163</v>
      </c>
      <c r="C246" s="47" t="s">
        <v>70</v>
      </c>
      <c r="D246" s="47" t="s">
        <v>112</v>
      </c>
      <c r="E246" s="47" t="s">
        <v>274</v>
      </c>
      <c r="F246" s="47" t="s">
        <v>137</v>
      </c>
      <c r="G246" s="47" t="s">
        <v>105</v>
      </c>
      <c r="H246" s="47"/>
      <c r="I246" s="54">
        <v>502.6</v>
      </c>
      <c r="J246" s="54">
        <v>0</v>
      </c>
      <c r="K246" s="54">
        <f t="shared" si="27"/>
        <v>502.6</v>
      </c>
      <c r="L246" s="126"/>
      <c r="M246" s="126"/>
      <c r="N246" s="151"/>
      <c r="O246" s="146"/>
    </row>
    <row r="247" spans="1:15" s="30" customFormat="1" ht="15.75">
      <c r="A247" s="71" t="s">
        <v>147</v>
      </c>
      <c r="B247" s="46">
        <v>163</v>
      </c>
      <c r="C247" s="46" t="s">
        <v>70</v>
      </c>
      <c r="D247" s="46" t="s">
        <v>112</v>
      </c>
      <c r="E247" s="46" t="s">
        <v>274</v>
      </c>
      <c r="F247" s="46" t="s">
        <v>146</v>
      </c>
      <c r="G247" s="46"/>
      <c r="H247" s="46"/>
      <c r="I247" s="51">
        <f>I250+I248</f>
        <v>24.5</v>
      </c>
      <c r="J247" s="51">
        <f>J250+J248</f>
        <v>2</v>
      </c>
      <c r="K247" s="52">
        <f t="shared" si="27"/>
        <v>26.5</v>
      </c>
      <c r="L247" s="126"/>
      <c r="M247" s="126"/>
      <c r="N247" s="123"/>
      <c r="O247" s="146"/>
    </row>
    <row r="248" spans="1:15" s="30" customFormat="1" ht="15.75">
      <c r="A248" s="71" t="s">
        <v>460</v>
      </c>
      <c r="B248" s="46" t="s">
        <v>100</v>
      </c>
      <c r="C248" s="46" t="s">
        <v>70</v>
      </c>
      <c r="D248" s="46" t="s">
        <v>112</v>
      </c>
      <c r="E248" s="46" t="s">
        <v>274</v>
      </c>
      <c r="F248" s="46" t="s">
        <v>461</v>
      </c>
      <c r="G248" s="46"/>
      <c r="H248" s="46"/>
      <c r="I248" s="51">
        <f>I249</f>
        <v>3</v>
      </c>
      <c r="J248" s="51">
        <f>J249</f>
        <v>2</v>
      </c>
      <c r="K248" s="52">
        <f>K249</f>
        <v>5</v>
      </c>
      <c r="L248" s="126"/>
      <c r="M248" s="126"/>
      <c r="N248" s="123"/>
      <c r="O248" s="146"/>
    </row>
    <row r="249" spans="1:15" s="30" customFormat="1" ht="15.75">
      <c r="A249" s="72" t="s">
        <v>120</v>
      </c>
      <c r="B249" s="47" t="s">
        <v>100</v>
      </c>
      <c r="C249" s="47" t="s">
        <v>70</v>
      </c>
      <c r="D249" s="47" t="s">
        <v>112</v>
      </c>
      <c r="E249" s="47" t="s">
        <v>274</v>
      </c>
      <c r="F249" s="47" t="s">
        <v>461</v>
      </c>
      <c r="G249" s="47" t="s">
        <v>105</v>
      </c>
      <c r="H249" s="47"/>
      <c r="I249" s="53">
        <v>3</v>
      </c>
      <c r="J249" s="53">
        <v>2</v>
      </c>
      <c r="K249" s="54">
        <f>I249+J249</f>
        <v>5</v>
      </c>
      <c r="L249" s="126"/>
      <c r="M249" s="126"/>
      <c r="N249" s="123"/>
      <c r="O249" s="146"/>
    </row>
    <row r="250" spans="1:15" s="30" customFormat="1" ht="17.25" customHeight="1">
      <c r="A250" s="71" t="s">
        <v>149</v>
      </c>
      <c r="B250" s="46">
        <v>163</v>
      </c>
      <c r="C250" s="46" t="s">
        <v>70</v>
      </c>
      <c r="D250" s="46" t="s">
        <v>112</v>
      </c>
      <c r="E250" s="46" t="s">
        <v>274</v>
      </c>
      <c r="F250" s="46" t="s">
        <v>148</v>
      </c>
      <c r="G250" s="46"/>
      <c r="H250" s="46"/>
      <c r="I250" s="51">
        <f>I251</f>
        <v>21.5</v>
      </c>
      <c r="J250" s="51">
        <f>J251</f>
        <v>0</v>
      </c>
      <c r="K250" s="52">
        <f t="shared" si="27"/>
        <v>21.5</v>
      </c>
      <c r="L250" s="126"/>
      <c r="M250" s="126"/>
      <c r="N250" s="123"/>
      <c r="O250" s="146"/>
    </row>
    <row r="251" spans="1:15" s="30" customFormat="1" ht="15.75">
      <c r="A251" s="72" t="s">
        <v>120</v>
      </c>
      <c r="B251" s="47">
        <v>163</v>
      </c>
      <c r="C251" s="47" t="s">
        <v>70</v>
      </c>
      <c r="D251" s="47" t="s">
        <v>112</v>
      </c>
      <c r="E251" s="47" t="s">
        <v>274</v>
      </c>
      <c r="F251" s="47" t="s">
        <v>148</v>
      </c>
      <c r="G251" s="47" t="s">
        <v>105</v>
      </c>
      <c r="H251" s="47"/>
      <c r="I251" s="53">
        <v>21.5</v>
      </c>
      <c r="J251" s="53">
        <v>0</v>
      </c>
      <c r="K251" s="54">
        <f t="shared" si="27"/>
        <v>21.5</v>
      </c>
      <c r="L251" s="126"/>
      <c r="M251" s="126"/>
      <c r="N251" s="147"/>
      <c r="O251" s="146"/>
    </row>
    <row r="252" spans="1:15" s="30" customFormat="1" ht="75">
      <c r="A252" s="71" t="s">
        <v>17</v>
      </c>
      <c r="B252" s="46">
        <v>163</v>
      </c>
      <c r="C252" s="46" t="s">
        <v>70</v>
      </c>
      <c r="D252" s="46" t="s">
        <v>112</v>
      </c>
      <c r="E252" s="46" t="s">
        <v>18</v>
      </c>
      <c r="F252" s="46"/>
      <c r="G252" s="46"/>
      <c r="H252" s="46"/>
      <c r="I252" s="51">
        <f>I253+I256</f>
        <v>726.1</v>
      </c>
      <c r="J252" s="51">
        <f>J253+J256</f>
        <v>232</v>
      </c>
      <c r="K252" s="52">
        <f t="shared" si="27"/>
        <v>958.1</v>
      </c>
      <c r="L252" s="125"/>
      <c r="M252" s="125"/>
      <c r="N252" s="123"/>
      <c r="O252" s="146"/>
    </row>
    <row r="253" spans="1:15" s="30" customFormat="1" ht="30">
      <c r="A253" s="161" t="s">
        <v>134</v>
      </c>
      <c r="B253" s="46" t="s">
        <v>100</v>
      </c>
      <c r="C253" s="46" t="s">
        <v>70</v>
      </c>
      <c r="D253" s="46" t="s">
        <v>112</v>
      </c>
      <c r="E253" s="46" t="s">
        <v>18</v>
      </c>
      <c r="F253" s="46" t="s">
        <v>135</v>
      </c>
      <c r="G253" s="46"/>
      <c r="H253" s="46"/>
      <c r="I253" s="51">
        <f>I254</f>
        <v>718.2</v>
      </c>
      <c r="J253" s="51">
        <f>J254</f>
        <v>232</v>
      </c>
      <c r="K253" s="52">
        <f t="shared" si="27"/>
        <v>950.2</v>
      </c>
      <c r="L253" s="145"/>
      <c r="M253" s="145"/>
      <c r="N253" s="123"/>
      <c r="O253" s="146"/>
    </row>
    <row r="254" spans="1:15" s="30" customFormat="1" ht="30">
      <c r="A254" s="71" t="s">
        <v>138</v>
      </c>
      <c r="B254" s="46" t="s">
        <v>100</v>
      </c>
      <c r="C254" s="46" t="s">
        <v>70</v>
      </c>
      <c r="D254" s="46" t="s">
        <v>112</v>
      </c>
      <c r="E254" s="46" t="s">
        <v>18</v>
      </c>
      <c r="F254" s="46" t="s">
        <v>137</v>
      </c>
      <c r="G254" s="46"/>
      <c r="H254" s="46"/>
      <c r="I254" s="51">
        <f>I255</f>
        <v>718.2</v>
      </c>
      <c r="J254" s="51">
        <f>J255</f>
        <v>232</v>
      </c>
      <c r="K254" s="52">
        <f t="shared" si="27"/>
        <v>950.2</v>
      </c>
      <c r="L254" s="145"/>
      <c r="M254" s="145"/>
      <c r="N254" s="123"/>
      <c r="O254" s="146"/>
    </row>
    <row r="255" spans="1:15" s="39" customFormat="1" ht="15">
      <c r="A255" s="169" t="s">
        <v>120</v>
      </c>
      <c r="B255" s="47" t="s">
        <v>100</v>
      </c>
      <c r="C255" s="47" t="s">
        <v>70</v>
      </c>
      <c r="D255" s="47" t="s">
        <v>112</v>
      </c>
      <c r="E255" s="47" t="s">
        <v>18</v>
      </c>
      <c r="F255" s="47" t="s">
        <v>137</v>
      </c>
      <c r="G255" s="47" t="s">
        <v>105</v>
      </c>
      <c r="H255" s="47"/>
      <c r="I255" s="53">
        <v>718.2</v>
      </c>
      <c r="J255" s="53">
        <v>232</v>
      </c>
      <c r="K255" s="54">
        <f t="shared" si="27"/>
        <v>950.2</v>
      </c>
      <c r="L255" s="125"/>
      <c r="M255" s="125"/>
      <c r="N255" s="147"/>
      <c r="O255" s="146"/>
    </row>
    <row r="256" spans="1:15" s="39" customFormat="1" ht="15.75">
      <c r="A256" s="71" t="s">
        <v>147</v>
      </c>
      <c r="B256" s="46">
        <v>163</v>
      </c>
      <c r="C256" s="46" t="s">
        <v>70</v>
      </c>
      <c r="D256" s="46" t="s">
        <v>112</v>
      </c>
      <c r="E256" s="46" t="s">
        <v>18</v>
      </c>
      <c r="F256" s="46" t="s">
        <v>146</v>
      </c>
      <c r="G256" s="46"/>
      <c r="H256" s="46"/>
      <c r="I256" s="51">
        <f>I257</f>
        <v>7.9</v>
      </c>
      <c r="J256" s="51">
        <f>J257</f>
        <v>0</v>
      </c>
      <c r="K256" s="52">
        <f t="shared" si="27"/>
        <v>7.9</v>
      </c>
      <c r="L256" s="126"/>
      <c r="M256" s="126"/>
      <c r="N256" s="123"/>
      <c r="O256" s="146"/>
    </row>
    <row r="257" spans="1:15" s="39" customFormat="1" ht="19.5" customHeight="1">
      <c r="A257" s="71" t="s">
        <v>149</v>
      </c>
      <c r="B257" s="46">
        <v>163</v>
      </c>
      <c r="C257" s="46" t="s">
        <v>70</v>
      </c>
      <c r="D257" s="46" t="s">
        <v>112</v>
      </c>
      <c r="E257" s="46" t="s">
        <v>18</v>
      </c>
      <c r="F257" s="46" t="s">
        <v>148</v>
      </c>
      <c r="G257" s="46"/>
      <c r="H257" s="46"/>
      <c r="I257" s="51">
        <f>I258</f>
        <v>7.9</v>
      </c>
      <c r="J257" s="51">
        <f>J258</f>
        <v>0</v>
      </c>
      <c r="K257" s="52">
        <f t="shared" si="27"/>
        <v>7.9</v>
      </c>
      <c r="L257" s="125"/>
      <c r="M257" s="125"/>
      <c r="N257" s="123"/>
      <c r="O257" s="146"/>
    </row>
    <row r="258" spans="1:15" s="39" customFormat="1" ht="15.75">
      <c r="A258" s="72" t="s">
        <v>120</v>
      </c>
      <c r="B258" s="47">
        <v>163</v>
      </c>
      <c r="C258" s="47" t="s">
        <v>70</v>
      </c>
      <c r="D258" s="47" t="s">
        <v>112</v>
      </c>
      <c r="E258" s="47" t="s">
        <v>18</v>
      </c>
      <c r="F258" s="47" t="s">
        <v>148</v>
      </c>
      <c r="G258" s="47" t="s">
        <v>105</v>
      </c>
      <c r="H258" s="47"/>
      <c r="I258" s="53">
        <v>7.9</v>
      </c>
      <c r="J258" s="53">
        <v>0</v>
      </c>
      <c r="K258" s="54">
        <f t="shared" si="27"/>
        <v>7.9</v>
      </c>
      <c r="L258" s="125"/>
      <c r="M258" s="125"/>
      <c r="N258" s="147"/>
      <c r="O258" s="146"/>
    </row>
    <row r="259" spans="1:15" s="39" customFormat="1" ht="45">
      <c r="A259" s="71" t="s">
        <v>444</v>
      </c>
      <c r="B259" s="46" t="s">
        <v>100</v>
      </c>
      <c r="C259" s="46" t="s">
        <v>70</v>
      </c>
      <c r="D259" s="46" t="s">
        <v>112</v>
      </c>
      <c r="E259" s="46" t="s">
        <v>465</v>
      </c>
      <c r="F259" s="47"/>
      <c r="G259" s="47"/>
      <c r="H259" s="47"/>
      <c r="I259" s="51">
        <f aca="true" t="shared" si="33" ref="I259:K261">I260</f>
        <v>814.3</v>
      </c>
      <c r="J259" s="51">
        <f t="shared" si="33"/>
        <v>-800</v>
      </c>
      <c r="K259" s="52">
        <f t="shared" si="33"/>
        <v>14.299999999999955</v>
      </c>
      <c r="L259" s="125"/>
      <c r="M259" s="125"/>
      <c r="N259" s="147"/>
      <c r="O259" s="146"/>
    </row>
    <row r="260" spans="1:15" s="39" customFormat="1" ht="30">
      <c r="A260" s="161" t="s">
        <v>134</v>
      </c>
      <c r="B260" s="46" t="s">
        <v>100</v>
      </c>
      <c r="C260" s="46" t="s">
        <v>70</v>
      </c>
      <c r="D260" s="46" t="s">
        <v>112</v>
      </c>
      <c r="E260" s="46" t="s">
        <v>465</v>
      </c>
      <c r="F260" s="46" t="s">
        <v>135</v>
      </c>
      <c r="G260" s="46"/>
      <c r="H260" s="47"/>
      <c r="I260" s="51">
        <f t="shared" si="33"/>
        <v>814.3</v>
      </c>
      <c r="J260" s="51">
        <f t="shared" si="33"/>
        <v>-800</v>
      </c>
      <c r="K260" s="52">
        <f t="shared" si="33"/>
        <v>14.299999999999955</v>
      </c>
      <c r="L260" s="125"/>
      <c r="M260" s="125"/>
      <c r="N260" s="147"/>
      <c r="O260" s="146"/>
    </row>
    <row r="261" spans="1:15" s="39" customFormat="1" ht="30">
      <c r="A261" s="71" t="s">
        <v>138</v>
      </c>
      <c r="B261" s="46" t="s">
        <v>100</v>
      </c>
      <c r="C261" s="46" t="s">
        <v>70</v>
      </c>
      <c r="D261" s="46" t="s">
        <v>112</v>
      </c>
      <c r="E261" s="46" t="s">
        <v>465</v>
      </c>
      <c r="F261" s="46" t="s">
        <v>137</v>
      </c>
      <c r="G261" s="46"/>
      <c r="H261" s="47"/>
      <c r="I261" s="51">
        <f t="shared" si="33"/>
        <v>814.3</v>
      </c>
      <c r="J261" s="51">
        <f t="shared" si="33"/>
        <v>-800</v>
      </c>
      <c r="K261" s="52">
        <f t="shared" si="33"/>
        <v>14.299999999999955</v>
      </c>
      <c r="L261" s="125"/>
      <c r="M261" s="125"/>
      <c r="N261" s="147"/>
      <c r="O261" s="146"/>
    </row>
    <row r="262" spans="1:15" s="39" customFormat="1" ht="15.75">
      <c r="A262" s="72" t="s">
        <v>120</v>
      </c>
      <c r="B262" s="47" t="s">
        <v>100</v>
      </c>
      <c r="C262" s="47" t="s">
        <v>70</v>
      </c>
      <c r="D262" s="47" t="s">
        <v>112</v>
      </c>
      <c r="E262" s="47" t="s">
        <v>465</v>
      </c>
      <c r="F262" s="47" t="s">
        <v>137</v>
      </c>
      <c r="G262" s="47" t="s">
        <v>105</v>
      </c>
      <c r="H262" s="47"/>
      <c r="I262" s="53">
        <v>814.3</v>
      </c>
      <c r="J262" s="53">
        <v>-800</v>
      </c>
      <c r="K262" s="54">
        <f>I262+J262</f>
        <v>14.299999999999955</v>
      </c>
      <c r="L262" s="125"/>
      <c r="M262" s="125"/>
      <c r="N262" s="147"/>
      <c r="O262" s="146"/>
    </row>
    <row r="263" spans="1:15" s="39" customFormat="1" ht="62.25" customHeight="1">
      <c r="A263" s="161" t="s">
        <v>270</v>
      </c>
      <c r="B263" s="46" t="s">
        <v>100</v>
      </c>
      <c r="C263" s="46" t="s">
        <v>70</v>
      </c>
      <c r="D263" s="46" t="s">
        <v>112</v>
      </c>
      <c r="E263" s="46" t="s">
        <v>277</v>
      </c>
      <c r="F263" s="46"/>
      <c r="G263" s="46"/>
      <c r="H263" s="47"/>
      <c r="I263" s="51">
        <f aca="true" t="shared" si="34" ref="I263:K265">I264</f>
        <v>852.7</v>
      </c>
      <c r="J263" s="51">
        <f t="shared" si="34"/>
        <v>-30</v>
      </c>
      <c r="K263" s="52">
        <f t="shared" si="34"/>
        <v>822.7</v>
      </c>
      <c r="L263" s="125"/>
      <c r="M263" s="125"/>
      <c r="N263" s="147"/>
      <c r="O263" s="146"/>
    </row>
    <row r="264" spans="1:15" s="39" customFormat="1" ht="30">
      <c r="A264" s="161" t="s">
        <v>134</v>
      </c>
      <c r="B264" s="46" t="s">
        <v>100</v>
      </c>
      <c r="C264" s="46" t="s">
        <v>70</v>
      </c>
      <c r="D264" s="46" t="s">
        <v>112</v>
      </c>
      <c r="E264" s="46" t="s">
        <v>277</v>
      </c>
      <c r="F264" s="46" t="s">
        <v>135</v>
      </c>
      <c r="G264" s="46"/>
      <c r="H264" s="47"/>
      <c r="I264" s="51">
        <f t="shared" si="34"/>
        <v>852.7</v>
      </c>
      <c r="J264" s="51">
        <f t="shared" si="34"/>
        <v>-30</v>
      </c>
      <c r="K264" s="52">
        <f t="shared" si="34"/>
        <v>822.7</v>
      </c>
      <c r="L264" s="125"/>
      <c r="M264" s="125"/>
      <c r="N264" s="147"/>
      <c r="O264" s="146"/>
    </row>
    <row r="265" spans="1:15" s="39" customFormat="1" ht="30">
      <c r="A265" s="161" t="s">
        <v>138</v>
      </c>
      <c r="B265" s="46" t="s">
        <v>100</v>
      </c>
      <c r="C265" s="46" t="s">
        <v>70</v>
      </c>
      <c r="D265" s="46" t="s">
        <v>112</v>
      </c>
      <c r="E265" s="46" t="s">
        <v>277</v>
      </c>
      <c r="F265" s="46" t="s">
        <v>137</v>
      </c>
      <c r="G265" s="46"/>
      <c r="H265" s="47"/>
      <c r="I265" s="51">
        <f t="shared" si="34"/>
        <v>852.7</v>
      </c>
      <c r="J265" s="51">
        <f t="shared" si="34"/>
        <v>-30</v>
      </c>
      <c r="K265" s="52">
        <f t="shared" si="34"/>
        <v>822.7</v>
      </c>
      <c r="L265" s="125"/>
      <c r="M265" s="125"/>
      <c r="N265" s="147"/>
      <c r="O265" s="146"/>
    </row>
    <row r="266" spans="1:15" s="39" customFormat="1" ht="15">
      <c r="A266" s="169" t="s">
        <v>120</v>
      </c>
      <c r="B266" s="47" t="s">
        <v>100</v>
      </c>
      <c r="C266" s="47" t="s">
        <v>70</v>
      </c>
      <c r="D266" s="47" t="s">
        <v>112</v>
      </c>
      <c r="E266" s="47" t="s">
        <v>277</v>
      </c>
      <c r="F266" s="47" t="s">
        <v>137</v>
      </c>
      <c r="G266" s="47" t="s">
        <v>105</v>
      </c>
      <c r="H266" s="47"/>
      <c r="I266" s="53">
        <v>852.7</v>
      </c>
      <c r="J266" s="53">
        <v>-30</v>
      </c>
      <c r="K266" s="54">
        <f>I266+J266</f>
        <v>822.7</v>
      </c>
      <c r="L266" s="125"/>
      <c r="M266" s="125"/>
      <c r="N266" s="147"/>
      <c r="O266" s="146"/>
    </row>
    <row r="267" spans="1:15" s="39" customFormat="1" ht="15">
      <c r="A267" s="168" t="s">
        <v>57</v>
      </c>
      <c r="B267" s="48" t="s">
        <v>100</v>
      </c>
      <c r="C267" s="48" t="s">
        <v>73</v>
      </c>
      <c r="D267" s="48"/>
      <c r="E267" s="46"/>
      <c r="F267" s="46"/>
      <c r="G267" s="46"/>
      <c r="H267" s="46"/>
      <c r="I267" s="49">
        <f>I279+I268</f>
        <v>26092.7</v>
      </c>
      <c r="J267" s="49">
        <f>J279+J268</f>
        <v>0</v>
      </c>
      <c r="K267" s="49">
        <f>I267+J267</f>
        <v>26092.7</v>
      </c>
      <c r="L267" s="125"/>
      <c r="M267" s="125"/>
      <c r="N267" s="145"/>
      <c r="O267" s="144"/>
    </row>
    <row r="268" spans="1:15" s="39" customFormat="1" ht="15">
      <c r="A268" s="168" t="s">
        <v>123</v>
      </c>
      <c r="B268" s="48" t="s">
        <v>100</v>
      </c>
      <c r="C268" s="48" t="s">
        <v>73</v>
      </c>
      <c r="D268" s="48" t="s">
        <v>72</v>
      </c>
      <c r="E268" s="46"/>
      <c r="F268" s="46"/>
      <c r="G268" s="46"/>
      <c r="H268" s="46"/>
      <c r="I268" s="49">
        <f aca="true" t="shared" si="35" ref="I268:K277">I269</f>
        <v>25892.7</v>
      </c>
      <c r="J268" s="49">
        <f t="shared" si="35"/>
        <v>0</v>
      </c>
      <c r="K268" s="49">
        <f t="shared" si="35"/>
        <v>25892.7</v>
      </c>
      <c r="L268" s="125"/>
      <c r="M268" s="125"/>
      <c r="N268" s="145"/>
      <c r="O268" s="144"/>
    </row>
    <row r="269" spans="1:15" s="39" customFormat="1" ht="75">
      <c r="A269" s="71" t="s">
        <v>183</v>
      </c>
      <c r="B269" s="46" t="s">
        <v>100</v>
      </c>
      <c r="C269" s="46" t="s">
        <v>73</v>
      </c>
      <c r="D269" s="46" t="s">
        <v>72</v>
      </c>
      <c r="E269" s="46" t="s">
        <v>385</v>
      </c>
      <c r="F269" s="46"/>
      <c r="G269" s="46"/>
      <c r="H269" s="46"/>
      <c r="I269" s="52">
        <f t="shared" si="35"/>
        <v>25892.7</v>
      </c>
      <c r="J269" s="52">
        <f t="shared" si="35"/>
        <v>0</v>
      </c>
      <c r="K269" s="52">
        <f t="shared" si="35"/>
        <v>25892.7</v>
      </c>
      <c r="L269" s="125"/>
      <c r="M269" s="125"/>
      <c r="N269" s="145"/>
      <c r="O269" s="144"/>
    </row>
    <row r="270" spans="1:15" s="39" customFormat="1" ht="45">
      <c r="A270" s="161" t="s">
        <v>467</v>
      </c>
      <c r="B270" s="46" t="s">
        <v>100</v>
      </c>
      <c r="C270" s="46" t="s">
        <v>73</v>
      </c>
      <c r="D270" s="46" t="s">
        <v>72</v>
      </c>
      <c r="E270" s="46" t="s">
        <v>468</v>
      </c>
      <c r="F270" s="46"/>
      <c r="G270" s="46"/>
      <c r="H270" s="46"/>
      <c r="I270" s="52">
        <f>I275+I271</f>
        <v>25892.7</v>
      </c>
      <c r="J270" s="52">
        <f>J275+J271</f>
        <v>0</v>
      </c>
      <c r="K270" s="52">
        <f>K275+K271</f>
        <v>25892.7</v>
      </c>
      <c r="L270" s="125"/>
      <c r="M270" s="125"/>
      <c r="N270" s="145"/>
      <c r="O270" s="144"/>
    </row>
    <row r="271" spans="1:15" s="39" customFormat="1" ht="15.75">
      <c r="A271" s="71" t="s">
        <v>301</v>
      </c>
      <c r="B271" s="46" t="s">
        <v>100</v>
      </c>
      <c r="C271" s="46" t="s">
        <v>73</v>
      </c>
      <c r="D271" s="46" t="s">
        <v>72</v>
      </c>
      <c r="E271" s="46" t="s">
        <v>482</v>
      </c>
      <c r="F271" s="46"/>
      <c r="G271" s="46"/>
      <c r="H271" s="46"/>
      <c r="I271" s="52">
        <f aca="true" t="shared" si="36" ref="I271:K273">I272</f>
        <v>23814.4</v>
      </c>
      <c r="J271" s="52">
        <f t="shared" si="36"/>
        <v>0</v>
      </c>
      <c r="K271" s="52">
        <f t="shared" si="36"/>
        <v>23814.4</v>
      </c>
      <c r="L271" s="125"/>
      <c r="M271" s="125"/>
      <c r="N271" s="145"/>
      <c r="O271" s="144"/>
    </row>
    <row r="272" spans="1:15" s="39" customFormat="1" ht="30">
      <c r="A272" s="164" t="s">
        <v>417</v>
      </c>
      <c r="B272" s="46" t="s">
        <v>100</v>
      </c>
      <c r="C272" s="46" t="s">
        <v>73</v>
      </c>
      <c r="D272" s="46" t="s">
        <v>72</v>
      </c>
      <c r="E272" s="46" t="s">
        <v>482</v>
      </c>
      <c r="F272" s="46" t="s">
        <v>228</v>
      </c>
      <c r="G272" s="46"/>
      <c r="H272" s="46"/>
      <c r="I272" s="52">
        <f t="shared" si="36"/>
        <v>23814.4</v>
      </c>
      <c r="J272" s="52">
        <f t="shared" si="36"/>
        <v>0</v>
      </c>
      <c r="K272" s="52">
        <f t="shared" si="36"/>
        <v>23814.4</v>
      </c>
      <c r="L272" s="125"/>
      <c r="M272" s="125"/>
      <c r="N272" s="145"/>
      <c r="O272" s="144"/>
    </row>
    <row r="273" spans="1:15" s="39" customFormat="1" ht="15">
      <c r="A273" s="164" t="s">
        <v>258</v>
      </c>
      <c r="B273" s="46" t="s">
        <v>100</v>
      </c>
      <c r="C273" s="46" t="s">
        <v>73</v>
      </c>
      <c r="D273" s="46" t="s">
        <v>72</v>
      </c>
      <c r="E273" s="46" t="s">
        <v>482</v>
      </c>
      <c r="F273" s="46" t="s">
        <v>36</v>
      </c>
      <c r="G273" s="46"/>
      <c r="H273" s="46"/>
      <c r="I273" s="52">
        <f t="shared" si="36"/>
        <v>23814.4</v>
      </c>
      <c r="J273" s="52">
        <f t="shared" si="36"/>
        <v>0</v>
      </c>
      <c r="K273" s="52">
        <f t="shared" si="36"/>
        <v>23814.4</v>
      </c>
      <c r="L273" s="125"/>
      <c r="M273" s="125"/>
      <c r="N273" s="145"/>
      <c r="O273" s="144"/>
    </row>
    <row r="274" spans="1:15" s="39" customFormat="1" ht="15">
      <c r="A274" s="169" t="s">
        <v>121</v>
      </c>
      <c r="B274" s="47" t="s">
        <v>100</v>
      </c>
      <c r="C274" s="47" t="s">
        <v>73</v>
      </c>
      <c r="D274" s="47" t="s">
        <v>72</v>
      </c>
      <c r="E274" s="47" t="s">
        <v>482</v>
      </c>
      <c r="F274" s="47" t="s">
        <v>36</v>
      </c>
      <c r="G274" s="47" t="s">
        <v>106</v>
      </c>
      <c r="H274" s="46"/>
      <c r="I274" s="54">
        <v>23814.4</v>
      </c>
      <c r="J274" s="54">
        <v>0</v>
      </c>
      <c r="K274" s="54">
        <f>I274+J274</f>
        <v>23814.4</v>
      </c>
      <c r="L274" s="125"/>
      <c r="M274" s="125"/>
      <c r="N274" s="145"/>
      <c r="O274" s="144"/>
    </row>
    <row r="275" spans="1:15" s="39" customFormat="1" ht="15.75">
      <c r="A275" s="71" t="s">
        <v>301</v>
      </c>
      <c r="B275" s="46" t="s">
        <v>100</v>
      </c>
      <c r="C275" s="46" t="s">
        <v>73</v>
      </c>
      <c r="D275" s="46" t="s">
        <v>72</v>
      </c>
      <c r="E275" s="46" t="s">
        <v>469</v>
      </c>
      <c r="F275" s="46"/>
      <c r="G275" s="46"/>
      <c r="H275" s="46"/>
      <c r="I275" s="52">
        <f t="shared" si="35"/>
        <v>2078.3</v>
      </c>
      <c r="J275" s="52">
        <f t="shared" si="35"/>
        <v>0</v>
      </c>
      <c r="K275" s="52">
        <f t="shared" si="35"/>
        <v>2078.3</v>
      </c>
      <c r="L275" s="125"/>
      <c r="M275" s="125"/>
      <c r="N275" s="145"/>
      <c r="O275" s="144"/>
    </row>
    <row r="276" spans="1:15" s="39" customFormat="1" ht="30">
      <c r="A276" s="164" t="s">
        <v>417</v>
      </c>
      <c r="B276" s="46" t="s">
        <v>100</v>
      </c>
      <c r="C276" s="46" t="s">
        <v>73</v>
      </c>
      <c r="D276" s="46" t="s">
        <v>72</v>
      </c>
      <c r="E276" s="46" t="s">
        <v>469</v>
      </c>
      <c r="F276" s="46" t="s">
        <v>228</v>
      </c>
      <c r="G276" s="46"/>
      <c r="H276" s="46"/>
      <c r="I276" s="52">
        <f t="shared" si="35"/>
        <v>2078.3</v>
      </c>
      <c r="J276" s="52">
        <f t="shared" si="35"/>
        <v>0</v>
      </c>
      <c r="K276" s="52">
        <f t="shared" si="35"/>
        <v>2078.3</v>
      </c>
      <c r="L276" s="125"/>
      <c r="M276" s="125"/>
      <c r="N276" s="145"/>
      <c r="O276" s="144"/>
    </row>
    <row r="277" spans="1:15" s="39" customFormat="1" ht="15">
      <c r="A277" s="164" t="s">
        <v>258</v>
      </c>
      <c r="B277" s="46" t="s">
        <v>100</v>
      </c>
      <c r="C277" s="46" t="s">
        <v>73</v>
      </c>
      <c r="D277" s="46" t="s">
        <v>72</v>
      </c>
      <c r="E277" s="46" t="s">
        <v>469</v>
      </c>
      <c r="F277" s="46" t="s">
        <v>36</v>
      </c>
      <c r="G277" s="46"/>
      <c r="H277" s="46"/>
      <c r="I277" s="52">
        <f t="shared" si="35"/>
        <v>2078.3</v>
      </c>
      <c r="J277" s="52">
        <f t="shared" si="35"/>
        <v>0</v>
      </c>
      <c r="K277" s="52">
        <f t="shared" si="35"/>
        <v>2078.3</v>
      </c>
      <c r="L277" s="125"/>
      <c r="M277" s="125"/>
      <c r="N277" s="145"/>
      <c r="O277" s="144"/>
    </row>
    <row r="278" spans="1:15" s="39" customFormat="1" ht="15">
      <c r="A278" s="169" t="s">
        <v>120</v>
      </c>
      <c r="B278" s="47" t="s">
        <v>100</v>
      </c>
      <c r="C278" s="47" t="s">
        <v>73</v>
      </c>
      <c r="D278" s="47" t="s">
        <v>72</v>
      </c>
      <c r="E278" s="47" t="s">
        <v>469</v>
      </c>
      <c r="F278" s="47" t="s">
        <v>36</v>
      </c>
      <c r="G278" s="47" t="s">
        <v>105</v>
      </c>
      <c r="H278" s="46"/>
      <c r="I278" s="54">
        <v>2078.3</v>
      </c>
      <c r="J278" s="54">
        <v>0</v>
      </c>
      <c r="K278" s="54">
        <f>I278+J278</f>
        <v>2078.3</v>
      </c>
      <c r="L278" s="125"/>
      <c r="M278" s="125"/>
      <c r="N278" s="145"/>
      <c r="O278" s="144"/>
    </row>
    <row r="279" spans="1:42" s="28" customFormat="1" ht="28.5">
      <c r="A279" s="168" t="s">
        <v>89</v>
      </c>
      <c r="B279" s="48" t="s">
        <v>100</v>
      </c>
      <c r="C279" s="48" t="s">
        <v>73</v>
      </c>
      <c r="D279" s="48" t="s">
        <v>85</v>
      </c>
      <c r="E279" s="46"/>
      <c r="F279" s="46"/>
      <c r="G279" s="46"/>
      <c r="H279" s="46"/>
      <c r="I279" s="50">
        <f aca="true" t="shared" si="37" ref="I279:J283">I280</f>
        <v>200</v>
      </c>
      <c r="J279" s="50">
        <f t="shared" si="37"/>
        <v>0</v>
      </c>
      <c r="K279" s="49">
        <f t="shared" si="27"/>
        <v>200</v>
      </c>
      <c r="L279" s="125"/>
      <c r="M279" s="125"/>
      <c r="N279" s="129"/>
      <c r="O279" s="144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s="28" customFormat="1" ht="30">
      <c r="A280" s="161" t="s">
        <v>40</v>
      </c>
      <c r="B280" s="46" t="s">
        <v>100</v>
      </c>
      <c r="C280" s="46" t="s">
        <v>73</v>
      </c>
      <c r="D280" s="46" t="s">
        <v>85</v>
      </c>
      <c r="E280" s="46" t="s">
        <v>273</v>
      </c>
      <c r="F280" s="46"/>
      <c r="G280" s="46"/>
      <c r="H280" s="46"/>
      <c r="I280" s="51">
        <f t="shared" si="37"/>
        <v>200</v>
      </c>
      <c r="J280" s="51">
        <f t="shared" si="37"/>
        <v>0</v>
      </c>
      <c r="K280" s="52">
        <f>K281</f>
        <v>200</v>
      </c>
      <c r="L280" s="125"/>
      <c r="M280" s="125"/>
      <c r="N280" s="123"/>
      <c r="O280" s="146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1:42" s="28" customFormat="1" ht="60">
      <c r="A281" s="161" t="s">
        <v>235</v>
      </c>
      <c r="B281" s="46" t="s">
        <v>100</v>
      </c>
      <c r="C281" s="46" t="s">
        <v>73</v>
      </c>
      <c r="D281" s="46" t="s">
        <v>85</v>
      </c>
      <c r="E281" s="46" t="s">
        <v>415</v>
      </c>
      <c r="F281" s="46"/>
      <c r="G281" s="46"/>
      <c r="H281" s="46"/>
      <c r="I281" s="51">
        <f t="shared" si="37"/>
        <v>200</v>
      </c>
      <c r="J281" s="51">
        <f t="shared" si="37"/>
        <v>0</v>
      </c>
      <c r="K281" s="52">
        <f t="shared" si="27"/>
        <v>200</v>
      </c>
      <c r="L281" s="125"/>
      <c r="M281" s="125"/>
      <c r="N281" s="123"/>
      <c r="O281" s="146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1:42" s="28" customFormat="1" ht="30">
      <c r="A282" s="161" t="s">
        <v>134</v>
      </c>
      <c r="B282" s="46" t="s">
        <v>100</v>
      </c>
      <c r="C282" s="46" t="s">
        <v>73</v>
      </c>
      <c r="D282" s="46" t="s">
        <v>85</v>
      </c>
      <c r="E282" s="46" t="s">
        <v>415</v>
      </c>
      <c r="F282" s="46" t="s">
        <v>135</v>
      </c>
      <c r="G282" s="46"/>
      <c r="H282" s="46"/>
      <c r="I282" s="51">
        <f t="shared" si="37"/>
        <v>200</v>
      </c>
      <c r="J282" s="51">
        <f t="shared" si="37"/>
        <v>0</v>
      </c>
      <c r="K282" s="52">
        <f t="shared" si="27"/>
        <v>200</v>
      </c>
      <c r="L282" s="125"/>
      <c r="M282" s="125"/>
      <c r="N282" s="123"/>
      <c r="O282" s="146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1:42" s="28" customFormat="1" ht="30">
      <c r="A283" s="71" t="s">
        <v>138</v>
      </c>
      <c r="B283" s="46" t="s">
        <v>100</v>
      </c>
      <c r="C283" s="46" t="s">
        <v>73</v>
      </c>
      <c r="D283" s="46" t="s">
        <v>85</v>
      </c>
      <c r="E283" s="46" t="s">
        <v>415</v>
      </c>
      <c r="F283" s="46" t="s">
        <v>137</v>
      </c>
      <c r="G283" s="46"/>
      <c r="H283" s="46"/>
      <c r="I283" s="51">
        <f t="shared" si="37"/>
        <v>200</v>
      </c>
      <c r="J283" s="51">
        <f t="shared" si="37"/>
        <v>0</v>
      </c>
      <c r="K283" s="52">
        <f t="shared" si="27"/>
        <v>200</v>
      </c>
      <c r="L283" s="125"/>
      <c r="M283" s="125"/>
      <c r="N283" s="123"/>
      <c r="O283" s="146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1:42" s="28" customFormat="1" ht="18">
      <c r="A284" s="72" t="s">
        <v>120</v>
      </c>
      <c r="B284" s="47" t="s">
        <v>100</v>
      </c>
      <c r="C284" s="47" t="s">
        <v>73</v>
      </c>
      <c r="D284" s="47" t="s">
        <v>85</v>
      </c>
      <c r="E284" s="47" t="s">
        <v>415</v>
      </c>
      <c r="F284" s="47" t="s">
        <v>137</v>
      </c>
      <c r="G284" s="47" t="s">
        <v>105</v>
      </c>
      <c r="H284" s="47"/>
      <c r="I284" s="53">
        <v>200</v>
      </c>
      <c r="J284" s="53">
        <v>0</v>
      </c>
      <c r="K284" s="54">
        <f t="shared" si="27"/>
        <v>200</v>
      </c>
      <c r="L284" s="125"/>
      <c r="M284" s="125"/>
      <c r="N284" s="147"/>
      <c r="O284" s="146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1:42" s="28" customFormat="1" ht="21" customHeight="1">
      <c r="A285" s="168" t="s">
        <v>58</v>
      </c>
      <c r="B285" s="48" t="s">
        <v>100</v>
      </c>
      <c r="C285" s="48" t="s">
        <v>75</v>
      </c>
      <c r="D285" s="46"/>
      <c r="E285" s="46"/>
      <c r="F285" s="46"/>
      <c r="G285" s="46"/>
      <c r="H285" s="46"/>
      <c r="I285" s="50">
        <f>I286+I292</f>
        <v>2841</v>
      </c>
      <c r="J285" s="50">
        <f>J286+J292</f>
        <v>0</v>
      </c>
      <c r="K285" s="49">
        <f t="shared" si="27"/>
        <v>2841</v>
      </c>
      <c r="L285" s="125"/>
      <c r="M285" s="125"/>
      <c r="N285" s="129"/>
      <c r="O285" s="144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1:42" s="28" customFormat="1" ht="18">
      <c r="A286" s="168" t="s">
        <v>59</v>
      </c>
      <c r="B286" s="48" t="s">
        <v>100</v>
      </c>
      <c r="C286" s="48" t="s">
        <v>75</v>
      </c>
      <c r="D286" s="48" t="s">
        <v>70</v>
      </c>
      <c r="E286" s="46"/>
      <c r="F286" s="46"/>
      <c r="G286" s="46"/>
      <c r="H286" s="46"/>
      <c r="I286" s="50">
        <f aca="true" t="shared" si="38" ref="I286:J290">I287</f>
        <v>2066</v>
      </c>
      <c r="J286" s="50">
        <f t="shared" si="38"/>
        <v>0</v>
      </c>
      <c r="K286" s="49">
        <f t="shared" si="27"/>
        <v>2066</v>
      </c>
      <c r="L286" s="125"/>
      <c r="M286" s="125"/>
      <c r="N286" s="129"/>
      <c r="O286" s="144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1:42" s="28" customFormat="1" ht="30">
      <c r="A287" s="161" t="s">
        <v>40</v>
      </c>
      <c r="B287" s="46" t="s">
        <v>100</v>
      </c>
      <c r="C287" s="46" t="s">
        <v>75</v>
      </c>
      <c r="D287" s="46" t="s">
        <v>70</v>
      </c>
      <c r="E287" s="46" t="s">
        <v>273</v>
      </c>
      <c r="F287" s="46"/>
      <c r="G287" s="46"/>
      <c r="H287" s="46"/>
      <c r="I287" s="51">
        <f t="shared" si="38"/>
        <v>2066</v>
      </c>
      <c r="J287" s="51">
        <f t="shared" si="38"/>
        <v>0</v>
      </c>
      <c r="K287" s="52">
        <f aca="true" t="shared" si="39" ref="K287:K359">I287+J287</f>
        <v>2066</v>
      </c>
      <c r="L287" s="125"/>
      <c r="M287" s="125"/>
      <c r="N287" s="123"/>
      <c r="O287" s="146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1:42" s="28" customFormat="1" ht="60">
      <c r="A288" s="161" t="s">
        <v>449</v>
      </c>
      <c r="B288" s="46" t="s">
        <v>100</v>
      </c>
      <c r="C288" s="46" t="s">
        <v>75</v>
      </c>
      <c r="D288" s="46" t="s">
        <v>70</v>
      </c>
      <c r="E288" s="46" t="s">
        <v>414</v>
      </c>
      <c r="F288" s="46"/>
      <c r="G288" s="46"/>
      <c r="H288" s="46"/>
      <c r="I288" s="51">
        <f t="shared" si="38"/>
        <v>2066</v>
      </c>
      <c r="J288" s="51">
        <f t="shared" si="38"/>
        <v>0</v>
      </c>
      <c r="K288" s="52">
        <f t="shared" si="39"/>
        <v>2066</v>
      </c>
      <c r="L288" s="125"/>
      <c r="M288" s="125"/>
      <c r="N288" s="123"/>
      <c r="O288" s="146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1:42" s="28" customFormat="1" ht="30">
      <c r="A289" s="161" t="s">
        <v>134</v>
      </c>
      <c r="B289" s="46" t="s">
        <v>100</v>
      </c>
      <c r="C289" s="46" t="s">
        <v>75</v>
      </c>
      <c r="D289" s="46" t="s">
        <v>70</v>
      </c>
      <c r="E289" s="46" t="s">
        <v>414</v>
      </c>
      <c r="F289" s="46" t="s">
        <v>135</v>
      </c>
      <c r="G289" s="46"/>
      <c r="H289" s="46"/>
      <c r="I289" s="51">
        <f t="shared" si="38"/>
        <v>2066</v>
      </c>
      <c r="J289" s="51">
        <f t="shared" si="38"/>
        <v>0</v>
      </c>
      <c r="K289" s="52">
        <f t="shared" si="39"/>
        <v>2066</v>
      </c>
      <c r="L289" s="125"/>
      <c r="M289" s="125"/>
      <c r="N289" s="123"/>
      <c r="O289" s="146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1:42" s="28" customFormat="1" ht="30">
      <c r="A290" s="71" t="s">
        <v>138</v>
      </c>
      <c r="B290" s="46" t="s">
        <v>100</v>
      </c>
      <c r="C290" s="46" t="s">
        <v>75</v>
      </c>
      <c r="D290" s="46" t="s">
        <v>70</v>
      </c>
      <c r="E290" s="46" t="s">
        <v>414</v>
      </c>
      <c r="F290" s="46" t="s">
        <v>137</v>
      </c>
      <c r="G290" s="46"/>
      <c r="H290" s="46"/>
      <c r="I290" s="51">
        <f t="shared" si="38"/>
        <v>2066</v>
      </c>
      <c r="J290" s="51">
        <f t="shared" si="38"/>
        <v>0</v>
      </c>
      <c r="K290" s="52">
        <f t="shared" si="39"/>
        <v>2066</v>
      </c>
      <c r="L290" s="125"/>
      <c r="M290" s="125"/>
      <c r="N290" s="123"/>
      <c r="O290" s="146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1:42" s="28" customFormat="1" ht="18">
      <c r="A291" s="72" t="s">
        <v>120</v>
      </c>
      <c r="B291" s="47" t="s">
        <v>100</v>
      </c>
      <c r="C291" s="47" t="s">
        <v>75</v>
      </c>
      <c r="D291" s="47" t="s">
        <v>70</v>
      </c>
      <c r="E291" s="47" t="s">
        <v>414</v>
      </c>
      <c r="F291" s="47" t="s">
        <v>137</v>
      </c>
      <c r="G291" s="47" t="s">
        <v>105</v>
      </c>
      <c r="H291" s="47"/>
      <c r="I291" s="53">
        <v>2066</v>
      </c>
      <c r="J291" s="53">
        <v>0</v>
      </c>
      <c r="K291" s="54">
        <f t="shared" si="39"/>
        <v>2066</v>
      </c>
      <c r="L291" s="125"/>
      <c r="M291" s="125"/>
      <c r="N291" s="147"/>
      <c r="O291" s="146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1:42" s="28" customFormat="1" ht="18">
      <c r="A292" s="71" t="s">
        <v>239</v>
      </c>
      <c r="B292" s="48" t="s">
        <v>100</v>
      </c>
      <c r="C292" s="48" t="s">
        <v>75</v>
      </c>
      <c r="D292" s="48" t="s">
        <v>71</v>
      </c>
      <c r="E292" s="47"/>
      <c r="F292" s="47"/>
      <c r="G292" s="47"/>
      <c r="H292" s="47"/>
      <c r="I292" s="50">
        <f>I298+I293</f>
        <v>775</v>
      </c>
      <c r="J292" s="50">
        <f>J298+J293</f>
        <v>0</v>
      </c>
      <c r="K292" s="49">
        <f t="shared" si="39"/>
        <v>775</v>
      </c>
      <c r="L292" s="125"/>
      <c r="M292" s="125"/>
      <c r="N292" s="129"/>
      <c r="O292" s="144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1:42" s="28" customFormat="1" ht="30">
      <c r="A293" s="161" t="s">
        <v>40</v>
      </c>
      <c r="B293" s="48"/>
      <c r="C293" s="48"/>
      <c r="D293" s="48"/>
      <c r="E293" s="47"/>
      <c r="F293" s="47"/>
      <c r="G293" s="47"/>
      <c r="H293" s="47"/>
      <c r="I293" s="51">
        <f aca="true" t="shared" si="40" ref="I293:K296">I294</f>
        <v>375</v>
      </c>
      <c r="J293" s="51">
        <f t="shared" si="40"/>
        <v>0</v>
      </c>
      <c r="K293" s="52">
        <f t="shared" si="40"/>
        <v>375</v>
      </c>
      <c r="L293" s="125"/>
      <c r="M293" s="125"/>
      <c r="N293" s="129"/>
      <c r="O293" s="144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1:42" s="28" customFormat="1" ht="60.75" customHeight="1">
      <c r="A294" s="161" t="s">
        <v>270</v>
      </c>
      <c r="B294" s="46" t="s">
        <v>100</v>
      </c>
      <c r="C294" s="46" t="s">
        <v>75</v>
      </c>
      <c r="D294" s="46" t="s">
        <v>71</v>
      </c>
      <c r="E294" s="46" t="s">
        <v>277</v>
      </c>
      <c r="F294" s="46"/>
      <c r="G294" s="46"/>
      <c r="H294" s="47"/>
      <c r="I294" s="51">
        <f t="shared" si="40"/>
        <v>375</v>
      </c>
      <c r="J294" s="51">
        <f t="shared" si="40"/>
        <v>0</v>
      </c>
      <c r="K294" s="52">
        <f t="shared" si="40"/>
        <v>375</v>
      </c>
      <c r="L294" s="125"/>
      <c r="M294" s="125"/>
      <c r="N294" s="129"/>
      <c r="O294" s="144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1:42" s="28" customFormat="1" ht="30">
      <c r="A295" s="161" t="s">
        <v>134</v>
      </c>
      <c r="B295" s="46" t="s">
        <v>100</v>
      </c>
      <c r="C295" s="46" t="s">
        <v>75</v>
      </c>
      <c r="D295" s="46" t="s">
        <v>71</v>
      </c>
      <c r="E295" s="46" t="s">
        <v>277</v>
      </c>
      <c r="F295" s="46" t="s">
        <v>135</v>
      </c>
      <c r="G295" s="46"/>
      <c r="H295" s="47"/>
      <c r="I295" s="51">
        <f t="shared" si="40"/>
        <v>375</v>
      </c>
      <c r="J295" s="51">
        <f t="shared" si="40"/>
        <v>0</v>
      </c>
      <c r="K295" s="52">
        <f t="shared" si="40"/>
        <v>375</v>
      </c>
      <c r="L295" s="125"/>
      <c r="M295" s="125"/>
      <c r="N295" s="129"/>
      <c r="O295" s="144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1:42" s="28" customFormat="1" ht="30">
      <c r="A296" s="161" t="s">
        <v>138</v>
      </c>
      <c r="B296" s="46" t="s">
        <v>100</v>
      </c>
      <c r="C296" s="46" t="s">
        <v>75</v>
      </c>
      <c r="D296" s="46" t="s">
        <v>71</v>
      </c>
      <c r="E296" s="46" t="s">
        <v>277</v>
      </c>
      <c r="F296" s="46" t="s">
        <v>137</v>
      </c>
      <c r="G296" s="46"/>
      <c r="H296" s="47"/>
      <c r="I296" s="51">
        <f t="shared" si="40"/>
        <v>375</v>
      </c>
      <c r="J296" s="51">
        <f t="shared" si="40"/>
        <v>0</v>
      </c>
      <c r="K296" s="52">
        <f t="shared" si="40"/>
        <v>375</v>
      </c>
      <c r="L296" s="125"/>
      <c r="M296" s="125"/>
      <c r="N296" s="129"/>
      <c r="O296" s="144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1:42" s="28" customFormat="1" ht="18">
      <c r="A297" s="169" t="s">
        <v>120</v>
      </c>
      <c r="B297" s="47" t="s">
        <v>100</v>
      </c>
      <c r="C297" s="47" t="s">
        <v>75</v>
      </c>
      <c r="D297" s="47" t="s">
        <v>71</v>
      </c>
      <c r="E297" s="47" t="s">
        <v>277</v>
      </c>
      <c r="F297" s="47" t="s">
        <v>137</v>
      </c>
      <c r="G297" s="47" t="s">
        <v>105</v>
      </c>
      <c r="H297" s="47"/>
      <c r="I297" s="53">
        <v>375</v>
      </c>
      <c r="J297" s="53">
        <v>0</v>
      </c>
      <c r="K297" s="54">
        <f>I297+J297</f>
        <v>375</v>
      </c>
      <c r="L297" s="125"/>
      <c r="M297" s="125"/>
      <c r="N297" s="129"/>
      <c r="O297" s="144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1:42" s="28" customFormat="1" ht="60">
      <c r="A298" s="71" t="s">
        <v>185</v>
      </c>
      <c r="B298" s="46" t="s">
        <v>100</v>
      </c>
      <c r="C298" s="46" t="s">
        <v>75</v>
      </c>
      <c r="D298" s="46" t="s">
        <v>71</v>
      </c>
      <c r="E298" s="46" t="s">
        <v>372</v>
      </c>
      <c r="F298" s="47"/>
      <c r="G298" s="47"/>
      <c r="H298" s="47"/>
      <c r="I298" s="51">
        <f aca="true" t="shared" si="41" ref="I298:J302">I299</f>
        <v>400</v>
      </c>
      <c r="J298" s="51">
        <f t="shared" si="41"/>
        <v>0</v>
      </c>
      <c r="K298" s="52">
        <f t="shared" si="39"/>
        <v>400</v>
      </c>
      <c r="L298" s="125"/>
      <c r="M298" s="125"/>
      <c r="N298" s="123"/>
      <c r="O298" s="146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1:42" s="28" customFormat="1" ht="45">
      <c r="A299" s="71" t="s">
        <v>373</v>
      </c>
      <c r="B299" s="46" t="s">
        <v>100</v>
      </c>
      <c r="C299" s="46" t="s">
        <v>75</v>
      </c>
      <c r="D299" s="46" t="s">
        <v>71</v>
      </c>
      <c r="E299" s="46" t="s">
        <v>374</v>
      </c>
      <c r="F299" s="47"/>
      <c r="G299" s="47"/>
      <c r="H299" s="47"/>
      <c r="I299" s="51">
        <f t="shared" si="41"/>
        <v>400</v>
      </c>
      <c r="J299" s="51">
        <f t="shared" si="41"/>
        <v>0</v>
      </c>
      <c r="K299" s="52">
        <f t="shared" si="39"/>
        <v>400</v>
      </c>
      <c r="L299" s="125"/>
      <c r="M299" s="125"/>
      <c r="N299" s="123"/>
      <c r="O299" s="146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1:42" s="28" customFormat="1" ht="18">
      <c r="A300" s="71" t="s">
        <v>301</v>
      </c>
      <c r="B300" s="46" t="s">
        <v>100</v>
      </c>
      <c r="C300" s="46" t="s">
        <v>75</v>
      </c>
      <c r="D300" s="46" t="s">
        <v>71</v>
      </c>
      <c r="E300" s="46" t="s">
        <v>375</v>
      </c>
      <c r="F300" s="47"/>
      <c r="G300" s="47"/>
      <c r="H300" s="47"/>
      <c r="I300" s="51">
        <f t="shared" si="41"/>
        <v>400</v>
      </c>
      <c r="J300" s="51">
        <f t="shared" si="41"/>
        <v>0</v>
      </c>
      <c r="K300" s="52">
        <f t="shared" si="39"/>
        <v>400</v>
      </c>
      <c r="L300" s="125"/>
      <c r="M300" s="125"/>
      <c r="N300" s="123"/>
      <c r="O300" s="146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1:42" s="28" customFormat="1" ht="30">
      <c r="A301" s="161" t="s">
        <v>134</v>
      </c>
      <c r="B301" s="46" t="s">
        <v>100</v>
      </c>
      <c r="C301" s="46" t="s">
        <v>75</v>
      </c>
      <c r="D301" s="46" t="s">
        <v>71</v>
      </c>
      <c r="E301" s="46" t="s">
        <v>375</v>
      </c>
      <c r="F301" s="46" t="s">
        <v>135</v>
      </c>
      <c r="G301" s="46"/>
      <c r="H301" s="47"/>
      <c r="I301" s="51">
        <f t="shared" si="41"/>
        <v>400</v>
      </c>
      <c r="J301" s="51">
        <f t="shared" si="41"/>
        <v>0</v>
      </c>
      <c r="K301" s="52">
        <f t="shared" si="39"/>
        <v>400</v>
      </c>
      <c r="L301" s="125"/>
      <c r="M301" s="125"/>
      <c r="N301" s="123"/>
      <c r="O301" s="146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1:42" s="28" customFormat="1" ht="30">
      <c r="A302" s="71" t="s">
        <v>138</v>
      </c>
      <c r="B302" s="46" t="s">
        <v>100</v>
      </c>
      <c r="C302" s="46" t="s">
        <v>75</v>
      </c>
      <c r="D302" s="46" t="s">
        <v>71</v>
      </c>
      <c r="E302" s="46" t="s">
        <v>375</v>
      </c>
      <c r="F302" s="46" t="s">
        <v>137</v>
      </c>
      <c r="G302" s="46"/>
      <c r="H302" s="47"/>
      <c r="I302" s="51">
        <f t="shared" si="41"/>
        <v>400</v>
      </c>
      <c r="J302" s="51">
        <f t="shared" si="41"/>
        <v>0</v>
      </c>
      <c r="K302" s="52">
        <f t="shared" si="39"/>
        <v>400</v>
      </c>
      <c r="L302" s="125"/>
      <c r="M302" s="125"/>
      <c r="N302" s="123"/>
      <c r="O302" s="146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1:42" s="28" customFormat="1" ht="18">
      <c r="A303" s="169" t="s">
        <v>120</v>
      </c>
      <c r="B303" s="47" t="s">
        <v>100</v>
      </c>
      <c r="C303" s="47" t="s">
        <v>75</v>
      </c>
      <c r="D303" s="47" t="s">
        <v>71</v>
      </c>
      <c r="E303" s="47" t="s">
        <v>375</v>
      </c>
      <c r="F303" s="47" t="s">
        <v>137</v>
      </c>
      <c r="G303" s="47" t="s">
        <v>105</v>
      </c>
      <c r="H303" s="47"/>
      <c r="I303" s="53">
        <v>400</v>
      </c>
      <c r="J303" s="53">
        <v>0</v>
      </c>
      <c r="K303" s="54">
        <f t="shared" si="39"/>
        <v>400</v>
      </c>
      <c r="L303" s="125"/>
      <c r="M303" s="125"/>
      <c r="N303" s="147"/>
      <c r="O303" s="146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1:42" s="28" customFormat="1" ht="18">
      <c r="A304" s="168" t="s">
        <v>61</v>
      </c>
      <c r="B304" s="48" t="s">
        <v>100</v>
      </c>
      <c r="C304" s="48" t="s">
        <v>77</v>
      </c>
      <c r="D304" s="48"/>
      <c r="E304" s="48"/>
      <c r="F304" s="48"/>
      <c r="G304" s="48"/>
      <c r="H304" s="47"/>
      <c r="I304" s="51">
        <f aca="true" t="shared" si="42" ref="I304:J307">I305</f>
        <v>82105.3</v>
      </c>
      <c r="J304" s="51">
        <f t="shared" si="42"/>
        <v>0</v>
      </c>
      <c r="K304" s="52">
        <f t="shared" si="39"/>
        <v>82105.3</v>
      </c>
      <c r="L304" s="125"/>
      <c r="M304" s="125"/>
      <c r="N304" s="123"/>
      <c r="O304" s="146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1:42" s="28" customFormat="1" ht="18">
      <c r="A305" s="170" t="s">
        <v>63</v>
      </c>
      <c r="B305" s="48" t="s">
        <v>100</v>
      </c>
      <c r="C305" s="48" t="s">
        <v>77</v>
      </c>
      <c r="D305" s="48" t="s">
        <v>76</v>
      </c>
      <c r="E305" s="48"/>
      <c r="F305" s="48"/>
      <c r="G305" s="48"/>
      <c r="H305" s="47"/>
      <c r="I305" s="51">
        <f t="shared" si="42"/>
        <v>82105.3</v>
      </c>
      <c r="J305" s="51">
        <f t="shared" si="42"/>
        <v>0</v>
      </c>
      <c r="K305" s="52">
        <f t="shared" si="39"/>
        <v>82105.3</v>
      </c>
      <c r="L305" s="125"/>
      <c r="M305" s="125"/>
      <c r="N305" s="123"/>
      <c r="O305" s="146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1:42" s="28" customFormat="1" ht="45">
      <c r="A306" s="161" t="s">
        <v>182</v>
      </c>
      <c r="B306" s="46" t="s">
        <v>100</v>
      </c>
      <c r="C306" s="46" t="s">
        <v>77</v>
      </c>
      <c r="D306" s="46" t="s">
        <v>76</v>
      </c>
      <c r="E306" s="46" t="s">
        <v>279</v>
      </c>
      <c r="F306" s="48"/>
      <c r="G306" s="48"/>
      <c r="H306" s="47"/>
      <c r="I306" s="51">
        <f t="shared" si="42"/>
        <v>82105.3</v>
      </c>
      <c r="J306" s="51">
        <f t="shared" si="42"/>
        <v>0</v>
      </c>
      <c r="K306" s="52">
        <f t="shared" si="39"/>
        <v>82105.3</v>
      </c>
      <c r="L306" s="125"/>
      <c r="M306" s="125"/>
      <c r="N306" s="123"/>
      <c r="O306" s="146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1:42" s="28" customFormat="1" ht="60">
      <c r="A307" s="71" t="s">
        <v>178</v>
      </c>
      <c r="B307" s="46" t="s">
        <v>100</v>
      </c>
      <c r="C307" s="46" t="s">
        <v>77</v>
      </c>
      <c r="D307" s="46" t="s">
        <v>76</v>
      </c>
      <c r="E307" s="46" t="s">
        <v>24</v>
      </c>
      <c r="F307" s="47"/>
      <c r="G307" s="47"/>
      <c r="H307" s="47"/>
      <c r="I307" s="51">
        <f t="shared" si="42"/>
        <v>82105.3</v>
      </c>
      <c r="J307" s="51">
        <f t="shared" si="42"/>
        <v>0</v>
      </c>
      <c r="K307" s="52">
        <f t="shared" si="39"/>
        <v>82105.3</v>
      </c>
      <c r="L307" s="125"/>
      <c r="M307" s="125"/>
      <c r="N307" s="123"/>
      <c r="O307" s="146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1:42" s="28" customFormat="1" ht="90">
      <c r="A308" s="71" t="s">
        <v>426</v>
      </c>
      <c r="B308" s="46" t="s">
        <v>100</v>
      </c>
      <c r="C308" s="46" t="s">
        <v>77</v>
      </c>
      <c r="D308" s="46" t="s">
        <v>76</v>
      </c>
      <c r="E308" s="46" t="s">
        <v>427</v>
      </c>
      <c r="F308" s="47"/>
      <c r="G308" s="47"/>
      <c r="H308" s="47"/>
      <c r="I308" s="51">
        <f>I309+I313</f>
        <v>82105.3</v>
      </c>
      <c r="J308" s="51">
        <f>J309+J313</f>
        <v>0</v>
      </c>
      <c r="K308" s="52">
        <f t="shared" si="39"/>
        <v>82105.3</v>
      </c>
      <c r="L308" s="125"/>
      <c r="M308" s="125"/>
      <c r="N308" s="123"/>
      <c r="O308" s="146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1:42" s="28" customFormat="1" ht="18">
      <c r="A309" s="71" t="s">
        <v>301</v>
      </c>
      <c r="B309" s="46" t="s">
        <v>100</v>
      </c>
      <c r="C309" s="46" t="s">
        <v>77</v>
      </c>
      <c r="D309" s="46" t="s">
        <v>76</v>
      </c>
      <c r="E309" s="46" t="s">
        <v>428</v>
      </c>
      <c r="F309" s="47"/>
      <c r="G309" s="47"/>
      <c r="H309" s="47"/>
      <c r="I309" s="51">
        <f aca="true" t="shared" si="43" ref="I309:J311">I310</f>
        <v>78000</v>
      </c>
      <c r="J309" s="51">
        <f t="shared" si="43"/>
        <v>0</v>
      </c>
      <c r="K309" s="52">
        <f t="shared" si="39"/>
        <v>78000</v>
      </c>
      <c r="L309" s="125"/>
      <c r="M309" s="125"/>
      <c r="N309" s="123"/>
      <c r="O309" s="146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1:42" s="28" customFormat="1" ht="30">
      <c r="A310" s="161" t="s">
        <v>417</v>
      </c>
      <c r="B310" s="46" t="s">
        <v>100</v>
      </c>
      <c r="C310" s="46" t="s">
        <v>77</v>
      </c>
      <c r="D310" s="46" t="s">
        <v>76</v>
      </c>
      <c r="E310" s="46" t="s">
        <v>428</v>
      </c>
      <c r="F310" s="46" t="s">
        <v>228</v>
      </c>
      <c r="G310" s="47"/>
      <c r="H310" s="47"/>
      <c r="I310" s="51">
        <f t="shared" si="43"/>
        <v>78000</v>
      </c>
      <c r="J310" s="51">
        <f t="shared" si="43"/>
        <v>0</v>
      </c>
      <c r="K310" s="52">
        <f t="shared" si="39"/>
        <v>78000</v>
      </c>
      <c r="L310" s="125"/>
      <c r="M310" s="125"/>
      <c r="N310" s="123"/>
      <c r="O310" s="146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1:42" s="28" customFormat="1" ht="18">
      <c r="A311" s="161" t="s">
        <v>258</v>
      </c>
      <c r="B311" s="46" t="s">
        <v>100</v>
      </c>
      <c r="C311" s="46" t="s">
        <v>77</v>
      </c>
      <c r="D311" s="46" t="s">
        <v>76</v>
      </c>
      <c r="E311" s="46" t="s">
        <v>428</v>
      </c>
      <c r="F311" s="46" t="s">
        <v>36</v>
      </c>
      <c r="G311" s="47"/>
      <c r="H311" s="47"/>
      <c r="I311" s="51">
        <f t="shared" si="43"/>
        <v>78000</v>
      </c>
      <c r="J311" s="51">
        <f t="shared" si="43"/>
        <v>0</v>
      </c>
      <c r="K311" s="52">
        <f t="shared" si="39"/>
        <v>78000</v>
      </c>
      <c r="L311" s="125"/>
      <c r="M311" s="125"/>
      <c r="N311" s="123"/>
      <c r="O311" s="146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s="28" customFormat="1" ht="18">
      <c r="A312" s="72" t="s">
        <v>121</v>
      </c>
      <c r="B312" s="47" t="s">
        <v>100</v>
      </c>
      <c r="C312" s="47" t="s">
        <v>77</v>
      </c>
      <c r="D312" s="47" t="s">
        <v>76</v>
      </c>
      <c r="E312" s="47" t="s">
        <v>428</v>
      </c>
      <c r="F312" s="47" t="s">
        <v>36</v>
      </c>
      <c r="G312" s="47" t="s">
        <v>106</v>
      </c>
      <c r="H312" s="47"/>
      <c r="I312" s="53">
        <v>78000</v>
      </c>
      <c r="J312" s="53">
        <v>0</v>
      </c>
      <c r="K312" s="54">
        <f t="shared" si="39"/>
        <v>78000</v>
      </c>
      <c r="L312" s="125"/>
      <c r="M312" s="125"/>
      <c r="N312" s="147"/>
      <c r="O312" s="146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s="28" customFormat="1" ht="18">
      <c r="A313" s="71" t="s">
        <v>301</v>
      </c>
      <c r="B313" s="46" t="s">
        <v>100</v>
      </c>
      <c r="C313" s="46" t="s">
        <v>77</v>
      </c>
      <c r="D313" s="46" t="s">
        <v>76</v>
      </c>
      <c r="E313" s="46" t="s">
        <v>429</v>
      </c>
      <c r="F313" s="47"/>
      <c r="G313" s="47"/>
      <c r="H313" s="47"/>
      <c r="I313" s="51">
        <f aca="true" t="shared" si="44" ref="I313:J315">I314</f>
        <v>4105.3</v>
      </c>
      <c r="J313" s="51">
        <f t="shared" si="44"/>
        <v>0</v>
      </c>
      <c r="K313" s="52">
        <f t="shared" si="39"/>
        <v>4105.3</v>
      </c>
      <c r="L313" s="125"/>
      <c r="M313" s="125"/>
      <c r="N313" s="123"/>
      <c r="O313" s="146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s="28" customFormat="1" ht="30">
      <c r="A314" s="161" t="s">
        <v>417</v>
      </c>
      <c r="B314" s="46" t="s">
        <v>100</v>
      </c>
      <c r="C314" s="46" t="s">
        <v>77</v>
      </c>
      <c r="D314" s="46" t="s">
        <v>76</v>
      </c>
      <c r="E314" s="46" t="s">
        <v>429</v>
      </c>
      <c r="F314" s="46" t="s">
        <v>228</v>
      </c>
      <c r="G314" s="47"/>
      <c r="H314" s="47"/>
      <c r="I314" s="51">
        <f t="shared" si="44"/>
        <v>4105.3</v>
      </c>
      <c r="J314" s="51">
        <f t="shared" si="44"/>
        <v>0</v>
      </c>
      <c r="K314" s="52">
        <f t="shared" si="39"/>
        <v>4105.3</v>
      </c>
      <c r="L314" s="125"/>
      <c r="M314" s="125"/>
      <c r="N314" s="123"/>
      <c r="O314" s="146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s="28" customFormat="1" ht="18">
      <c r="A315" s="161" t="s">
        <v>258</v>
      </c>
      <c r="B315" s="46" t="s">
        <v>100</v>
      </c>
      <c r="C315" s="46" t="s">
        <v>77</v>
      </c>
      <c r="D315" s="46" t="s">
        <v>76</v>
      </c>
      <c r="E315" s="46" t="s">
        <v>429</v>
      </c>
      <c r="F315" s="46" t="s">
        <v>36</v>
      </c>
      <c r="G315" s="47"/>
      <c r="H315" s="47"/>
      <c r="I315" s="51">
        <f t="shared" si="44"/>
        <v>4105.3</v>
      </c>
      <c r="J315" s="51">
        <f t="shared" si="44"/>
        <v>0</v>
      </c>
      <c r="K315" s="52">
        <f t="shared" si="39"/>
        <v>4105.3</v>
      </c>
      <c r="L315" s="125"/>
      <c r="M315" s="125"/>
      <c r="N315" s="123"/>
      <c r="O315" s="146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1:42" s="28" customFormat="1" ht="18">
      <c r="A316" s="72" t="s">
        <v>120</v>
      </c>
      <c r="B316" s="47" t="s">
        <v>100</v>
      </c>
      <c r="C316" s="47" t="s">
        <v>77</v>
      </c>
      <c r="D316" s="47" t="s">
        <v>76</v>
      </c>
      <c r="E316" s="47" t="s">
        <v>429</v>
      </c>
      <c r="F316" s="47" t="s">
        <v>36</v>
      </c>
      <c r="G316" s="47" t="s">
        <v>105</v>
      </c>
      <c r="H316" s="47"/>
      <c r="I316" s="53">
        <v>4105.3</v>
      </c>
      <c r="J316" s="53">
        <v>0</v>
      </c>
      <c r="K316" s="52">
        <f t="shared" si="39"/>
        <v>4105.3</v>
      </c>
      <c r="L316" s="125"/>
      <c r="M316" s="125"/>
      <c r="N316" s="147"/>
      <c r="O316" s="146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s="28" customFormat="1" ht="18">
      <c r="A317" s="76" t="s">
        <v>67</v>
      </c>
      <c r="B317" s="48" t="s">
        <v>100</v>
      </c>
      <c r="C317" s="48" t="s">
        <v>84</v>
      </c>
      <c r="D317" s="48"/>
      <c r="E317" s="48"/>
      <c r="F317" s="48"/>
      <c r="G317" s="48"/>
      <c r="H317" s="48"/>
      <c r="I317" s="50">
        <f aca="true" t="shared" si="45" ref="I317:J322">I318</f>
        <v>3793.8</v>
      </c>
      <c r="J317" s="50">
        <f t="shared" si="45"/>
        <v>0</v>
      </c>
      <c r="K317" s="49">
        <f t="shared" si="39"/>
        <v>3793.8</v>
      </c>
      <c r="L317" s="123"/>
      <c r="M317" s="123"/>
      <c r="N317" s="129"/>
      <c r="O317" s="144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s="28" customFormat="1" ht="18">
      <c r="A318" s="76" t="s">
        <v>125</v>
      </c>
      <c r="B318" s="48" t="s">
        <v>100</v>
      </c>
      <c r="C318" s="48" t="s">
        <v>84</v>
      </c>
      <c r="D318" s="48" t="s">
        <v>73</v>
      </c>
      <c r="E318" s="48"/>
      <c r="F318" s="48"/>
      <c r="G318" s="48"/>
      <c r="H318" s="48"/>
      <c r="I318" s="50">
        <f t="shared" si="45"/>
        <v>3793.8</v>
      </c>
      <c r="J318" s="50">
        <f t="shared" si="45"/>
        <v>0</v>
      </c>
      <c r="K318" s="49">
        <f t="shared" si="39"/>
        <v>3793.8</v>
      </c>
      <c r="L318" s="123"/>
      <c r="M318" s="123"/>
      <c r="N318" s="129"/>
      <c r="O318" s="144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s="28" customFormat="1" ht="30">
      <c r="A319" s="71" t="s">
        <v>40</v>
      </c>
      <c r="B319" s="46" t="s">
        <v>100</v>
      </c>
      <c r="C319" s="46" t="s">
        <v>84</v>
      </c>
      <c r="D319" s="46" t="s">
        <v>73</v>
      </c>
      <c r="E319" s="46" t="s">
        <v>273</v>
      </c>
      <c r="F319" s="46"/>
      <c r="G319" s="46"/>
      <c r="H319" s="46"/>
      <c r="I319" s="51">
        <f>I320</f>
        <v>3793.8</v>
      </c>
      <c r="J319" s="51">
        <f>J320</f>
        <v>0</v>
      </c>
      <c r="K319" s="52">
        <f t="shared" si="39"/>
        <v>3793.8</v>
      </c>
      <c r="L319" s="123"/>
      <c r="M319" s="123"/>
      <c r="N319" s="123"/>
      <c r="O319" s="146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s="28" customFormat="1" ht="93.75" customHeight="1">
      <c r="A320" s="175" t="s">
        <v>440</v>
      </c>
      <c r="B320" s="46" t="s">
        <v>100</v>
      </c>
      <c r="C320" s="46" t="s">
        <v>84</v>
      </c>
      <c r="D320" s="46" t="s">
        <v>73</v>
      </c>
      <c r="E320" s="102" t="s">
        <v>439</v>
      </c>
      <c r="F320" s="47"/>
      <c r="G320" s="47"/>
      <c r="H320" s="57"/>
      <c r="I320" s="51">
        <f t="shared" si="45"/>
        <v>3793.8</v>
      </c>
      <c r="J320" s="51">
        <f t="shared" si="45"/>
        <v>0</v>
      </c>
      <c r="K320" s="52">
        <f t="shared" si="39"/>
        <v>3793.8</v>
      </c>
      <c r="L320" s="123"/>
      <c r="M320" s="123"/>
      <c r="N320" s="123"/>
      <c r="O320" s="146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s="28" customFormat="1" ht="30">
      <c r="A321" s="161" t="s">
        <v>417</v>
      </c>
      <c r="B321" s="46" t="s">
        <v>100</v>
      </c>
      <c r="C321" s="46" t="s">
        <v>84</v>
      </c>
      <c r="D321" s="46" t="s">
        <v>73</v>
      </c>
      <c r="E321" s="102" t="s">
        <v>439</v>
      </c>
      <c r="F321" s="46" t="s">
        <v>228</v>
      </c>
      <c r="G321" s="47"/>
      <c r="H321" s="57"/>
      <c r="I321" s="51">
        <f t="shared" si="45"/>
        <v>3793.8</v>
      </c>
      <c r="J321" s="51">
        <f t="shared" si="45"/>
        <v>0</v>
      </c>
      <c r="K321" s="52">
        <f t="shared" si="39"/>
        <v>3793.8</v>
      </c>
      <c r="L321" s="123"/>
      <c r="M321" s="123"/>
      <c r="N321" s="123"/>
      <c r="O321" s="146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s="28" customFormat="1" ht="18">
      <c r="A322" s="161" t="s">
        <v>37</v>
      </c>
      <c r="B322" s="46" t="s">
        <v>100</v>
      </c>
      <c r="C322" s="46" t="s">
        <v>84</v>
      </c>
      <c r="D322" s="46" t="s">
        <v>73</v>
      </c>
      <c r="E322" s="102" t="s">
        <v>439</v>
      </c>
      <c r="F322" s="46" t="s">
        <v>36</v>
      </c>
      <c r="G322" s="47"/>
      <c r="H322" s="57"/>
      <c r="I322" s="51">
        <f t="shared" si="45"/>
        <v>3793.8</v>
      </c>
      <c r="J322" s="51">
        <f t="shared" si="45"/>
        <v>0</v>
      </c>
      <c r="K322" s="52">
        <f t="shared" si="39"/>
        <v>3793.8</v>
      </c>
      <c r="L322" s="123"/>
      <c r="M322" s="123"/>
      <c r="N322" s="123"/>
      <c r="O322" s="146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s="28" customFormat="1" ht="18">
      <c r="A323" s="72" t="s">
        <v>121</v>
      </c>
      <c r="B323" s="47" t="s">
        <v>100</v>
      </c>
      <c r="C323" s="47" t="s">
        <v>84</v>
      </c>
      <c r="D323" s="47" t="s">
        <v>73</v>
      </c>
      <c r="E323" s="119" t="s">
        <v>439</v>
      </c>
      <c r="F323" s="47" t="s">
        <v>36</v>
      </c>
      <c r="G323" s="47" t="s">
        <v>106</v>
      </c>
      <c r="H323" s="57"/>
      <c r="I323" s="53">
        <v>3793.8</v>
      </c>
      <c r="J323" s="53">
        <v>0</v>
      </c>
      <c r="K323" s="54">
        <f t="shared" si="39"/>
        <v>3793.8</v>
      </c>
      <c r="L323" s="123"/>
      <c r="M323" s="123"/>
      <c r="N323" s="147"/>
      <c r="O323" s="146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s="28" customFormat="1" ht="28.5">
      <c r="A324" s="168" t="s">
        <v>109</v>
      </c>
      <c r="B324" s="48" t="s">
        <v>102</v>
      </c>
      <c r="C324" s="48"/>
      <c r="D324" s="48"/>
      <c r="E324" s="48"/>
      <c r="F324" s="48"/>
      <c r="G324" s="48"/>
      <c r="H324" s="48"/>
      <c r="I324" s="50">
        <f>I327+I485+I553+I429</f>
        <v>121041.6</v>
      </c>
      <c r="J324" s="50">
        <f>J327+J485+J553+J429</f>
        <v>409.56999999999994</v>
      </c>
      <c r="K324" s="49">
        <f t="shared" si="39"/>
        <v>121451.17000000001</v>
      </c>
      <c r="L324" s="125"/>
      <c r="M324" s="125"/>
      <c r="N324" s="129"/>
      <c r="O324" s="144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s="28" customFormat="1" ht="18">
      <c r="A325" s="168" t="s">
        <v>120</v>
      </c>
      <c r="B325" s="48" t="s">
        <v>102</v>
      </c>
      <c r="C325" s="48"/>
      <c r="D325" s="48"/>
      <c r="E325" s="48"/>
      <c r="F325" s="48"/>
      <c r="G325" s="48" t="s">
        <v>105</v>
      </c>
      <c r="H325" s="48"/>
      <c r="I325" s="50">
        <f>I333+I339+I342+I345+I355+I358+I370+I377+I392+I397+I403+I446+I455+I510+I519+I524+I534+I552+I559+I565+I569+I383+I435+I479+I484+I490+I543+I461+I467+I500+I400+I496+I537+I530+I506+I515+I349+I473+I389+I549+I407</f>
        <v>45111.50000000001</v>
      </c>
      <c r="J325" s="50">
        <f>J333+J339+J342+J345+J355+J358+J370+J377+J392+J397+J403+J446+J455+J510+J519+J524+J534+J552+J559+J565+J569+J383+J435+J479+J484+J490+J543+J461+J467+J500+J400+J496+J537+J530+J506+J515+J349+J473+J389+J549+J407</f>
        <v>536.3700000000001</v>
      </c>
      <c r="K325" s="49">
        <f t="shared" si="39"/>
        <v>45647.87000000001</v>
      </c>
      <c r="L325" s="125"/>
      <c r="M325" s="125"/>
      <c r="N325" s="129"/>
      <c r="O325" s="144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s="28" customFormat="1" ht="18">
      <c r="A326" s="168" t="s">
        <v>121</v>
      </c>
      <c r="B326" s="48" t="s">
        <v>102</v>
      </c>
      <c r="C326" s="48"/>
      <c r="D326" s="48"/>
      <c r="E326" s="48"/>
      <c r="F326" s="48"/>
      <c r="G326" s="48" t="s">
        <v>106</v>
      </c>
      <c r="H326" s="48"/>
      <c r="I326" s="50">
        <f>I411+I414+I418+I421+I425+I575+I579+I583+I585+I589+I593+I599+I602+I428+I442+I364+I451</f>
        <v>75930.1</v>
      </c>
      <c r="J326" s="50">
        <f>J411+J414+J418+J421+J425+J575+J579+J583+J585+J589+J593+J599+J602+J428+J442+J364+J451</f>
        <v>-126.8</v>
      </c>
      <c r="K326" s="49">
        <f t="shared" si="39"/>
        <v>75803.3</v>
      </c>
      <c r="L326" s="125"/>
      <c r="M326" s="125"/>
      <c r="N326" s="129"/>
      <c r="O326" s="144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s="28" customFormat="1" ht="18">
      <c r="A327" s="168" t="s">
        <v>126</v>
      </c>
      <c r="B327" s="48" t="s">
        <v>102</v>
      </c>
      <c r="C327" s="48" t="s">
        <v>70</v>
      </c>
      <c r="D327" s="48"/>
      <c r="E327" s="48"/>
      <c r="F327" s="48"/>
      <c r="G327" s="48"/>
      <c r="H327" s="48"/>
      <c r="I327" s="50">
        <f>I328+I334+I365+I371+I359</f>
        <v>30186.6</v>
      </c>
      <c r="J327" s="50">
        <f>J328+J334+J365+J371+J359</f>
        <v>370.29999999999995</v>
      </c>
      <c r="K327" s="49">
        <f t="shared" si="39"/>
        <v>30556.899999999998</v>
      </c>
      <c r="L327" s="125"/>
      <c r="M327" s="125"/>
      <c r="N327" s="129"/>
      <c r="O327" s="144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s="28" customFormat="1" ht="28.5">
      <c r="A328" s="168" t="s">
        <v>86</v>
      </c>
      <c r="B328" s="48" t="s">
        <v>102</v>
      </c>
      <c r="C328" s="48" t="s">
        <v>70</v>
      </c>
      <c r="D328" s="48" t="s">
        <v>76</v>
      </c>
      <c r="E328" s="48"/>
      <c r="F328" s="48"/>
      <c r="G328" s="48"/>
      <c r="H328" s="48"/>
      <c r="I328" s="50">
        <f>I330</f>
        <v>1507</v>
      </c>
      <c r="J328" s="50">
        <f>J330</f>
        <v>0</v>
      </c>
      <c r="K328" s="49">
        <f t="shared" si="39"/>
        <v>1507</v>
      </c>
      <c r="L328" s="125"/>
      <c r="M328" s="125"/>
      <c r="N328" s="129"/>
      <c r="O328" s="144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s="28" customFormat="1" ht="30">
      <c r="A329" s="161" t="s">
        <v>40</v>
      </c>
      <c r="B329" s="46" t="s">
        <v>102</v>
      </c>
      <c r="C329" s="46" t="s">
        <v>70</v>
      </c>
      <c r="D329" s="46" t="s">
        <v>76</v>
      </c>
      <c r="E329" s="46" t="s">
        <v>273</v>
      </c>
      <c r="F329" s="46"/>
      <c r="G329" s="46"/>
      <c r="H329" s="46"/>
      <c r="I329" s="51">
        <f aca="true" t="shared" si="46" ref="I329:J332">I330</f>
        <v>1507</v>
      </c>
      <c r="J329" s="51">
        <f t="shared" si="46"/>
        <v>0</v>
      </c>
      <c r="K329" s="52">
        <f t="shared" si="39"/>
        <v>1507</v>
      </c>
      <c r="L329" s="125"/>
      <c r="M329" s="125"/>
      <c r="N329" s="123"/>
      <c r="O329" s="146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s="28" customFormat="1" ht="45">
      <c r="A330" s="161" t="s">
        <v>251</v>
      </c>
      <c r="B330" s="46" t="s">
        <v>102</v>
      </c>
      <c r="C330" s="46" t="s">
        <v>70</v>
      </c>
      <c r="D330" s="46" t="s">
        <v>76</v>
      </c>
      <c r="E330" s="46" t="s">
        <v>402</v>
      </c>
      <c r="F330" s="46"/>
      <c r="G330" s="46"/>
      <c r="H330" s="46"/>
      <c r="I330" s="51">
        <f t="shared" si="46"/>
        <v>1507</v>
      </c>
      <c r="J330" s="51">
        <f t="shared" si="46"/>
        <v>0</v>
      </c>
      <c r="K330" s="52">
        <f t="shared" si="39"/>
        <v>1507</v>
      </c>
      <c r="L330" s="125"/>
      <c r="M330" s="125"/>
      <c r="N330" s="123"/>
      <c r="O330" s="146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s="28" customFormat="1" ht="90">
      <c r="A331" s="161" t="s">
        <v>257</v>
      </c>
      <c r="B331" s="46" t="s">
        <v>102</v>
      </c>
      <c r="C331" s="46" t="s">
        <v>70</v>
      </c>
      <c r="D331" s="46" t="s">
        <v>76</v>
      </c>
      <c r="E331" s="46" t="s">
        <v>402</v>
      </c>
      <c r="F331" s="46" t="s">
        <v>132</v>
      </c>
      <c r="G331" s="46"/>
      <c r="H331" s="46"/>
      <c r="I331" s="52">
        <f t="shared" si="46"/>
        <v>1507</v>
      </c>
      <c r="J331" s="52">
        <f t="shared" si="46"/>
        <v>0</v>
      </c>
      <c r="K331" s="52">
        <f t="shared" si="39"/>
        <v>1507</v>
      </c>
      <c r="L331" s="125"/>
      <c r="M331" s="125"/>
      <c r="N331" s="126"/>
      <c r="O331" s="146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1:42" s="28" customFormat="1" ht="30">
      <c r="A332" s="161" t="s">
        <v>136</v>
      </c>
      <c r="B332" s="46" t="s">
        <v>102</v>
      </c>
      <c r="C332" s="46" t="s">
        <v>70</v>
      </c>
      <c r="D332" s="46" t="s">
        <v>76</v>
      </c>
      <c r="E332" s="46" t="s">
        <v>402</v>
      </c>
      <c r="F332" s="46" t="s">
        <v>133</v>
      </c>
      <c r="G332" s="46"/>
      <c r="H332" s="46"/>
      <c r="I332" s="52">
        <f t="shared" si="46"/>
        <v>1507</v>
      </c>
      <c r="J332" s="52">
        <f t="shared" si="46"/>
        <v>0</v>
      </c>
      <c r="K332" s="52">
        <f t="shared" si="39"/>
        <v>1507</v>
      </c>
      <c r="L332" s="125"/>
      <c r="M332" s="125"/>
      <c r="N332" s="126"/>
      <c r="O332" s="146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s="28" customFormat="1" ht="18">
      <c r="A333" s="72" t="s">
        <v>120</v>
      </c>
      <c r="B333" s="47" t="s">
        <v>102</v>
      </c>
      <c r="C333" s="47" t="s">
        <v>70</v>
      </c>
      <c r="D333" s="47" t="s">
        <v>76</v>
      </c>
      <c r="E333" s="46" t="s">
        <v>402</v>
      </c>
      <c r="F333" s="47" t="s">
        <v>133</v>
      </c>
      <c r="G333" s="47" t="s">
        <v>105</v>
      </c>
      <c r="H333" s="47"/>
      <c r="I333" s="53">
        <v>1507</v>
      </c>
      <c r="J333" s="53">
        <v>0</v>
      </c>
      <c r="K333" s="54">
        <f t="shared" si="39"/>
        <v>1507</v>
      </c>
      <c r="L333" s="125"/>
      <c r="M333" s="125"/>
      <c r="N333" s="147"/>
      <c r="O333" s="146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s="28" customFormat="1" ht="28.5">
      <c r="A334" s="168" t="s">
        <v>54</v>
      </c>
      <c r="B334" s="48" t="s">
        <v>102</v>
      </c>
      <c r="C334" s="48" t="s">
        <v>70</v>
      </c>
      <c r="D334" s="48" t="s">
        <v>73</v>
      </c>
      <c r="E334" s="48"/>
      <c r="F334" s="48"/>
      <c r="G334" s="48"/>
      <c r="H334" s="48"/>
      <c r="I334" s="50">
        <f>I335+I350</f>
        <v>25978.2</v>
      </c>
      <c r="J334" s="50">
        <f>J335+J350</f>
        <v>-10.799999999999997</v>
      </c>
      <c r="K334" s="49">
        <f t="shared" si="39"/>
        <v>25967.4</v>
      </c>
      <c r="L334" s="125"/>
      <c r="M334" s="125"/>
      <c r="N334" s="129"/>
      <c r="O334" s="144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s="28" customFormat="1" ht="30">
      <c r="A335" s="161" t="s">
        <v>40</v>
      </c>
      <c r="B335" s="46" t="s">
        <v>102</v>
      </c>
      <c r="C335" s="46" t="s">
        <v>70</v>
      </c>
      <c r="D335" s="46" t="s">
        <v>73</v>
      </c>
      <c r="E335" s="46" t="s">
        <v>273</v>
      </c>
      <c r="F335" s="46"/>
      <c r="G335" s="46"/>
      <c r="H335" s="46"/>
      <c r="I335" s="51">
        <f>I336+I346</f>
        <v>25948.2</v>
      </c>
      <c r="J335" s="51">
        <f>J336+J346</f>
        <v>-10.799999999999997</v>
      </c>
      <c r="K335" s="52">
        <f t="shared" si="39"/>
        <v>25937.4</v>
      </c>
      <c r="L335" s="125"/>
      <c r="M335" s="125"/>
      <c r="N335" s="123"/>
      <c r="O335" s="146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s="28" customFormat="1" ht="45">
      <c r="A336" s="161" t="s">
        <v>131</v>
      </c>
      <c r="B336" s="46" t="s">
        <v>102</v>
      </c>
      <c r="C336" s="46" t="s">
        <v>70</v>
      </c>
      <c r="D336" s="46" t="s">
        <v>73</v>
      </c>
      <c r="E336" s="46" t="s">
        <v>274</v>
      </c>
      <c r="F336" s="46"/>
      <c r="G336" s="46"/>
      <c r="H336" s="46"/>
      <c r="I336" s="51">
        <f>I337+I340+I343</f>
        <v>25815.9</v>
      </c>
      <c r="J336" s="51">
        <f>J337+J340+J343</f>
        <v>-10.799999999999997</v>
      </c>
      <c r="K336" s="52">
        <f t="shared" si="39"/>
        <v>25805.100000000002</v>
      </c>
      <c r="L336" s="125"/>
      <c r="M336" s="125"/>
      <c r="N336" s="123"/>
      <c r="O336" s="146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1:42" s="28" customFormat="1" ht="90">
      <c r="A337" s="161" t="s">
        <v>257</v>
      </c>
      <c r="B337" s="46" t="s">
        <v>102</v>
      </c>
      <c r="C337" s="46" t="s">
        <v>70</v>
      </c>
      <c r="D337" s="46" t="s">
        <v>73</v>
      </c>
      <c r="E337" s="46" t="s">
        <v>274</v>
      </c>
      <c r="F337" s="46" t="s">
        <v>132</v>
      </c>
      <c r="G337" s="46"/>
      <c r="H337" s="46"/>
      <c r="I337" s="52">
        <f>I338</f>
        <v>21669.3</v>
      </c>
      <c r="J337" s="52">
        <f>J338</f>
        <v>0</v>
      </c>
      <c r="K337" s="52">
        <f t="shared" si="39"/>
        <v>21669.3</v>
      </c>
      <c r="L337" s="125"/>
      <c r="M337" s="125"/>
      <c r="N337" s="126"/>
      <c r="O337" s="146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s="28" customFormat="1" ht="30">
      <c r="A338" s="161" t="s">
        <v>136</v>
      </c>
      <c r="B338" s="46" t="s">
        <v>102</v>
      </c>
      <c r="C338" s="46" t="s">
        <v>70</v>
      </c>
      <c r="D338" s="46" t="s">
        <v>73</v>
      </c>
      <c r="E338" s="46" t="s">
        <v>274</v>
      </c>
      <c r="F338" s="46" t="s">
        <v>133</v>
      </c>
      <c r="G338" s="46"/>
      <c r="H338" s="46"/>
      <c r="I338" s="52">
        <f>I339</f>
        <v>21669.3</v>
      </c>
      <c r="J338" s="52">
        <f>J339</f>
        <v>0</v>
      </c>
      <c r="K338" s="52">
        <f t="shared" si="39"/>
        <v>21669.3</v>
      </c>
      <c r="L338" s="125"/>
      <c r="M338" s="125"/>
      <c r="N338" s="126"/>
      <c r="O338" s="146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s="28" customFormat="1" ht="18">
      <c r="A339" s="72" t="s">
        <v>120</v>
      </c>
      <c r="B339" s="47" t="s">
        <v>102</v>
      </c>
      <c r="C339" s="47" t="s">
        <v>70</v>
      </c>
      <c r="D339" s="47" t="s">
        <v>73</v>
      </c>
      <c r="E339" s="47" t="s">
        <v>274</v>
      </c>
      <c r="F339" s="47" t="s">
        <v>133</v>
      </c>
      <c r="G339" s="47" t="s">
        <v>105</v>
      </c>
      <c r="H339" s="47"/>
      <c r="I339" s="53">
        <v>21669.3</v>
      </c>
      <c r="J339" s="53">
        <v>0</v>
      </c>
      <c r="K339" s="54">
        <f t="shared" si="39"/>
        <v>21669.3</v>
      </c>
      <c r="L339" s="125"/>
      <c r="M339" s="125"/>
      <c r="N339" s="147"/>
      <c r="O339" s="146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1:42" s="28" customFormat="1" ht="30">
      <c r="A340" s="161" t="s">
        <v>134</v>
      </c>
      <c r="B340" s="46" t="s">
        <v>102</v>
      </c>
      <c r="C340" s="46" t="s">
        <v>70</v>
      </c>
      <c r="D340" s="46" t="s">
        <v>73</v>
      </c>
      <c r="E340" s="46" t="s">
        <v>274</v>
      </c>
      <c r="F340" s="46" t="s">
        <v>135</v>
      </c>
      <c r="G340" s="46"/>
      <c r="H340" s="46"/>
      <c r="I340" s="52">
        <f>I341</f>
        <v>4100.6</v>
      </c>
      <c r="J340" s="52">
        <f>J341</f>
        <v>-72.1</v>
      </c>
      <c r="K340" s="52">
        <f t="shared" si="39"/>
        <v>4028.5000000000005</v>
      </c>
      <c r="L340" s="125"/>
      <c r="M340" s="125"/>
      <c r="N340" s="126"/>
      <c r="O340" s="146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s="28" customFormat="1" ht="30">
      <c r="A341" s="71" t="s">
        <v>138</v>
      </c>
      <c r="B341" s="46" t="s">
        <v>102</v>
      </c>
      <c r="C341" s="46" t="s">
        <v>70</v>
      </c>
      <c r="D341" s="46" t="s">
        <v>73</v>
      </c>
      <c r="E341" s="46" t="s">
        <v>274</v>
      </c>
      <c r="F341" s="46" t="s">
        <v>137</v>
      </c>
      <c r="G341" s="46"/>
      <c r="H341" s="46"/>
      <c r="I341" s="52">
        <f>I342</f>
        <v>4100.6</v>
      </c>
      <c r="J341" s="52">
        <f>J342</f>
        <v>-72.1</v>
      </c>
      <c r="K341" s="52">
        <f t="shared" si="39"/>
        <v>4028.5000000000005</v>
      </c>
      <c r="L341" s="125"/>
      <c r="M341" s="125"/>
      <c r="N341" s="126"/>
      <c r="O341" s="146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s="28" customFormat="1" ht="18">
      <c r="A342" s="72" t="s">
        <v>120</v>
      </c>
      <c r="B342" s="47" t="s">
        <v>102</v>
      </c>
      <c r="C342" s="47" t="s">
        <v>70</v>
      </c>
      <c r="D342" s="47" t="s">
        <v>73</v>
      </c>
      <c r="E342" s="47" t="s">
        <v>274</v>
      </c>
      <c r="F342" s="47" t="s">
        <v>137</v>
      </c>
      <c r="G342" s="47" t="s">
        <v>105</v>
      </c>
      <c r="H342" s="47"/>
      <c r="I342" s="54">
        <v>4100.6</v>
      </c>
      <c r="J342" s="54">
        <v>-72.1</v>
      </c>
      <c r="K342" s="54">
        <f t="shared" si="39"/>
        <v>4028.5000000000005</v>
      </c>
      <c r="L342" s="125"/>
      <c r="M342" s="125"/>
      <c r="N342" s="151"/>
      <c r="O342" s="146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s="28" customFormat="1" ht="18">
      <c r="A343" s="71" t="s">
        <v>147</v>
      </c>
      <c r="B343" s="46" t="s">
        <v>102</v>
      </c>
      <c r="C343" s="46" t="s">
        <v>70</v>
      </c>
      <c r="D343" s="46" t="s">
        <v>73</v>
      </c>
      <c r="E343" s="46" t="s">
        <v>274</v>
      </c>
      <c r="F343" s="46" t="s">
        <v>146</v>
      </c>
      <c r="G343" s="46"/>
      <c r="H343" s="46"/>
      <c r="I343" s="51">
        <f>I344</f>
        <v>46</v>
      </c>
      <c r="J343" s="51">
        <f>J344</f>
        <v>61.3</v>
      </c>
      <c r="K343" s="52">
        <f t="shared" si="39"/>
        <v>107.3</v>
      </c>
      <c r="L343" s="125"/>
      <c r="M343" s="125"/>
      <c r="N343" s="123"/>
      <c r="O343" s="146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s="28" customFormat="1" ht="17.25" customHeight="1">
      <c r="A344" s="71" t="s">
        <v>149</v>
      </c>
      <c r="B344" s="46" t="s">
        <v>102</v>
      </c>
      <c r="C344" s="46" t="s">
        <v>70</v>
      </c>
      <c r="D344" s="46" t="s">
        <v>73</v>
      </c>
      <c r="E344" s="46" t="s">
        <v>274</v>
      </c>
      <c r="F344" s="46" t="s">
        <v>148</v>
      </c>
      <c r="G344" s="46"/>
      <c r="H344" s="46"/>
      <c r="I344" s="51">
        <f>I345</f>
        <v>46</v>
      </c>
      <c r="J344" s="51">
        <f>J345</f>
        <v>61.3</v>
      </c>
      <c r="K344" s="52">
        <f t="shared" si="39"/>
        <v>107.3</v>
      </c>
      <c r="L344" s="125"/>
      <c r="M344" s="125"/>
      <c r="N344" s="123"/>
      <c r="O344" s="146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1:42" s="28" customFormat="1" ht="18">
      <c r="A345" s="72" t="s">
        <v>120</v>
      </c>
      <c r="B345" s="47" t="s">
        <v>102</v>
      </c>
      <c r="C345" s="47" t="s">
        <v>70</v>
      </c>
      <c r="D345" s="47" t="s">
        <v>73</v>
      </c>
      <c r="E345" s="47" t="s">
        <v>274</v>
      </c>
      <c r="F345" s="47" t="s">
        <v>148</v>
      </c>
      <c r="G345" s="47" t="s">
        <v>105</v>
      </c>
      <c r="H345" s="47"/>
      <c r="I345" s="53">
        <v>46</v>
      </c>
      <c r="J345" s="53">
        <v>61.3</v>
      </c>
      <c r="K345" s="54">
        <f t="shared" si="39"/>
        <v>107.3</v>
      </c>
      <c r="L345" s="125"/>
      <c r="M345" s="125"/>
      <c r="N345" s="147"/>
      <c r="O345" s="146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1:42" s="28" customFormat="1" ht="45">
      <c r="A346" s="71" t="s">
        <v>444</v>
      </c>
      <c r="B346" s="46" t="s">
        <v>102</v>
      </c>
      <c r="C346" s="46" t="s">
        <v>70</v>
      </c>
      <c r="D346" s="46" t="s">
        <v>73</v>
      </c>
      <c r="E346" s="46" t="s">
        <v>465</v>
      </c>
      <c r="F346" s="47"/>
      <c r="G346" s="47"/>
      <c r="H346" s="47"/>
      <c r="I346" s="51">
        <f aca="true" t="shared" si="47" ref="I346:K348">I347</f>
        <v>132.3</v>
      </c>
      <c r="J346" s="51">
        <f t="shared" si="47"/>
        <v>0</v>
      </c>
      <c r="K346" s="52">
        <f t="shared" si="47"/>
        <v>132.3</v>
      </c>
      <c r="L346" s="125"/>
      <c r="M346" s="125"/>
      <c r="N346" s="147"/>
      <c r="O346" s="146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s="28" customFormat="1" ht="30">
      <c r="A347" s="161" t="s">
        <v>134</v>
      </c>
      <c r="B347" s="46" t="s">
        <v>102</v>
      </c>
      <c r="C347" s="46" t="s">
        <v>70</v>
      </c>
      <c r="D347" s="46" t="s">
        <v>73</v>
      </c>
      <c r="E347" s="46" t="s">
        <v>465</v>
      </c>
      <c r="F347" s="46" t="s">
        <v>135</v>
      </c>
      <c r="G347" s="46"/>
      <c r="H347" s="47"/>
      <c r="I347" s="51">
        <f t="shared" si="47"/>
        <v>132.3</v>
      </c>
      <c r="J347" s="51">
        <f t="shared" si="47"/>
        <v>0</v>
      </c>
      <c r="K347" s="52">
        <f t="shared" si="47"/>
        <v>132.3</v>
      </c>
      <c r="L347" s="125"/>
      <c r="M347" s="125"/>
      <c r="N347" s="147"/>
      <c r="O347" s="146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s="28" customFormat="1" ht="30">
      <c r="A348" s="71" t="s">
        <v>138</v>
      </c>
      <c r="B348" s="46" t="s">
        <v>102</v>
      </c>
      <c r="C348" s="46" t="s">
        <v>70</v>
      </c>
      <c r="D348" s="46" t="s">
        <v>73</v>
      </c>
      <c r="E348" s="46" t="s">
        <v>465</v>
      </c>
      <c r="F348" s="46" t="s">
        <v>137</v>
      </c>
      <c r="G348" s="46"/>
      <c r="H348" s="47"/>
      <c r="I348" s="51">
        <f t="shared" si="47"/>
        <v>132.3</v>
      </c>
      <c r="J348" s="51">
        <f t="shared" si="47"/>
        <v>0</v>
      </c>
      <c r="K348" s="52">
        <f t="shared" si="47"/>
        <v>132.3</v>
      </c>
      <c r="L348" s="125"/>
      <c r="M348" s="125"/>
      <c r="N348" s="147"/>
      <c r="O348" s="146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s="28" customFormat="1" ht="18">
      <c r="A349" s="72" t="s">
        <v>120</v>
      </c>
      <c r="B349" s="47" t="s">
        <v>102</v>
      </c>
      <c r="C349" s="47" t="s">
        <v>70</v>
      </c>
      <c r="D349" s="47" t="s">
        <v>73</v>
      </c>
      <c r="E349" s="47" t="s">
        <v>465</v>
      </c>
      <c r="F349" s="47" t="s">
        <v>137</v>
      </c>
      <c r="G349" s="47" t="s">
        <v>105</v>
      </c>
      <c r="H349" s="47"/>
      <c r="I349" s="53">
        <v>132.3</v>
      </c>
      <c r="J349" s="53">
        <v>0</v>
      </c>
      <c r="K349" s="54">
        <f>I349+J349</f>
        <v>132.3</v>
      </c>
      <c r="L349" s="125"/>
      <c r="M349" s="125"/>
      <c r="N349" s="147"/>
      <c r="O349" s="146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s="28" customFormat="1" ht="45">
      <c r="A350" s="71" t="s">
        <v>186</v>
      </c>
      <c r="B350" s="46" t="s">
        <v>102</v>
      </c>
      <c r="C350" s="46" t="s">
        <v>70</v>
      </c>
      <c r="D350" s="46" t="s">
        <v>73</v>
      </c>
      <c r="E350" s="46" t="s">
        <v>398</v>
      </c>
      <c r="F350" s="46"/>
      <c r="G350" s="46"/>
      <c r="H350" s="46"/>
      <c r="I350" s="51">
        <f>I351</f>
        <v>30</v>
      </c>
      <c r="J350" s="51">
        <f>J351</f>
        <v>0</v>
      </c>
      <c r="K350" s="52">
        <f t="shared" si="39"/>
        <v>30</v>
      </c>
      <c r="L350" s="125"/>
      <c r="M350" s="125"/>
      <c r="N350" s="123"/>
      <c r="O350" s="146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s="28" customFormat="1" ht="45">
      <c r="A351" s="71" t="s">
        <v>399</v>
      </c>
      <c r="B351" s="46" t="s">
        <v>102</v>
      </c>
      <c r="C351" s="46" t="s">
        <v>70</v>
      </c>
      <c r="D351" s="46" t="s">
        <v>73</v>
      </c>
      <c r="E351" s="46" t="s">
        <v>400</v>
      </c>
      <c r="F351" s="46"/>
      <c r="G351" s="46"/>
      <c r="H351" s="46"/>
      <c r="I351" s="51">
        <f>I352</f>
        <v>30</v>
      </c>
      <c r="J351" s="51">
        <f>J352</f>
        <v>0</v>
      </c>
      <c r="K351" s="52">
        <f t="shared" si="39"/>
        <v>30</v>
      </c>
      <c r="L351" s="125"/>
      <c r="M351" s="125"/>
      <c r="N351" s="123"/>
      <c r="O351" s="146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s="28" customFormat="1" ht="18">
      <c r="A352" s="71" t="s">
        <v>301</v>
      </c>
      <c r="B352" s="46" t="s">
        <v>102</v>
      </c>
      <c r="C352" s="46" t="s">
        <v>70</v>
      </c>
      <c r="D352" s="46" t="s">
        <v>73</v>
      </c>
      <c r="E352" s="46" t="s">
        <v>401</v>
      </c>
      <c r="F352" s="46"/>
      <c r="G352" s="46"/>
      <c r="H352" s="46"/>
      <c r="I352" s="51">
        <f>I353+I356</f>
        <v>30</v>
      </c>
      <c r="J352" s="51">
        <f>J353+J356</f>
        <v>0</v>
      </c>
      <c r="K352" s="52">
        <f t="shared" si="39"/>
        <v>30</v>
      </c>
      <c r="L352" s="125"/>
      <c r="M352" s="125"/>
      <c r="N352" s="123"/>
      <c r="O352" s="146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1:42" s="28" customFormat="1" ht="90">
      <c r="A353" s="161" t="s">
        <v>257</v>
      </c>
      <c r="B353" s="46" t="s">
        <v>102</v>
      </c>
      <c r="C353" s="46" t="s">
        <v>70</v>
      </c>
      <c r="D353" s="46" t="s">
        <v>73</v>
      </c>
      <c r="E353" s="46" t="s">
        <v>401</v>
      </c>
      <c r="F353" s="46" t="s">
        <v>132</v>
      </c>
      <c r="G353" s="46"/>
      <c r="H353" s="46"/>
      <c r="I353" s="52">
        <f>I354</f>
        <v>10</v>
      </c>
      <c r="J353" s="52">
        <f>J354</f>
        <v>0</v>
      </c>
      <c r="K353" s="52">
        <f t="shared" si="39"/>
        <v>10</v>
      </c>
      <c r="L353" s="125"/>
      <c r="M353" s="125"/>
      <c r="N353" s="126"/>
      <c r="O353" s="146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s="28" customFormat="1" ht="30">
      <c r="A354" s="161" t="s">
        <v>136</v>
      </c>
      <c r="B354" s="46" t="s">
        <v>102</v>
      </c>
      <c r="C354" s="46" t="s">
        <v>70</v>
      </c>
      <c r="D354" s="46" t="s">
        <v>73</v>
      </c>
      <c r="E354" s="46" t="s">
        <v>401</v>
      </c>
      <c r="F354" s="46" t="s">
        <v>133</v>
      </c>
      <c r="G354" s="46"/>
      <c r="H354" s="46"/>
      <c r="I354" s="51">
        <f>I355</f>
        <v>10</v>
      </c>
      <c r="J354" s="51">
        <f>J355</f>
        <v>0</v>
      </c>
      <c r="K354" s="52">
        <f t="shared" si="39"/>
        <v>10</v>
      </c>
      <c r="L354" s="125"/>
      <c r="M354" s="125"/>
      <c r="N354" s="123"/>
      <c r="O354" s="146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1:42" s="28" customFormat="1" ht="18">
      <c r="A355" s="72" t="s">
        <v>120</v>
      </c>
      <c r="B355" s="47" t="s">
        <v>102</v>
      </c>
      <c r="C355" s="47" t="s">
        <v>70</v>
      </c>
      <c r="D355" s="47" t="s">
        <v>73</v>
      </c>
      <c r="E355" s="47" t="s">
        <v>401</v>
      </c>
      <c r="F355" s="47" t="s">
        <v>133</v>
      </c>
      <c r="G355" s="47" t="s">
        <v>105</v>
      </c>
      <c r="H355" s="47"/>
      <c r="I355" s="53">
        <v>10</v>
      </c>
      <c r="J355" s="53">
        <v>0</v>
      </c>
      <c r="K355" s="54">
        <f t="shared" si="39"/>
        <v>10</v>
      </c>
      <c r="L355" s="125"/>
      <c r="M355" s="125"/>
      <c r="N355" s="147"/>
      <c r="O355" s="146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1:42" s="28" customFormat="1" ht="30">
      <c r="A356" s="161" t="s">
        <v>134</v>
      </c>
      <c r="B356" s="46" t="s">
        <v>102</v>
      </c>
      <c r="C356" s="46" t="s">
        <v>70</v>
      </c>
      <c r="D356" s="46" t="s">
        <v>73</v>
      </c>
      <c r="E356" s="46" t="s">
        <v>401</v>
      </c>
      <c r="F356" s="46" t="s">
        <v>135</v>
      </c>
      <c r="G356" s="46"/>
      <c r="H356" s="46"/>
      <c r="I356" s="52">
        <f>I357</f>
        <v>20</v>
      </c>
      <c r="J356" s="52">
        <f>J357</f>
        <v>0</v>
      </c>
      <c r="K356" s="52">
        <f t="shared" si="39"/>
        <v>20</v>
      </c>
      <c r="L356" s="125"/>
      <c r="M356" s="125"/>
      <c r="N356" s="126"/>
      <c r="O356" s="146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42" s="28" customFormat="1" ht="30">
      <c r="A357" s="71" t="s">
        <v>138</v>
      </c>
      <c r="B357" s="46" t="s">
        <v>102</v>
      </c>
      <c r="C357" s="46" t="s">
        <v>70</v>
      </c>
      <c r="D357" s="46" t="s">
        <v>73</v>
      </c>
      <c r="E357" s="46" t="s">
        <v>401</v>
      </c>
      <c r="F357" s="46" t="s">
        <v>137</v>
      </c>
      <c r="G357" s="46"/>
      <c r="H357" s="46"/>
      <c r="I357" s="52">
        <f>I358</f>
        <v>20</v>
      </c>
      <c r="J357" s="52">
        <f>J358</f>
        <v>0</v>
      </c>
      <c r="K357" s="52">
        <f t="shared" si="39"/>
        <v>20</v>
      </c>
      <c r="L357" s="125"/>
      <c r="M357" s="125"/>
      <c r="N357" s="126"/>
      <c r="O357" s="146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1:42" s="28" customFormat="1" ht="18">
      <c r="A358" s="169" t="s">
        <v>120</v>
      </c>
      <c r="B358" s="47" t="s">
        <v>102</v>
      </c>
      <c r="C358" s="47" t="s">
        <v>70</v>
      </c>
      <c r="D358" s="47" t="s">
        <v>73</v>
      </c>
      <c r="E358" s="47" t="s">
        <v>401</v>
      </c>
      <c r="F358" s="47" t="s">
        <v>137</v>
      </c>
      <c r="G358" s="47" t="s">
        <v>105</v>
      </c>
      <c r="H358" s="47"/>
      <c r="I358" s="54">
        <v>20</v>
      </c>
      <c r="J358" s="54">
        <v>0</v>
      </c>
      <c r="K358" s="54">
        <f t="shared" si="39"/>
        <v>20</v>
      </c>
      <c r="L358" s="125"/>
      <c r="M358" s="125"/>
      <c r="N358" s="151"/>
      <c r="O358" s="146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1:42" s="28" customFormat="1" ht="18">
      <c r="A359" s="168" t="s">
        <v>436</v>
      </c>
      <c r="B359" s="48" t="s">
        <v>102</v>
      </c>
      <c r="C359" s="48" t="s">
        <v>70</v>
      </c>
      <c r="D359" s="48" t="s">
        <v>75</v>
      </c>
      <c r="E359" s="48"/>
      <c r="F359" s="48"/>
      <c r="G359" s="48"/>
      <c r="H359" s="47"/>
      <c r="I359" s="49">
        <f aca="true" t="shared" si="48" ref="I359:J363">I360</f>
        <v>401.8</v>
      </c>
      <c r="J359" s="49">
        <f t="shared" si="48"/>
        <v>-126.8</v>
      </c>
      <c r="K359" s="49">
        <f t="shared" si="39"/>
        <v>275</v>
      </c>
      <c r="L359" s="125"/>
      <c r="M359" s="125"/>
      <c r="N359" s="126"/>
      <c r="O359" s="146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1:42" s="28" customFormat="1" ht="30">
      <c r="A360" s="71" t="s">
        <v>40</v>
      </c>
      <c r="B360" s="46" t="s">
        <v>102</v>
      </c>
      <c r="C360" s="46" t="s">
        <v>70</v>
      </c>
      <c r="D360" s="46" t="s">
        <v>75</v>
      </c>
      <c r="E360" s="46" t="s">
        <v>273</v>
      </c>
      <c r="F360" s="46"/>
      <c r="G360" s="46"/>
      <c r="H360" s="47"/>
      <c r="I360" s="52">
        <f t="shared" si="48"/>
        <v>401.8</v>
      </c>
      <c r="J360" s="52">
        <f t="shared" si="48"/>
        <v>-126.8</v>
      </c>
      <c r="K360" s="52">
        <f aca="true" t="shared" si="49" ref="K360:K433">I360+J360</f>
        <v>275</v>
      </c>
      <c r="L360" s="125"/>
      <c r="M360" s="125"/>
      <c r="N360" s="126"/>
      <c r="O360" s="146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1:42" s="28" customFormat="1" ht="90">
      <c r="A361" s="161" t="s">
        <v>8</v>
      </c>
      <c r="B361" s="46" t="s">
        <v>102</v>
      </c>
      <c r="C361" s="46" t="s">
        <v>70</v>
      </c>
      <c r="D361" s="46" t="s">
        <v>75</v>
      </c>
      <c r="E361" s="46" t="s">
        <v>9</v>
      </c>
      <c r="F361" s="46"/>
      <c r="G361" s="46"/>
      <c r="H361" s="47"/>
      <c r="I361" s="52">
        <f t="shared" si="48"/>
        <v>401.8</v>
      </c>
      <c r="J361" s="52">
        <f t="shared" si="48"/>
        <v>-126.8</v>
      </c>
      <c r="K361" s="52">
        <f t="shared" si="49"/>
        <v>275</v>
      </c>
      <c r="L361" s="125"/>
      <c r="M361" s="125"/>
      <c r="N361" s="126"/>
      <c r="O361" s="146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1:42" s="28" customFormat="1" ht="30">
      <c r="A362" s="161" t="s">
        <v>134</v>
      </c>
      <c r="B362" s="46" t="s">
        <v>102</v>
      </c>
      <c r="C362" s="46" t="s">
        <v>70</v>
      </c>
      <c r="D362" s="46" t="s">
        <v>75</v>
      </c>
      <c r="E362" s="46" t="s">
        <v>9</v>
      </c>
      <c r="F362" s="46" t="s">
        <v>135</v>
      </c>
      <c r="G362" s="46"/>
      <c r="H362" s="47"/>
      <c r="I362" s="52">
        <f t="shared" si="48"/>
        <v>401.8</v>
      </c>
      <c r="J362" s="52">
        <f t="shared" si="48"/>
        <v>-126.8</v>
      </c>
      <c r="K362" s="52">
        <f t="shared" si="49"/>
        <v>275</v>
      </c>
      <c r="L362" s="125"/>
      <c r="M362" s="125"/>
      <c r="N362" s="126"/>
      <c r="O362" s="146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1:42" s="28" customFormat="1" ht="30">
      <c r="A363" s="71" t="s">
        <v>138</v>
      </c>
      <c r="B363" s="46" t="s">
        <v>102</v>
      </c>
      <c r="C363" s="46" t="s">
        <v>70</v>
      </c>
      <c r="D363" s="46" t="s">
        <v>75</v>
      </c>
      <c r="E363" s="46" t="s">
        <v>9</v>
      </c>
      <c r="F363" s="46" t="s">
        <v>137</v>
      </c>
      <c r="G363" s="46"/>
      <c r="H363" s="47"/>
      <c r="I363" s="52">
        <f t="shared" si="48"/>
        <v>401.8</v>
      </c>
      <c r="J363" s="52">
        <f t="shared" si="48"/>
        <v>-126.8</v>
      </c>
      <c r="K363" s="52">
        <f t="shared" si="49"/>
        <v>275</v>
      </c>
      <c r="L363" s="125"/>
      <c r="M363" s="125"/>
      <c r="N363" s="126"/>
      <c r="O363" s="146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1:42" s="28" customFormat="1" ht="18">
      <c r="A364" s="169" t="s">
        <v>121</v>
      </c>
      <c r="B364" s="47" t="s">
        <v>102</v>
      </c>
      <c r="C364" s="47" t="s">
        <v>70</v>
      </c>
      <c r="D364" s="47" t="s">
        <v>75</v>
      </c>
      <c r="E364" s="47" t="s">
        <v>9</v>
      </c>
      <c r="F364" s="47" t="s">
        <v>137</v>
      </c>
      <c r="G364" s="47" t="s">
        <v>106</v>
      </c>
      <c r="H364" s="47"/>
      <c r="I364" s="54">
        <v>401.8</v>
      </c>
      <c r="J364" s="54">
        <v>-126.8</v>
      </c>
      <c r="K364" s="54">
        <f t="shared" si="49"/>
        <v>275</v>
      </c>
      <c r="L364" s="125"/>
      <c r="M364" s="125"/>
      <c r="N364" s="151"/>
      <c r="O364" s="146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1:42" s="28" customFormat="1" ht="18">
      <c r="A365" s="76" t="s">
        <v>55</v>
      </c>
      <c r="B365" s="48" t="s">
        <v>102</v>
      </c>
      <c r="C365" s="48" t="s">
        <v>70</v>
      </c>
      <c r="D365" s="48" t="s">
        <v>88</v>
      </c>
      <c r="E365" s="48"/>
      <c r="F365" s="48"/>
      <c r="G365" s="48"/>
      <c r="H365" s="48"/>
      <c r="I365" s="50">
        <f aca="true" t="shared" si="50" ref="I365:J369">I366</f>
        <v>100</v>
      </c>
      <c r="J365" s="50">
        <f t="shared" si="50"/>
        <v>0</v>
      </c>
      <c r="K365" s="49">
        <f t="shared" si="49"/>
        <v>100</v>
      </c>
      <c r="L365" s="125"/>
      <c r="M365" s="125"/>
      <c r="N365" s="129"/>
      <c r="O365" s="144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1:42" s="28" customFormat="1" ht="30">
      <c r="A366" s="71" t="s">
        <v>40</v>
      </c>
      <c r="B366" s="46" t="s">
        <v>102</v>
      </c>
      <c r="C366" s="46" t="s">
        <v>70</v>
      </c>
      <c r="D366" s="46" t="s">
        <v>88</v>
      </c>
      <c r="E366" s="46" t="s">
        <v>273</v>
      </c>
      <c r="F366" s="46"/>
      <c r="G366" s="46"/>
      <c r="H366" s="46"/>
      <c r="I366" s="51">
        <f t="shared" si="50"/>
        <v>100</v>
      </c>
      <c r="J366" s="51">
        <f t="shared" si="50"/>
        <v>0</v>
      </c>
      <c r="K366" s="52">
        <f t="shared" si="49"/>
        <v>100</v>
      </c>
      <c r="L366" s="125"/>
      <c r="M366" s="125"/>
      <c r="N366" s="123"/>
      <c r="O366" s="146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1:15" ht="45">
      <c r="A367" s="71" t="s">
        <v>252</v>
      </c>
      <c r="B367" s="46" t="s">
        <v>102</v>
      </c>
      <c r="C367" s="46" t="s">
        <v>70</v>
      </c>
      <c r="D367" s="46" t="s">
        <v>88</v>
      </c>
      <c r="E367" s="46" t="s">
        <v>397</v>
      </c>
      <c r="F367" s="46"/>
      <c r="G367" s="46"/>
      <c r="H367" s="46"/>
      <c r="I367" s="51">
        <f t="shared" si="50"/>
        <v>100</v>
      </c>
      <c r="J367" s="51">
        <f t="shared" si="50"/>
        <v>0</v>
      </c>
      <c r="K367" s="52">
        <f t="shared" si="49"/>
        <v>100</v>
      </c>
      <c r="L367" s="125"/>
      <c r="M367" s="125"/>
      <c r="N367" s="123"/>
      <c r="O367" s="146"/>
    </row>
    <row r="368" spans="1:15" ht="18">
      <c r="A368" s="161" t="s">
        <v>147</v>
      </c>
      <c r="B368" s="46" t="s">
        <v>102</v>
      </c>
      <c r="C368" s="46" t="s">
        <v>70</v>
      </c>
      <c r="D368" s="46" t="s">
        <v>88</v>
      </c>
      <c r="E368" s="46" t="s">
        <v>397</v>
      </c>
      <c r="F368" s="46" t="s">
        <v>146</v>
      </c>
      <c r="G368" s="46"/>
      <c r="H368" s="46"/>
      <c r="I368" s="52">
        <f t="shared" si="50"/>
        <v>100</v>
      </c>
      <c r="J368" s="52">
        <f t="shared" si="50"/>
        <v>0</v>
      </c>
      <c r="K368" s="52">
        <f t="shared" si="49"/>
        <v>100</v>
      </c>
      <c r="L368" s="125"/>
      <c r="M368" s="125"/>
      <c r="N368" s="126"/>
      <c r="O368" s="146"/>
    </row>
    <row r="369" spans="1:15" ht="18">
      <c r="A369" s="71" t="s">
        <v>419</v>
      </c>
      <c r="B369" s="46" t="s">
        <v>102</v>
      </c>
      <c r="C369" s="46" t="s">
        <v>70</v>
      </c>
      <c r="D369" s="46" t="s">
        <v>88</v>
      </c>
      <c r="E369" s="46" t="s">
        <v>397</v>
      </c>
      <c r="F369" s="46" t="s">
        <v>418</v>
      </c>
      <c r="G369" s="46"/>
      <c r="H369" s="46"/>
      <c r="I369" s="52">
        <f t="shared" si="50"/>
        <v>100</v>
      </c>
      <c r="J369" s="52">
        <f t="shared" si="50"/>
        <v>0</v>
      </c>
      <c r="K369" s="52">
        <f t="shared" si="49"/>
        <v>100</v>
      </c>
      <c r="L369" s="125"/>
      <c r="M369" s="125"/>
      <c r="N369" s="126"/>
      <c r="O369" s="146"/>
    </row>
    <row r="370" spans="1:15" ht="18">
      <c r="A370" s="169" t="s">
        <v>120</v>
      </c>
      <c r="B370" s="47" t="s">
        <v>102</v>
      </c>
      <c r="C370" s="47" t="s">
        <v>70</v>
      </c>
      <c r="D370" s="47" t="s">
        <v>88</v>
      </c>
      <c r="E370" s="47" t="s">
        <v>397</v>
      </c>
      <c r="F370" s="47" t="s">
        <v>418</v>
      </c>
      <c r="G370" s="47" t="s">
        <v>105</v>
      </c>
      <c r="H370" s="47"/>
      <c r="I370" s="54">
        <v>100</v>
      </c>
      <c r="J370" s="54">
        <v>0</v>
      </c>
      <c r="K370" s="54">
        <f t="shared" si="49"/>
        <v>100</v>
      </c>
      <c r="L370" s="125"/>
      <c r="M370" s="125"/>
      <c r="N370" s="151"/>
      <c r="O370" s="146"/>
    </row>
    <row r="371" spans="1:15" ht="28.5">
      <c r="A371" s="168" t="s">
        <v>56</v>
      </c>
      <c r="B371" s="48" t="s">
        <v>102</v>
      </c>
      <c r="C371" s="48" t="s">
        <v>70</v>
      </c>
      <c r="D371" s="48" t="s">
        <v>112</v>
      </c>
      <c r="E371" s="48"/>
      <c r="F371" s="48"/>
      <c r="G371" s="48"/>
      <c r="H371" s="48"/>
      <c r="I371" s="49">
        <f>I372+I393+I384+I378</f>
        <v>2199.6</v>
      </c>
      <c r="J371" s="49">
        <f>J372+J393+J384+J378</f>
        <v>507.9</v>
      </c>
      <c r="K371" s="49">
        <f t="shared" si="49"/>
        <v>2707.5</v>
      </c>
      <c r="L371" s="125"/>
      <c r="M371" s="125"/>
      <c r="N371" s="145"/>
      <c r="O371" s="144"/>
    </row>
    <row r="372" spans="1:15" ht="45">
      <c r="A372" s="161" t="s">
        <v>430</v>
      </c>
      <c r="B372" s="46" t="s">
        <v>102</v>
      </c>
      <c r="C372" s="46" t="s">
        <v>70</v>
      </c>
      <c r="D372" s="46" t="s">
        <v>112</v>
      </c>
      <c r="E372" s="46" t="s">
        <v>394</v>
      </c>
      <c r="F372" s="46"/>
      <c r="G372" s="46"/>
      <c r="H372" s="46"/>
      <c r="I372" s="52">
        <f aca="true" t="shared" si="51" ref="I372:J376">I373</f>
        <v>50</v>
      </c>
      <c r="J372" s="52">
        <f t="shared" si="51"/>
        <v>0</v>
      </c>
      <c r="K372" s="52">
        <f t="shared" si="49"/>
        <v>50</v>
      </c>
      <c r="L372" s="125"/>
      <c r="M372" s="125"/>
      <c r="N372" s="126"/>
      <c r="O372" s="146"/>
    </row>
    <row r="373" spans="1:15" ht="120">
      <c r="A373" s="161" t="s">
        <v>432</v>
      </c>
      <c r="B373" s="46" t="s">
        <v>102</v>
      </c>
      <c r="C373" s="46" t="s">
        <v>70</v>
      </c>
      <c r="D373" s="46" t="s">
        <v>112</v>
      </c>
      <c r="E373" s="46" t="s">
        <v>395</v>
      </c>
      <c r="F373" s="46"/>
      <c r="G373" s="46"/>
      <c r="H373" s="46"/>
      <c r="I373" s="52">
        <f t="shared" si="51"/>
        <v>50</v>
      </c>
      <c r="J373" s="52">
        <f t="shared" si="51"/>
        <v>0</v>
      </c>
      <c r="K373" s="52">
        <f t="shared" si="49"/>
        <v>50</v>
      </c>
      <c r="L373" s="125"/>
      <c r="M373" s="125"/>
      <c r="N373" s="126"/>
      <c r="O373" s="146"/>
    </row>
    <row r="374" spans="1:15" ht="18">
      <c r="A374" s="71" t="s">
        <v>301</v>
      </c>
      <c r="B374" s="46" t="s">
        <v>102</v>
      </c>
      <c r="C374" s="46" t="s">
        <v>70</v>
      </c>
      <c r="D374" s="46" t="s">
        <v>112</v>
      </c>
      <c r="E374" s="46" t="s">
        <v>396</v>
      </c>
      <c r="F374" s="46"/>
      <c r="G374" s="46"/>
      <c r="H374" s="46"/>
      <c r="I374" s="52">
        <f t="shared" si="51"/>
        <v>50</v>
      </c>
      <c r="J374" s="52">
        <f t="shared" si="51"/>
        <v>0</v>
      </c>
      <c r="K374" s="52">
        <f t="shared" si="49"/>
        <v>50</v>
      </c>
      <c r="L374" s="125"/>
      <c r="M374" s="125"/>
      <c r="N374" s="126"/>
      <c r="O374" s="146"/>
    </row>
    <row r="375" spans="1:15" ht="30">
      <c r="A375" s="161" t="s">
        <v>134</v>
      </c>
      <c r="B375" s="46" t="s">
        <v>102</v>
      </c>
      <c r="C375" s="46" t="s">
        <v>70</v>
      </c>
      <c r="D375" s="46" t="s">
        <v>112</v>
      </c>
      <c r="E375" s="46" t="s">
        <v>396</v>
      </c>
      <c r="F375" s="46" t="s">
        <v>135</v>
      </c>
      <c r="G375" s="46"/>
      <c r="H375" s="46"/>
      <c r="I375" s="52">
        <f t="shared" si="51"/>
        <v>50</v>
      </c>
      <c r="J375" s="52">
        <f t="shared" si="51"/>
        <v>0</v>
      </c>
      <c r="K375" s="52">
        <f t="shared" si="49"/>
        <v>50</v>
      </c>
      <c r="L375" s="125"/>
      <c r="M375" s="125"/>
      <c r="N375" s="126"/>
      <c r="O375" s="146"/>
    </row>
    <row r="376" spans="1:15" ht="30">
      <c r="A376" s="71" t="s">
        <v>138</v>
      </c>
      <c r="B376" s="46" t="s">
        <v>102</v>
      </c>
      <c r="C376" s="46" t="s">
        <v>70</v>
      </c>
      <c r="D376" s="46" t="s">
        <v>112</v>
      </c>
      <c r="E376" s="46" t="s">
        <v>396</v>
      </c>
      <c r="F376" s="46" t="s">
        <v>137</v>
      </c>
      <c r="G376" s="46"/>
      <c r="H376" s="46"/>
      <c r="I376" s="52">
        <f t="shared" si="51"/>
        <v>50</v>
      </c>
      <c r="J376" s="52">
        <f t="shared" si="51"/>
        <v>0</v>
      </c>
      <c r="K376" s="52">
        <f t="shared" si="49"/>
        <v>50</v>
      </c>
      <c r="L376" s="125"/>
      <c r="M376" s="125"/>
      <c r="N376" s="126"/>
      <c r="O376" s="146"/>
    </row>
    <row r="377" spans="1:15" ht="18">
      <c r="A377" s="169" t="s">
        <v>120</v>
      </c>
      <c r="B377" s="47" t="s">
        <v>102</v>
      </c>
      <c r="C377" s="47" t="s">
        <v>70</v>
      </c>
      <c r="D377" s="47" t="s">
        <v>112</v>
      </c>
      <c r="E377" s="47" t="s">
        <v>396</v>
      </c>
      <c r="F377" s="47" t="s">
        <v>137</v>
      </c>
      <c r="G377" s="47" t="s">
        <v>105</v>
      </c>
      <c r="H377" s="47"/>
      <c r="I377" s="54">
        <v>50</v>
      </c>
      <c r="J377" s="54">
        <v>0</v>
      </c>
      <c r="K377" s="54">
        <f t="shared" si="49"/>
        <v>50</v>
      </c>
      <c r="L377" s="125"/>
      <c r="M377" s="125"/>
      <c r="N377" s="151"/>
      <c r="O377" s="146"/>
    </row>
    <row r="378" spans="1:15" ht="60">
      <c r="A378" s="161" t="s">
        <v>198</v>
      </c>
      <c r="B378" s="46" t="s">
        <v>102</v>
      </c>
      <c r="C378" s="46" t="s">
        <v>70</v>
      </c>
      <c r="D378" s="46" t="s">
        <v>112</v>
      </c>
      <c r="E378" s="46" t="s">
        <v>200</v>
      </c>
      <c r="F378" s="46"/>
      <c r="G378" s="46"/>
      <c r="H378" s="46"/>
      <c r="I378" s="52">
        <f aca="true" t="shared" si="52" ref="I378:J382">I379</f>
        <v>125</v>
      </c>
      <c r="J378" s="52">
        <f t="shared" si="52"/>
        <v>0</v>
      </c>
      <c r="K378" s="52">
        <f t="shared" si="49"/>
        <v>125</v>
      </c>
      <c r="L378" s="125"/>
      <c r="M378" s="125"/>
      <c r="N378" s="126"/>
      <c r="O378" s="146"/>
    </row>
    <row r="379" spans="1:15" ht="45">
      <c r="A379" s="161" t="s">
        <v>199</v>
      </c>
      <c r="B379" s="46" t="s">
        <v>102</v>
      </c>
      <c r="C379" s="46" t="s">
        <v>70</v>
      </c>
      <c r="D379" s="46" t="s">
        <v>112</v>
      </c>
      <c r="E379" s="46" t="s">
        <v>201</v>
      </c>
      <c r="F379" s="46"/>
      <c r="G379" s="46"/>
      <c r="H379" s="46"/>
      <c r="I379" s="52">
        <f t="shared" si="52"/>
        <v>125</v>
      </c>
      <c r="J379" s="52">
        <f t="shared" si="52"/>
        <v>0</v>
      </c>
      <c r="K379" s="52">
        <f t="shared" si="49"/>
        <v>125</v>
      </c>
      <c r="L379" s="125"/>
      <c r="M379" s="125"/>
      <c r="N379" s="126"/>
      <c r="O379" s="146"/>
    </row>
    <row r="380" spans="1:15" ht="18">
      <c r="A380" s="71" t="s">
        <v>301</v>
      </c>
      <c r="B380" s="46" t="s">
        <v>102</v>
      </c>
      <c r="C380" s="46" t="s">
        <v>70</v>
      </c>
      <c r="D380" s="46" t="s">
        <v>112</v>
      </c>
      <c r="E380" s="46" t="s">
        <v>202</v>
      </c>
      <c r="F380" s="46"/>
      <c r="G380" s="46"/>
      <c r="H380" s="46"/>
      <c r="I380" s="52">
        <f t="shared" si="52"/>
        <v>125</v>
      </c>
      <c r="J380" s="52">
        <f t="shared" si="52"/>
        <v>0</v>
      </c>
      <c r="K380" s="52">
        <f t="shared" si="49"/>
        <v>125</v>
      </c>
      <c r="L380" s="125"/>
      <c r="M380" s="125"/>
      <c r="N380" s="126"/>
      <c r="O380" s="146"/>
    </row>
    <row r="381" spans="1:15" ht="30">
      <c r="A381" s="161" t="s">
        <v>134</v>
      </c>
      <c r="B381" s="46" t="s">
        <v>102</v>
      </c>
      <c r="C381" s="46" t="s">
        <v>70</v>
      </c>
      <c r="D381" s="46" t="s">
        <v>112</v>
      </c>
      <c r="E381" s="46" t="s">
        <v>202</v>
      </c>
      <c r="F381" s="46" t="s">
        <v>135</v>
      </c>
      <c r="G381" s="46"/>
      <c r="H381" s="46"/>
      <c r="I381" s="52">
        <f t="shared" si="52"/>
        <v>125</v>
      </c>
      <c r="J381" s="52">
        <f t="shared" si="52"/>
        <v>0</v>
      </c>
      <c r="K381" s="52">
        <f t="shared" si="49"/>
        <v>125</v>
      </c>
      <c r="L381" s="125"/>
      <c r="M381" s="125"/>
      <c r="N381" s="126"/>
      <c r="O381" s="146"/>
    </row>
    <row r="382" spans="1:15" ht="30">
      <c r="A382" s="71" t="s">
        <v>138</v>
      </c>
      <c r="B382" s="46" t="s">
        <v>102</v>
      </c>
      <c r="C382" s="46" t="s">
        <v>70</v>
      </c>
      <c r="D382" s="46" t="s">
        <v>112</v>
      </c>
      <c r="E382" s="46" t="s">
        <v>202</v>
      </c>
      <c r="F382" s="46" t="s">
        <v>137</v>
      </c>
      <c r="G382" s="46"/>
      <c r="H382" s="46"/>
      <c r="I382" s="52">
        <f t="shared" si="52"/>
        <v>125</v>
      </c>
      <c r="J382" s="52">
        <f t="shared" si="52"/>
        <v>0</v>
      </c>
      <c r="K382" s="52">
        <f t="shared" si="49"/>
        <v>125</v>
      </c>
      <c r="L382" s="125"/>
      <c r="M382" s="125"/>
      <c r="N382" s="126"/>
      <c r="O382" s="146"/>
    </row>
    <row r="383" spans="1:15" ht="18">
      <c r="A383" s="169" t="s">
        <v>120</v>
      </c>
      <c r="B383" s="47" t="s">
        <v>102</v>
      </c>
      <c r="C383" s="47" t="s">
        <v>70</v>
      </c>
      <c r="D383" s="47" t="s">
        <v>112</v>
      </c>
      <c r="E383" s="47" t="s">
        <v>202</v>
      </c>
      <c r="F383" s="47" t="s">
        <v>137</v>
      </c>
      <c r="G383" s="47" t="s">
        <v>105</v>
      </c>
      <c r="H383" s="47"/>
      <c r="I383" s="54">
        <v>125</v>
      </c>
      <c r="J383" s="54">
        <v>0</v>
      </c>
      <c r="K383" s="54">
        <f t="shared" si="49"/>
        <v>125</v>
      </c>
      <c r="L383" s="125"/>
      <c r="M383" s="125"/>
      <c r="N383" s="151"/>
      <c r="O383" s="146"/>
    </row>
    <row r="384" spans="1:15" ht="75">
      <c r="A384" s="161" t="s">
        <v>450</v>
      </c>
      <c r="B384" s="46" t="s">
        <v>102</v>
      </c>
      <c r="C384" s="46" t="s">
        <v>70</v>
      </c>
      <c r="D384" s="46" t="s">
        <v>112</v>
      </c>
      <c r="E384" s="46" t="s">
        <v>391</v>
      </c>
      <c r="F384" s="46"/>
      <c r="G384" s="46"/>
      <c r="H384" s="46"/>
      <c r="I384" s="52">
        <f aca="true" t="shared" si="53" ref="I384:J391">I385</f>
        <v>138</v>
      </c>
      <c r="J384" s="52">
        <f t="shared" si="53"/>
        <v>0</v>
      </c>
      <c r="K384" s="52">
        <f t="shared" si="49"/>
        <v>138</v>
      </c>
      <c r="L384" s="125"/>
      <c r="M384" s="125"/>
      <c r="N384" s="126"/>
      <c r="O384" s="146"/>
    </row>
    <row r="385" spans="1:15" ht="45.75" customHeight="1">
      <c r="A385" s="161" t="s">
        <v>390</v>
      </c>
      <c r="B385" s="46" t="s">
        <v>102</v>
      </c>
      <c r="C385" s="46" t="s">
        <v>70</v>
      </c>
      <c r="D385" s="46" t="s">
        <v>112</v>
      </c>
      <c r="E385" s="46" t="s">
        <v>392</v>
      </c>
      <c r="F385" s="46"/>
      <c r="G385" s="46"/>
      <c r="H385" s="46"/>
      <c r="I385" s="52">
        <f t="shared" si="53"/>
        <v>138</v>
      </c>
      <c r="J385" s="52">
        <f t="shared" si="53"/>
        <v>0</v>
      </c>
      <c r="K385" s="52">
        <f t="shared" si="49"/>
        <v>138</v>
      </c>
      <c r="L385" s="125"/>
      <c r="M385" s="125"/>
      <c r="N385" s="126"/>
      <c r="O385" s="146"/>
    </row>
    <row r="386" spans="1:15" ht="18">
      <c r="A386" s="71" t="s">
        <v>301</v>
      </c>
      <c r="B386" s="46" t="s">
        <v>102</v>
      </c>
      <c r="C386" s="46" t="s">
        <v>70</v>
      </c>
      <c r="D386" s="46" t="s">
        <v>112</v>
      </c>
      <c r="E386" s="46" t="s">
        <v>393</v>
      </c>
      <c r="F386" s="46"/>
      <c r="G386" s="46"/>
      <c r="H386" s="46"/>
      <c r="I386" s="52">
        <f>I390+I387</f>
        <v>138</v>
      </c>
      <c r="J386" s="52">
        <f>J390+J387</f>
        <v>0</v>
      </c>
      <c r="K386" s="52">
        <f t="shared" si="49"/>
        <v>138</v>
      </c>
      <c r="L386" s="125"/>
      <c r="M386" s="125"/>
      <c r="N386" s="126"/>
      <c r="O386" s="146"/>
    </row>
    <row r="387" spans="1:15" ht="90">
      <c r="A387" s="161" t="s">
        <v>257</v>
      </c>
      <c r="B387" s="46" t="s">
        <v>102</v>
      </c>
      <c r="C387" s="46" t="s">
        <v>70</v>
      </c>
      <c r="D387" s="46" t="s">
        <v>112</v>
      </c>
      <c r="E387" s="46" t="s">
        <v>393</v>
      </c>
      <c r="F387" s="46" t="s">
        <v>132</v>
      </c>
      <c r="G387" s="46"/>
      <c r="H387" s="46"/>
      <c r="I387" s="52">
        <f>I388</f>
        <v>0</v>
      </c>
      <c r="J387" s="52">
        <f>J388</f>
        <v>138</v>
      </c>
      <c r="K387" s="54">
        <f>I387+J387</f>
        <v>138</v>
      </c>
      <c r="L387" s="125"/>
      <c r="M387" s="125"/>
      <c r="N387" s="126"/>
      <c r="O387" s="146"/>
    </row>
    <row r="388" spans="1:15" ht="30">
      <c r="A388" s="161" t="s">
        <v>136</v>
      </c>
      <c r="B388" s="46" t="s">
        <v>102</v>
      </c>
      <c r="C388" s="46" t="s">
        <v>70</v>
      </c>
      <c r="D388" s="46" t="s">
        <v>112</v>
      </c>
      <c r="E388" s="46" t="s">
        <v>393</v>
      </c>
      <c r="F388" s="46" t="s">
        <v>133</v>
      </c>
      <c r="G388" s="46"/>
      <c r="H388" s="46"/>
      <c r="I388" s="52">
        <f>I389</f>
        <v>0</v>
      </c>
      <c r="J388" s="52">
        <f>J389</f>
        <v>138</v>
      </c>
      <c r="K388" s="54">
        <f>I388+J388</f>
        <v>138</v>
      </c>
      <c r="L388" s="125"/>
      <c r="M388" s="125"/>
      <c r="N388" s="126"/>
      <c r="O388" s="146"/>
    </row>
    <row r="389" spans="1:15" ht="18">
      <c r="A389" s="72" t="s">
        <v>120</v>
      </c>
      <c r="B389" s="47" t="s">
        <v>102</v>
      </c>
      <c r="C389" s="47" t="s">
        <v>70</v>
      </c>
      <c r="D389" s="47" t="s">
        <v>112</v>
      </c>
      <c r="E389" s="47" t="s">
        <v>393</v>
      </c>
      <c r="F389" s="47" t="s">
        <v>133</v>
      </c>
      <c r="G389" s="47" t="s">
        <v>105</v>
      </c>
      <c r="H389" s="47"/>
      <c r="I389" s="54">
        <v>0</v>
      </c>
      <c r="J389" s="54">
        <v>138</v>
      </c>
      <c r="K389" s="54">
        <f>I389+J389</f>
        <v>138</v>
      </c>
      <c r="L389" s="125"/>
      <c r="M389" s="125"/>
      <c r="N389" s="126"/>
      <c r="O389" s="146"/>
    </row>
    <row r="390" spans="1:15" ht="30">
      <c r="A390" s="161" t="s">
        <v>151</v>
      </c>
      <c r="B390" s="46" t="s">
        <v>102</v>
      </c>
      <c r="C390" s="46" t="s">
        <v>70</v>
      </c>
      <c r="D390" s="46" t="s">
        <v>112</v>
      </c>
      <c r="E390" s="46" t="s">
        <v>393</v>
      </c>
      <c r="F390" s="46" t="s">
        <v>150</v>
      </c>
      <c r="G390" s="46"/>
      <c r="H390" s="46"/>
      <c r="I390" s="52">
        <f t="shared" si="53"/>
        <v>138</v>
      </c>
      <c r="J390" s="52">
        <f t="shared" si="53"/>
        <v>-138</v>
      </c>
      <c r="K390" s="52">
        <f t="shared" si="49"/>
        <v>0</v>
      </c>
      <c r="L390" s="125"/>
      <c r="M390" s="125"/>
      <c r="N390" s="126"/>
      <c r="O390" s="146"/>
    </row>
    <row r="391" spans="1:15" ht="18">
      <c r="A391" s="161" t="s">
        <v>225</v>
      </c>
      <c r="B391" s="46" t="s">
        <v>102</v>
      </c>
      <c r="C391" s="46" t="s">
        <v>70</v>
      </c>
      <c r="D391" s="46" t="s">
        <v>112</v>
      </c>
      <c r="E391" s="46" t="s">
        <v>393</v>
      </c>
      <c r="F391" s="46" t="s">
        <v>224</v>
      </c>
      <c r="G391" s="46"/>
      <c r="H391" s="46"/>
      <c r="I391" s="52">
        <f t="shared" si="53"/>
        <v>138</v>
      </c>
      <c r="J391" s="52">
        <f t="shared" si="53"/>
        <v>-138</v>
      </c>
      <c r="K391" s="52">
        <f t="shared" si="49"/>
        <v>0</v>
      </c>
      <c r="L391" s="125"/>
      <c r="M391" s="125"/>
      <c r="N391" s="126"/>
      <c r="O391" s="146"/>
    </row>
    <row r="392" spans="1:15" ht="18">
      <c r="A392" s="169" t="s">
        <v>120</v>
      </c>
      <c r="B392" s="47" t="s">
        <v>102</v>
      </c>
      <c r="C392" s="47" t="s">
        <v>70</v>
      </c>
      <c r="D392" s="47" t="s">
        <v>112</v>
      </c>
      <c r="E392" s="47" t="s">
        <v>393</v>
      </c>
      <c r="F392" s="47" t="s">
        <v>224</v>
      </c>
      <c r="G392" s="47" t="s">
        <v>105</v>
      </c>
      <c r="H392" s="47"/>
      <c r="I392" s="54">
        <v>138</v>
      </c>
      <c r="J392" s="54">
        <v>-138</v>
      </c>
      <c r="K392" s="54">
        <f t="shared" si="49"/>
        <v>0</v>
      </c>
      <c r="L392" s="125"/>
      <c r="M392" s="125"/>
      <c r="N392" s="151"/>
      <c r="O392" s="146"/>
    </row>
    <row r="393" spans="1:15" ht="30">
      <c r="A393" s="161" t="s">
        <v>40</v>
      </c>
      <c r="B393" s="46" t="s">
        <v>102</v>
      </c>
      <c r="C393" s="46" t="s">
        <v>70</v>
      </c>
      <c r="D393" s="46" t="s">
        <v>112</v>
      </c>
      <c r="E393" s="46" t="s">
        <v>273</v>
      </c>
      <c r="F393" s="46"/>
      <c r="G393" s="46"/>
      <c r="H393" s="46"/>
      <c r="I393" s="51">
        <f>I394+I408+I415+I422+I404</f>
        <v>1886.6</v>
      </c>
      <c r="J393" s="51">
        <f>J394+J408+J415+J422+J404</f>
        <v>507.9</v>
      </c>
      <c r="K393" s="52">
        <f t="shared" si="49"/>
        <v>2394.5</v>
      </c>
      <c r="L393" s="150"/>
      <c r="M393" s="150"/>
      <c r="N393" s="123"/>
      <c r="O393" s="146"/>
    </row>
    <row r="394" spans="1:15" ht="50.25" customHeight="1">
      <c r="A394" s="71" t="s">
        <v>232</v>
      </c>
      <c r="B394" s="46" t="s">
        <v>102</v>
      </c>
      <c r="C394" s="46" t="s">
        <v>70</v>
      </c>
      <c r="D394" s="46" t="s">
        <v>112</v>
      </c>
      <c r="E394" s="46" t="s">
        <v>278</v>
      </c>
      <c r="F394" s="46"/>
      <c r="G394" s="46"/>
      <c r="H394" s="46"/>
      <c r="I394" s="51">
        <f>I395+I401+I398</f>
        <v>480</v>
      </c>
      <c r="J394" s="51">
        <f>J395+J401+J398</f>
        <v>0</v>
      </c>
      <c r="K394" s="52">
        <f t="shared" si="49"/>
        <v>480</v>
      </c>
      <c r="L394" s="125"/>
      <c r="M394" s="125"/>
      <c r="N394" s="123"/>
      <c r="O394" s="146"/>
    </row>
    <row r="395" spans="1:15" ht="30">
      <c r="A395" s="161" t="s">
        <v>134</v>
      </c>
      <c r="B395" s="46" t="s">
        <v>102</v>
      </c>
      <c r="C395" s="46" t="s">
        <v>70</v>
      </c>
      <c r="D395" s="46" t="s">
        <v>112</v>
      </c>
      <c r="E395" s="46" t="s">
        <v>278</v>
      </c>
      <c r="F395" s="46" t="s">
        <v>135</v>
      </c>
      <c r="G395" s="46"/>
      <c r="H395" s="46"/>
      <c r="I395" s="52">
        <f>I396</f>
        <v>340</v>
      </c>
      <c r="J395" s="52">
        <f>J396</f>
        <v>0</v>
      </c>
      <c r="K395" s="52">
        <f t="shared" si="49"/>
        <v>340</v>
      </c>
      <c r="L395" s="125"/>
      <c r="M395" s="125"/>
      <c r="N395" s="126"/>
      <c r="O395" s="146"/>
    </row>
    <row r="396" spans="1:15" ht="30">
      <c r="A396" s="71" t="s">
        <v>138</v>
      </c>
      <c r="B396" s="46" t="s">
        <v>102</v>
      </c>
      <c r="C396" s="46" t="s">
        <v>70</v>
      </c>
      <c r="D396" s="46" t="s">
        <v>112</v>
      </c>
      <c r="E396" s="46" t="s">
        <v>278</v>
      </c>
      <c r="F396" s="46" t="s">
        <v>137</v>
      </c>
      <c r="G396" s="46"/>
      <c r="H396" s="46"/>
      <c r="I396" s="52">
        <f>I397</f>
        <v>340</v>
      </c>
      <c r="J396" s="52">
        <f>J397</f>
        <v>0</v>
      </c>
      <c r="K396" s="52">
        <f t="shared" si="49"/>
        <v>340</v>
      </c>
      <c r="L396" s="125"/>
      <c r="M396" s="125"/>
      <c r="N396" s="126"/>
      <c r="O396" s="146"/>
    </row>
    <row r="397" spans="1:15" ht="18">
      <c r="A397" s="169" t="s">
        <v>120</v>
      </c>
      <c r="B397" s="47" t="s">
        <v>102</v>
      </c>
      <c r="C397" s="47" t="s">
        <v>70</v>
      </c>
      <c r="D397" s="47" t="s">
        <v>112</v>
      </c>
      <c r="E397" s="47" t="s">
        <v>278</v>
      </c>
      <c r="F397" s="47" t="s">
        <v>137</v>
      </c>
      <c r="G397" s="47" t="s">
        <v>105</v>
      </c>
      <c r="H397" s="47"/>
      <c r="I397" s="54">
        <v>340</v>
      </c>
      <c r="J397" s="54">
        <v>0</v>
      </c>
      <c r="K397" s="54">
        <f t="shared" si="49"/>
        <v>340</v>
      </c>
      <c r="L397" s="125"/>
      <c r="M397" s="125"/>
      <c r="N397" s="151"/>
      <c r="O397" s="146"/>
    </row>
    <row r="398" spans="1:15" ht="30">
      <c r="A398" s="161" t="s">
        <v>151</v>
      </c>
      <c r="B398" s="46" t="s">
        <v>102</v>
      </c>
      <c r="C398" s="46" t="s">
        <v>70</v>
      </c>
      <c r="D398" s="46" t="s">
        <v>112</v>
      </c>
      <c r="E398" s="46" t="s">
        <v>278</v>
      </c>
      <c r="F398" s="46" t="s">
        <v>150</v>
      </c>
      <c r="G398" s="47"/>
      <c r="H398" s="47"/>
      <c r="I398" s="52">
        <f aca="true" t="shared" si="54" ref="I398:K399">I399</f>
        <v>110</v>
      </c>
      <c r="J398" s="52">
        <f t="shared" si="54"/>
        <v>0</v>
      </c>
      <c r="K398" s="52">
        <f t="shared" si="54"/>
        <v>110</v>
      </c>
      <c r="L398" s="125"/>
      <c r="M398" s="125"/>
      <c r="N398" s="151"/>
      <c r="O398" s="146"/>
    </row>
    <row r="399" spans="1:15" ht="18">
      <c r="A399" s="171" t="s">
        <v>12</v>
      </c>
      <c r="B399" s="46" t="s">
        <v>102</v>
      </c>
      <c r="C399" s="46" t="s">
        <v>70</v>
      </c>
      <c r="D399" s="46" t="s">
        <v>112</v>
      </c>
      <c r="E399" s="46" t="s">
        <v>278</v>
      </c>
      <c r="F399" s="46" t="s">
        <v>11</v>
      </c>
      <c r="G399" s="47"/>
      <c r="H399" s="47"/>
      <c r="I399" s="52">
        <f t="shared" si="54"/>
        <v>110</v>
      </c>
      <c r="J399" s="52">
        <f t="shared" si="54"/>
        <v>0</v>
      </c>
      <c r="K399" s="52">
        <f t="shared" si="54"/>
        <v>110</v>
      </c>
      <c r="L399" s="125"/>
      <c r="M399" s="125"/>
      <c r="N399" s="151"/>
      <c r="O399" s="146"/>
    </row>
    <row r="400" spans="1:15" ht="18">
      <c r="A400" s="169" t="s">
        <v>120</v>
      </c>
      <c r="B400" s="47" t="s">
        <v>102</v>
      </c>
      <c r="C400" s="47" t="s">
        <v>70</v>
      </c>
      <c r="D400" s="47" t="s">
        <v>112</v>
      </c>
      <c r="E400" s="47" t="s">
        <v>278</v>
      </c>
      <c r="F400" s="47" t="s">
        <v>11</v>
      </c>
      <c r="G400" s="47" t="s">
        <v>105</v>
      </c>
      <c r="H400" s="47"/>
      <c r="I400" s="54">
        <v>110</v>
      </c>
      <c r="J400" s="54">
        <v>0</v>
      </c>
      <c r="K400" s="54">
        <f>I400+J400</f>
        <v>110</v>
      </c>
      <c r="L400" s="125"/>
      <c r="M400" s="125"/>
      <c r="N400" s="151"/>
      <c r="O400" s="146"/>
    </row>
    <row r="401" spans="1:15" ht="18">
      <c r="A401" s="71" t="s">
        <v>147</v>
      </c>
      <c r="B401" s="46" t="s">
        <v>102</v>
      </c>
      <c r="C401" s="46" t="s">
        <v>70</v>
      </c>
      <c r="D401" s="46" t="s">
        <v>112</v>
      </c>
      <c r="E401" s="46" t="s">
        <v>278</v>
      </c>
      <c r="F401" s="46" t="s">
        <v>146</v>
      </c>
      <c r="G401" s="46"/>
      <c r="H401" s="46"/>
      <c r="I401" s="52">
        <f>I402</f>
        <v>30</v>
      </c>
      <c r="J401" s="52">
        <f>J402</f>
        <v>0</v>
      </c>
      <c r="K401" s="52">
        <f t="shared" si="49"/>
        <v>30</v>
      </c>
      <c r="L401" s="125"/>
      <c r="M401" s="125"/>
      <c r="N401" s="126"/>
      <c r="O401" s="146"/>
    </row>
    <row r="402" spans="1:15" ht="17.25" customHeight="1">
      <c r="A402" s="71" t="s">
        <v>149</v>
      </c>
      <c r="B402" s="46" t="s">
        <v>102</v>
      </c>
      <c r="C402" s="46" t="s">
        <v>70</v>
      </c>
      <c r="D402" s="46" t="s">
        <v>112</v>
      </c>
      <c r="E402" s="46" t="s">
        <v>278</v>
      </c>
      <c r="F402" s="46" t="s">
        <v>148</v>
      </c>
      <c r="G402" s="46"/>
      <c r="H402" s="46"/>
      <c r="I402" s="52">
        <f>I403</f>
        <v>30</v>
      </c>
      <c r="J402" s="52">
        <f>J403</f>
        <v>0</v>
      </c>
      <c r="K402" s="52">
        <f t="shared" si="49"/>
        <v>30</v>
      </c>
      <c r="L402" s="125"/>
      <c r="M402" s="125"/>
      <c r="N402" s="126"/>
      <c r="O402" s="146"/>
    </row>
    <row r="403" spans="1:15" ht="18">
      <c r="A403" s="169" t="s">
        <v>120</v>
      </c>
      <c r="B403" s="47" t="s">
        <v>102</v>
      </c>
      <c r="C403" s="47" t="s">
        <v>70</v>
      </c>
      <c r="D403" s="47" t="s">
        <v>112</v>
      </c>
      <c r="E403" s="47" t="s">
        <v>278</v>
      </c>
      <c r="F403" s="47" t="s">
        <v>148</v>
      </c>
      <c r="G403" s="47" t="s">
        <v>105</v>
      </c>
      <c r="H403" s="47"/>
      <c r="I403" s="54">
        <v>30</v>
      </c>
      <c r="J403" s="54">
        <v>0</v>
      </c>
      <c r="K403" s="54">
        <f t="shared" si="49"/>
        <v>30</v>
      </c>
      <c r="L403" s="125"/>
      <c r="M403" s="125"/>
      <c r="N403" s="151"/>
      <c r="O403" s="146"/>
    </row>
    <row r="404" spans="1:15" ht="45">
      <c r="A404" s="161" t="s">
        <v>518</v>
      </c>
      <c r="B404" s="46" t="s">
        <v>102</v>
      </c>
      <c r="C404" s="46" t="s">
        <v>70</v>
      </c>
      <c r="D404" s="46" t="s">
        <v>112</v>
      </c>
      <c r="E404" s="46" t="s">
        <v>519</v>
      </c>
      <c r="F404" s="46"/>
      <c r="G404" s="46"/>
      <c r="H404" s="46"/>
      <c r="I404" s="52">
        <f aca="true" t="shared" si="55" ref="I404:J406">I405</f>
        <v>0</v>
      </c>
      <c r="J404" s="52">
        <f t="shared" si="55"/>
        <v>507.9</v>
      </c>
      <c r="K404" s="52">
        <f>I404+J404</f>
        <v>507.9</v>
      </c>
      <c r="L404" s="125"/>
      <c r="M404" s="125"/>
      <c r="N404" s="151"/>
      <c r="O404" s="146"/>
    </row>
    <row r="405" spans="1:15" ht="18">
      <c r="A405" s="71" t="s">
        <v>147</v>
      </c>
      <c r="B405" s="46" t="s">
        <v>102</v>
      </c>
      <c r="C405" s="46" t="s">
        <v>70</v>
      </c>
      <c r="D405" s="46" t="s">
        <v>112</v>
      </c>
      <c r="E405" s="46" t="s">
        <v>519</v>
      </c>
      <c r="F405" s="46" t="s">
        <v>146</v>
      </c>
      <c r="G405" s="46"/>
      <c r="H405" s="46"/>
      <c r="I405" s="52">
        <f t="shared" si="55"/>
        <v>0</v>
      </c>
      <c r="J405" s="52">
        <f t="shared" si="55"/>
        <v>507.9</v>
      </c>
      <c r="K405" s="52">
        <f>I405+J405</f>
        <v>507.9</v>
      </c>
      <c r="L405" s="125"/>
      <c r="M405" s="125"/>
      <c r="N405" s="151"/>
      <c r="O405" s="146"/>
    </row>
    <row r="406" spans="1:15" ht="18">
      <c r="A406" s="71" t="s">
        <v>460</v>
      </c>
      <c r="B406" s="46" t="s">
        <v>102</v>
      </c>
      <c r="C406" s="46" t="s">
        <v>70</v>
      </c>
      <c r="D406" s="46" t="s">
        <v>112</v>
      </c>
      <c r="E406" s="46" t="s">
        <v>519</v>
      </c>
      <c r="F406" s="46" t="s">
        <v>461</v>
      </c>
      <c r="G406" s="46"/>
      <c r="H406" s="46"/>
      <c r="I406" s="52">
        <f t="shared" si="55"/>
        <v>0</v>
      </c>
      <c r="J406" s="52">
        <f t="shared" si="55"/>
        <v>507.9</v>
      </c>
      <c r="K406" s="52">
        <f>I406+J406</f>
        <v>507.9</v>
      </c>
      <c r="L406" s="125"/>
      <c r="M406" s="125"/>
      <c r="N406" s="151"/>
      <c r="O406" s="146"/>
    </row>
    <row r="407" spans="1:15" ht="18">
      <c r="A407" s="72" t="s">
        <v>120</v>
      </c>
      <c r="B407" s="47" t="s">
        <v>102</v>
      </c>
      <c r="C407" s="47" t="s">
        <v>70</v>
      </c>
      <c r="D407" s="47" t="s">
        <v>112</v>
      </c>
      <c r="E407" s="47" t="s">
        <v>519</v>
      </c>
      <c r="F407" s="47" t="s">
        <v>461</v>
      </c>
      <c r="G407" s="47" t="s">
        <v>105</v>
      </c>
      <c r="H407" s="47"/>
      <c r="I407" s="54">
        <v>0</v>
      </c>
      <c r="J407" s="54">
        <v>507.9</v>
      </c>
      <c r="K407" s="54">
        <f>I407+J407</f>
        <v>507.9</v>
      </c>
      <c r="L407" s="125"/>
      <c r="M407" s="125"/>
      <c r="N407" s="151"/>
      <c r="O407" s="146"/>
    </row>
    <row r="408" spans="1:15" ht="123" customHeight="1">
      <c r="A408" s="161" t="s">
        <v>50</v>
      </c>
      <c r="B408" s="46" t="s">
        <v>102</v>
      </c>
      <c r="C408" s="46" t="s">
        <v>70</v>
      </c>
      <c r="D408" s="46" t="s">
        <v>112</v>
      </c>
      <c r="E408" s="46" t="s">
        <v>389</v>
      </c>
      <c r="F408" s="48"/>
      <c r="G408" s="48"/>
      <c r="H408" s="48"/>
      <c r="I408" s="51">
        <f>I409+I412</f>
        <v>327.7</v>
      </c>
      <c r="J408" s="51">
        <f>J409+J412</f>
        <v>0</v>
      </c>
      <c r="K408" s="52">
        <f t="shared" si="49"/>
        <v>327.7</v>
      </c>
      <c r="L408" s="125"/>
      <c r="M408" s="125"/>
      <c r="N408" s="123"/>
      <c r="O408" s="146"/>
    </row>
    <row r="409" spans="1:15" ht="90">
      <c r="A409" s="161" t="s">
        <v>257</v>
      </c>
      <c r="B409" s="46" t="s">
        <v>102</v>
      </c>
      <c r="C409" s="46" t="s">
        <v>70</v>
      </c>
      <c r="D409" s="46" t="s">
        <v>112</v>
      </c>
      <c r="E409" s="46" t="s">
        <v>389</v>
      </c>
      <c r="F409" s="46" t="s">
        <v>132</v>
      </c>
      <c r="G409" s="48"/>
      <c r="H409" s="48"/>
      <c r="I409" s="52">
        <f>I410</f>
        <v>319.7</v>
      </c>
      <c r="J409" s="52">
        <f>J410</f>
        <v>0</v>
      </c>
      <c r="K409" s="52">
        <f t="shared" si="49"/>
        <v>319.7</v>
      </c>
      <c r="L409" s="125"/>
      <c r="M409" s="125"/>
      <c r="N409" s="126"/>
      <c r="O409" s="146"/>
    </row>
    <row r="410" spans="1:15" ht="30">
      <c r="A410" s="161" t="s">
        <v>136</v>
      </c>
      <c r="B410" s="46" t="s">
        <v>102</v>
      </c>
      <c r="C410" s="46" t="s">
        <v>70</v>
      </c>
      <c r="D410" s="46" t="s">
        <v>112</v>
      </c>
      <c r="E410" s="46" t="s">
        <v>389</v>
      </c>
      <c r="F410" s="46" t="s">
        <v>133</v>
      </c>
      <c r="G410" s="46"/>
      <c r="H410" s="46"/>
      <c r="I410" s="52">
        <f>I411</f>
        <v>319.7</v>
      </c>
      <c r="J410" s="52">
        <f>J411</f>
        <v>0</v>
      </c>
      <c r="K410" s="52">
        <f t="shared" si="49"/>
        <v>319.7</v>
      </c>
      <c r="L410" s="125"/>
      <c r="M410" s="125"/>
      <c r="N410" s="126"/>
      <c r="O410" s="146"/>
    </row>
    <row r="411" spans="1:15" ht="18">
      <c r="A411" s="72" t="s">
        <v>121</v>
      </c>
      <c r="B411" s="47" t="s">
        <v>102</v>
      </c>
      <c r="C411" s="47" t="s">
        <v>70</v>
      </c>
      <c r="D411" s="47" t="s">
        <v>112</v>
      </c>
      <c r="E411" s="47" t="s">
        <v>389</v>
      </c>
      <c r="F411" s="47" t="s">
        <v>133</v>
      </c>
      <c r="G411" s="47" t="s">
        <v>106</v>
      </c>
      <c r="H411" s="47"/>
      <c r="I411" s="53">
        <v>319.7</v>
      </c>
      <c r="J411" s="53">
        <v>0</v>
      </c>
      <c r="K411" s="54">
        <f t="shared" si="49"/>
        <v>319.7</v>
      </c>
      <c r="L411" s="126"/>
      <c r="M411" s="126"/>
      <c r="N411" s="147"/>
      <c r="O411" s="146"/>
    </row>
    <row r="412" spans="1:15" ht="30">
      <c r="A412" s="161" t="s">
        <v>134</v>
      </c>
      <c r="B412" s="46" t="s">
        <v>102</v>
      </c>
      <c r="C412" s="46" t="s">
        <v>70</v>
      </c>
      <c r="D412" s="46" t="s">
        <v>112</v>
      </c>
      <c r="E412" s="46" t="s">
        <v>389</v>
      </c>
      <c r="F412" s="46" t="s">
        <v>135</v>
      </c>
      <c r="G412" s="46"/>
      <c r="H412" s="46"/>
      <c r="I412" s="52">
        <f>I413</f>
        <v>8</v>
      </c>
      <c r="J412" s="52">
        <f>J413</f>
        <v>0</v>
      </c>
      <c r="K412" s="52">
        <f t="shared" si="49"/>
        <v>8</v>
      </c>
      <c r="L412" s="126"/>
      <c r="M412" s="126"/>
      <c r="N412" s="126"/>
      <c r="O412" s="146"/>
    </row>
    <row r="413" spans="1:15" ht="30">
      <c r="A413" s="71" t="s">
        <v>138</v>
      </c>
      <c r="B413" s="46" t="s">
        <v>102</v>
      </c>
      <c r="C413" s="46" t="s">
        <v>70</v>
      </c>
      <c r="D413" s="46" t="s">
        <v>112</v>
      </c>
      <c r="E413" s="46" t="s">
        <v>389</v>
      </c>
      <c r="F413" s="46" t="s">
        <v>137</v>
      </c>
      <c r="G413" s="46"/>
      <c r="H413" s="46"/>
      <c r="I413" s="52">
        <f>I414</f>
        <v>8</v>
      </c>
      <c r="J413" s="52">
        <f>J414</f>
        <v>0</v>
      </c>
      <c r="K413" s="52">
        <f t="shared" si="49"/>
        <v>8</v>
      </c>
      <c r="L413" s="125"/>
      <c r="M413" s="125"/>
      <c r="N413" s="126"/>
      <c r="O413" s="146"/>
    </row>
    <row r="414" spans="1:15" ht="18">
      <c r="A414" s="72" t="s">
        <v>121</v>
      </c>
      <c r="B414" s="47" t="s">
        <v>102</v>
      </c>
      <c r="C414" s="47" t="s">
        <v>70</v>
      </c>
      <c r="D414" s="47" t="s">
        <v>112</v>
      </c>
      <c r="E414" s="47" t="s">
        <v>389</v>
      </c>
      <c r="F414" s="47" t="s">
        <v>137</v>
      </c>
      <c r="G414" s="47" t="s">
        <v>106</v>
      </c>
      <c r="H414" s="47"/>
      <c r="I414" s="54">
        <v>8</v>
      </c>
      <c r="J414" s="54">
        <v>0</v>
      </c>
      <c r="K414" s="54">
        <f t="shared" si="49"/>
        <v>8</v>
      </c>
      <c r="L414" s="125"/>
      <c r="M414" s="125"/>
      <c r="N414" s="151"/>
      <c r="O414" s="146"/>
    </row>
    <row r="415" spans="1:15" ht="90">
      <c r="A415" s="161" t="s">
        <v>49</v>
      </c>
      <c r="B415" s="46" t="s">
        <v>102</v>
      </c>
      <c r="C415" s="46" t="s">
        <v>70</v>
      </c>
      <c r="D415" s="46" t="s">
        <v>112</v>
      </c>
      <c r="E415" s="46" t="s">
        <v>388</v>
      </c>
      <c r="F415" s="46"/>
      <c r="G415" s="46"/>
      <c r="H415" s="46"/>
      <c r="I415" s="51">
        <f>I416+I419</f>
        <v>754.5</v>
      </c>
      <c r="J415" s="51">
        <f>J416+J419</f>
        <v>0</v>
      </c>
      <c r="K415" s="52">
        <f t="shared" si="49"/>
        <v>754.5</v>
      </c>
      <c r="L415" s="126"/>
      <c r="M415" s="126"/>
      <c r="N415" s="123"/>
      <c r="O415" s="146"/>
    </row>
    <row r="416" spans="1:15" ht="90">
      <c r="A416" s="161" t="s">
        <v>257</v>
      </c>
      <c r="B416" s="46" t="s">
        <v>102</v>
      </c>
      <c r="C416" s="46" t="s">
        <v>70</v>
      </c>
      <c r="D416" s="46" t="s">
        <v>112</v>
      </c>
      <c r="E416" s="46" t="s">
        <v>388</v>
      </c>
      <c r="F416" s="46" t="s">
        <v>132</v>
      </c>
      <c r="G416" s="46"/>
      <c r="H416" s="46"/>
      <c r="I416" s="52">
        <f>I417</f>
        <v>742.2</v>
      </c>
      <c r="J416" s="52">
        <f>J417</f>
        <v>0</v>
      </c>
      <c r="K416" s="52">
        <f t="shared" si="49"/>
        <v>742.2</v>
      </c>
      <c r="L416" s="126"/>
      <c r="M416" s="126"/>
      <c r="N416" s="126"/>
      <c r="O416" s="146"/>
    </row>
    <row r="417" spans="1:15" ht="30">
      <c r="A417" s="161" t="s">
        <v>136</v>
      </c>
      <c r="B417" s="46" t="s">
        <v>102</v>
      </c>
      <c r="C417" s="46" t="s">
        <v>70</v>
      </c>
      <c r="D417" s="46" t="s">
        <v>112</v>
      </c>
      <c r="E417" s="46" t="s">
        <v>388</v>
      </c>
      <c r="F417" s="46" t="s">
        <v>133</v>
      </c>
      <c r="G417" s="46"/>
      <c r="H417" s="46"/>
      <c r="I417" s="52">
        <f>I418</f>
        <v>742.2</v>
      </c>
      <c r="J417" s="52">
        <f>J418</f>
        <v>0</v>
      </c>
      <c r="K417" s="52">
        <f t="shared" si="49"/>
        <v>742.2</v>
      </c>
      <c r="L417" s="126"/>
      <c r="M417" s="126"/>
      <c r="N417" s="126"/>
      <c r="O417" s="146"/>
    </row>
    <row r="418" spans="1:15" ht="18">
      <c r="A418" s="72" t="s">
        <v>121</v>
      </c>
      <c r="B418" s="47" t="s">
        <v>102</v>
      </c>
      <c r="C418" s="47" t="s">
        <v>70</v>
      </c>
      <c r="D418" s="47" t="s">
        <v>112</v>
      </c>
      <c r="E418" s="47" t="s">
        <v>388</v>
      </c>
      <c r="F418" s="47" t="s">
        <v>133</v>
      </c>
      <c r="G418" s="47" t="s">
        <v>106</v>
      </c>
      <c r="H418" s="47"/>
      <c r="I418" s="53">
        <v>742.2</v>
      </c>
      <c r="J418" s="53">
        <v>0</v>
      </c>
      <c r="K418" s="54">
        <f t="shared" si="49"/>
        <v>742.2</v>
      </c>
      <c r="L418" s="126"/>
      <c r="M418" s="126"/>
      <c r="N418" s="147"/>
      <c r="O418" s="146"/>
    </row>
    <row r="419" spans="1:15" ht="30">
      <c r="A419" s="161" t="s">
        <v>134</v>
      </c>
      <c r="B419" s="46" t="s">
        <v>102</v>
      </c>
      <c r="C419" s="46" t="s">
        <v>70</v>
      </c>
      <c r="D419" s="46" t="s">
        <v>112</v>
      </c>
      <c r="E419" s="46" t="s">
        <v>388</v>
      </c>
      <c r="F419" s="46" t="s">
        <v>135</v>
      </c>
      <c r="G419" s="46"/>
      <c r="H419" s="46"/>
      <c r="I419" s="52">
        <f>I420</f>
        <v>12.3</v>
      </c>
      <c r="J419" s="52">
        <f>J420</f>
        <v>0</v>
      </c>
      <c r="K419" s="52">
        <f t="shared" si="49"/>
        <v>12.3</v>
      </c>
      <c r="L419" s="126"/>
      <c r="M419" s="126"/>
      <c r="N419" s="126"/>
      <c r="O419" s="146"/>
    </row>
    <row r="420" spans="1:15" ht="30">
      <c r="A420" s="71" t="s">
        <v>138</v>
      </c>
      <c r="B420" s="46" t="s">
        <v>102</v>
      </c>
      <c r="C420" s="46" t="s">
        <v>70</v>
      </c>
      <c r="D420" s="46" t="s">
        <v>112</v>
      </c>
      <c r="E420" s="46" t="s">
        <v>388</v>
      </c>
      <c r="F420" s="46" t="s">
        <v>137</v>
      </c>
      <c r="G420" s="46"/>
      <c r="H420" s="46"/>
      <c r="I420" s="52">
        <f>I421</f>
        <v>12.3</v>
      </c>
      <c r="J420" s="52">
        <f>J421</f>
        <v>0</v>
      </c>
      <c r="K420" s="52">
        <f t="shared" si="49"/>
        <v>12.3</v>
      </c>
      <c r="L420" s="151"/>
      <c r="M420" s="151"/>
      <c r="N420" s="126"/>
      <c r="O420" s="146"/>
    </row>
    <row r="421" spans="1:15" ht="18">
      <c r="A421" s="72" t="s">
        <v>121</v>
      </c>
      <c r="B421" s="47" t="s">
        <v>102</v>
      </c>
      <c r="C421" s="47" t="s">
        <v>70</v>
      </c>
      <c r="D421" s="47" t="s">
        <v>112</v>
      </c>
      <c r="E421" s="47" t="s">
        <v>388</v>
      </c>
      <c r="F421" s="47" t="s">
        <v>137</v>
      </c>
      <c r="G421" s="47" t="s">
        <v>106</v>
      </c>
      <c r="H421" s="47"/>
      <c r="I421" s="54">
        <v>12.3</v>
      </c>
      <c r="J421" s="54">
        <v>0</v>
      </c>
      <c r="K421" s="54">
        <f t="shared" si="49"/>
        <v>12.3</v>
      </c>
      <c r="L421" s="126"/>
      <c r="M421" s="126"/>
      <c r="N421" s="151"/>
      <c r="O421" s="146"/>
    </row>
    <row r="422" spans="1:15" ht="60">
      <c r="A422" s="161" t="s">
        <v>48</v>
      </c>
      <c r="B422" s="46" t="s">
        <v>102</v>
      </c>
      <c r="C422" s="46" t="s">
        <v>70</v>
      </c>
      <c r="D422" s="46" t="s">
        <v>112</v>
      </c>
      <c r="E422" s="46" t="s">
        <v>387</v>
      </c>
      <c r="F422" s="46"/>
      <c r="G422" s="46"/>
      <c r="H422" s="46"/>
      <c r="I422" s="51">
        <f>I423+I426</f>
        <v>324.4</v>
      </c>
      <c r="J422" s="51">
        <f>J423+J426</f>
        <v>0</v>
      </c>
      <c r="K422" s="52">
        <f t="shared" si="49"/>
        <v>324.4</v>
      </c>
      <c r="L422" s="125"/>
      <c r="M422" s="125"/>
      <c r="N422" s="123"/>
      <c r="O422" s="146"/>
    </row>
    <row r="423" spans="1:15" ht="90">
      <c r="A423" s="161" t="s">
        <v>257</v>
      </c>
      <c r="B423" s="46" t="s">
        <v>102</v>
      </c>
      <c r="C423" s="46" t="s">
        <v>70</v>
      </c>
      <c r="D423" s="46" t="s">
        <v>112</v>
      </c>
      <c r="E423" s="46" t="s">
        <v>387</v>
      </c>
      <c r="F423" s="46" t="s">
        <v>132</v>
      </c>
      <c r="G423" s="46"/>
      <c r="H423" s="46"/>
      <c r="I423" s="52">
        <f>I424</f>
        <v>321.4</v>
      </c>
      <c r="J423" s="52">
        <f>J424</f>
        <v>0</v>
      </c>
      <c r="K423" s="52">
        <f t="shared" si="49"/>
        <v>321.4</v>
      </c>
      <c r="L423" s="125"/>
      <c r="M423" s="125"/>
      <c r="N423" s="126"/>
      <c r="O423" s="146"/>
    </row>
    <row r="424" spans="1:15" ht="30">
      <c r="A424" s="161" t="s">
        <v>136</v>
      </c>
      <c r="B424" s="46" t="s">
        <v>102</v>
      </c>
      <c r="C424" s="46" t="s">
        <v>70</v>
      </c>
      <c r="D424" s="46" t="s">
        <v>112</v>
      </c>
      <c r="E424" s="46" t="s">
        <v>387</v>
      </c>
      <c r="F424" s="46" t="s">
        <v>133</v>
      </c>
      <c r="G424" s="46"/>
      <c r="H424" s="46"/>
      <c r="I424" s="52">
        <f>I425</f>
        <v>321.4</v>
      </c>
      <c r="J424" s="52">
        <f>J425</f>
        <v>0</v>
      </c>
      <c r="K424" s="52">
        <f t="shared" si="49"/>
        <v>321.4</v>
      </c>
      <c r="L424" s="125"/>
      <c r="M424" s="125"/>
      <c r="N424" s="126"/>
      <c r="O424" s="146"/>
    </row>
    <row r="425" spans="1:15" ht="18">
      <c r="A425" s="72" t="s">
        <v>121</v>
      </c>
      <c r="B425" s="47" t="s">
        <v>102</v>
      </c>
      <c r="C425" s="47" t="s">
        <v>70</v>
      </c>
      <c r="D425" s="47" t="s">
        <v>112</v>
      </c>
      <c r="E425" s="47" t="s">
        <v>387</v>
      </c>
      <c r="F425" s="47" t="s">
        <v>133</v>
      </c>
      <c r="G425" s="47" t="s">
        <v>106</v>
      </c>
      <c r="H425" s="47"/>
      <c r="I425" s="53">
        <v>321.4</v>
      </c>
      <c r="J425" s="53">
        <v>0</v>
      </c>
      <c r="K425" s="54">
        <f t="shared" si="49"/>
        <v>321.4</v>
      </c>
      <c r="L425" s="126"/>
      <c r="M425" s="126"/>
      <c r="N425" s="147"/>
      <c r="O425" s="146"/>
    </row>
    <row r="426" spans="1:15" ht="30">
      <c r="A426" s="161" t="s">
        <v>134</v>
      </c>
      <c r="B426" s="46" t="s">
        <v>102</v>
      </c>
      <c r="C426" s="46" t="s">
        <v>70</v>
      </c>
      <c r="D426" s="46" t="s">
        <v>112</v>
      </c>
      <c r="E426" s="46" t="s">
        <v>387</v>
      </c>
      <c r="F426" s="46" t="s">
        <v>135</v>
      </c>
      <c r="G426" s="46"/>
      <c r="H426" s="47"/>
      <c r="I426" s="51">
        <f>I427</f>
        <v>3</v>
      </c>
      <c r="J426" s="51">
        <f>J427</f>
        <v>0</v>
      </c>
      <c r="K426" s="52">
        <f t="shared" si="49"/>
        <v>3</v>
      </c>
      <c r="L426" s="126"/>
      <c r="M426" s="126"/>
      <c r="N426" s="147"/>
      <c r="O426" s="146"/>
    </row>
    <row r="427" spans="1:15" ht="30">
      <c r="A427" s="71" t="s">
        <v>138</v>
      </c>
      <c r="B427" s="46" t="s">
        <v>102</v>
      </c>
      <c r="C427" s="46" t="s">
        <v>70</v>
      </c>
      <c r="D427" s="46" t="s">
        <v>112</v>
      </c>
      <c r="E427" s="46" t="s">
        <v>387</v>
      </c>
      <c r="F427" s="46" t="s">
        <v>137</v>
      </c>
      <c r="G427" s="46"/>
      <c r="H427" s="47"/>
      <c r="I427" s="51">
        <f>I428</f>
        <v>3</v>
      </c>
      <c r="J427" s="51">
        <f>J428</f>
        <v>0</v>
      </c>
      <c r="K427" s="52">
        <f t="shared" si="49"/>
        <v>3</v>
      </c>
      <c r="L427" s="126"/>
      <c r="M427" s="126"/>
      <c r="N427" s="147"/>
      <c r="O427" s="146"/>
    </row>
    <row r="428" spans="1:15" ht="18">
      <c r="A428" s="72" t="s">
        <v>121</v>
      </c>
      <c r="B428" s="47" t="s">
        <v>102</v>
      </c>
      <c r="C428" s="47" t="s">
        <v>70</v>
      </c>
      <c r="D428" s="47" t="s">
        <v>112</v>
      </c>
      <c r="E428" s="47" t="s">
        <v>387</v>
      </c>
      <c r="F428" s="47" t="s">
        <v>137</v>
      </c>
      <c r="G428" s="47" t="s">
        <v>106</v>
      </c>
      <c r="H428" s="47"/>
      <c r="I428" s="53">
        <v>3</v>
      </c>
      <c r="J428" s="53">
        <v>0</v>
      </c>
      <c r="K428" s="54">
        <f t="shared" si="49"/>
        <v>3</v>
      </c>
      <c r="L428" s="126"/>
      <c r="M428" s="126"/>
      <c r="N428" s="147"/>
      <c r="O428" s="146"/>
    </row>
    <row r="429" spans="1:15" ht="18">
      <c r="A429" s="168" t="s">
        <v>57</v>
      </c>
      <c r="B429" s="48" t="s">
        <v>102</v>
      </c>
      <c r="C429" s="48" t="s">
        <v>73</v>
      </c>
      <c r="D429" s="48"/>
      <c r="E429" s="48"/>
      <c r="F429" s="48"/>
      <c r="G429" s="48"/>
      <c r="H429" s="48"/>
      <c r="I429" s="49">
        <f>I436+I430+I468</f>
        <v>59231.200000000004</v>
      </c>
      <c r="J429" s="49">
        <f>J436+J430+J468</f>
        <v>29.6</v>
      </c>
      <c r="K429" s="49">
        <f t="shared" si="49"/>
        <v>59260.8</v>
      </c>
      <c r="L429" s="126"/>
      <c r="M429" s="126"/>
      <c r="N429" s="145"/>
      <c r="O429" s="144"/>
    </row>
    <row r="430" spans="1:15" ht="18">
      <c r="A430" s="168" t="s">
        <v>220</v>
      </c>
      <c r="B430" s="48" t="s">
        <v>102</v>
      </c>
      <c r="C430" s="48" t="s">
        <v>73</v>
      </c>
      <c r="D430" s="48" t="s">
        <v>74</v>
      </c>
      <c r="E430" s="48"/>
      <c r="F430" s="48"/>
      <c r="G430" s="48"/>
      <c r="H430" s="48"/>
      <c r="I430" s="49">
        <f aca="true" t="shared" si="56" ref="I430:J434">I431</f>
        <v>0.4</v>
      </c>
      <c r="J430" s="49">
        <f t="shared" si="56"/>
        <v>-0.2</v>
      </c>
      <c r="K430" s="49">
        <f t="shared" si="49"/>
        <v>0.2</v>
      </c>
      <c r="L430" s="126"/>
      <c r="M430" s="126"/>
      <c r="N430" s="145"/>
      <c r="O430" s="144"/>
    </row>
    <row r="431" spans="1:15" ht="30">
      <c r="A431" s="71" t="s">
        <v>40</v>
      </c>
      <c r="B431" s="46" t="s">
        <v>102</v>
      </c>
      <c r="C431" s="46" t="s">
        <v>73</v>
      </c>
      <c r="D431" s="46" t="s">
        <v>74</v>
      </c>
      <c r="E431" s="46" t="s">
        <v>273</v>
      </c>
      <c r="F431" s="48"/>
      <c r="G431" s="48"/>
      <c r="H431" s="48"/>
      <c r="I431" s="52">
        <f t="shared" si="56"/>
        <v>0.4</v>
      </c>
      <c r="J431" s="52">
        <f t="shared" si="56"/>
        <v>-0.2</v>
      </c>
      <c r="K431" s="52">
        <f t="shared" si="49"/>
        <v>0.2</v>
      </c>
      <c r="L431" s="126"/>
      <c r="M431" s="126"/>
      <c r="N431" s="126"/>
      <c r="O431" s="146"/>
    </row>
    <row r="432" spans="1:15" ht="90">
      <c r="A432" s="161" t="s">
        <v>221</v>
      </c>
      <c r="B432" s="46" t="s">
        <v>102</v>
      </c>
      <c r="C432" s="46" t="s">
        <v>73</v>
      </c>
      <c r="D432" s="46" t="s">
        <v>74</v>
      </c>
      <c r="E432" s="46" t="s">
        <v>222</v>
      </c>
      <c r="F432" s="46"/>
      <c r="G432" s="46"/>
      <c r="H432" s="48"/>
      <c r="I432" s="52">
        <f t="shared" si="56"/>
        <v>0.4</v>
      </c>
      <c r="J432" s="52">
        <f t="shared" si="56"/>
        <v>-0.2</v>
      </c>
      <c r="K432" s="52">
        <f t="shared" si="49"/>
        <v>0.2</v>
      </c>
      <c r="L432" s="126"/>
      <c r="M432" s="126"/>
      <c r="N432" s="126"/>
      <c r="O432" s="146"/>
    </row>
    <row r="433" spans="1:15" ht="30">
      <c r="A433" s="161" t="s">
        <v>134</v>
      </c>
      <c r="B433" s="46" t="s">
        <v>102</v>
      </c>
      <c r="C433" s="46" t="s">
        <v>73</v>
      </c>
      <c r="D433" s="46" t="s">
        <v>74</v>
      </c>
      <c r="E433" s="46" t="s">
        <v>222</v>
      </c>
      <c r="F433" s="46" t="s">
        <v>135</v>
      </c>
      <c r="G433" s="46"/>
      <c r="H433" s="48"/>
      <c r="I433" s="52">
        <f t="shared" si="56"/>
        <v>0.4</v>
      </c>
      <c r="J433" s="52">
        <f t="shared" si="56"/>
        <v>-0.2</v>
      </c>
      <c r="K433" s="52">
        <f t="shared" si="49"/>
        <v>0.2</v>
      </c>
      <c r="L433" s="126"/>
      <c r="M433" s="126"/>
      <c r="N433" s="126"/>
      <c r="O433" s="146"/>
    </row>
    <row r="434" spans="1:15" ht="30">
      <c r="A434" s="71" t="s">
        <v>138</v>
      </c>
      <c r="B434" s="46" t="s">
        <v>102</v>
      </c>
      <c r="C434" s="46" t="s">
        <v>73</v>
      </c>
      <c r="D434" s="46" t="s">
        <v>74</v>
      </c>
      <c r="E434" s="46" t="s">
        <v>222</v>
      </c>
      <c r="F434" s="46" t="s">
        <v>137</v>
      </c>
      <c r="G434" s="46"/>
      <c r="H434" s="48"/>
      <c r="I434" s="52">
        <f t="shared" si="56"/>
        <v>0.4</v>
      </c>
      <c r="J434" s="52">
        <f t="shared" si="56"/>
        <v>-0.2</v>
      </c>
      <c r="K434" s="52">
        <f aca="true" t="shared" si="57" ref="K434:K510">I434+J434</f>
        <v>0.2</v>
      </c>
      <c r="L434" s="126"/>
      <c r="M434" s="126"/>
      <c r="N434" s="126"/>
      <c r="O434" s="146"/>
    </row>
    <row r="435" spans="1:15" ht="18">
      <c r="A435" s="169" t="s">
        <v>120</v>
      </c>
      <c r="B435" s="47" t="s">
        <v>102</v>
      </c>
      <c r="C435" s="47" t="s">
        <v>73</v>
      </c>
      <c r="D435" s="47" t="s">
        <v>74</v>
      </c>
      <c r="E435" s="47" t="s">
        <v>222</v>
      </c>
      <c r="F435" s="47" t="s">
        <v>137</v>
      </c>
      <c r="G435" s="47" t="s">
        <v>105</v>
      </c>
      <c r="H435" s="57"/>
      <c r="I435" s="54">
        <v>0.4</v>
      </c>
      <c r="J435" s="54">
        <v>-0.2</v>
      </c>
      <c r="K435" s="54">
        <f t="shared" si="57"/>
        <v>0.2</v>
      </c>
      <c r="L435" s="126"/>
      <c r="M435" s="126"/>
      <c r="N435" s="151"/>
      <c r="O435" s="146"/>
    </row>
    <row r="436" spans="1:15" ht="18">
      <c r="A436" s="168" t="s">
        <v>123</v>
      </c>
      <c r="B436" s="48" t="s">
        <v>102</v>
      </c>
      <c r="C436" s="48" t="s">
        <v>73</v>
      </c>
      <c r="D436" s="48" t="s">
        <v>72</v>
      </c>
      <c r="E436" s="48"/>
      <c r="F436" s="48"/>
      <c r="G436" s="48"/>
      <c r="H436" s="48"/>
      <c r="I436" s="49">
        <f>I437+I456+I462</f>
        <v>58880.8</v>
      </c>
      <c r="J436" s="49">
        <f>J437+J456+J462</f>
        <v>29.8</v>
      </c>
      <c r="K436" s="49">
        <f t="shared" si="57"/>
        <v>58910.600000000006</v>
      </c>
      <c r="L436" s="125"/>
      <c r="M436" s="125"/>
      <c r="N436" s="145"/>
      <c r="O436" s="144"/>
    </row>
    <row r="437" spans="1:15" ht="75">
      <c r="A437" s="71" t="s">
        <v>183</v>
      </c>
      <c r="B437" s="46" t="s">
        <v>102</v>
      </c>
      <c r="C437" s="46" t="s">
        <v>73</v>
      </c>
      <c r="D437" s="46" t="s">
        <v>72</v>
      </c>
      <c r="E437" s="46" t="s">
        <v>385</v>
      </c>
      <c r="F437" s="46"/>
      <c r="G437" s="46"/>
      <c r="H437" s="46"/>
      <c r="I437" s="52">
        <f>I447+I438</f>
        <v>58806.8</v>
      </c>
      <c r="J437" s="52">
        <f>J447+J438</f>
        <v>29.8</v>
      </c>
      <c r="K437" s="52">
        <f t="shared" si="57"/>
        <v>58836.600000000006</v>
      </c>
      <c r="L437" s="125"/>
      <c r="M437" s="125"/>
      <c r="N437" s="126"/>
      <c r="O437" s="146"/>
    </row>
    <row r="438" spans="1:15" ht="30">
      <c r="A438" s="71" t="s">
        <v>187</v>
      </c>
      <c r="B438" s="46" t="s">
        <v>102</v>
      </c>
      <c r="C438" s="46" t="s">
        <v>73</v>
      </c>
      <c r="D438" s="46" t="s">
        <v>72</v>
      </c>
      <c r="E438" s="46" t="s">
        <v>188</v>
      </c>
      <c r="F438" s="46"/>
      <c r="G438" s="46"/>
      <c r="H438" s="46"/>
      <c r="I438" s="52">
        <f>I443+I439</f>
        <v>50484.6</v>
      </c>
      <c r="J438" s="52">
        <f>J443+J439</f>
        <v>29.8</v>
      </c>
      <c r="K438" s="52">
        <f t="shared" si="57"/>
        <v>50514.4</v>
      </c>
      <c r="L438" s="125"/>
      <c r="M438" s="125"/>
      <c r="N438" s="126"/>
      <c r="O438" s="146"/>
    </row>
    <row r="439" spans="1:15" ht="18">
      <c r="A439" s="71" t="s">
        <v>301</v>
      </c>
      <c r="B439" s="46" t="s">
        <v>102</v>
      </c>
      <c r="C439" s="46" t="s">
        <v>73</v>
      </c>
      <c r="D439" s="46" t="s">
        <v>72</v>
      </c>
      <c r="E439" s="46" t="s">
        <v>434</v>
      </c>
      <c r="F439" s="46"/>
      <c r="G439" s="46"/>
      <c r="H439" s="46"/>
      <c r="I439" s="52">
        <f aca="true" t="shared" si="58" ref="I439:J441">I440</f>
        <v>50000</v>
      </c>
      <c r="J439" s="52">
        <f t="shared" si="58"/>
        <v>0</v>
      </c>
      <c r="K439" s="52">
        <f t="shared" si="57"/>
        <v>50000</v>
      </c>
      <c r="L439" s="125"/>
      <c r="M439" s="125"/>
      <c r="N439" s="126"/>
      <c r="O439" s="146"/>
    </row>
    <row r="440" spans="1:15" ht="30">
      <c r="A440" s="161" t="s">
        <v>134</v>
      </c>
      <c r="B440" s="46" t="s">
        <v>102</v>
      </c>
      <c r="C440" s="46" t="s">
        <v>73</v>
      </c>
      <c r="D440" s="46" t="s">
        <v>72</v>
      </c>
      <c r="E440" s="46" t="s">
        <v>434</v>
      </c>
      <c r="F440" s="46" t="s">
        <v>135</v>
      </c>
      <c r="G440" s="46"/>
      <c r="H440" s="46"/>
      <c r="I440" s="52">
        <f t="shared" si="58"/>
        <v>50000</v>
      </c>
      <c r="J440" s="52">
        <f t="shared" si="58"/>
        <v>0</v>
      </c>
      <c r="K440" s="52">
        <f t="shared" si="57"/>
        <v>50000</v>
      </c>
      <c r="L440" s="125"/>
      <c r="M440" s="125"/>
      <c r="N440" s="126"/>
      <c r="O440" s="146"/>
    </row>
    <row r="441" spans="1:15" ht="30">
      <c r="A441" s="71" t="s">
        <v>138</v>
      </c>
      <c r="B441" s="46" t="s">
        <v>102</v>
      </c>
      <c r="C441" s="46" t="s">
        <v>73</v>
      </c>
      <c r="D441" s="46" t="s">
        <v>72</v>
      </c>
      <c r="E441" s="46" t="s">
        <v>434</v>
      </c>
      <c r="F441" s="46" t="s">
        <v>137</v>
      </c>
      <c r="G441" s="46"/>
      <c r="H441" s="46"/>
      <c r="I441" s="52">
        <f t="shared" si="58"/>
        <v>50000</v>
      </c>
      <c r="J441" s="52">
        <f t="shared" si="58"/>
        <v>0</v>
      </c>
      <c r="K441" s="52">
        <f t="shared" si="57"/>
        <v>50000</v>
      </c>
      <c r="L441" s="125"/>
      <c r="M441" s="125"/>
      <c r="N441" s="126"/>
      <c r="O441" s="146"/>
    </row>
    <row r="442" spans="1:15" ht="18">
      <c r="A442" s="169" t="s">
        <v>121</v>
      </c>
      <c r="B442" s="47" t="s">
        <v>102</v>
      </c>
      <c r="C442" s="47" t="s">
        <v>73</v>
      </c>
      <c r="D442" s="47" t="s">
        <v>72</v>
      </c>
      <c r="E442" s="47" t="s">
        <v>434</v>
      </c>
      <c r="F442" s="47" t="s">
        <v>137</v>
      </c>
      <c r="G442" s="47" t="s">
        <v>106</v>
      </c>
      <c r="H442" s="46"/>
      <c r="I442" s="54">
        <v>50000</v>
      </c>
      <c r="J442" s="54">
        <v>0</v>
      </c>
      <c r="K442" s="54">
        <f t="shared" si="57"/>
        <v>50000</v>
      </c>
      <c r="L442" s="125"/>
      <c r="M442" s="125"/>
      <c r="N442" s="151"/>
      <c r="O442" s="146"/>
    </row>
    <row r="443" spans="1:15" ht="18">
      <c r="A443" s="71" t="s">
        <v>301</v>
      </c>
      <c r="B443" s="46" t="s">
        <v>102</v>
      </c>
      <c r="C443" s="46" t="s">
        <v>73</v>
      </c>
      <c r="D443" s="46" t="s">
        <v>72</v>
      </c>
      <c r="E443" s="46" t="s">
        <v>189</v>
      </c>
      <c r="F443" s="46"/>
      <c r="G443" s="46"/>
      <c r="H443" s="46"/>
      <c r="I443" s="52">
        <f aca="true" t="shared" si="59" ref="I443:J445">I444</f>
        <v>484.6</v>
      </c>
      <c r="J443" s="52">
        <f t="shared" si="59"/>
        <v>29.8</v>
      </c>
      <c r="K443" s="52">
        <f t="shared" si="57"/>
        <v>514.4</v>
      </c>
      <c r="L443" s="125"/>
      <c r="M443" s="125"/>
      <c r="N443" s="126"/>
      <c r="O443" s="146"/>
    </row>
    <row r="444" spans="1:15" ht="30">
      <c r="A444" s="161" t="s">
        <v>134</v>
      </c>
      <c r="B444" s="46" t="s">
        <v>102</v>
      </c>
      <c r="C444" s="46" t="s">
        <v>73</v>
      </c>
      <c r="D444" s="46" t="s">
        <v>72</v>
      </c>
      <c r="E444" s="46" t="s">
        <v>189</v>
      </c>
      <c r="F444" s="46" t="s">
        <v>135</v>
      </c>
      <c r="G444" s="46"/>
      <c r="H444" s="46"/>
      <c r="I444" s="52">
        <f t="shared" si="59"/>
        <v>484.6</v>
      </c>
      <c r="J444" s="52">
        <f t="shared" si="59"/>
        <v>29.8</v>
      </c>
      <c r="K444" s="52">
        <f t="shared" si="57"/>
        <v>514.4</v>
      </c>
      <c r="L444" s="125"/>
      <c r="M444" s="125"/>
      <c r="N444" s="126"/>
      <c r="O444" s="146"/>
    </row>
    <row r="445" spans="1:15" ht="30">
      <c r="A445" s="71" t="s">
        <v>138</v>
      </c>
      <c r="B445" s="46" t="s">
        <v>102</v>
      </c>
      <c r="C445" s="46" t="s">
        <v>73</v>
      </c>
      <c r="D445" s="46" t="s">
        <v>72</v>
      </c>
      <c r="E445" s="46" t="s">
        <v>189</v>
      </c>
      <c r="F445" s="46" t="s">
        <v>137</v>
      </c>
      <c r="G445" s="46"/>
      <c r="H445" s="46"/>
      <c r="I445" s="52">
        <f t="shared" si="59"/>
        <v>484.6</v>
      </c>
      <c r="J445" s="52">
        <f t="shared" si="59"/>
        <v>29.8</v>
      </c>
      <c r="K445" s="52">
        <f t="shared" si="57"/>
        <v>514.4</v>
      </c>
      <c r="L445" s="125"/>
      <c r="M445" s="125"/>
      <c r="N445" s="126"/>
      <c r="O445" s="146"/>
    </row>
    <row r="446" spans="1:15" ht="18">
      <c r="A446" s="169" t="s">
        <v>120</v>
      </c>
      <c r="B446" s="47" t="s">
        <v>102</v>
      </c>
      <c r="C446" s="47" t="s">
        <v>73</v>
      </c>
      <c r="D446" s="47" t="s">
        <v>72</v>
      </c>
      <c r="E446" s="47" t="s">
        <v>189</v>
      </c>
      <c r="F446" s="47" t="s">
        <v>137</v>
      </c>
      <c r="G446" s="47" t="s">
        <v>105</v>
      </c>
      <c r="H446" s="46"/>
      <c r="I446" s="54">
        <v>484.6</v>
      </c>
      <c r="J446" s="54">
        <v>29.8</v>
      </c>
      <c r="K446" s="54">
        <f t="shared" si="57"/>
        <v>514.4</v>
      </c>
      <c r="L446" s="125"/>
      <c r="M446" s="125"/>
      <c r="N446" s="151"/>
      <c r="O446" s="146"/>
    </row>
    <row r="447" spans="1:15" ht="45">
      <c r="A447" s="71" t="s">
        <v>386</v>
      </c>
      <c r="B447" s="46" t="s">
        <v>102</v>
      </c>
      <c r="C447" s="46" t="s">
        <v>73</v>
      </c>
      <c r="D447" s="46" t="s">
        <v>72</v>
      </c>
      <c r="E447" s="46" t="s">
        <v>190</v>
      </c>
      <c r="F447" s="46"/>
      <c r="G447" s="46"/>
      <c r="H447" s="46"/>
      <c r="I447" s="51">
        <f>I452+I448</f>
        <v>8322.2</v>
      </c>
      <c r="J447" s="51">
        <f>J452+J448</f>
        <v>0</v>
      </c>
      <c r="K447" s="52">
        <f t="shared" si="57"/>
        <v>8322.2</v>
      </c>
      <c r="L447" s="125"/>
      <c r="M447" s="125"/>
      <c r="N447" s="123"/>
      <c r="O447" s="146"/>
    </row>
    <row r="448" spans="1:15" ht="18">
      <c r="A448" s="71" t="s">
        <v>301</v>
      </c>
      <c r="B448" s="46" t="s">
        <v>102</v>
      </c>
      <c r="C448" s="46" t="s">
        <v>73</v>
      </c>
      <c r="D448" s="46" t="s">
        <v>72</v>
      </c>
      <c r="E448" s="46" t="s">
        <v>10</v>
      </c>
      <c r="F448" s="46"/>
      <c r="G448" s="46"/>
      <c r="H448" s="46"/>
      <c r="I448" s="51">
        <f aca="true" t="shared" si="60" ref="I448:J450">I449</f>
        <v>8239</v>
      </c>
      <c r="J448" s="51">
        <f t="shared" si="60"/>
        <v>0</v>
      </c>
      <c r="K448" s="52">
        <f t="shared" si="57"/>
        <v>8239</v>
      </c>
      <c r="L448" s="125"/>
      <c r="M448" s="125"/>
      <c r="N448" s="123"/>
      <c r="O448" s="146"/>
    </row>
    <row r="449" spans="1:15" ht="30">
      <c r="A449" s="161" t="s">
        <v>134</v>
      </c>
      <c r="B449" s="46" t="s">
        <v>102</v>
      </c>
      <c r="C449" s="46" t="s">
        <v>73</v>
      </c>
      <c r="D449" s="46" t="s">
        <v>72</v>
      </c>
      <c r="E449" s="46" t="s">
        <v>10</v>
      </c>
      <c r="F449" s="46" t="s">
        <v>135</v>
      </c>
      <c r="G449" s="46"/>
      <c r="H449" s="46"/>
      <c r="I449" s="51">
        <f t="shared" si="60"/>
        <v>8239</v>
      </c>
      <c r="J449" s="51">
        <f t="shared" si="60"/>
        <v>0</v>
      </c>
      <c r="K449" s="52">
        <f t="shared" si="57"/>
        <v>8239</v>
      </c>
      <c r="L449" s="125"/>
      <c r="M449" s="125"/>
      <c r="N449" s="123"/>
      <c r="O449" s="146"/>
    </row>
    <row r="450" spans="1:15" ht="30">
      <c r="A450" s="71" t="s">
        <v>138</v>
      </c>
      <c r="B450" s="46" t="s">
        <v>102</v>
      </c>
      <c r="C450" s="46" t="s">
        <v>73</v>
      </c>
      <c r="D450" s="46" t="s">
        <v>72</v>
      </c>
      <c r="E450" s="46" t="s">
        <v>10</v>
      </c>
      <c r="F450" s="46" t="s">
        <v>137</v>
      </c>
      <c r="G450" s="46"/>
      <c r="H450" s="46"/>
      <c r="I450" s="51">
        <f t="shared" si="60"/>
        <v>8239</v>
      </c>
      <c r="J450" s="51">
        <f t="shared" si="60"/>
        <v>0</v>
      </c>
      <c r="K450" s="52">
        <f t="shared" si="57"/>
        <v>8239</v>
      </c>
      <c r="L450" s="125"/>
      <c r="M450" s="125"/>
      <c r="N450" s="123"/>
      <c r="O450" s="146"/>
    </row>
    <row r="451" spans="1:15" ht="18">
      <c r="A451" s="169" t="s">
        <v>121</v>
      </c>
      <c r="B451" s="47" t="s">
        <v>102</v>
      </c>
      <c r="C451" s="47" t="s">
        <v>73</v>
      </c>
      <c r="D451" s="47" t="s">
        <v>72</v>
      </c>
      <c r="E451" s="47" t="s">
        <v>10</v>
      </c>
      <c r="F451" s="47" t="s">
        <v>137</v>
      </c>
      <c r="G451" s="47" t="s">
        <v>106</v>
      </c>
      <c r="H451" s="46"/>
      <c r="I451" s="53">
        <v>8239</v>
      </c>
      <c r="J451" s="53">
        <v>0</v>
      </c>
      <c r="K451" s="54">
        <f t="shared" si="57"/>
        <v>8239</v>
      </c>
      <c r="L451" s="125"/>
      <c r="M451" s="125"/>
      <c r="N451" s="147"/>
      <c r="O451" s="146"/>
    </row>
    <row r="452" spans="1:15" ht="18">
      <c r="A452" s="71" t="s">
        <v>301</v>
      </c>
      <c r="B452" s="46" t="s">
        <v>102</v>
      </c>
      <c r="C452" s="46" t="s">
        <v>73</v>
      </c>
      <c r="D452" s="46" t="s">
        <v>72</v>
      </c>
      <c r="E452" s="46" t="s">
        <v>191</v>
      </c>
      <c r="F452" s="46"/>
      <c r="G452" s="46"/>
      <c r="H452" s="46"/>
      <c r="I452" s="51">
        <f aca="true" t="shared" si="61" ref="I452:J454">I453</f>
        <v>83.2</v>
      </c>
      <c r="J452" s="51">
        <f t="shared" si="61"/>
        <v>0</v>
      </c>
      <c r="K452" s="52">
        <f t="shared" si="57"/>
        <v>83.2</v>
      </c>
      <c r="L452" s="125"/>
      <c r="M452" s="125"/>
      <c r="N452" s="123"/>
      <c r="O452" s="146"/>
    </row>
    <row r="453" spans="1:15" ht="30">
      <c r="A453" s="161" t="s">
        <v>134</v>
      </c>
      <c r="B453" s="46" t="s">
        <v>102</v>
      </c>
      <c r="C453" s="46" t="s">
        <v>73</v>
      </c>
      <c r="D453" s="46" t="s">
        <v>72</v>
      </c>
      <c r="E453" s="46" t="s">
        <v>191</v>
      </c>
      <c r="F453" s="46" t="s">
        <v>135</v>
      </c>
      <c r="G453" s="46"/>
      <c r="H453" s="46"/>
      <c r="I453" s="52">
        <f t="shared" si="61"/>
        <v>83.2</v>
      </c>
      <c r="J453" s="52">
        <f t="shared" si="61"/>
        <v>0</v>
      </c>
      <c r="K453" s="52">
        <f t="shared" si="57"/>
        <v>83.2</v>
      </c>
      <c r="L453" s="123"/>
      <c r="M453" s="123"/>
      <c r="N453" s="126"/>
      <c r="O453" s="146"/>
    </row>
    <row r="454" spans="1:15" ht="30">
      <c r="A454" s="71" t="s">
        <v>138</v>
      </c>
      <c r="B454" s="46" t="s">
        <v>102</v>
      </c>
      <c r="C454" s="46" t="s">
        <v>73</v>
      </c>
      <c r="D454" s="46" t="s">
        <v>72</v>
      </c>
      <c r="E454" s="46" t="s">
        <v>191</v>
      </c>
      <c r="F454" s="46" t="s">
        <v>137</v>
      </c>
      <c r="G454" s="46"/>
      <c r="H454" s="46"/>
      <c r="I454" s="52">
        <f t="shared" si="61"/>
        <v>83.2</v>
      </c>
      <c r="J454" s="52">
        <f t="shared" si="61"/>
        <v>0</v>
      </c>
      <c r="K454" s="52">
        <f t="shared" si="57"/>
        <v>83.2</v>
      </c>
      <c r="L454" s="123"/>
      <c r="M454" s="123"/>
      <c r="N454" s="126"/>
      <c r="O454" s="146"/>
    </row>
    <row r="455" spans="1:15" ht="18">
      <c r="A455" s="169" t="s">
        <v>120</v>
      </c>
      <c r="B455" s="47" t="s">
        <v>102</v>
      </c>
      <c r="C455" s="47" t="s">
        <v>73</v>
      </c>
      <c r="D455" s="47" t="s">
        <v>72</v>
      </c>
      <c r="E455" s="47" t="s">
        <v>191</v>
      </c>
      <c r="F455" s="47" t="s">
        <v>137</v>
      </c>
      <c r="G455" s="47" t="s">
        <v>105</v>
      </c>
      <c r="H455" s="47"/>
      <c r="I455" s="54">
        <v>83.2</v>
      </c>
      <c r="J455" s="54">
        <v>0</v>
      </c>
      <c r="K455" s="54">
        <f t="shared" si="57"/>
        <v>83.2</v>
      </c>
      <c r="L455" s="123"/>
      <c r="M455" s="123"/>
      <c r="N455" s="151"/>
      <c r="O455" s="146"/>
    </row>
    <row r="456" spans="1:15" ht="60">
      <c r="A456" s="71" t="s">
        <v>185</v>
      </c>
      <c r="B456" s="46" t="s">
        <v>102</v>
      </c>
      <c r="C456" s="46" t="s">
        <v>73</v>
      </c>
      <c r="D456" s="46" t="s">
        <v>72</v>
      </c>
      <c r="E456" s="46" t="s">
        <v>372</v>
      </c>
      <c r="F456" s="46"/>
      <c r="G456" s="46"/>
      <c r="H456" s="47"/>
      <c r="I456" s="52">
        <f aca="true" t="shared" si="62" ref="I456:J460">I457</f>
        <v>74</v>
      </c>
      <c r="J456" s="52">
        <f t="shared" si="62"/>
        <v>0</v>
      </c>
      <c r="K456" s="52">
        <f t="shared" si="57"/>
        <v>74</v>
      </c>
      <c r="L456" s="123"/>
      <c r="M456" s="123"/>
      <c r="N456" s="126"/>
      <c r="O456" s="146"/>
    </row>
    <row r="457" spans="1:15" ht="45">
      <c r="A457" s="71" t="s">
        <v>373</v>
      </c>
      <c r="B457" s="46" t="s">
        <v>102</v>
      </c>
      <c r="C457" s="46" t="s">
        <v>73</v>
      </c>
      <c r="D457" s="46" t="s">
        <v>72</v>
      </c>
      <c r="E457" s="46" t="s">
        <v>374</v>
      </c>
      <c r="F457" s="46"/>
      <c r="G457" s="46"/>
      <c r="H457" s="47"/>
      <c r="I457" s="52">
        <f t="shared" si="62"/>
        <v>74</v>
      </c>
      <c r="J457" s="52">
        <f t="shared" si="62"/>
        <v>0</v>
      </c>
      <c r="K457" s="52">
        <f t="shared" si="57"/>
        <v>74</v>
      </c>
      <c r="L457" s="123"/>
      <c r="M457" s="123"/>
      <c r="N457" s="126"/>
      <c r="O457" s="146"/>
    </row>
    <row r="458" spans="1:15" ht="18">
      <c r="A458" s="71" t="s">
        <v>301</v>
      </c>
      <c r="B458" s="46" t="s">
        <v>102</v>
      </c>
      <c r="C458" s="46" t="s">
        <v>73</v>
      </c>
      <c r="D458" s="46" t="s">
        <v>72</v>
      </c>
      <c r="E458" s="46" t="s">
        <v>375</v>
      </c>
      <c r="F458" s="46"/>
      <c r="G458" s="46"/>
      <c r="H458" s="47"/>
      <c r="I458" s="52">
        <f t="shared" si="62"/>
        <v>74</v>
      </c>
      <c r="J458" s="52">
        <f t="shared" si="62"/>
        <v>0</v>
      </c>
      <c r="K458" s="52">
        <f t="shared" si="57"/>
        <v>74</v>
      </c>
      <c r="L458" s="123"/>
      <c r="M458" s="123"/>
      <c r="N458" s="126"/>
      <c r="O458" s="146"/>
    </row>
    <row r="459" spans="1:15" ht="30">
      <c r="A459" s="161" t="s">
        <v>134</v>
      </c>
      <c r="B459" s="46" t="s">
        <v>102</v>
      </c>
      <c r="C459" s="46" t="s">
        <v>73</v>
      </c>
      <c r="D459" s="46" t="s">
        <v>72</v>
      </c>
      <c r="E459" s="46" t="s">
        <v>375</v>
      </c>
      <c r="F459" s="46" t="s">
        <v>135</v>
      </c>
      <c r="G459" s="46"/>
      <c r="H459" s="47"/>
      <c r="I459" s="52">
        <f t="shared" si="62"/>
        <v>74</v>
      </c>
      <c r="J459" s="52">
        <f t="shared" si="62"/>
        <v>0</v>
      </c>
      <c r="K459" s="52">
        <f t="shared" si="57"/>
        <v>74</v>
      </c>
      <c r="L459" s="123"/>
      <c r="M459" s="123"/>
      <c r="N459" s="126"/>
      <c r="O459" s="146"/>
    </row>
    <row r="460" spans="1:15" ht="30">
      <c r="A460" s="71" t="s">
        <v>138</v>
      </c>
      <c r="B460" s="46" t="s">
        <v>102</v>
      </c>
      <c r="C460" s="46" t="s">
        <v>73</v>
      </c>
      <c r="D460" s="46" t="s">
        <v>72</v>
      </c>
      <c r="E460" s="46" t="s">
        <v>375</v>
      </c>
      <c r="F460" s="46" t="s">
        <v>137</v>
      </c>
      <c r="G460" s="46"/>
      <c r="H460" s="47"/>
      <c r="I460" s="52">
        <f t="shared" si="62"/>
        <v>74</v>
      </c>
      <c r="J460" s="52">
        <f t="shared" si="62"/>
        <v>0</v>
      </c>
      <c r="K460" s="52">
        <f t="shared" si="57"/>
        <v>74</v>
      </c>
      <c r="L460" s="123"/>
      <c r="M460" s="123"/>
      <c r="N460" s="126"/>
      <c r="O460" s="146"/>
    </row>
    <row r="461" spans="1:15" ht="18">
      <c r="A461" s="169" t="s">
        <v>120</v>
      </c>
      <c r="B461" s="47" t="s">
        <v>102</v>
      </c>
      <c r="C461" s="47" t="s">
        <v>73</v>
      </c>
      <c r="D461" s="47" t="s">
        <v>72</v>
      </c>
      <c r="E461" s="47" t="s">
        <v>375</v>
      </c>
      <c r="F461" s="47" t="s">
        <v>137</v>
      </c>
      <c r="G461" s="47" t="s">
        <v>105</v>
      </c>
      <c r="H461" s="47"/>
      <c r="I461" s="54">
        <v>74</v>
      </c>
      <c r="J461" s="54">
        <v>0</v>
      </c>
      <c r="K461" s="54">
        <f t="shared" si="57"/>
        <v>74</v>
      </c>
      <c r="L461" s="123"/>
      <c r="M461" s="123"/>
      <c r="N461" s="151"/>
      <c r="O461" s="146"/>
    </row>
    <row r="462" spans="1:15" ht="60">
      <c r="A462" s="80" t="s">
        <v>438</v>
      </c>
      <c r="B462" s="46" t="s">
        <v>102</v>
      </c>
      <c r="C462" s="46" t="s">
        <v>73</v>
      </c>
      <c r="D462" s="46" t="s">
        <v>72</v>
      </c>
      <c r="E462" s="46" t="s">
        <v>13</v>
      </c>
      <c r="F462" s="46"/>
      <c r="G462" s="46"/>
      <c r="H462" s="47"/>
      <c r="I462" s="52">
        <f aca="true" t="shared" si="63" ref="I462:J466">I463</f>
        <v>0</v>
      </c>
      <c r="J462" s="52">
        <f t="shared" si="63"/>
        <v>0</v>
      </c>
      <c r="K462" s="52">
        <f t="shared" si="57"/>
        <v>0</v>
      </c>
      <c r="L462" s="123"/>
      <c r="M462" s="123"/>
      <c r="N462" s="126"/>
      <c r="O462" s="146"/>
    </row>
    <row r="463" spans="1:15" ht="75">
      <c r="A463" s="71" t="s">
        <v>14</v>
      </c>
      <c r="B463" s="46" t="s">
        <v>102</v>
      </c>
      <c r="C463" s="46" t="s">
        <v>73</v>
      </c>
      <c r="D463" s="46" t="s">
        <v>72</v>
      </c>
      <c r="E463" s="46" t="s">
        <v>15</v>
      </c>
      <c r="F463" s="46"/>
      <c r="G463" s="46"/>
      <c r="H463" s="47"/>
      <c r="I463" s="52">
        <f t="shared" si="63"/>
        <v>0</v>
      </c>
      <c r="J463" s="52">
        <f t="shared" si="63"/>
        <v>0</v>
      </c>
      <c r="K463" s="52">
        <f t="shared" si="57"/>
        <v>0</v>
      </c>
      <c r="L463" s="123"/>
      <c r="M463" s="123"/>
      <c r="N463" s="126"/>
      <c r="O463" s="146"/>
    </row>
    <row r="464" spans="1:15" ht="18">
      <c r="A464" s="71" t="s">
        <v>301</v>
      </c>
      <c r="B464" s="46" t="s">
        <v>102</v>
      </c>
      <c r="C464" s="46" t="s">
        <v>73</v>
      </c>
      <c r="D464" s="46" t="s">
        <v>72</v>
      </c>
      <c r="E464" s="46" t="s">
        <v>16</v>
      </c>
      <c r="F464" s="46"/>
      <c r="G464" s="46"/>
      <c r="H464" s="47"/>
      <c r="I464" s="52">
        <f t="shared" si="63"/>
        <v>0</v>
      </c>
      <c r="J464" s="52">
        <f t="shared" si="63"/>
        <v>0</v>
      </c>
      <c r="K464" s="52">
        <f t="shared" si="57"/>
        <v>0</v>
      </c>
      <c r="L464" s="123"/>
      <c r="M464" s="123"/>
      <c r="N464" s="126"/>
      <c r="O464" s="146"/>
    </row>
    <row r="465" spans="1:15" ht="30">
      <c r="A465" s="161" t="s">
        <v>134</v>
      </c>
      <c r="B465" s="46" t="s">
        <v>102</v>
      </c>
      <c r="C465" s="46" t="s">
        <v>73</v>
      </c>
      <c r="D465" s="46" t="s">
        <v>72</v>
      </c>
      <c r="E465" s="46" t="s">
        <v>16</v>
      </c>
      <c r="F465" s="46" t="s">
        <v>135</v>
      </c>
      <c r="G465" s="46"/>
      <c r="H465" s="47"/>
      <c r="I465" s="52">
        <f t="shared" si="63"/>
        <v>0</v>
      </c>
      <c r="J465" s="52">
        <f t="shared" si="63"/>
        <v>0</v>
      </c>
      <c r="K465" s="52">
        <f t="shared" si="57"/>
        <v>0</v>
      </c>
      <c r="L465" s="123"/>
      <c r="M465" s="123"/>
      <c r="N465" s="126"/>
      <c r="O465" s="146"/>
    </row>
    <row r="466" spans="1:15" ht="30">
      <c r="A466" s="71" t="s">
        <v>138</v>
      </c>
      <c r="B466" s="46" t="s">
        <v>102</v>
      </c>
      <c r="C466" s="46" t="s">
        <v>73</v>
      </c>
      <c r="D466" s="46" t="s">
        <v>72</v>
      </c>
      <c r="E466" s="46" t="s">
        <v>16</v>
      </c>
      <c r="F466" s="46" t="s">
        <v>137</v>
      </c>
      <c r="G466" s="46"/>
      <c r="H466" s="47"/>
      <c r="I466" s="52">
        <f t="shared" si="63"/>
        <v>0</v>
      </c>
      <c r="J466" s="52">
        <f t="shared" si="63"/>
        <v>0</v>
      </c>
      <c r="K466" s="52">
        <f t="shared" si="57"/>
        <v>0</v>
      </c>
      <c r="L466" s="123"/>
      <c r="M466" s="123"/>
      <c r="N466" s="126"/>
      <c r="O466" s="146"/>
    </row>
    <row r="467" spans="1:15" ht="18">
      <c r="A467" s="169" t="s">
        <v>120</v>
      </c>
      <c r="B467" s="47" t="s">
        <v>102</v>
      </c>
      <c r="C467" s="47" t="s">
        <v>73</v>
      </c>
      <c r="D467" s="47" t="s">
        <v>72</v>
      </c>
      <c r="E467" s="47" t="s">
        <v>16</v>
      </c>
      <c r="F467" s="47" t="s">
        <v>137</v>
      </c>
      <c r="G467" s="47" t="s">
        <v>105</v>
      </c>
      <c r="H467" s="47"/>
      <c r="I467" s="54">
        <v>0</v>
      </c>
      <c r="J467" s="54">
        <v>0</v>
      </c>
      <c r="K467" s="54">
        <f t="shared" si="57"/>
        <v>0</v>
      </c>
      <c r="L467" s="123"/>
      <c r="M467" s="123"/>
      <c r="N467" s="151"/>
      <c r="O467" s="146"/>
    </row>
    <row r="468" spans="1:15" ht="28.5">
      <c r="A468" s="168" t="s">
        <v>89</v>
      </c>
      <c r="B468" s="48" t="s">
        <v>102</v>
      </c>
      <c r="C468" s="48" t="s">
        <v>73</v>
      </c>
      <c r="D468" s="48" t="s">
        <v>85</v>
      </c>
      <c r="E468" s="48"/>
      <c r="F468" s="48"/>
      <c r="G468" s="48"/>
      <c r="H468" s="48"/>
      <c r="I468" s="49">
        <f>I474+I469</f>
        <v>350</v>
      </c>
      <c r="J468" s="49">
        <f>J474+J469</f>
        <v>0</v>
      </c>
      <c r="K468" s="49">
        <f t="shared" si="57"/>
        <v>350</v>
      </c>
      <c r="L468" s="123"/>
      <c r="M468" s="123"/>
      <c r="N468" s="145"/>
      <c r="O468" s="144"/>
    </row>
    <row r="469" spans="1:15" ht="30">
      <c r="A469" s="161" t="s">
        <v>40</v>
      </c>
      <c r="B469" s="46" t="s">
        <v>102</v>
      </c>
      <c r="C469" s="46" t="s">
        <v>73</v>
      </c>
      <c r="D469" s="46" t="s">
        <v>85</v>
      </c>
      <c r="E469" s="46" t="s">
        <v>273</v>
      </c>
      <c r="F469" s="46"/>
      <c r="G469" s="46"/>
      <c r="H469" s="48"/>
      <c r="I469" s="52">
        <f aca="true" t="shared" si="64" ref="I469:K472">I470</f>
        <v>300</v>
      </c>
      <c r="J469" s="52">
        <f t="shared" si="64"/>
        <v>0</v>
      </c>
      <c r="K469" s="52">
        <f t="shared" si="64"/>
        <v>300</v>
      </c>
      <c r="L469" s="123"/>
      <c r="M469" s="123"/>
      <c r="N469" s="145"/>
      <c r="O469" s="144"/>
    </row>
    <row r="470" spans="1:15" ht="60">
      <c r="A470" s="161" t="s">
        <v>235</v>
      </c>
      <c r="B470" s="46" t="s">
        <v>102</v>
      </c>
      <c r="C470" s="46" t="s">
        <v>73</v>
      </c>
      <c r="D470" s="46" t="s">
        <v>85</v>
      </c>
      <c r="E470" s="46" t="s">
        <v>415</v>
      </c>
      <c r="F470" s="46"/>
      <c r="G470" s="46"/>
      <c r="H470" s="48"/>
      <c r="I470" s="52">
        <f t="shared" si="64"/>
        <v>300</v>
      </c>
      <c r="J470" s="52">
        <f t="shared" si="64"/>
        <v>0</v>
      </c>
      <c r="K470" s="52">
        <f t="shared" si="64"/>
        <v>300</v>
      </c>
      <c r="L470" s="123"/>
      <c r="M470" s="123"/>
      <c r="N470" s="145"/>
      <c r="O470" s="144"/>
    </row>
    <row r="471" spans="1:15" ht="30">
      <c r="A471" s="161" t="s">
        <v>134</v>
      </c>
      <c r="B471" s="46" t="s">
        <v>102</v>
      </c>
      <c r="C471" s="46" t="s">
        <v>73</v>
      </c>
      <c r="D471" s="46" t="s">
        <v>85</v>
      </c>
      <c r="E471" s="46" t="s">
        <v>415</v>
      </c>
      <c r="F471" s="46" t="s">
        <v>135</v>
      </c>
      <c r="G471" s="46"/>
      <c r="H471" s="48"/>
      <c r="I471" s="52">
        <f t="shared" si="64"/>
        <v>300</v>
      </c>
      <c r="J471" s="52">
        <f t="shared" si="64"/>
        <v>0</v>
      </c>
      <c r="K471" s="52">
        <f t="shared" si="64"/>
        <v>300</v>
      </c>
      <c r="L471" s="123"/>
      <c r="M471" s="123"/>
      <c r="N471" s="145"/>
      <c r="O471" s="144"/>
    </row>
    <row r="472" spans="1:15" ht="30">
      <c r="A472" s="71" t="s">
        <v>138</v>
      </c>
      <c r="B472" s="46" t="s">
        <v>102</v>
      </c>
      <c r="C472" s="46" t="s">
        <v>73</v>
      </c>
      <c r="D472" s="46" t="s">
        <v>85</v>
      </c>
      <c r="E472" s="46" t="s">
        <v>415</v>
      </c>
      <c r="F472" s="46" t="s">
        <v>137</v>
      </c>
      <c r="G472" s="46"/>
      <c r="H472" s="48"/>
      <c r="I472" s="52">
        <f t="shared" si="64"/>
        <v>300</v>
      </c>
      <c r="J472" s="52">
        <f t="shared" si="64"/>
        <v>0</v>
      </c>
      <c r="K472" s="52">
        <f t="shared" si="64"/>
        <v>300</v>
      </c>
      <c r="L472" s="123"/>
      <c r="M472" s="123"/>
      <c r="N472" s="145"/>
      <c r="O472" s="144"/>
    </row>
    <row r="473" spans="1:15" ht="18">
      <c r="A473" s="72" t="s">
        <v>120</v>
      </c>
      <c r="B473" s="47" t="s">
        <v>102</v>
      </c>
      <c r="C473" s="47" t="s">
        <v>73</v>
      </c>
      <c r="D473" s="47" t="s">
        <v>85</v>
      </c>
      <c r="E473" s="47" t="s">
        <v>415</v>
      </c>
      <c r="F473" s="47" t="s">
        <v>137</v>
      </c>
      <c r="G473" s="47" t="s">
        <v>105</v>
      </c>
      <c r="H473" s="48"/>
      <c r="I473" s="54">
        <v>300</v>
      </c>
      <c r="J473" s="54">
        <v>0</v>
      </c>
      <c r="K473" s="54">
        <f>I473+J473</f>
        <v>300</v>
      </c>
      <c r="L473" s="123"/>
      <c r="M473" s="123"/>
      <c r="N473" s="145"/>
      <c r="O473" s="144"/>
    </row>
    <row r="474" spans="1:15" ht="60">
      <c r="A474" s="161" t="s">
        <v>416</v>
      </c>
      <c r="B474" s="46" t="s">
        <v>102</v>
      </c>
      <c r="C474" s="46" t="s">
        <v>73</v>
      </c>
      <c r="D474" s="46" t="s">
        <v>85</v>
      </c>
      <c r="E474" s="46" t="s">
        <v>205</v>
      </c>
      <c r="F474" s="46"/>
      <c r="G474" s="46"/>
      <c r="H474" s="46"/>
      <c r="I474" s="52">
        <f>I475+I480</f>
        <v>50</v>
      </c>
      <c r="J474" s="52">
        <f>J475+J480</f>
        <v>0</v>
      </c>
      <c r="K474" s="52">
        <f t="shared" si="57"/>
        <v>50</v>
      </c>
      <c r="L474" s="123"/>
      <c r="M474" s="123"/>
      <c r="N474" s="126"/>
      <c r="O474" s="146"/>
    </row>
    <row r="475" spans="1:15" ht="110.25" customHeight="1">
      <c r="A475" s="161" t="s">
        <v>203</v>
      </c>
      <c r="B475" s="46" t="s">
        <v>102</v>
      </c>
      <c r="C475" s="46" t="s">
        <v>73</v>
      </c>
      <c r="D475" s="46" t="s">
        <v>85</v>
      </c>
      <c r="E475" s="46" t="s">
        <v>206</v>
      </c>
      <c r="F475" s="46"/>
      <c r="G475" s="46"/>
      <c r="H475" s="46"/>
      <c r="I475" s="52">
        <f aca="true" t="shared" si="65" ref="I475:J478">I476</f>
        <v>20</v>
      </c>
      <c r="J475" s="52">
        <f t="shared" si="65"/>
        <v>0</v>
      </c>
      <c r="K475" s="52">
        <f t="shared" si="57"/>
        <v>20</v>
      </c>
      <c r="L475" s="123"/>
      <c r="M475" s="123"/>
      <c r="N475" s="126"/>
      <c r="O475" s="146"/>
    </row>
    <row r="476" spans="1:15" ht="18">
      <c r="A476" s="71" t="s">
        <v>301</v>
      </c>
      <c r="B476" s="46" t="s">
        <v>102</v>
      </c>
      <c r="C476" s="46" t="s">
        <v>73</v>
      </c>
      <c r="D476" s="46" t="s">
        <v>85</v>
      </c>
      <c r="E476" s="46" t="s">
        <v>208</v>
      </c>
      <c r="F476" s="46"/>
      <c r="G476" s="46"/>
      <c r="H476" s="46"/>
      <c r="I476" s="52">
        <f t="shared" si="65"/>
        <v>20</v>
      </c>
      <c r="J476" s="52">
        <f t="shared" si="65"/>
        <v>0</v>
      </c>
      <c r="K476" s="52">
        <f t="shared" si="57"/>
        <v>20</v>
      </c>
      <c r="L476" s="123"/>
      <c r="M476" s="123"/>
      <c r="N476" s="126"/>
      <c r="O476" s="146"/>
    </row>
    <row r="477" spans="1:15" ht="30">
      <c r="A477" s="161" t="s">
        <v>134</v>
      </c>
      <c r="B477" s="46" t="s">
        <v>102</v>
      </c>
      <c r="C477" s="46" t="s">
        <v>73</v>
      </c>
      <c r="D477" s="46" t="s">
        <v>85</v>
      </c>
      <c r="E477" s="46" t="s">
        <v>208</v>
      </c>
      <c r="F477" s="46" t="s">
        <v>135</v>
      </c>
      <c r="G477" s="46"/>
      <c r="H477" s="46"/>
      <c r="I477" s="52">
        <f t="shared" si="65"/>
        <v>20</v>
      </c>
      <c r="J477" s="52">
        <f t="shared" si="65"/>
        <v>0</v>
      </c>
      <c r="K477" s="52">
        <f t="shared" si="57"/>
        <v>20</v>
      </c>
      <c r="L477" s="123"/>
      <c r="M477" s="123"/>
      <c r="N477" s="126"/>
      <c r="O477" s="146"/>
    </row>
    <row r="478" spans="1:15" ht="30">
      <c r="A478" s="71" t="s">
        <v>138</v>
      </c>
      <c r="B478" s="46" t="s">
        <v>102</v>
      </c>
      <c r="C478" s="46" t="s">
        <v>73</v>
      </c>
      <c r="D478" s="46" t="s">
        <v>85</v>
      </c>
      <c r="E478" s="46" t="s">
        <v>208</v>
      </c>
      <c r="F478" s="46" t="s">
        <v>137</v>
      </c>
      <c r="G478" s="46"/>
      <c r="H478" s="46"/>
      <c r="I478" s="52">
        <f t="shared" si="65"/>
        <v>20</v>
      </c>
      <c r="J478" s="52">
        <f t="shared" si="65"/>
        <v>0</v>
      </c>
      <c r="K478" s="52">
        <f t="shared" si="57"/>
        <v>20</v>
      </c>
      <c r="L478" s="123"/>
      <c r="M478" s="123"/>
      <c r="N478" s="126"/>
      <c r="O478" s="146"/>
    </row>
    <row r="479" spans="1:15" ht="18">
      <c r="A479" s="169" t="s">
        <v>120</v>
      </c>
      <c r="B479" s="47" t="s">
        <v>102</v>
      </c>
      <c r="C479" s="47" t="s">
        <v>73</v>
      </c>
      <c r="D479" s="47" t="s">
        <v>85</v>
      </c>
      <c r="E479" s="47" t="s">
        <v>208</v>
      </c>
      <c r="F479" s="47" t="s">
        <v>137</v>
      </c>
      <c r="G479" s="47" t="s">
        <v>105</v>
      </c>
      <c r="H479" s="47"/>
      <c r="I479" s="54">
        <v>20</v>
      </c>
      <c r="J479" s="54">
        <v>0</v>
      </c>
      <c r="K479" s="54">
        <f t="shared" si="57"/>
        <v>20</v>
      </c>
      <c r="L479" s="123"/>
      <c r="M479" s="123"/>
      <c r="N479" s="151"/>
      <c r="O479" s="146"/>
    </row>
    <row r="480" spans="1:15" ht="60">
      <c r="A480" s="161" t="s">
        <v>204</v>
      </c>
      <c r="B480" s="46" t="s">
        <v>102</v>
      </c>
      <c r="C480" s="46" t="s">
        <v>73</v>
      </c>
      <c r="D480" s="46" t="s">
        <v>85</v>
      </c>
      <c r="E480" s="46" t="s">
        <v>207</v>
      </c>
      <c r="F480" s="46"/>
      <c r="G480" s="46"/>
      <c r="H480" s="46"/>
      <c r="I480" s="52">
        <f aca="true" t="shared" si="66" ref="I480:J483">I481</f>
        <v>30</v>
      </c>
      <c r="J480" s="52">
        <f t="shared" si="66"/>
        <v>0</v>
      </c>
      <c r="K480" s="52">
        <f t="shared" si="57"/>
        <v>30</v>
      </c>
      <c r="L480" s="123"/>
      <c r="M480" s="123"/>
      <c r="N480" s="126"/>
      <c r="O480" s="146"/>
    </row>
    <row r="481" spans="1:15" ht="18">
      <c r="A481" s="71" t="s">
        <v>301</v>
      </c>
      <c r="B481" s="46" t="s">
        <v>102</v>
      </c>
      <c r="C481" s="46" t="s">
        <v>73</v>
      </c>
      <c r="D481" s="46" t="s">
        <v>85</v>
      </c>
      <c r="E481" s="46" t="s">
        <v>209</v>
      </c>
      <c r="F481" s="46"/>
      <c r="G481" s="46"/>
      <c r="H481" s="46"/>
      <c r="I481" s="52">
        <f t="shared" si="66"/>
        <v>30</v>
      </c>
      <c r="J481" s="52">
        <f t="shared" si="66"/>
        <v>0</v>
      </c>
      <c r="K481" s="52">
        <f t="shared" si="57"/>
        <v>30</v>
      </c>
      <c r="L481" s="123"/>
      <c r="M481" s="123"/>
      <c r="N481" s="126"/>
      <c r="O481" s="146"/>
    </row>
    <row r="482" spans="1:15" ht="30">
      <c r="A482" s="161" t="s">
        <v>134</v>
      </c>
      <c r="B482" s="46" t="s">
        <v>102</v>
      </c>
      <c r="C482" s="46" t="s">
        <v>73</v>
      </c>
      <c r="D482" s="46" t="s">
        <v>85</v>
      </c>
      <c r="E482" s="46" t="s">
        <v>209</v>
      </c>
      <c r="F482" s="46" t="s">
        <v>135</v>
      </c>
      <c r="G482" s="46"/>
      <c r="H482" s="46"/>
      <c r="I482" s="52">
        <f t="shared" si="66"/>
        <v>30</v>
      </c>
      <c r="J482" s="52">
        <f t="shared" si="66"/>
        <v>0</v>
      </c>
      <c r="K482" s="52">
        <f t="shared" si="57"/>
        <v>30</v>
      </c>
      <c r="L482" s="123"/>
      <c r="M482" s="123"/>
      <c r="N482" s="126"/>
      <c r="O482" s="146"/>
    </row>
    <row r="483" spans="1:15" ht="30">
      <c r="A483" s="71" t="s">
        <v>138</v>
      </c>
      <c r="B483" s="46" t="s">
        <v>102</v>
      </c>
      <c r="C483" s="46" t="s">
        <v>73</v>
      </c>
      <c r="D483" s="46" t="s">
        <v>85</v>
      </c>
      <c r="E483" s="46" t="s">
        <v>209</v>
      </c>
      <c r="F483" s="46" t="s">
        <v>137</v>
      </c>
      <c r="G483" s="46"/>
      <c r="H483" s="46"/>
      <c r="I483" s="52">
        <f t="shared" si="66"/>
        <v>30</v>
      </c>
      <c r="J483" s="52">
        <f t="shared" si="66"/>
        <v>0</v>
      </c>
      <c r="K483" s="52">
        <f t="shared" si="57"/>
        <v>30</v>
      </c>
      <c r="L483" s="123"/>
      <c r="M483" s="123"/>
      <c r="N483" s="126"/>
      <c r="O483" s="146"/>
    </row>
    <row r="484" spans="1:15" ht="18">
      <c r="A484" s="169" t="s">
        <v>120</v>
      </c>
      <c r="B484" s="47" t="s">
        <v>102</v>
      </c>
      <c r="C484" s="47" t="s">
        <v>73</v>
      </c>
      <c r="D484" s="47" t="s">
        <v>85</v>
      </c>
      <c r="E484" s="47" t="s">
        <v>209</v>
      </c>
      <c r="F484" s="47" t="s">
        <v>137</v>
      </c>
      <c r="G484" s="47" t="s">
        <v>105</v>
      </c>
      <c r="H484" s="47"/>
      <c r="I484" s="54">
        <v>30</v>
      </c>
      <c r="J484" s="54">
        <v>0</v>
      </c>
      <c r="K484" s="52">
        <f t="shared" si="57"/>
        <v>30</v>
      </c>
      <c r="L484" s="123"/>
      <c r="M484" s="123"/>
      <c r="N484" s="151"/>
      <c r="O484" s="146"/>
    </row>
    <row r="485" spans="1:15" ht="19.5" customHeight="1">
      <c r="A485" s="76" t="s">
        <v>58</v>
      </c>
      <c r="B485" s="48" t="s">
        <v>102</v>
      </c>
      <c r="C485" s="48" t="s">
        <v>75</v>
      </c>
      <c r="D485" s="46"/>
      <c r="E485" s="46"/>
      <c r="F485" s="46"/>
      <c r="G485" s="46"/>
      <c r="H485" s="46"/>
      <c r="I485" s="50">
        <f>I491+I544+I486</f>
        <v>8409.099999999999</v>
      </c>
      <c r="J485" s="50">
        <f>J491+J544+J486</f>
        <v>9.669999999999959</v>
      </c>
      <c r="K485" s="49">
        <f t="shared" si="57"/>
        <v>8418.769999999999</v>
      </c>
      <c r="L485" s="125"/>
      <c r="M485" s="125"/>
      <c r="N485" s="129"/>
      <c r="O485" s="144"/>
    </row>
    <row r="486" spans="1:15" ht="18">
      <c r="A486" s="76" t="s">
        <v>60</v>
      </c>
      <c r="B486" s="48" t="s">
        <v>102</v>
      </c>
      <c r="C486" s="48" t="s">
        <v>75</v>
      </c>
      <c r="D486" s="48" t="s">
        <v>76</v>
      </c>
      <c r="E486" s="48"/>
      <c r="F486" s="48"/>
      <c r="G486" s="48"/>
      <c r="H486" s="48"/>
      <c r="I486" s="50">
        <f aca="true" t="shared" si="67" ref="I486:J489">I487</f>
        <v>0</v>
      </c>
      <c r="J486" s="50">
        <f t="shared" si="67"/>
        <v>0</v>
      </c>
      <c r="K486" s="49">
        <f t="shared" si="57"/>
        <v>0</v>
      </c>
      <c r="L486" s="125"/>
      <c r="M486" s="125"/>
      <c r="N486" s="129"/>
      <c r="O486" s="144"/>
    </row>
    <row r="487" spans="1:15" ht="47.25" customHeight="1">
      <c r="A487" s="161" t="s">
        <v>435</v>
      </c>
      <c r="B487" s="131" t="s">
        <v>102</v>
      </c>
      <c r="C487" s="46" t="s">
        <v>75</v>
      </c>
      <c r="D487" s="46" t="s">
        <v>76</v>
      </c>
      <c r="E487" s="46" t="s">
        <v>441</v>
      </c>
      <c r="F487" s="46"/>
      <c r="G487" s="46"/>
      <c r="H487" s="46"/>
      <c r="I487" s="51">
        <f t="shared" si="67"/>
        <v>0</v>
      </c>
      <c r="J487" s="51">
        <f t="shared" si="67"/>
        <v>0</v>
      </c>
      <c r="K487" s="52">
        <f t="shared" si="57"/>
        <v>0</v>
      </c>
      <c r="L487" s="125"/>
      <c r="M487" s="125"/>
      <c r="N487" s="123"/>
      <c r="O487" s="146"/>
    </row>
    <row r="488" spans="1:15" ht="30">
      <c r="A488" s="161" t="s">
        <v>134</v>
      </c>
      <c r="B488" s="46" t="s">
        <v>102</v>
      </c>
      <c r="C488" s="46" t="s">
        <v>75</v>
      </c>
      <c r="D488" s="46" t="s">
        <v>76</v>
      </c>
      <c r="E488" s="46" t="s">
        <v>441</v>
      </c>
      <c r="F488" s="46" t="s">
        <v>135</v>
      </c>
      <c r="G488" s="46"/>
      <c r="H488" s="46"/>
      <c r="I488" s="51">
        <f t="shared" si="67"/>
        <v>0</v>
      </c>
      <c r="J488" s="51">
        <f t="shared" si="67"/>
        <v>0</v>
      </c>
      <c r="K488" s="52">
        <f t="shared" si="57"/>
        <v>0</v>
      </c>
      <c r="L488" s="125"/>
      <c r="M488" s="125"/>
      <c r="N488" s="123"/>
      <c r="O488" s="146"/>
    </row>
    <row r="489" spans="1:15" ht="30">
      <c r="A489" s="71" t="s">
        <v>138</v>
      </c>
      <c r="B489" s="46" t="s">
        <v>102</v>
      </c>
      <c r="C489" s="46" t="s">
        <v>75</v>
      </c>
      <c r="D489" s="46" t="s">
        <v>76</v>
      </c>
      <c r="E489" s="46" t="s">
        <v>441</v>
      </c>
      <c r="F489" s="46" t="s">
        <v>137</v>
      </c>
      <c r="G489" s="46"/>
      <c r="H489" s="46"/>
      <c r="I489" s="51">
        <f t="shared" si="67"/>
        <v>0</v>
      </c>
      <c r="J489" s="51">
        <f t="shared" si="67"/>
        <v>0</v>
      </c>
      <c r="K489" s="52">
        <f t="shared" si="57"/>
        <v>0</v>
      </c>
      <c r="L489" s="125"/>
      <c r="M489" s="125"/>
      <c r="N489" s="123"/>
      <c r="O489" s="146"/>
    </row>
    <row r="490" spans="1:15" ht="18">
      <c r="A490" s="169" t="s">
        <v>120</v>
      </c>
      <c r="B490" s="47" t="s">
        <v>102</v>
      </c>
      <c r="C490" s="47" t="s">
        <v>75</v>
      </c>
      <c r="D490" s="47" t="s">
        <v>76</v>
      </c>
      <c r="E490" s="119" t="s">
        <v>441</v>
      </c>
      <c r="F490" s="47" t="s">
        <v>137</v>
      </c>
      <c r="G490" s="47" t="s">
        <v>105</v>
      </c>
      <c r="H490" s="47"/>
      <c r="I490" s="53">
        <v>0</v>
      </c>
      <c r="J490" s="53">
        <v>0</v>
      </c>
      <c r="K490" s="54">
        <f t="shared" si="57"/>
        <v>0</v>
      </c>
      <c r="L490" s="125"/>
      <c r="M490" s="125"/>
      <c r="N490" s="147"/>
      <c r="O490" s="146"/>
    </row>
    <row r="491" spans="1:15" ht="18">
      <c r="A491" s="71" t="s">
        <v>239</v>
      </c>
      <c r="B491" s="48" t="s">
        <v>102</v>
      </c>
      <c r="C491" s="48" t="s">
        <v>75</v>
      </c>
      <c r="D491" s="48" t="s">
        <v>71</v>
      </c>
      <c r="E491" s="46"/>
      <c r="F491" s="46"/>
      <c r="G491" s="46"/>
      <c r="H491" s="46"/>
      <c r="I491" s="50">
        <f>I501+I525+I538+I492</f>
        <v>8099.499999999999</v>
      </c>
      <c r="J491" s="50">
        <f>J501+J525+J538+J492</f>
        <v>9.669999999999959</v>
      </c>
      <c r="K491" s="49">
        <f t="shared" si="57"/>
        <v>8109.169999999999</v>
      </c>
      <c r="L491" s="129"/>
      <c r="M491" s="129"/>
      <c r="N491" s="129"/>
      <c r="O491" s="144"/>
    </row>
    <row r="492" spans="1:15" ht="30">
      <c r="A492" s="71" t="s">
        <v>40</v>
      </c>
      <c r="B492" s="46" t="s">
        <v>102</v>
      </c>
      <c r="C492" s="46" t="s">
        <v>75</v>
      </c>
      <c r="D492" s="46" t="s">
        <v>71</v>
      </c>
      <c r="E492" s="46" t="s">
        <v>273</v>
      </c>
      <c r="F492" s="46"/>
      <c r="G492" s="46"/>
      <c r="H492" s="46"/>
      <c r="I492" s="51">
        <f>I497+I493</f>
        <v>700</v>
      </c>
      <c r="J492" s="51">
        <f>J497+J493</f>
        <v>0</v>
      </c>
      <c r="K492" s="52">
        <f t="shared" si="57"/>
        <v>700</v>
      </c>
      <c r="L492" s="129"/>
      <c r="M492" s="129"/>
      <c r="N492" s="123"/>
      <c r="O492" s="146"/>
    </row>
    <row r="493" spans="1:15" ht="60.75" customHeight="1">
      <c r="A493" s="161" t="s">
        <v>270</v>
      </c>
      <c r="B493" s="46" t="s">
        <v>102</v>
      </c>
      <c r="C493" s="46" t="s">
        <v>75</v>
      </c>
      <c r="D493" s="46" t="s">
        <v>71</v>
      </c>
      <c r="E493" s="46" t="s">
        <v>277</v>
      </c>
      <c r="F493" s="46"/>
      <c r="G493" s="46"/>
      <c r="H493" s="46"/>
      <c r="I493" s="51">
        <f aca="true" t="shared" si="68" ref="I493:K495">I494</f>
        <v>700</v>
      </c>
      <c r="J493" s="51">
        <f t="shared" si="68"/>
        <v>0</v>
      </c>
      <c r="K493" s="52">
        <f t="shared" si="68"/>
        <v>700</v>
      </c>
      <c r="L493" s="129"/>
      <c r="M493" s="129"/>
      <c r="N493" s="123"/>
      <c r="O493" s="146"/>
    </row>
    <row r="494" spans="1:15" ht="30">
      <c r="A494" s="161" t="s">
        <v>134</v>
      </c>
      <c r="B494" s="46" t="s">
        <v>102</v>
      </c>
      <c r="C494" s="46" t="s">
        <v>75</v>
      </c>
      <c r="D494" s="46" t="s">
        <v>71</v>
      </c>
      <c r="E494" s="46" t="s">
        <v>277</v>
      </c>
      <c r="F494" s="46" t="s">
        <v>135</v>
      </c>
      <c r="G494" s="46"/>
      <c r="H494" s="46"/>
      <c r="I494" s="51">
        <f t="shared" si="68"/>
        <v>700</v>
      </c>
      <c r="J494" s="51">
        <f t="shared" si="68"/>
        <v>0</v>
      </c>
      <c r="K494" s="52">
        <f t="shared" si="68"/>
        <v>700</v>
      </c>
      <c r="L494" s="129"/>
      <c r="M494" s="129"/>
      <c r="N494" s="123"/>
      <c r="O494" s="146"/>
    </row>
    <row r="495" spans="1:15" ht="30">
      <c r="A495" s="161" t="s">
        <v>138</v>
      </c>
      <c r="B495" s="46" t="s">
        <v>102</v>
      </c>
      <c r="C495" s="46" t="s">
        <v>75</v>
      </c>
      <c r="D495" s="46" t="s">
        <v>71</v>
      </c>
      <c r="E495" s="46" t="s">
        <v>277</v>
      </c>
      <c r="F495" s="46" t="s">
        <v>137</v>
      </c>
      <c r="G495" s="46"/>
      <c r="H495" s="46"/>
      <c r="I495" s="51">
        <f t="shared" si="68"/>
        <v>700</v>
      </c>
      <c r="J495" s="51">
        <f t="shared" si="68"/>
        <v>0</v>
      </c>
      <c r="K495" s="52">
        <f t="shared" si="68"/>
        <v>700</v>
      </c>
      <c r="L495" s="129"/>
      <c r="M495" s="129"/>
      <c r="N495" s="123"/>
      <c r="O495" s="146"/>
    </row>
    <row r="496" spans="1:15" ht="18">
      <c r="A496" s="169" t="s">
        <v>120</v>
      </c>
      <c r="B496" s="47" t="s">
        <v>102</v>
      </c>
      <c r="C496" s="47" t="s">
        <v>75</v>
      </c>
      <c r="D496" s="47" t="s">
        <v>71</v>
      </c>
      <c r="E496" s="47" t="s">
        <v>277</v>
      </c>
      <c r="F496" s="47" t="s">
        <v>137</v>
      </c>
      <c r="G496" s="47" t="s">
        <v>105</v>
      </c>
      <c r="H496" s="46"/>
      <c r="I496" s="53">
        <v>700</v>
      </c>
      <c r="J496" s="53">
        <v>0</v>
      </c>
      <c r="K496" s="54">
        <f>I496+J496</f>
        <v>700</v>
      </c>
      <c r="L496" s="129"/>
      <c r="M496" s="129"/>
      <c r="N496" s="123"/>
      <c r="O496" s="146"/>
    </row>
    <row r="497" spans="1:15" ht="60">
      <c r="A497" s="71" t="s">
        <v>443</v>
      </c>
      <c r="B497" s="46" t="s">
        <v>102</v>
      </c>
      <c r="C497" s="46" t="s">
        <v>75</v>
      </c>
      <c r="D497" s="46" t="s">
        <v>71</v>
      </c>
      <c r="E497" s="46" t="s">
        <v>442</v>
      </c>
      <c r="F497" s="46"/>
      <c r="G497" s="46"/>
      <c r="H497" s="46"/>
      <c r="I497" s="51">
        <f aca="true" t="shared" si="69" ref="I497:J499">I498</f>
        <v>0</v>
      </c>
      <c r="J497" s="51">
        <f t="shared" si="69"/>
        <v>0</v>
      </c>
      <c r="K497" s="52">
        <f t="shared" si="57"/>
        <v>0</v>
      </c>
      <c r="L497" s="129"/>
      <c r="M497" s="129"/>
      <c r="N497" s="123"/>
      <c r="O497" s="146"/>
    </row>
    <row r="498" spans="1:15" ht="30">
      <c r="A498" s="161" t="s">
        <v>134</v>
      </c>
      <c r="B498" s="46" t="s">
        <v>102</v>
      </c>
      <c r="C498" s="46" t="s">
        <v>75</v>
      </c>
      <c r="D498" s="46" t="s">
        <v>71</v>
      </c>
      <c r="E498" s="46" t="s">
        <v>442</v>
      </c>
      <c r="F498" s="46" t="s">
        <v>135</v>
      </c>
      <c r="G498" s="46"/>
      <c r="H498" s="46"/>
      <c r="I498" s="51">
        <f t="shared" si="69"/>
        <v>0</v>
      </c>
      <c r="J498" s="51">
        <f t="shared" si="69"/>
        <v>0</v>
      </c>
      <c r="K498" s="52">
        <f t="shared" si="57"/>
        <v>0</v>
      </c>
      <c r="L498" s="129"/>
      <c r="M498" s="129"/>
      <c r="N498" s="123"/>
      <c r="O498" s="146"/>
    </row>
    <row r="499" spans="1:15" ht="30">
      <c r="A499" s="71" t="s">
        <v>138</v>
      </c>
      <c r="B499" s="46" t="s">
        <v>102</v>
      </c>
      <c r="C499" s="46" t="s">
        <v>75</v>
      </c>
      <c r="D499" s="46" t="s">
        <v>71</v>
      </c>
      <c r="E499" s="46" t="s">
        <v>442</v>
      </c>
      <c r="F499" s="46" t="s">
        <v>137</v>
      </c>
      <c r="G499" s="46"/>
      <c r="H499" s="46"/>
      <c r="I499" s="51">
        <f t="shared" si="69"/>
        <v>0</v>
      </c>
      <c r="J499" s="51">
        <f t="shared" si="69"/>
        <v>0</v>
      </c>
      <c r="K499" s="52">
        <f t="shared" si="57"/>
        <v>0</v>
      </c>
      <c r="L499" s="129"/>
      <c r="M499" s="129"/>
      <c r="N499" s="123"/>
      <c r="O499" s="146"/>
    </row>
    <row r="500" spans="1:15" ht="18">
      <c r="A500" s="169" t="s">
        <v>120</v>
      </c>
      <c r="B500" s="47" t="s">
        <v>102</v>
      </c>
      <c r="C500" s="47" t="s">
        <v>75</v>
      </c>
      <c r="D500" s="47" t="s">
        <v>71</v>
      </c>
      <c r="E500" s="47" t="s">
        <v>442</v>
      </c>
      <c r="F500" s="47" t="s">
        <v>137</v>
      </c>
      <c r="G500" s="47" t="s">
        <v>105</v>
      </c>
      <c r="H500" s="47"/>
      <c r="I500" s="53">
        <v>0</v>
      </c>
      <c r="J500" s="53">
        <v>0</v>
      </c>
      <c r="K500" s="54">
        <f t="shared" si="57"/>
        <v>0</v>
      </c>
      <c r="L500" s="129"/>
      <c r="M500" s="129"/>
      <c r="N500" s="147"/>
      <c r="O500" s="146"/>
    </row>
    <row r="501" spans="1:15" ht="45">
      <c r="A501" s="161" t="s">
        <v>192</v>
      </c>
      <c r="B501" s="46" t="s">
        <v>102</v>
      </c>
      <c r="C501" s="46" t="s">
        <v>75</v>
      </c>
      <c r="D501" s="46" t="s">
        <v>71</v>
      </c>
      <c r="E501" s="46" t="s">
        <v>380</v>
      </c>
      <c r="F501" s="46"/>
      <c r="G501" s="46"/>
      <c r="H501" s="46"/>
      <c r="I501" s="51">
        <f>I502+I511+I520</f>
        <v>1435.1999999999998</v>
      </c>
      <c r="J501" s="51">
        <f>J502+J511+J520</f>
        <v>0</v>
      </c>
      <c r="K501" s="52">
        <f t="shared" si="57"/>
        <v>1435.1999999999998</v>
      </c>
      <c r="L501" s="125"/>
      <c r="M501" s="125"/>
      <c r="N501" s="123"/>
      <c r="O501" s="146"/>
    </row>
    <row r="502" spans="1:15" ht="45">
      <c r="A502" s="161" t="s">
        <v>157</v>
      </c>
      <c r="B502" s="46" t="s">
        <v>102</v>
      </c>
      <c r="C502" s="46" t="s">
        <v>75</v>
      </c>
      <c r="D502" s="46" t="s">
        <v>71</v>
      </c>
      <c r="E502" s="46" t="s">
        <v>193</v>
      </c>
      <c r="F502" s="46"/>
      <c r="G502" s="46"/>
      <c r="H502" s="46"/>
      <c r="I502" s="52">
        <f>I507+I503</f>
        <v>1325.1</v>
      </c>
      <c r="J502" s="52">
        <f>J507+J503</f>
        <v>0</v>
      </c>
      <c r="K502" s="52">
        <f t="shared" si="57"/>
        <v>1325.1</v>
      </c>
      <c r="L502" s="155"/>
      <c r="M502" s="155"/>
      <c r="N502" s="126"/>
      <c r="O502" s="146"/>
    </row>
    <row r="503" spans="1:15" ht="18">
      <c r="A503" s="71" t="s">
        <v>301</v>
      </c>
      <c r="B503" s="46" t="s">
        <v>102</v>
      </c>
      <c r="C503" s="46" t="s">
        <v>75</v>
      </c>
      <c r="D503" s="46" t="s">
        <v>71</v>
      </c>
      <c r="E503" s="46" t="s">
        <v>471</v>
      </c>
      <c r="F503" s="46"/>
      <c r="G503" s="46"/>
      <c r="H503" s="46"/>
      <c r="I503" s="52">
        <f aca="true" t="shared" si="70" ref="I503:K505">I504</f>
        <v>721.8</v>
      </c>
      <c r="J503" s="52">
        <f t="shared" si="70"/>
        <v>-721.8</v>
      </c>
      <c r="K503" s="52">
        <f t="shared" si="70"/>
        <v>0</v>
      </c>
      <c r="L503" s="155"/>
      <c r="M503" s="155"/>
      <c r="N503" s="126"/>
      <c r="O503" s="146"/>
    </row>
    <row r="504" spans="1:15" ht="30">
      <c r="A504" s="161" t="s">
        <v>134</v>
      </c>
      <c r="B504" s="46" t="s">
        <v>102</v>
      </c>
      <c r="C504" s="46" t="s">
        <v>75</v>
      </c>
      <c r="D504" s="46" t="s">
        <v>71</v>
      </c>
      <c r="E504" s="46" t="s">
        <v>471</v>
      </c>
      <c r="F504" s="46" t="s">
        <v>135</v>
      </c>
      <c r="G504" s="46"/>
      <c r="H504" s="46"/>
      <c r="I504" s="52">
        <f t="shared" si="70"/>
        <v>721.8</v>
      </c>
      <c r="J504" s="52">
        <f t="shared" si="70"/>
        <v>-721.8</v>
      </c>
      <c r="K504" s="52">
        <f t="shared" si="70"/>
        <v>0</v>
      </c>
      <c r="L504" s="155"/>
      <c r="M504" s="155"/>
      <c r="N504" s="126"/>
      <c r="O504" s="146"/>
    </row>
    <row r="505" spans="1:15" ht="30">
      <c r="A505" s="71" t="s">
        <v>138</v>
      </c>
      <c r="B505" s="46" t="s">
        <v>102</v>
      </c>
      <c r="C505" s="46" t="s">
        <v>75</v>
      </c>
      <c r="D505" s="46" t="s">
        <v>71</v>
      </c>
      <c r="E505" s="46" t="s">
        <v>471</v>
      </c>
      <c r="F505" s="46" t="s">
        <v>137</v>
      </c>
      <c r="G505" s="46"/>
      <c r="H505" s="46"/>
      <c r="I505" s="52">
        <f t="shared" si="70"/>
        <v>721.8</v>
      </c>
      <c r="J505" s="52">
        <f t="shared" si="70"/>
        <v>-721.8</v>
      </c>
      <c r="K505" s="52">
        <f t="shared" si="70"/>
        <v>0</v>
      </c>
      <c r="L505" s="155"/>
      <c r="M505" s="155"/>
      <c r="N505" s="126"/>
      <c r="O505" s="146"/>
    </row>
    <row r="506" spans="1:15" ht="18">
      <c r="A506" s="169" t="s">
        <v>120</v>
      </c>
      <c r="B506" s="47" t="s">
        <v>102</v>
      </c>
      <c r="C506" s="47" t="s">
        <v>75</v>
      </c>
      <c r="D506" s="47" t="s">
        <v>71</v>
      </c>
      <c r="E506" s="47" t="s">
        <v>471</v>
      </c>
      <c r="F506" s="47" t="s">
        <v>137</v>
      </c>
      <c r="G506" s="47" t="s">
        <v>105</v>
      </c>
      <c r="H506" s="46"/>
      <c r="I506" s="54">
        <v>721.8</v>
      </c>
      <c r="J506" s="54">
        <v>-721.8</v>
      </c>
      <c r="K506" s="54">
        <f>I506+J506</f>
        <v>0</v>
      </c>
      <c r="L506" s="155"/>
      <c r="M506" s="155"/>
      <c r="N506" s="126"/>
      <c r="O506" s="146"/>
    </row>
    <row r="507" spans="1:15" ht="18">
      <c r="A507" s="71" t="s">
        <v>301</v>
      </c>
      <c r="B507" s="46" t="s">
        <v>102</v>
      </c>
      <c r="C507" s="46" t="s">
        <v>75</v>
      </c>
      <c r="D507" s="46" t="s">
        <v>71</v>
      </c>
      <c r="E507" s="46" t="s">
        <v>194</v>
      </c>
      <c r="F507" s="46"/>
      <c r="G507" s="46"/>
      <c r="H507" s="46"/>
      <c r="I507" s="52">
        <f aca="true" t="shared" si="71" ref="I507:J509">I508</f>
        <v>603.3</v>
      </c>
      <c r="J507" s="52">
        <f t="shared" si="71"/>
        <v>721.8</v>
      </c>
      <c r="K507" s="52">
        <f t="shared" si="57"/>
        <v>1325.1</v>
      </c>
      <c r="L507" s="155"/>
      <c r="M507" s="155"/>
      <c r="N507" s="126"/>
      <c r="O507" s="146"/>
    </row>
    <row r="508" spans="1:15" ht="30">
      <c r="A508" s="161" t="s">
        <v>134</v>
      </c>
      <c r="B508" s="46" t="s">
        <v>102</v>
      </c>
      <c r="C508" s="46" t="s">
        <v>75</v>
      </c>
      <c r="D508" s="46" t="s">
        <v>71</v>
      </c>
      <c r="E508" s="46" t="s">
        <v>194</v>
      </c>
      <c r="F508" s="46" t="s">
        <v>135</v>
      </c>
      <c r="G508" s="46"/>
      <c r="H508" s="46"/>
      <c r="I508" s="52">
        <f t="shared" si="71"/>
        <v>603.3</v>
      </c>
      <c r="J508" s="52">
        <f t="shared" si="71"/>
        <v>721.8</v>
      </c>
      <c r="K508" s="52">
        <f t="shared" si="57"/>
        <v>1325.1</v>
      </c>
      <c r="L508" s="155"/>
      <c r="M508" s="155"/>
      <c r="N508" s="126"/>
      <c r="O508" s="146"/>
    </row>
    <row r="509" spans="1:15" ht="30">
      <c r="A509" s="71" t="s">
        <v>138</v>
      </c>
      <c r="B509" s="46" t="s">
        <v>102</v>
      </c>
      <c r="C509" s="46" t="s">
        <v>75</v>
      </c>
      <c r="D509" s="46" t="s">
        <v>71</v>
      </c>
      <c r="E509" s="46" t="s">
        <v>194</v>
      </c>
      <c r="F509" s="46" t="s">
        <v>137</v>
      </c>
      <c r="G509" s="46"/>
      <c r="H509" s="46"/>
      <c r="I509" s="52">
        <f t="shared" si="71"/>
        <v>603.3</v>
      </c>
      <c r="J509" s="52">
        <f t="shared" si="71"/>
        <v>721.8</v>
      </c>
      <c r="K509" s="52">
        <f t="shared" si="57"/>
        <v>1325.1</v>
      </c>
      <c r="L509" s="155"/>
      <c r="M509" s="155"/>
      <c r="N509" s="126"/>
      <c r="O509" s="146"/>
    </row>
    <row r="510" spans="1:15" ht="18">
      <c r="A510" s="169" t="s">
        <v>120</v>
      </c>
      <c r="B510" s="47" t="s">
        <v>102</v>
      </c>
      <c r="C510" s="47" t="s">
        <v>75</v>
      </c>
      <c r="D510" s="47" t="s">
        <v>71</v>
      </c>
      <c r="E510" s="47" t="s">
        <v>194</v>
      </c>
      <c r="F510" s="47" t="s">
        <v>137</v>
      </c>
      <c r="G510" s="47" t="s">
        <v>105</v>
      </c>
      <c r="H510" s="47"/>
      <c r="I510" s="54">
        <v>603.3</v>
      </c>
      <c r="J510" s="54">
        <v>721.8</v>
      </c>
      <c r="K510" s="54">
        <f t="shared" si="57"/>
        <v>1325.1</v>
      </c>
      <c r="L510" s="155"/>
      <c r="M510" s="155"/>
      <c r="N510" s="151"/>
      <c r="O510" s="146"/>
    </row>
    <row r="511" spans="1:15" ht="30">
      <c r="A511" s="161" t="s">
        <v>376</v>
      </c>
      <c r="B511" s="46" t="s">
        <v>102</v>
      </c>
      <c r="C511" s="46" t="s">
        <v>75</v>
      </c>
      <c r="D511" s="46" t="s">
        <v>71</v>
      </c>
      <c r="E511" s="46" t="s">
        <v>381</v>
      </c>
      <c r="F511" s="47"/>
      <c r="G511" s="47"/>
      <c r="H511" s="47"/>
      <c r="I511" s="52">
        <f>I516+I512</f>
        <v>110.10000000000001</v>
      </c>
      <c r="J511" s="52">
        <f>J516+J512</f>
        <v>0</v>
      </c>
      <c r="K511" s="52">
        <f aca="true" t="shared" si="72" ref="K511:K588">I511+J511</f>
        <v>110.10000000000001</v>
      </c>
      <c r="L511" s="155"/>
      <c r="M511" s="155"/>
      <c r="N511" s="126"/>
      <c r="O511" s="146"/>
    </row>
    <row r="512" spans="1:15" ht="18">
      <c r="A512" s="71" t="s">
        <v>301</v>
      </c>
      <c r="B512" s="46" t="s">
        <v>102</v>
      </c>
      <c r="C512" s="46" t="s">
        <v>75</v>
      </c>
      <c r="D512" s="46" t="s">
        <v>71</v>
      </c>
      <c r="E512" s="46" t="s">
        <v>472</v>
      </c>
      <c r="F512" s="46"/>
      <c r="G512" s="46"/>
      <c r="H512" s="47"/>
      <c r="I512" s="52">
        <f aca="true" t="shared" si="73" ref="I512:K514">I513</f>
        <v>10.2</v>
      </c>
      <c r="J512" s="52">
        <f t="shared" si="73"/>
        <v>-10.2</v>
      </c>
      <c r="K512" s="52">
        <f t="shared" si="73"/>
        <v>0</v>
      </c>
      <c r="L512" s="155"/>
      <c r="M512" s="155"/>
      <c r="N512" s="126"/>
      <c r="O512" s="146"/>
    </row>
    <row r="513" spans="1:15" ht="30">
      <c r="A513" s="161" t="s">
        <v>134</v>
      </c>
      <c r="B513" s="46" t="s">
        <v>102</v>
      </c>
      <c r="C513" s="46" t="s">
        <v>75</v>
      </c>
      <c r="D513" s="46" t="s">
        <v>71</v>
      </c>
      <c r="E513" s="46" t="s">
        <v>472</v>
      </c>
      <c r="F513" s="46" t="s">
        <v>135</v>
      </c>
      <c r="G513" s="46"/>
      <c r="H513" s="47"/>
      <c r="I513" s="52">
        <f t="shared" si="73"/>
        <v>10.2</v>
      </c>
      <c r="J513" s="52">
        <f t="shared" si="73"/>
        <v>-10.2</v>
      </c>
      <c r="K513" s="52">
        <f t="shared" si="73"/>
        <v>0</v>
      </c>
      <c r="L513" s="155"/>
      <c r="M513" s="155"/>
      <c r="N513" s="126"/>
      <c r="O513" s="146"/>
    </row>
    <row r="514" spans="1:15" ht="30">
      <c r="A514" s="71" t="s">
        <v>138</v>
      </c>
      <c r="B514" s="46" t="s">
        <v>102</v>
      </c>
      <c r="C514" s="46" t="s">
        <v>75</v>
      </c>
      <c r="D514" s="46" t="s">
        <v>71</v>
      </c>
      <c r="E514" s="46" t="s">
        <v>472</v>
      </c>
      <c r="F514" s="46" t="s">
        <v>137</v>
      </c>
      <c r="G514" s="46"/>
      <c r="H514" s="47"/>
      <c r="I514" s="52">
        <f t="shared" si="73"/>
        <v>10.2</v>
      </c>
      <c r="J514" s="52">
        <f t="shared" si="73"/>
        <v>-10.2</v>
      </c>
      <c r="K514" s="52">
        <f t="shared" si="73"/>
        <v>0</v>
      </c>
      <c r="L514" s="155"/>
      <c r="M514" s="155"/>
      <c r="N514" s="126"/>
      <c r="O514" s="146"/>
    </row>
    <row r="515" spans="1:15" ht="18">
      <c r="A515" s="169" t="s">
        <v>120</v>
      </c>
      <c r="B515" s="47" t="s">
        <v>102</v>
      </c>
      <c r="C515" s="47" t="s">
        <v>75</v>
      </c>
      <c r="D515" s="47" t="s">
        <v>71</v>
      </c>
      <c r="E515" s="47" t="s">
        <v>472</v>
      </c>
      <c r="F515" s="47" t="s">
        <v>137</v>
      </c>
      <c r="G515" s="47" t="s">
        <v>105</v>
      </c>
      <c r="H515" s="47"/>
      <c r="I515" s="54">
        <v>10.2</v>
      </c>
      <c r="J515" s="54">
        <v>-10.2</v>
      </c>
      <c r="K515" s="54">
        <f>I515+J515</f>
        <v>0</v>
      </c>
      <c r="L515" s="155"/>
      <c r="M515" s="155"/>
      <c r="N515" s="126"/>
      <c r="O515" s="146"/>
    </row>
    <row r="516" spans="1:15" ht="18">
      <c r="A516" s="71" t="s">
        <v>301</v>
      </c>
      <c r="B516" s="46" t="s">
        <v>102</v>
      </c>
      <c r="C516" s="46" t="s">
        <v>75</v>
      </c>
      <c r="D516" s="46" t="s">
        <v>71</v>
      </c>
      <c r="E516" s="46" t="s">
        <v>382</v>
      </c>
      <c r="F516" s="47"/>
      <c r="G516" s="47"/>
      <c r="H516" s="47"/>
      <c r="I516" s="52">
        <f aca="true" t="shared" si="74" ref="I516:J518">I517</f>
        <v>99.9</v>
      </c>
      <c r="J516" s="52">
        <f t="shared" si="74"/>
        <v>10.2</v>
      </c>
      <c r="K516" s="52">
        <f t="shared" si="72"/>
        <v>110.10000000000001</v>
      </c>
      <c r="L516" s="155"/>
      <c r="M516" s="155"/>
      <c r="N516" s="126"/>
      <c r="O516" s="146"/>
    </row>
    <row r="517" spans="1:15" ht="30">
      <c r="A517" s="161" t="s">
        <v>134</v>
      </c>
      <c r="B517" s="46" t="s">
        <v>102</v>
      </c>
      <c r="C517" s="46" t="s">
        <v>75</v>
      </c>
      <c r="D517" s="46" t="s">
        <v>71</v>
      </c>
      <c r="E517" s="46" t="s">
        <v>382</v>
      </c>
      <c r="F517" s="46" t="s">
        <v>135</v>
      </c>
      <c r="G517" s="47"/>
      <c r="H517" s="47"/>
      <c r="I517" s="52">
        <f t="shared" si="74"/>
        <v>99.9</v>
      </c>
      <c r="J517" s="52">
        <f t="shared" si="74"/>
        <v>10.2</v>
      </c>
      <c r="K517" s="52">
        <f t="shared" si="72"/>
        <v>110.10000000000001</v>
      </c>
      <c r="L517" s="155"/>
      <c r="M517" s="155"/>
      <c r="N517" s="126"/>
      <c r="O517" s="146"/>
    </row>
    <row r="518" spans="1:15" ht="30">
      <c r="A518" s="71" t="s">
        <v>138</v>
      </c>
      <c r="B518" s="46" t="s">
        <v>102</v>
      </c>
      <c r="C518" s="46" t="s">
        <v>75</v>
      </c>
      <c r="D518" s="46" t="s">
        <v>71</v>
      </c>
      <c r="E518" s="46" t="s">
        <v>382</v>
      </c>
      <c r="F518" s="46" t="s">
        <v>137</v>
      </c>
      <c r="G518" s="47"/>
      <c r="H518" s="47"/>
      <c r="I518" s="52">
        <f t="shared" si="74"/>
        <v>99.9</v>
      </c>
      <c r="J518" s="52">
        <f t="shared" si="74"/>
        <v>10.2</v>
      </c>
      <c r="K518" s="52">
        <f t="shared" si="72"/>
        <v>110.10000000000001</v>
      </c>
      <c r="L518" s="155"/>
      <c r="M518" s="155"/>
      <c r="N518" s="126"/>
      <c r="O518" s="146"/>
    </row>
    <row r="519" spans="1:15" ht="18">
      <c r="A519" s="169" t="s">
        <v>120</v>
      </c>
      <c r="B519" s="47" t="s">
        <v>102</v>
      </c>
      <c r="C519" s="47" t="s">
        <v>75</v>
      </c>
      <c r="D519" s="47" t="s">
        <v>71</v>
      </c>
      <c r="E519" s="47" t="s">
        <v>382</v>
      </c>
      <c r="F519" s="47" t="s">
        <v>137</v>
      </c>
      <c r="G519" s="47" t="s">
        <v>105</v>
      </c>
      <c r="H519" s="47"/>
      <c r="I519" s="54">
        <v>99.9</v>
      </c>
      <c r="J519" s="54">
        <v>10.2</v>
      </c>
      <c r="K519" s="54">
        <f t="shared" si="72"/>
        <v>110.10000000000001</v>
      </c>
      <c r="L519" s="155"/>
      <c r="M519" s="155"/>
      <c r="N519" s="151"/>
      <c r="O519" s="146"/>
    </row>
    <row r="520" spans="1:15" ht="30">
      <c r="A520" s="161" t="s">
        <v>452</v>
      </c>
      <c r="B520" s="46" t="s">
        <v>102</v>
      </c>
      <c r="C520" s="46" t="s">
        <v>75</v>
      </c>
      <c r="D520" s="46" t="s">
        <v>71</v>
      </c>
      <c r="E520" s="46" t="s">
        <v>383</v>
      </c>
      <c r="F520" s="47"/>
      <c r="G520" s="47"/>
      <c r="H520" s="47"/>
      <c r="I520" s="52">
        <f aca="true" t="shared" si="75" ref="I520:J523">I521</f>
        <v>0</v>
      </c>
      <c r="J520" s="52">
        <f t="shared" si="75"/>
        <v>0</v>
      </c>
      <c r="K520" s="52">
        <f t="shared" si="72"/>
        <v>0</v>
      </c>
      <c r="L520" s="155"/>
      <c r="M520" s="155"/>
      <c r="N520" s="126"/>
      <c r="O520" s="146"/>
    </row>
    <row r="521" spans="1:15" ht="18">
      <c r="A521" s="71" t="s">
        <v>301</v>
      </c>
      <c r="B521" s="46" t="s">
        <v>102</v>
      </c>
      <c r="C521" s="46" t="s">
        <v>75</v>
      </c>
      <c r="D521" s="46" t="s">
        <v>71</v>
      </c>
      <c r="E521" s="46" t="s">
        <v>384</v>
      </c>
      <c r="F521" s="47"/>
      <c r="G521" s="47"/>
      <c r="H521" s="47"/>
      <c r="I521" s="52">
        <f t="shared" si="75"/>
        <v>0</v>
      </c>
      <c r="J521" s="52">
        <f t="shared" si="75"/>
        <v>0</v>
      </c>
      <c r="K521" s="52">
        <f t="shared" si="72"/>
        <v>0</v>
      </c>
      <c r="L521" s="155"/>
      <c r="M521" s="155"/>
      <c r="N521" s="126"/>
      <c r="O521" s="146"/>
    </row>
    <row r="522" spans="1:15" ht="30">
      <c r="A522" s="161" t="s">
        <v>134</v>
      </c>
      <c r="B522" s="46" t="s">
        <v>102</v>
      </c>
      <c r="C522" s="46" t="s">
        <v>75</v>
      </c>
      <c r="D522" s="46" t="s">
        <v>71</v>
      </c>
      <c r="E522" s="46" t="s">
        <v>384</v>
      </c>
      <c r="F522" s="46" t="s">
        <v>135</v>
      </c>
      <c r="G522" s="47"/>
      <c r="H522" s="47"/>
      <c r="I522" s="52">
        <f t="shared" si="75"/>
        <v>0</v>
      </c>
      <c r="J522" s="52">
        <f t="shared" si="75"/>
        <v>0</v>
      </c>
      <c r="K522" s="52">
        <f t="shared" si="72"/>
        <v>0</v>
      </c>
      <c r="L522" s="155"/>
      <c r="M522" s="155"/>
      <c r="N522" s="126"/>
      <c r="O522" s="146"/>
    </row>
    <row r="523" spans="1:15" ht="30">
      <c r="A523" s="71" t="s">
        <v>138</v>
      </c>
      <c r="B523" s="46" t="s">
        <v>102</v>
      </c>
      <c r="C523" s="46" t="s">
        <v>75</v>
      </c>
      <c r="D523" s="46" t="s">
        <v>71</v>
      </c>
      <c r="E523" s="46" t="s">
        <v>384</v>
      </c>
      <c r="F523" s="46" t="s">
        <v>137</v>
      </c>
      <c r="G523" s="47"/>
      <c r="H523" s="47"/>
      <c r="I523" s="52">
        <f t="shared" si="75"/>
        <v>0</v>
      </c>
      <c r="J523" s="52">
        <f t="shared" si="75"/>
        <v>0</v>
      </c>
      <c r="K523" s="52">
        <f t="shared" si="72"/>
        <v>0</v>
      </c>
      <c r="L523" s="155"/>
      <c r="M523" s="155"/>
      <c r="N523" s="126"/>
      <c r="O523" s="146"/>
    </row>
    <row r="524" spans="1:15" ht="18">
      <c r="A524" s="169" t="s">
        <v>120</v>
      </c>
      <c r="B524" s="47" t="s">
        <v>102</v>
      </c>
      <c r="C524" s="47" t="s">
        <v>75</v>
      </c>
      <c r="D524" s="47" t="s">
        <v>71</v>
      </c>
      <c r="E524" s="47" t="s">
        <v>384</v>
      </c>
      <c r="F524" s="47" t="s">
        <v>137</v>
      </c>
      <c r="G524" s="47" t="s">
        <v>105</v>
      </c>
      <c r="H524" s="47"/>
      <c r="I524" s="54">
        <v>0</v>
      </c>
      <c r="J524" s="54">
        <v>0</v>
      </c>
      <c r="K524" s="54">
        <f t="shared" si="72"/>
        <v>0</v>
      </c>
      <c r="L524" s="155"/>
      <c r="M524" s="155"/>
      <c r="N524" s="151"/>
      <c r="O524" s="146"/>
    </row>
    <row r="525" spans="1:15" ht="60">
      <c r="A525" s="71" t="s">
        <v>185</v>
      </c>
      <c r="B525" s="46" t="s">
        <v>102</v>
      </c>
      <c r="C525" s="46" t="s">
        <v>75</v>
      </c>
      <c r="D525" s="46" t="s">
        <v>71</v>
      </c>
      <c r="E525" s="46" t="s">
        <v>372</v>
      </c>
      <c r="F525" s="46"/>
      <c r="G525" s="46"/>
      <c r="H525" s="46"/>
      <c r="I525" s="52">
        <f>I526</f>
        <v>5706.299999999999</v>
      </c>
      <c r="J525" s="52">
        <f>J526</f>
        <v>9.669999999999959</v>
      </c>
      <c r="K525" s="52">
        <f t="shared" si="72"/>
        <v>5715.969999999999</v>
      </c>
      <c r="L525" s="155"/>
      <c r="M525" s="155"/>
      <c r="N525" s="126"/>
      <c r="O525" s="146"/>
    </row>
    <row r="526" spans="1:15" ht="45">
      <c r="A526" s="71" t="s">
        <v>373</v>
      </c>
      <c r="B526" s="46" t="s">
        <v>102</v>
      </c>
      <c r="C526" s="46" t="s">
        <v>75</v>
      </c>
      <c r="D526" s="46" t="s">
        <v>71</v>
      </c>
      <c r="E526" s="46" t="s">
        <v>374</v>
      </c>
      <c r="F526" s="46"/>
      <c r="G526" s="46"/>
      <c r="H526" s="46"/>
      <c r="I526" s="52">
        <f>I531+I527</f>
        <v>5706.299999999999</v>
      </c>
      <c r="J526" s="52">
        <f>J531+J527</f>
        <v>9.669999999999959</v>
      </c>
      <c r="K526" s="52">
        <f t="shared" si="72"/>
        <v>5715.969999999999</v>
      </c>
      <c r="L526" s="155"/>
      <c r="M526" s="155"/>
      <c r="N526" s="126"/>
      <c r="O526" s="146"/>
    </row>
    <row r="527" spans="1:15" ht="18">
      <c r="A527" s="71" t="s">
        <v>301</v>
      </c>
      <c r="B527" s="46" t="s">
        <v>102</v>
      </c>
      <c r="C527" s="46" t="s">
        <v>75</v>
      </c>
      <c r="D527" s="46" t="s">
        <v>71</v>
      </c>
      <c r="E527" s="46" t="s">
        <v>470</v>
      </c>
      <c r="F527" s="46"/>
      <c r="G527" s="46"/>
      <c r="H527" s="46"/>
      <c r="I527" s="52">
        <f aca="true" t="shared" si="76" ref="I527:K529">I528</f>
        <v>1074.4</v>
      </c>
      <c r="J527" s="52">
        <f t="shared" si="76"/>
        <v>-783.23</v>
      </c>
      <c r="K527" s="52">
        <f t="shared" si="76"/>
        <v>291.1700000000001</v>
      </c>
      <c r="L527" s="155"/>
      <c r="M527" s="155"/>
      <c r="N527" s="126"/>
      <c r="O527" s="146"/>
    </row>
    <row r="528" spans="1:15" ht="30">
      <c r="A528" s="161" t="s">
        <v>134</v>
      </c>
      <c r="B528" s="46" t="s">
        <v>102</v>
      </c>
      <c r="C528" s="46" t="s">
        <v>75</v>
      </c>
      <c r="D528" s="46" t="s">
        <v>71</v>
      </c>
      <c r="E528" s="46" t="s">
        <v>470</v>
      </c>
      <c r="F528" s="46" t="s">
        <v>135</v>
      </c>
      <c r="G528" s="46"/>
      <c r="H528" s="46"/>
      <c r="I528" s="52">
        <f t="shared" si="76"/>
        <v>1074.4</v>
      </c>
      <c r="J528" s="52">
        <f t="shared" si="76"/>
        <v>-783.23</v>
      </c>
      <c r="K528" s="52">
        <f t="shared" si="76"/>
        <v>291.1700000000001</v>
      </c>
      <c r="L528" s="155"/>
      <c r="M528" s="155"/>
      <c r="N528" s="126"/>
      <c r="O528" s="146"/>
    </row>
    <row r="529" spans="1:15" ht="30">
      <c r="A529" s="71" t="s">
        <v>138</v>
      </c>
      <c r="B529" s="46" t="s">
        <v>102</v>
      </c>
      <c r="C529" s="46" t="s">
        <v>75</v>
      </c>
      <c r="D529" s="46" t="s">
        <v>71</v>
      </c>
      <c r="E529" s="46" t="s">
        <v>470</v>
      </c>
      <c r="F529" s="46" t="s">
        <v>137</v>
      </c>
      <c r="G529" s="46"/>
      <c r="H529" s="46"/>
      <c r="I529" s="52">
        <f t="shared" si="76"/>
        <v>1074.4</v>
      </c>
      <c r="J529" s="52">
        <f t="shared" si="76"/>
        <v>-783.23</v>
      </c>
      <c r="K529" s="52">
        <f t="shared" si="76"/>
        <v>291.1700000000001</v>
      </c>
      <c r="L529" s="155"/>
      <c r="M529" s="155"/>
      <c r="N529" s="126"/>
      <c r="O529" s="146"/>
    </row>
    <row r="530" spans="1:15" ht="18">
      <c r="A530" s="169" t="s">
        <v>120</v>
      </c>
      <c r="B530" s="47" t="s">
        <v>102</v>
      </c>
      <c r="C530" s="47" t="s">
        <v>75</v>
      </c>
      <c r="D530" s="47" t="s">
        <v>71</v>
      </c>
      <c r="E530" s="47" t="s">
        <v>470</v>
      </c>
      <c r="F530" s="47" t="s">
        <v>137</v>
      </c>
      <c r="G530" s="47" t="s">
        <v>105</v>
      </c>
      <c r="H530" s="46"/>
      <c r="I530" s="54">
        <v>1074.4</v>
      </c>
      <c r="J530" s="54">
        <v>-783.23</v>
      </c>
      <c r="K530" s="54">
        <f>I530+J530</f>
        <v>291.1700000000001</v>
      </c>
      <c r="L530" s="155"/>
      <c r="M530" s="155"/>
      <c r="N530" s="126"/>
      <c r="O530" s="146"/>
    </row>
    <row r="531" spans="1:15" ht="18">
      <c r="A531" s="71" t="s">
        <v>301</v>
      </c>
      <c r="B531" s="46" t="s">
        <v>102</v>
      </c>
      <c r="C531" s="46" t="s">
        <v>75</v>
      </c>
      <c r="D531" s="46" t="s">
        <v>71</v>
      </c>
      <c r="E531" s="46" t="s">
        <v>375</v>
      </c>
      <c r="F531" s="46"/>
      <c r="G531" s="46"/>
      <c r="H531" s="46"/>
      <c r="I531" s="52">
        <f>I532+I535</f>
        <v>4631.9</v>
      </c>
      <c r="J531" s="52">
        <f>J532+J535</f>
        <v>792.9</v>
      </c>
      <c r="K531" s="52">
        <f t="shared" si="72"/>
        <v>5424.799999999999</v>
      </c>
      <c r="L531" s="155"/>
      <c r="M531" s="155"/>
      <c r="N531" s="126"/>
      <c r="O531" s="146"/>
    </row>
    <row r="532" spans="1:15" ht="30">
      <c r="A532" s="161" t="s">
        <v>134</v>
      </c>
      <c r="B532" s="46" t="s">
        <v>102</v>
      </c>
      <c r="C532" s="46" t="s">
        <v>75</v>
      </c>
      <c r="D532" s="46" t="s">
        <v>71</v>
      </c>
      <c r="E532" s="46" t="s">
        <v>375</v>
      </c>
      <c r="F532" s="46" t="s">
        <v>135</v>
      </c>
      <c r="G532" s="46"/>
      <c r="H532" s="46"/>
      <c r="I532" s="52">
        <f>I533</f>
        <v>4400</v>
      </c>
      <c r="J532" s="52">
        <f>J533</f>
        <v>792.9</v>
      </c>
      <c r="K532" s="52">
        <f t="shared" si="72"/>
        <v>5192.9</v>
      </c>
      <c r="L532" s="155"/>
      <c r="M532" s="155"/>
      <c r="N532" s="126"/>
      <c r="O532" s="146"/>
    </row>
    <row r="533" spans="1:15" ht="30">
      <c r="A533" s="71" t="s">
        <v>138</v>
      </c>
      <c r="B533" s="46" t="s">
        <v>102</v>
      </c>
      <c r="C533" s="46" t="s">
        <v>75</v>
      </c>
      <c r="D533" s="46" t="s">
        <v>71</v>
      </c>
      <c r="E533" s="46" t="s">
        <v>375</v>
      </c>
      <c r="F533" s="46" t="s">
        <v>137</v>
      </c>
      <c r="G533" s="46"/>
      <c r="H533" s="46"/>
      <c r="I533" s="52">
        <f>I534</f>
        <v>4400</v>
      </c>
      <c r="J533" s="52">
        <f>J534</f>
        <v>792.9</v>
      </c>
      <c r="K533" s="52">
        <f t="shared" si="72"/>
        <v>5192.9</v>
      </c>
      <c r="L533" s="156"/>
      <c r="M533" s="156"/>
      <c r="N533" s="126"/>
      <c r="O533" s="146"/>
    </row>
    <row r="534" spans="1:15" ht="18">
      <c r="A534" s="169" t="s">
        <v>120</v>
      </c>
      <c r="B534" s="47" t="s">
        <v>102</v>
      </c>
      <c r="C534" s="47" t="s">
        <v>75</v>
      </c>
      <c r="D534" s="47" t="s">
        <v>71</v>
      </c>
      <c r="E534" s="47" t="s">
        <v>375</v>
      </c>
      <c r="F534" s="47" t="s">
        <v>137</v>
      </c>
      <c r="G534" s="47" t="s">
        <v>105</v>
      </c>
      <c r="H534" s="47"/>
      <c r="I534" s="54">
        <v>4400</v>
      </c>
      <c r="J534" s="54">
        <v>792.9</v>
      </c>
      <c r="K534" s="54">
        <f t="shared" si="72"/>
        <v>5192.9</v>
      </c>
      <c r="L534" s="126"/>
      <c r="M534" s="126"/>
      <c r="N534" s="151"/>
      <c r="O534" s="146"/>
    </row>
    <row r="535" spans="1:15" ht="18">
      <c r="A535" s="71" t="s">
        <v>147</v>
      </c>
      <c r="B535" s="46" t="s">
        <v>102</v>
      </c>
      <c r="C535" s="46" t="s">
        <v>75</v>
      </c>
      <c r="D535" s="46" t="s">
        <v>71</v>
      </c>
      <c r="E535" s="46" t="s">
        <v>375</v>
      </c>
      <c r="F535" s="46" t="s">
        <v>146</v>
      </c>
      <c r="G535" s="46"/>
      <c r="H535" s="47"/>
      <c r="I535" s="52">
        <f aca="true" t="shared" si="77" ref="I535:K536">I536</f>
        <v>231.9</v>
      </c>
      <c r="J535" s="52">
        <f t="shared" si="77"/>
        <v>0</v>
      </c>
      <c r="K535" s="52">
        <f t="shared" si="77"/>
        <v>231.9</v>
      </c>
      <c r="L535" s="126"/>
      <c r="M535" s="126"/>
      <c r="N535" s="151"/>
      <c r="O535" s="146"/>
    </row>
    <row r="536" spans="1:15" ht="20.25" customHeight="1">
      <c r="A536" s="71" t="s">
        <v>149</v>
      </c>
      <c r="B536" s="46" t="s">
        <v>102</v>
      </c>
      <c r="C536" s="46" t="s">
        <v>75</v>
      </c>
      <c r="D536" s="46" t="s">
        <v>71</v>
      </c>
      <c r="E536" s="46" t="s">
        <v>375</v>
      </c>
      <c r="F536" s="46" t="s">
        <v>148</v>
      </c>
      <c r="G536" s="46"/>
      <c r="H536" s="47"/>
      <c r="I536" s="52">
        <f t="shared" si="77"/>
        <v>231.9</v>
      </c>
      <c r="J536" s="52">
        <f t="shared" si="77"/>
        <v>0</v>
      </c>
      <c r="K536" s="52">
        <f t="shared" si="77"/>
        <v>231.9</v>
      </c>
      <c r="L536" s="126"/>
      <c r="M536" s="126"/>
      <c r="N536" s="151"/>
      <c r="O536" s="146"/>
    </row>
    <row r="537" spans="1:15" ht="18">
      <c r="A537" s="169" t="s">
        <v>120</v>
      </c>
      <c r="B537" s="47" t="s">
        <v>102</v>
      </c>
      <c r="C537" s="47" t="s">
        <v>75</v>
      </c>
      <c r="D537" s="47" t="s">
        <v>71</v>
      </c>
      <c r="E537" s="47" t="s">
        <v>375</v>
      </c>
      <c r="F537" s="47" t="s">
        <v>148</v>
      </c>
      <c r="G537" s="47" t="s">
        <v>105</v>
      </c>
      <c r="H537" s="47"/>
      <c r="I537" s="54">
        <v>231.9</v>
      </c>
      <c r="J537" s="54">
        <v>0</v>
      </c>
      <c r="K537" s="54">
        <f>I537+J537</f>
        <v>231.9</v>
      </c>
      <c r="L537" s="126"/>
      <c r="M537" s="126"/>
      <c r="N537" s="151"/>
      <c r="O537" s="146"/>
    </row>
    <row r="538" spans="1:15" ht="60">
      <c r="A538" s="80" t="s">
        <v>438</v>
      </c>
      <c r="B538" s="46" t="s">
        <v>102</v>
      </c>
      <c r="C538" s="46" t="s">
        <v>75</v>
      </c>
      <c r="D538" s="46" t="s">
        <v>71</v>
      </c>
      <c r="E538" s="46" t="s">
        <v>13</v>
      </c>
      <c r="F538" s="46"/>
      <c r="G538" s="46"/>
      <c r="H538" s="47"/>
      <c r="I538" s="52">
        <f aca="true" t="shared" si="78" ref="I538:J542">I539</f>
        <v>258</v>
      </c>
      <c r="J538" s="52">
        <f t="shared" si="78"/>
        <v>0</v>
      </c>
      <c r="K538" s="52">
        <f t="shared" si="72"/>
        <v>258</v>
      </c>
      <c r="L538" s="126"/>
      <c r="M538" s="126"/>
      <c r="N538" s="126"/>
      <c r="O538" s="146"/>
    </row>
    <row r="539" spans="1:15" ht="75">
      <c r="A539" s="71" t="s">
        <v>14</v>
      </c>
      <c r="B539" s="46" t="s">
        <v>102</v>
      </c>
      <c r="C539" s="46" t="s">
        <v>75</v>
      </c>
      <c r="D539" s="46" t="s">
        <v>71</v>
      </c>
      <c r="E539" s="46" t="s">
        <v>15</v>
      </c>
      <c r="F539" s="46"/>
      <c r="G539" s="46"/>
      <c r="H539" s="47"/>
      <c r="I539" s="52">
        <f t="shared" si="78"/>
        <v>258</v>
      </c>
      <c r="J539" s="52">
        <f t="shared" si="78"/>
        <v>0</v>
      </c>
      <c r="K539" s="52">
        <f t="shared" si="72"/>
        <v>258</v>
      </c>
      <c r="L539" s="126"/>
      <c r="M539" s="126"/>
      <c r="N539" s="126"/>
      <c r="O539" s="146"/>
    </row>
    <row r="540" spans="1:15" ht="18">
      <c r="A540" s="71" t="s">
        <v>301</v>
      </c>
      <c r="B540" s="46" t="s">
        <v>102</v>
      </c>
      <c r="C540" s="46" t="s">
        <v>75</v>
      </c>
      <c r="D540" s="46" t="s">
        <v>71</v>
      </c>
      <c r="E540" s="46" t="s">
        <v>16</v>
      </c>
      <c r="F540" s="46"/>
      <c r="G540" s="46"/>
      <c r="H540" s="47"/>
      <c r="I540" s="52">
        <f t="shared" si="78"/>
        <v>258</v>
      </c>
      <c r="J540" s="52">
        <f t="shared" si="78"/>
        <v>0</v>
      </c>
      <c r="K540" s="52">
        <f t="shared" si="72"/>
        <v>258</v>
      </c>
      <c r="L540" s="126"/>
      <c r="M540" s="126"/>
      <c r="N540" s="126"/>
      <c r="O540" s="146"/>
    </row>
    <row r="541" spans="1:15" ht="30">
      <c r="A541" s="161" t="s">
        <v>134</v>
      </c>
      <c r="B541" s="46" t="s">
        <v>102</v>
      </c>
      <c r="C541" s="46" t="s">
        <v>75</v>
      </c>
      <c r="D541" s="46" t="s">
        <v>71</v>
      </c>
      <c r="E541" s="46" t="s">
        <v>16</v>
      </c>
      <c r="F541" s="46" t="s">
        <v>135</v>
      </c>
      <c r="G541" s="46"/>
      <c r="H541" s="47"/>
      <c r="I541" s="52">
        <f t="shared" si="78"/>
        <v>258</v>
      </c>
      <c r="J541" s="52">
        <f t="shared" si="78"/>
        <v>0</v>
      </c>
      <c r="K541" s="52">
        <f t="shared" si="72"/>
        <v>258</v>
      </c>
      <c r="L541" s="126"/>
      <c r="M541" s="126"/>
      <c r="N541" s="126"/>
      <c r="O541" s="146"/>
    </row>
    <row r="542" spans="1:15" ht="30">
      <c r="A542" s="71" t="s">
        <v>138</v>
      </c>
      <c r="B542" s="46" t="s">
        <v>102</v>
      </c>
      <c r="C542" s="46" t="s">
        <v>75</v>
      </c>
      <c r="D542" s="46" t="s">
        <v>71</v>
      </c>
      <c r="E542" s="46" t="s">
        <v>16</v>
      </c>
      <c r="F542" s="46" t="s">
        <v>137</v>
      </c>
      <c r="G542" s="46"/>
      <c r="H542" s="47"/>
      <c r="I542" s="52">
        <f t="shared" si="78"/>
        <v>258</v>
      </c>
      <c r="J542" s="52">
        <f t="shared" si="78"/>
        <v>0</v>
      </c>
      <c r="K542" s="52">
        <f t="shared" si="72"/>
        <v>258</v>
      </c>
      <c r="L542" s="126"/>
      <c r="M542" s="126"/>
      <c r="N542" s="126"/>
      <c r="O542" s="146"/>
    </row>
    <row r="543" spans="1:15" ht="18">
      <c r="A543" s="169" t="s">
        <v>120</v>
      </c>
      <c r="B543" s="47" t="s">
        <v>102</v>
      </c>
      <c r="C543" s="47" t="s">
        <v>75</v>
      </c>
      <c r="D543" s="47" t="s">
        <v>71</v>
      </c>
      <c r="E543" s="47" t="s">
        <v>16</v>
      </c>
      <c r="F543" s="47" t="s">
        <v>137</v>
      </c>
      <c r="G543" s="47" t="s">
        <v>105</v>
      </c>
      <c r="H543" s="47"/>
      <c r="I543" s="54">
        <v>258</v>
      </c>
      <c r="J543" s="54">
        <v>0</v>
      </c>
      <c r="K543" s="54">
        <f t="shared" si="72"/>
        <v>258</v>
      </c>
      <c r="L543" s="126"/>
      <c r="M543" s="126"/>
      <c r="N543" s="151"/>
      <c r="O543" s="146"/>
    </row>
    <row r="544" spans="1:15" ht="30" customHeight="1">
      <c r="A544" s="168" t="s">
        <v>272</v>
      </c>
      <c r="B544" s="48" t="s">
        <v>102</v>
      </c>
      <c r="C544" s="48" t="s">
        <v>75</v>
      </c>
      <c r="D544" s="48" t="s">
        <v>75</v>
      </c>
      <c r="E544" s="48"/>
      <c r="F544" s="48"/>
      <c r="G544" s="48"/>
      <c r="H544" s="48"/>
      <c r="I544" s="49">
        <f aca="true" t="shared" si="79" ref="I544:J551">I545</f>
        <v>309.6</v>
      </c>
      <c r="J544" s="49">
        <f t="shared" si="79"/>
        <v>0</v>
      </c>
      <c r="K544" s="49">
        <f t="shared" si="72"/>
        <v>309.6</v>
      </c>
      <c r="L544" s="126"/>
      <c r="M544" s="126"/>
      <c r="N544" s="145"/>
      <c r="O544" s="144"/>
    </row>
    <row r="545" spans="1:15" ht="30">
      <c r="A545" s="161" t="s">
        <v>40</v>
      </c>
      <c r="B545" s="46" t="s">
        <v>102</v>
      </c>
      <c r="C545" s="46" t="s">
        <v>75</v>
      </c>
      <c r="D545" s="46" t="s">
        <v>75</v>
      </c>
      <c r="E545" s="46" t="s">
        <v>273</v>
      </c>
      <c r="F545" s="46"/>
      <c r="G545" s="46"/>
      <c r="H545" s="46"/>
      <c r="I545" s="52">
        <f t="shared" si="79"/>
        <v>309.6</v>
      </c>
      <c r="J545" s="52">
        <f t="shared" si="79"/>
        <v>0</v>
      </c>
      <c r="K545" s="52">
        <f t="shared" si="72"/>
        <v>309.6</v>
      </c>
      <c r="L545" s="126"/>
      <c r="M545" s="126"/>
      <c r="N545" s="126"/>
      <c r="O545" s="146"/>
    </row>
    <row r="546" spans="1:15" ht="45">
      <c r="A546" s="161" t="s">
        <v>271</v>
      </c>
      <c r="B546" s="46" t="s">
        <v>102</v>
      </c>
      <c r="C546" s="46" t="s">
        <v>75</v>
      </c>
      <c r="D546" s="46" t="s">
        <v>75</v>
      </c>
      <c r="E546" s="46" t="s">
        <v>370</v>
      </c>
      <c r="F546" s="46"/>
      <c r="G546" s="46"/>
      <c r="H546" s="46"/>
      <c r="I546" s="52">
        <f>I550+I547</f>
        <v>309.6</v>
      </c>
      <c r="J546" s="52">
        <f>J550+J547</f>
        <v>0</v>
      </c>
      <c r="K546" s="52">
        <f t="shared" si="72"/>
        <v>309.6</v>
      </c>
      <c r="L546" s="126"/>
      <c r="M546" s="126"/>
      <c r="N546" s="126"/>
      <c r="O546" s="146"/>
    </row>
    <row r="547" spans="1:15" ht="90">
      <c r="A547" s="161" t="s">
        <v>257</v>
      </c>
      <c r="B547" s="46" t="s">
        <v>102</v>
      </c>
      <c r="C547" s="46" t="s">
        <v>75</v>
      </c>
      <c r="D547" s="46" t="s">
        <v>75</v>
      </c>
      <c r="E547" s="46" t="s">
        <v>370</v>
      </c>
      <c r="F547" s="46" t="s">
        <v>132</v>
      </c>
      <c r="G547" s="46"/>
      <c r="H547" s="46"/>
      <c r="I547" s="52">
        <f>I548</f>
        <v>0</v>
      </c>
      <c r="J547" s="52">
        <f>J548</f>
        <v>309.6</v>
      </c>
      <c r="K547" s="54">
        <f>I547+J547</f>
        <v>309.6</v>
      </c>
      <c r="L547" s="126"/>
      <c r="M547" s="126"/>
      <c r="N547" s="126"/>
      <c r="O547" s="146"/>
    </row>
    <row r="548" spans="1:15" ht="30">
      <c r="A548" s="161" t="s">
        <v>136</v>
      </c>
      <c r="B548" s="46" t="s">
        <v>102</v>
      </c>
      <c r="C548" s="46" t="s">
        <v>75</v>
      </c>
      <c r="D548" s="46" t="s">
        <v>75</v>
      </c>
      <c r="E548" s="46" t="s">
        <v>370</v>
      </c>
      <c r="F548" s="46" t="s">
        <v>133</v>
      </c>
      <c r="G548" s="46"/>
      <c r="H548" s="46"/>
      <c r="I548" s="52">
        <f>I549</f>
        <v>0</v>
      </c>
      <c r="J548" s="52">
        <f>J549</f>
        <v>309.6</v>
      </c>
      <c r="K548" s="54">
        <f>I548+J548</f>
        <v>309.6</v>
      </c>
      <c r="L548" s="126"/>
      <c r="M548" s="126"/>
      <c r="N548" s="126"/>
      <c r="O548" s="146"/>
    </row>
    <row r="549" spans="1:15" ht="18">
      <c r="A549" s="72" t="s">
        <v>120</v>
      </c>
      <c r="B549" s="47" t="s">
        <v>102</v>
      </c>
      <c r="C549" s="47" t="s">
        <v>75</v>
      </c>
      <c r="D549" s="47" t="s">
        <v>75</v>
      </c>
      <c r="E549" s="47" t="s">
        <v>370</v>
      </c>
      <c r="F549" s="47" t="s">
        <v>133</v>
      </c>
      <c r="G549" s="47" t="s">
        <v>105</v>
      </c>
      <c r="H549" s="46"/>
      <c r="I549" s="54">
        <v>0</v>
      </c>
      <c r="J549" s="54">
        <v>309.6</v>
      </c>
      <c r="K549" s="54">
        <f>I549+J549</f>
        <v>309.6</v>
      </c>
      <c r="L549" s="126"/>
      <c r="M549" s="126"/>
      <c r="N549" s="126"/>
      <c r="O549" s="146"/>
    </row>
    <row r="550" spans="1:15" ht="30">
      <c r="A550" s="161" t="s">
        <v>151</v>
      </c>
      <c r="B550" s="46" t="s">
        <v>102</v>
      </c>
      <c r="C550" s="46" t="s">
        <v>75</v>
      </c>
      <c r="D550" s="46" t="s">
        <v>75</v>
      </c>
      <c r="E550" s="46" t="s">
        <v>370</v>
      </c>
      <c r="F550" s="46" t="s">
        <v>150</v>
      </c>
      <c r="G550" s="46"/>
      <c r="H550" s="46"/>
      <c r="I550" s="52">
        <f t="shared" si="79"/>
        <v>309.6</v>
      </c>
      <c r="J550" s="52">
        <f t="shared" si="79"/>
        <v>-309.6</v>
      </c>
      <c r="K550" s="52">
        <f t="shared" si="72"/>
        <v>0</v>
      </c>
      <c r="L550" s="126"/>
      <c r="M550" s="126"/>
      <c r="N550" s="126"/>
      <c r="O550" s="146"/>
    </row>
    <row r="551" spans="1:15" ht="18">
      <c r="A551" s="161" t="s">
        <v>225</v>
      </c>
      <c r="B551" s="46" t="s">
        <v>102</v>
      </c>
      <c r="C551" s="46" t="s">
        <v>75</v>
      </c>
      <c r="D551" s="46" t="s">
        <v>75</v>
      </c>
      <c r="E551" s="46" t="s">
        <v>370</v>
      </c>
      <c r="F551" s="46" t="s">
        <v>224</v>
      </c>
      <c r="G551" s="46"/>
      <c r="H551" s="46"/>
      <c r="I551" s="52">
        <f t="shared" si="79"/>
        <v>309.6</v>
      </c>
      <c r="J551" s="52">
        <f t="shared" si="79"/>
        <v>-309.6</v>
      </c>
      <c r="K551" s="52">
        <f t="shared" si="72"/>
        <v>0</v>
      </c>
      <c r="L551" s="126"/>
      <c r="M551" s="126"/>
      <c r="N551" s="126"/>
      <c r="O551" s="146"/>
    </row>
    <row r="552" spans="1:15" ht="18">
      <c r="A552" s="169" t="s">
        <v>120</v>
      </c>
      <c r="B552" s="47" t="s">
        <v>102</v>
      </c>
      <c r="C552" s="47" t="s">
        <v>75</v>
      </c>
      <c r="D552" s="47" t="s">
        <v>75</v>
      </c>
      <c r="E552" s="47" t="s">
        <v>370</v>
      </c>
      <c r="F552" s="47" t="s">
        <v>224</v>
      </c>
      <c r="G552" s="47" t="s">
        <v>105</v>
      </c>
      <c r="H552" s="47"/>
      <c r="I552" s="54">
        <v>309.6</v>
      </c>
      <c r="J552" s="54">
        <v>-309.6</v>
      </c>
      <c r="K552" s="54">
        <f t="shared" si="72"/>
        <v>0</v>
      </c>
      <c r="L552" s="126"/>
      <c r="M552" s="126"/>
      <c r="N552" s="151"/>
      <c r="O552" s="146"/>
    </row>
    <row r="553" spans="1:15" ht="18">
      <c r="A553" s="176" t="s">
        <v>67</v>
      </c>
      <c r="B553" s="48" t="s">
        <v>102</v>
      </c>
      <c r="C553" s="48" t="s">
        <v>84</v>
      </c>
      <c r="D553" s="48"/>
      <c r="E553" s="48"/>
      <c r="F553" s="48"/>
      <c r="G553" s="48"/>
      <c r="H553" s="48"/>
      <c r="I553" s="55">
        <f>I554+I560+I570+I594</f>
        <v>23214.699999999997</v>
      </c>
      <c r="J553" s="55">
        <f>J554+J560+J570+J594</f>
        <v>0</v>
      </c>
      <c r="K553" s="49">
        <f t="shared" si="72"/>
        <v>23214.699999999997</v>
      </c>
      <c r="L553" s="125"/>
      <c r="M553" s="125"/>
      <c r="N553" s="157"/>
      <c r="O553" s="144"/>
    </row>
    <row r="554" spans="1:15" ht="18">
      <c r="A554" s="168" t="s">
        <v>68</v>
      </c>
      <c r="B554" s="48" t="s">
        <v>102</v>
      </c>
      <c r="C554" s="48">
        <v>10</v>
      </c>
      <c r="D554" s="48" t="s">
        <v>70</v>
      </c>
      <c r="E554" s="48"/>
      <c r="F554" s="48"/>
      <c r="G554" s="48"/>
      <c r="H554" s="48"/>
      <c r="I554" s="50">
        <f aca="true" t="shared" si="80" ref="I554:J558">I555</f>
        <v>7200</v>
      </c>
      <c r="J554" s="50">
        <f t="shared" si="80"/>
        <v>0</v>
      </c>
      <c r="K554" s="49">
        <f t="shared" si="72"/>
        <v>7200</v>
      </c>
      <c r="L554" s="125"/>
      <c r="M554" s="125"/>
      <c r="N554" s="129"/>
      <c r="O554" s="144"/>
    </row>
    <row r="555" spans="1:15" ht="30">
      <c r="A555" s="161" t="s">
        <v>40</v>
      </c>
      <c r="B555" s="46" t="s">
        <v>102</v>
      </c>
      <c r="C555" s="46" t="s">
        <v>84</v>
      </c>
      <c r="D555" s="46" t="s">
        <v>70</v>
      </c>
      <c r="E555" s="46" t="s">
        <v>273</v>
      </c>
      <c r="F555" s="46"/>
      <c r="G555" s="46"/>
      <c r="H555" s="46"/>
      <c r="I555" s="51">
        <f t="shared" si="80"/>
        <v>7200</v>
      </c>
      <c r="J555" s="51">
        <f t="shared" si="80"/>
        <v>0</v>
      </c>
      <c r="K555" s="52">
        <f t="shared" si="72"/>
        <v>7200</v>
      </c>
      <c r="L555" s="125"/>
      <c r="M555" s="125"/>
      <c r="N555" s="123"/>
      <c r="O555" s="146"/>
    </row>
    <row r="556" spans="1:15" ht="60">
      <c r="A556" s="161" t="s">
        <v>253</v>
      </c>
      <c r="B556" s="46" t="s">
        <v>102</v>
      </c>
      <c r="C556" s="46">
        <v>10</v>
      </c>
      <c r="D556" s="46" t="s">
        <v>70</v>
      </c>
      <c r="E556" s="46" t="s">
        <v>337</v>
      </c>
      <c r="F556" s="46"/>
      <c r="G556" s="46"/>
      <c r="H556" s="46"/>
      <c r="I556" s="51">
        <f t="shared" si="80"/>
        <v>7200</v>
      </c>
      <c r="J556" s="51">
        <f t="shared" si="80"/>
        <v>0</v>
      </c>
      <c r="K556" s="52">
        <f t="shared" si="72"/>
        <v>7200</v>
      </c>
      <c r="L556" s="129"/>
      <c r="M556" s="129"/>
      <c r="N556" s="123"/>
      <c r="O556" s="146"/>
    </row>
    <row r="557" spans="1:15" ht="30">
      <c r="A557" s="161" t="s">
        <v>151</v>
      </c>
      <c r="B557" s="46" t="s">
        <v>102</v>
      </c>
      <c r="C557" s="46">
        <v>10</v>
      </c>
      <c r="D557" s="46" t="s">
        <v>70</v>
      </c>
      <c r="E557" s="46" t="s">
        <v>337</v>
      </c>
      <c r="F557" s="46" t="s">
        <v>150</v>
      </c>
      <c r="G557" s="46"/>
      <c r="H557" s="46"/>
      <c r="I557" s="51">
        <f t="shared" si="80"/>
        <v>7200</v>
      </c>
      <c r="J557" s="51">
        <f t="shared" si="80"/>
        <v>0</v>
      </c>
      <c r="K557" s="52">
        <f t="shared" si="72"/>
        <v>7200</v>
      </c>
      <c r="L557" s="123"/>
      <c r="M557" s="123"/>
      <c r="N557" s="123"/>
      <c r="O557" s="146"/>
    </row>
    <row r="558" spans="1:15" ht="45">
      <c r="A558" s="161" t="s">
        <v>223</v>
      </c>
      <c r="B558" s="46" t="s">
        <v>102</v>
      </c>
      <c r="C558" s="46">
        <v>10</v>
      </c>
      <c r="D558" s="46" t="s">
        <v>70</v>
      </c>
      <c r="E558" s="46" t="s">
        <v>337</v>
      </c>
      <c r="F558" s="46" t="s">
        <v>154</v>
      </c>
      <c r="G558" s="46"/>
      <c r="H558" s="46"/>
      <c r="I558" s="51">
        <f t="shared" si="80"/>
        <v>7200</v>
      </c>
      <c r="J558" s="51">
        <f t="shared" si="80"/>
        <v>0</v>
      </c>
      <c r="K558" s="52">
        <f t="shared" si="72"/>
        <v>7200</v>
      </c>
      <c r="L558" s="125"/>
      <c r="M558" s="125"/>
      <c r="N558" s="123"/>
      <c r="O558" s="146"/>
    </row>
    <row r="559" spans="1:15" ht="18">
      <c r="A559" s="72" t="s">
        <v>120</v>
      </c>
      <c r="B559" s="47" t="s">
        <v>102</v>
      </c>
      <c r="C559" s="47">
        <v>10</v>
      </c>
      <c r="D559" s="47" t="s">
        <v>70</v>
      </c>
      <c r="E559" s="47" t="s">
        <v>337</v>
      </c>
      <c r="F559" s="47" t="s">
        <v>154</v>
      </c>
      <c r="G559" s="47" t="s">
        <v>105</v>
      </c>
      <c r="H559" s="47"/>
      <c r="I559" s="53">
        <v>7200</v>
      </c>
      <c r="J559" s="53">
        <v>0</v>
      </c>
      <c r="K559" s="54">
        <f t="shared" si="72"/>
        <v>7200</v>
      </c>
      <c r="L559" s="125"/>
      <c r="M559" s="125"/>
      <c r="N559" s="147"/>
      <c r="O559" s="146"/>
    </row>
    <row r="560" spans="1:15" ht="19.5" customHeight="1">
      <c r="A560" s="168" t="s">
        <v>82</v>
      </c>
      <c r="B560" s="48" t="s">
        <v>102</v>
      </c>
      <c r="C560" s="48" t="s">
        <v>84</v>
      </c>
      <c r="D560" s="48" t="s">
        <v>71</v>
      </c>
      <c r="E560" s="48"/>
      <c r="F560" s="48"/>
      <c r="G560" s="48"/>
      <c r="H560" s="48"/>
      <c r="I560" s="50">
        <f>I561</f>
        <v>132</v>
      </c>
      <c r="J560" s="50">
        <f>J561</f>
        <v>0</v>
      </c>
      <c r="K560" s="49">
        <f t="shared" si="72"/>
        <v>132</v>
      </c>
      <c r="L560" s="125"/>
      <c r="M560" s="125"/>
      <c r="N560" s="129"/>
      <c r="O560" s="144"/>
    </row>
    <row r="561" spans="1:15" ht="30">
      <c r="A561" s="161" t="s">
        <v>40</v>
      </c>
      <c r="B561" s="46" t="s">
        <v>102</v>
      </c>
      <c r="C561" s="46" t="s">
        <v>84</v>
      </c>
      <c r="D561" s="46" t="s">
        <v>71</v>
      </c>
      <c r="E561" s="46" t="s">
        <v>273</v>
      </c>
      <c r="F561" s="46"/>
      <c r="G561" s="46"/>
      <c r="H561" s="46"/>
      <c r="I561" s="51">
        <f>I562+I566</f>
        <v>132</v>
      </c>
      <c r="J561" s="51">
        <f>J562+J566</f>
        <v>0</v>
      </c>
      <c r="K561" s="52">
        <f t="shared" si="72"/>
        <v>132</v>
      </c>
      <c r="L561" s="125"/>
      <c r="M561" s="125"/>
      <c r="N561" s="123"/>
      <c r="O561" s="146"/>
    </row>
    <row r="562" spans="1:15" ht="75">
      <c r="A562" s="79" t="s">
        <v>256</v>
      </c>
      <c r="B562" s="46" t="s">
        <v>102</v>
      </c>
      <c r="C562" s="46" t="s">
        <v>84</v>
      </c>
      <c r="D562" s="46" t="s">
        <v>71</v>
      </c>
      <c r="E562" s="46" t="s">
        <v>334</v>
      </c>
      <c r="F562" s="46"/>
      <c r="G562" s="46"/>
      <c r="H562" s="46"/>
      <c r="I562" s="51">
        <f aca="true" t="shared" si="81" ref="I562:J564">I563</f>
        <v>42</v>
      </c>
      <c r="J562" s="51">
        <f t="shared" si="81"/>
        <v>0</v>
      </c>
      <c r="K562" s="52">
        <f t="shared" si="72"/>
        <v>42</v>
      </c>
      <c r="L562" s="125"/>
      <c r="M562" s="125"/>
      <c r="N562" s="123"/>
      <c r="O562" s="146"/>
    </row>
    <row r="563" spans="1:15" ht="30">
      <c r="A563" s="161" t="s">
        <v>151</v>
      </c>
      <c r="B563" s="46" t="s">
        <v>102</v>
      </c>
      <c r="C563" s="46">
        <v>10</v>
      </c>
      <c r="D563" s="46" t="s">
        <v>71</v>
      </c>
      <c r="E563" s="46" t="s">
        <v>334</v>
      </c>
      <c r="F563" s="46" t="s">
        <v>150</v>
      </c>
      <c r="G563" s="46"/>
      <c r="H563" s="46"/>
      <c r="I563" s="51">
        <f t="shared" si="81"/>
        <v>42</v>
      </c>
      <c r="J563" s="51">
        <f t="shared" si="81"/>
        <v>0</v>
      </c>
      <c r="K563" s="52">
        <f t="shared" si="72"/>
        <v>42</v>
      </c>
      <c r="L563" s="125"/>
      <c r="M563" s="125"/>
      <c r="N563" s="123"/>
      <c r="O563" s="146"/>
    </row>
    <row r="564" spans="1:15" ht="30">
      <c r="A564" s="161" t="s">
        <v>153</v>
      </c>
      <c r="B564" s="46" t="s">
        <v>102</v>
      </c>
      <c r="C564" s="46">
        <v>10</v>
      </c>
      <c r="D564" s="46" t="s">
        <v>71</v>
      </c>
      <c r="E564" s="46" t="s">
        <v>334</v>
      </c>
      <c r="F564" s="46" t="s">
        <v>152</v>
      </c>
      <c r="G564" s="46"/>
      <c r="H564" s="46"/>
      <c r="I564" s="51">
        <f t="shared" si="81"/>
        <v>42</v>
      </c>
      <c r="J564" s="51">
        <f t="shared" si="81"/>
        <v>0</v>
      </c>
      <c r="K564" s="52">
        <f t="shared" si="72"/>
        <v>42</v>
      </c>
      <c r="L564" s="125"/>
      <c r="M564" s="125"/>
      <c r="N564" s="123"/>
      <c r="O564" s="146"/>
    </row>
    <row r="565" spans="1:15" ht="18">
      <c r="A565" s="72" t="s">
        <v>120</v>
      </c>
      <c r="B565" s="47" t="s">
        <v>102</v>
      </c>
      <c r="C565" s="47">
        <v>10</v>
      </c>
      <c r="D565" s="47" t="s">
        <v>71</v>
      </c>
      <c r="E565" s="47" t="s">
        <v>334</v>
      </c>
      <c r="F565" s="47" t="s">
        <v>152</v>
      </c>
      <c r="G565" s="47" t="s">
        <v>105</v>
      </c>
      <c r="H565" s="47"/>
      <c r="I565" s="53">
        <v>42</v>
      </c>
      <c r="J565" s="53">
        <v>0</v>
      </c>
      <c r="K565" s="54">
        <f t="shared" si="72"/>
        <v>42</v>
      </c>
      <c r="L565" s="125"/>
      <c r="M565" s="125"/>
      <c r="N565" s="147"/>
      <c r="O565" s="146"/>
    </row>
    <row r="566" spans="1:15" ht="135">
      <c r="A566" s="79" t="s">
        <v>255</v>
      </c>
      <c r="B566" s="46" t="s">
        <v>102</v>
      </c>
      <c r="C566" s="46" t="s">
        <v>84</v>
      </c>
      <c r="D566" s="46" t="s">
        <v>71</v>
      </c>
      <c r="E566" s="46" t="s">
        <v>335</v>
      </c>
      <c r="F566" s="46"/>
      <c r="G566" s="46"/>
      <c r="H566" s="46"/>
      <c r="I566" s="51">
        <f aca="true" t="shared" si="82" ref="I566:J568">I567</f>
        <v>90</v>
      </c>
      <c r="J566" s="51">
        <f t="shared" si="82"/>
        <v>0</v>
      </c>
      <c r="K566" s="52">
        <f t="shared" si="72"/>
        <v>90</v>
      </c>
      <c r="L566" s="125"/>
      <c r="M566" s="125"/>
      <c r="N566" s="123"/>
      <c r="O566" s="146"/>
    </row>
    <row r="567" spans="1:15" ht="30">
      <c r="A567" s="161" t="s">
        <v>151</v>
      </c>
      <c r="B567" s="46" t="s">
        <v>102</v>
      </c>
      <c r="C567" s="46">
        <v>10</v>
      </c>
      <c r="D567" s="46" t="s">
        <v>71</v>
      </c>
      <c r="E567" s="46" t="s">
        <v>335</v>
      </c>
      <c r="F567" s="46" t="s">
        <v>150</v>
      </c>
      <c r="G567" s="46"/>
      <c r="H567" s="46"/>
      <c r="I567" s="51">
        <f t="shared" si="82"/>
        <v>90</v>
      </c>
      <c r="J567" s="51">
        <f t="shared" si="82"/>
        <v>0</v>
      </c>
      <c r="K567" s="52">
        <f t="shared" si="72"/>
        <v>90</v>
      </c>
      <c r="L567" s="125"/>
      <c r="M567" s="125"/>
      <c r="N567" s="123"/>
      <c r="O567" s="146"/>
    </row>
    <row r="568" spans="1:15" ht="45">
      <c r="A568" s="161" t="s">
        <v>223</v>
      </c>
      <c r="B568" s="46" t="s">
        <v>102</v>
      </c>
      <c r="C568" s="46">
        <v>10</v>
      </c>
      <c r="D568" s="46" t="s">
        <v>71</v>
      </c>
      <c r="E568" s="46" t="s">
        <v>335</v>
      </c>
      <c r="F568" s="46" t="s">
        <v>154</v>
      </c>
      <c r="G568" s="46"/>
      <c r="H568" s="46"/>
      <c r="I568" s="51">
        <f t="shared" si="82"/>
        <v>90</v>
      </c>
      <c r="J568" s="51">
        <f t="shared" si="82"/>
        <v>0</v>
      </c>
      <c r="K568" s="52">
        <f t="shared" si="72"/>
        <v>90</v>
      </c>
      <c r="L568" s="125"/>
      <c r="M568" s="125"/>
      <c r="N568" s="123"/>
      <c r="O568" s="146"/>
    </row>
    <row r="569" spans="1:15" ht="18">
      <c r="A569" s="72" t="s">
        <v>120</v>
      </c>
      <c r="B569" s="47" t="s">
        <v>102</v>
      </c>
      <c r="C569" s="47">
        <v>10</v>
      </c>
      <c r="D569" s="47" t="s">
        <v>71</v>
      </c>
      <c r="E569" s="47" t="s">
        <v>336</v>
      </c>
      <c r="F569" s="47" t="s">
        <v>154</v>
      </c>
      <c r="G569" s="47" t="s">
        <v>105</v>
      </c>
      <c r="H569" s="47"/>
      <c r="I569" s="53">
        <v>90</v>
      </c>
      <c r="J569" s="53">
        <v>0</v>
      </c>
      <c r="K569" s="54">
        <f t="shared" si="72"/>
        <v>90</v>
      </c>
      <c r="L569" s="125"/>
      <c r="M569" s="125"/>
      <c r="N569" s="147"/>
      <c r="O569" s="146"/>
    </row>
    <row r="570" spans="1:15" ht="18">
      <c r="A570" s="168" t="s">
        <v>125</v>
      </c>
      <c r="B570" s="48" t="s">
        <v>102</v>
      </c>
      <c r="C570" s="48" t="s">
        <v>84</v>
      </c>
      <c r="D570" s="48" t="s">
        <v>73</v>
      </c>
      <c r="E570" s="48"/>
      <c r="F570" s="48"/>
      <c r="G570" s="48"/>
      <c r="H570" s="48"/>
      <c r="I570" s="50">
        <f>I571</f>
        <v>13457.699999999999</v>
      </c>
      <c r="J570" s="50">
        <f>J571</f>
        <v>0</v>
      </c>
      <c r="K570" s="49">
        <f t="shared" si="72"/>
        <v>13457.699999999999</v>
      </c>
      <c r="L570" s="125"/>
      <c r="M570" s="125"/>
      <c r="N570" s="129"/>
      <c r="O570" s="144"/>
    </row>
    <row r="571" spans="1:15" ht="30">
      <c r="A571" s="161" t="s">
        <v>40</v>
      </c>
      <c r="B571" s="46" t="s">
        <v>102</v>
      </c>
      <c r="C571" s="46" t="s">
        <v>84</v>
      </c>
      <c r="D571" s="46" t="s">
        <v>73</v>
      </c>
      <c r="E571" s="46" t="s">
        <v>273</v>
      </c>
      <c r="F571" s="46"/>
      <c r="G571" s="46"/>
      <c r="H571" s="46"/>
      <c r="I571" s="51">
        <f>I572+I576+I580+I586+I590</f>
        <v>13457.699999999999</v>
      </c>
      <c r="J571" s="51">
        <f>J572+J576+J580+J586+J590</f>
        <v>0</v>
      </c>
      <c r="K571" s="52">
        <f t="shared" si="72"/>
        <v>13457.699999999999</v>
      </c>
      <c r="L571" s="125"/>
      <c r="M571" s="125"/>
      <c r="N571" s="123"/>
      <c r="O571" s="146"/>
    </row>
    <row r="572" spans="1:15" ht="75">
      <c r="A572" s="174" t="s">
        <v>38</v>
      </c>
      <c r="B572" s="46" t="s">
        <v>102</v>
      </c>
      <c r="C572" s="46" t="s">
        <v>84</v>
      </c>
      <c r="D572" s="46" t="s">
        <v>73</v>
      </c>
      <c r="E572" s="46" t="s">
        <v>333</v>
      </c>
      <c r="F572" s="46"/>
      <c r="G572" s="46"/>
      <c r="H572" s="46"/>
      <c r="I572" s="51">
        <f aca="true" t="shared" si="83" ref="I572:J574">I573</f>
        <v>564.3</v>
      </c>
      <c r="J572" s="51">
        <f t="shared" si="83"/>
        <v>0</v>
      </c>
      <c r="K572" s="52">
        <f t="shared" si="72"/>
        <v>564.3</v>
      </c>
      <c r="L572" s="125"/>
      <c r="M572" s="125"/>
      <c r="N572" s="123"/>
      <c r="O572" s="146"/>
    </row>
    <row r="573" spans="1:15" ht="30">
      <c r="A573" s="161" t="s">
        <v>151</v>
      </c>
      <c r="B573" s="46" t="s">
        <v>102</v>
      </c>
      <c r="C573" s="46" t="s">
        <v>84</v>
      </c>
      <c r="D573" s="46" t="s">
        <v>73</v>
      </c>
      <c r="E573" s="46" t="s">
        <v>333</v>
      </c>
      <c r="F573" s="46" t="s">
        <v>150</v>
      </c>
      <c r="G573" s="46"/>
      <c r="H573" s="46"/>
      <c r="I573" s="51">
        <f t="shared" si="83"/>
        <v>564.3</v>
      </c>
      <c r="J573" s="51">
        <f t="shared" si="83"/>
        <v>0</v>
      </c>
      <c r="K573" s="52">
        <f t="shared" si="72"/>
        <v>564.3</v>
      </c>
      <c r="L573" s="125"/>
      <c r="M573" s="125"/>
      <c r="N573" s="123"/>
      <c r="O573" s="146"/>
    </row>
    <row r="574" spans="1:15" ht="30">
      <c r="A574" s="161" t="s">
        <v>153</v>
      </c>
      <c r="B574" s="46" t="s">
        <v>102</v>
      </c>
      <c r="C574" s="46" t="s">
        <v>84</v>
      </c>
      <c r="D574" s="46" t="s">
        <v>73</v>
      </c>
      <c r="E574" s="46" t="s">
        <v>333</v>
      </c>
      <c r="F574" s="46" t="s">
        <v>152</v>
      </c>
      <c r="G574" s="46"/>
      <c r="H574" s="46"/>
      <c r="I574" s="51">
        <f t="shared" si="83"/>
        <v>564.3</v>
      </c>
      <c r="J574" s="51">
        <f t="shared" si="83"/>
        <v>0</v>
      </c>
      <c r="K574" s="52">
        <f t="shared" si="72"/>
        <v>564.3</v>
      </c>
      <c r="L574" s="125"/>
      <c r="M574" s="125"/>
      <c r="N574" s="123"/>
      <c r="O574" s="146"/>
    </row>
    <row r="575" spans="1:15" ht="18">
      <c r="A575" s="72" t="s">
        <v>121</v>
      </c>
      <c r="B575" s="47" t="s">
        <v>102</v>
      </c>
      <c r="C575" s="47" t="s">
        <v>84</v>
      </c>
      <c r="D575" s="47" t="s">
        <v>73</v>
      </c>
      <c r="E575" s="47" t="s">
        <v>333</v>
      </c>
      <c r="F575" s="47" t="s">
        <v>152</v>
      </c>
      <c r="G575" s="47" t="s">
        <v>106</v>
      </c>
      <c r="H575" s="47"/>
      <c r="I575" s="53">
        <v>564.3</v>
      </c>
      <c r="J575" s="53">
        <v>0</v>
      </c>
      <c r="K575" s="54">
        <f t="shared" si="72"/>
        <v>564.3</v>
      </c>
      <c r="L575" s="125"/>
      <c r="M575" s="125"/>
      <c r="N575" s="147"/>
      <c r="O575" s="146"/>
    </row>
    <row r="576" spans="1:15" ht="149.25" customHeight="1">
      <c r="A576" s="108" t="s">
        <v>231</v>
      </c>
      <c r="B576" s="46" t="s">
        <v>102</v>
      </c>
      <c r="C576" s="46" t="s">
        <v>84</v>
      </c>
      <c r="D576" s="46" t="s">
        <v>73</v>
      </c>
      <c r="E576" s="46" t="s">
        <v>332</v>
      </c>
      <c r="F576" s="46"/>
      <c r="G576" s="46"/>
      <c r="H576" s="46"/>
      <c r="I576" s="51">
        <f aca="true" t="shared" si="84" ref="I576:J578">I577</f>
        <v>172.5</v>
      </c>
      <c r="J576" s="51">
        <f t="shared" si="84"/>
        <v>0</v>
      </c>
      <c r="K576" s="52">
        <f t="shared" si="72"/>
        <v>172.5</v>
      </c>
      <c r="L576" s="125"/>
      <c r="M576" s="125"/>
      <c r="N576" s="123"/>
      <c r="O576" s="146"/>
    </row>
    <row r="577" spans="1:15" ht="30">
      <c r="A577" s="161" t="s">
        <v>151</v>
      </c>
      <c r="B577" s="46" t="s">
        <v>102</v>
      </c>
      <c r="C577" s="46">
        <v>10</v>
      </c>
      <c r="D577" s="46" t="s">
        <v>73</v>
      </c>
      <c r="E577" s="46" t="s">
        <v>332</v>
      </c>
      <c r="F577" s="46" t="s">
        <v>150</v>
      </c>
      <c r="G577" s="46"/>
      <c r="H577" s="46"/>
      <c r="I577" s="51">
        <f t="shared" si="84"/>
        <v>172.5</v>
      </c>
      <c r="J577" s="51">
        <f t="shared" si="84"/>
        <v>0</v>
      </c>
      <c r="K577" s="52">
        <f t="shared" si="72"/>
        <v>172.5</v>
      </c>
      <c r="L577" s="125"/>
      <c r="M577" s="125"/>
      <c r="N577" s="123"/>
      <c r="O577" s="146"/>
    </row>
    <row r="578" spans="1:15" ht="45">
      <c r="A578" s="161" t="s">
        <v>223</v>
      </c>
      <c r="B578" s="46" t="s">
        <v>102</v>
      </c>
      <c r="C578" s="46">
        <v>10</v>
      </c>
      <c r="D578" s="46" t="s">
        <v>73</v>
      </c>
      <c r="E578" s="46" t="s">
        <v>332</v>
      </c>
      <c r="F578" s="46" t="s">
        <v>154</v>
      </c>
      <c r="G578" s="46"/>
      <c r="H578" s="46"/>
      <c r="I578" s="51">
        <f t="shared" si="84"/>
        <v>172.5</v>
      </c>
      <c r="J578" s="51">
        <f t="shared" si="84"/>
        <v>0</v>
      </c>
      <c r="K578" s="52">
        <f t="shared" si="72"/>
        <v>172.5</v>
      </c>
      <c r="L578" s="125"/>
      <c r="M578" s="125"/>
      <c r="N578" s="123"/>
      <c r="O578" s="146"/>
    </row>
    <row r="579" spans="1:15" ht="18">
      <c r="A579" s="72" t="s">
        <v>121</v>
      </c>
      <c r="B579" s="47" t="s">
        <v>102</v>
      </c>
      <c r="C579" s="47">
        <v>10</v>
      </c>
      <c r="D579" s="47" t="s">
        <v>73</v>
      </c>
      <c r="E579" s="47" t="s">
        <v>332</v>
      </c>
      <c r="F579" s="47" t="s">
        <v>154</v>
      </c>
      <c r="G579" s="47" t="s">
        <v>106</v>
      </c>
      <c r="H579" s="47"/>
      <c r="I579" s="53">
        <v>172.5</v>
      </c>
      <c r="J579" s="53">
        <v>0</v>
      </c>
      <c r="K579" s="54">
        <f t="shared" si="72"/>
        <v>172.5</v>
      </c>
      <c r="L579" s="125"/>
      <c r="M579" s="125"/>
      <c r="N579" s="147"/>
      <c r="O579" s="146"/>
    </row>
    <row r="580" spans="1:15" ht="90">
      <c r="A580" s="174" t="s">
        <v>238</v>
      </c>
      <c r="B580" s="46" t="s">
        <v>102</v>
      </c>
      <c r="C580" s="46" t="s">
        <v>84</v>
      </c>
      <c r="D580" s="46" t="s">
        <v>73</v>
      </c>
      <c r="E580" s="46" t="s">
        <v>331</v>
      </c>
      <c r="F580" s="46"/>
      <c r="G580" s="46"/>
      <c r="H580" s="46"/>
      <c r="I580" s="51">
        <f>I581</f>
        <v>12270.9</v>
      </c>
      <c r="J580" s="51">
        <f>J581</f>
        <v>0</v>
      </c>
      <c r="K580" s="52">
        <f t="shared" si="72"/>
        <v>12270.9</v>
      </c>
      <c r="L580" s="145"/>
      <c r="M580" s="145"/>
      <c r="N580" s="123"/>
      <c r="O580" s="146"/>
    </row>
    <row r="581" spans="1:15" ht="30">
      <c r="A581" s="161" t="s">
        <v>151</v>
      </c>
      <c r="B581" s="46" t="s">
        <v>102</v>
      </c>
      <c r="C581" s="46">
        <v>10</v>
      </c>
      <c r="D581" s="46" t="s">
        <v>73</v>
      </c>
      <c r="E581" s="46" t="s">
        <v>331</v>
      </c>
      <c r="F581" s="46" t="s">
        <v>150</v>
      </c>
      <c r="G581" s="46"/>
      <c r="H581" s="46"/>
      <c r="I581" s="51">
        <f>I582+I584</f>
        <v>12270.9</v>
      </c>
      <c r="J581" s="51">
        <f>J582+J584</f>
        <v>0</v>
      </c>
      <c r="K581" s="52">
        <f t="shared" si="72"/>
        <v>12270.9</v>
      </c>
      <c r="L581" s="145"/>
      <c r="M581" s="145"/>
      <c r="N581" s="123"/>
      <c r="O581" s="146"/>
    </row>
    <row r="582" spans="1:15" ht="30">
      <c r="A582" s="161" t="s">
        <v>153</v>
      </c>
      <c r="B582" s="46" t="s">
        <v>102</v>
      </c>
      <c r="C582" s="46">
        <v>10</v>
      </c>
      <c r="D582" s="46" t="s">
        <v>73</v>
      </c>
      <c r="E582" s="46" t="s">
        <v>331</v>
      </c>
      <c r="F582" s="46" t="s">
        <v>152</v>
      </c>
      <c r="G582" s="46"/>
      <c r="H582" s="46"/>
      <c r="I582" s="51">
        <f>I583</f>
        <v>9615.9</v>
      </c>
      <c r="J582" s="51">
        <f>J583</f>
        <v>0</v>
      </c>
      <c r="K582" s="52">
        <f t="shared" si="72"/>
        <v>9615.9</v>
      </c>
      <c r="L582" s="145"/>
      <c r="M582" s="145"/>
      <c r="N582" s="123"/>
      <c r="O582" s="146"/>
    </row>
    <row r="583" spans="1:15" ht="18">
      <c r="A583" s="72" t="s">
        <v>121</v>
      </c>
      <c r="B583" s="47" t="s">
        <v>102</v>
      </c>
      <c r="C583" s="47">
        <v>10</v>
      </c>
      <c r="D583" s="47" t="s">
        <v>73</v>
      </c>
      <c r="E583" s="47" t="s">
        <v>331</v>
      </c>
      <c r="F583" s="47" t="s">
        <v>152</v>
      </c>
      <c r="G583" s="47" t="s">
        <v>106</v>
      </c>
      <c r="H583" s="47"/>
      <c r="I583" s="53">
        <v>9615.9</v>
      </c>
      <c r="J583" s="53">
        <v>0</v>
      </c>
      <c r="K583" s="54">
        <f t="shared" si="72"/>
        <v>9615.9</v>
      </c>
      <c r="L583" s="126"/>
      <c r="M583" s="126"/>
      <c r="N583" s="147"/>
      <c r="O583" s="146"/>
    </row>
    <row r="584" spans="1:15" ht="45">
      <c r="A584" s="161" t="s">
        <v>223</v>
      </c>
      <c r="B584" s="46" t="s">
        <v>102</v>
      </c>
      <c r="C584" s="46">
        <v>10</v>
      </c>
      <c r="D584" s="46" t="s">
        <v>73</v>
      </c>
      <c r="E584" s="46" t="s">
        <v>331</v>
      </c>
      <c r="F584" s="46" t="s">
        <v>154</v>
      </c>
      <c r="G584" s="47"/>
      <c r="H584" s="47"/>
      <c r="I584" s="53">
        <f>I585</f>
        <v>2655</v>
      </c>
      <c r="J584" s="53">
        <f>J585</f>
        <v>0</v>
      </c>
      <c r="K584" s="52">
        <f t="shared" si="72"/>
        <v>2655</v>
      </c>
      <c r="L584" s="126"/>
      <c r="M584" s="126"/>
      <c r="N584" s="147"/>
      <c r="O584" s="146"/>
    </row>
    <row r="585" spans="1:15" ht="18">
      <c r="A585" s="72" t="s">
        <v>121</v>
      </c>
      <c r="B585" s="47" t="s">
        <v>102</v>
      </c>
      <c r="C585" s="47">
        <v>10</v>
      </c>
      <c r="D585" s="47" t="s">
        <v>73</v>
      </c>
      <c r="E585" s="47" t="s">
        <v>331</v>
      </c>
      <c r="F585" s="47" t="s">
        <v>154</v>
      </c>
      <c r="G585" s="47" t="s">
        <v>106</v>
      </c>
      <c r="H585" s="47"/>
      <c r="I585" s="53">
        <v>2655</v>
      </c>
      <c r="J585" s="53">
        <v>0</v>
      </c>
      <c r="K585" s="54">
        <f t="shared" si="72"/>
        <v>2655</v>
      </c>
      <c r="L585" s="126"/>
      <c r="M585" s="126"/>
      <c r="N585" s="147"/>
      <c r="O585" s="146"/>
    </row>
    <row r="586" spans="1:15" ht="288.75" customHeight="1">
      <c r="A586" s="71" t="s">
        <v>451</v>
      </c>
      <c r="B586" s="46" t="s">
        <v>102</v>
      </c>
      <c r="C586" s="46" t="s">
        <v>84</v>
      </c>
      <c r="D586" s="46" t="s">
        <v>73</v>
      </c>
      <c r="E586" s="46" t="s">
        <v>330</v>
      </c>
      <c r="F586" s="46"/>
      <c r="G586" s="46"/>
      <c r="H586" s="46"/>
      <c r="I586" s="51">
        <f aca="true" t="shared" si="85" ref="I586:J588">I587</f>
        <v>200</v>
      </c>
      <c r="J586" s="51">
        <f t="shared" si="85"/>
        <v>0</v>
      </c>
      <c r="K586" s="52">
        <f t="shared" si="72"/>
        <v>200</v>
      </c>
      <c r="L586" s="126"/>
      <c r="M586" s="126"/>
      <c r="N586" s="123"/>
      <c r="O586" s="146"/>
    </row>
    <row r="587" spans="1:15" ht="30">
      <c r="A587" s="161" t="s">
        <v>151</v>
      </c>
      <c r="B587" s="46" t="s">
        <v>102</v>
      </c>
      <c r="C587" s="46">
        <v>10</v>
      </c>
      <c r="D587" s="46" t="s">
        <v>73</v>
      </c>
      <c r="E587" s="46" t="s">
        <v>330</v>
      </c>
      <c r="F587" s="46" t="s">
        <v>150</v>
      </c>
      <c r="G587" s="46"/>
      <c r="H587" s="47"/>
      <c r="I587" s="51">
        <f t="shared" si="85"/>
        <v>200</v>
      </c>
      <c r="J587" s="51">
        <f t="shared" si="85"/>
        <v>0</v>
      </c>
      <c r="K587" s="52">
        <f t="shared" si="72"/>
        <v>200</v>
      </c>
      <c r="L587" s="126"/>
      <c r="M587" s="126"/>
      <c r="N587" s="123"/>
      <c r="O587" s="146"/>
    </row>
    <row r="588" spans="1:15" ht="45">
      <c r="A588" s="161" t="s">
        <v>223</v>
      </c>
      <c r="B588" s="46" t="s">
        <v>102</v>
      </c>
      <c r="C588" s="46">
        <v>10</v>
      </c>
      <c r="D588" s="46" t="s">
        <v>73</v>
      </c>
      <c r="E588" s="46" t="s">
        <v>330</v>
      </c>
      <c r="F588" s="46" t="s">
        <v>154</v>
      </c>
      <c r="G588" s="46"/>
      <c r="H588" s="47"/>
      <c r="I588" s="51">
        <f t="shared" si="85"/>
        <v>200</v>
      </c>
      <c r="J588" s="51">
        <f t="shared" si="85"/>
        <v>0</v>
      </c>
      <c r="K588" s="52">
        <f t="shared" si="72"/>
        <v>200</v>
      </c>
      <c r="L588" s="126"/>
      <c r="M588" s="126"/>
      <c r="N588" s="123"/>
      <c r="O588" s="146"/>
    </row>
    <row r="589" spans="1:15" ht="18">
      <c r="A589" s="72" t="s">
        <v>121</v>
      </c>
      <c r="B589" s="47" t="s">
        <v>102</v>
      </c>
      <c r="C589" s="47">
        <v>10</v>
      </c>
      <c r="D589" s="47" t="s">
        <v>73</v>
      </c>
      <c r="E589" s="47" t="s">
        <v>330</v>
      </c>
      <c r="F589" s="47" t="s">
        <v>154</v>
      </c>
      <c r="G589" s="47" t="s">
        <v>106</v>
      </c>
      <c r="H589" s="47"/>
      <c r="I589" s="53">
        <v>200</v>
      </c>
      <c r="J589" s="53">
        <v>0</v>
      </c>
      <c r="K589" s="54">
        <f aca="true" t="shared" si="86" ref="K589:K678">I589+J589</f>
        <v>200</v>
      </c>
      <c r="L589" s="126"/>
      <c r="M589" s="126"/>
      <c r="N589" s="147"/>
      <c r="O589" s="146"/>
    </row>
    <row r="590" spans="1:15" ht="120">
      <c r="A590" s="174" t="s">
        <v>328</v>
      </c>
      <c r="B590" s="46" t="s">
        <v>102</v>
      </c>
      <c r="C590" s="46" t="s">
        <v>84</v>
      </c>
      <c r="D590" s="46" t="s">
        <v>73</v>
      </c>
      <c r="E590" s="46" t="s">
        <v>329</v>
      </c>
      <c r="F590" s="46"/>
      <c r="G590" s="46"/>
      <c r="H590" s="46"/>
      <c r="I590" s="51">
        <f aca="true" t="shared" si="87" ref="I590:J592">I591</f>
        <v>250</v>
      </c>
      <c r="J590" s="51">
        <f t="shared" si="87"/>
        <v>0</v>
      </c>
      <c r="K590" s="52">
        <f t="shared" si="86"/>
        <v>250</v>
      </c>
      <c r="L590" s="123"/>
      <c r="M590" s="123"/>
      <c r="N590" s="123"/>
      <c r="O590" s="146"/>
    </row>
    <row r="591" spans="1:15" ht="30">
      <c r="A591" s="161" t="s">
        <v>151</v>
      </c>
      <c r="B591" s="46" t="s">
        <v>102</v>
      </c>
      <c r="C591" s="46">
        <v>10</v>
      </c>
      <c r="D591" s="46" t="s">
        <v>73</v>
      </c>
      <c r="E591" s="46" t="s">
        <v>329</v>
      </c>
      <c r="F591" s="46" t="s">
        <v>150</v>
      </c>
      <c r="G591" s="46"/>
      <c r="H591" s="46"/>
      <c r="I591" s="51">
        <f t="shared" si="87"/>
        <v>250</v>
      </c>
      <c r="J591" s="51">
        <f t="shared" si="87"/>
        <v>0</v>
      </c>
      <c r="K591" s="52">
        <f t="shared" si="86"/>
        <v>250</v>
      </c>
      <c r="L591" s="123"/>
      <c r="M591" s="123"/>
      <c r="N591" s="123"/>
      <c r="O591" s="146"/>
    </row>
    <row r="592" spans="1:15" ht="30">
      <c r="A592" s="161" t="s">
        <v>153</v>
      </c>
      <c r="B592" s="46" t="s">
        <v>102</v>
      </c>
      <c r="C592" s="46">
        <v>10</v>
      </c>
      <c r="D592" s="46" t="s">
        <v>73</v>
      </c>
      <c r="E592" s="46" t="s">
        <v>329</v>
      </c>
      <c r="F592" s="46" t="s">
        <v>152</v>
      </c>
      <c r="G592" s="46"/>
      <c r="H592" s="46"/>
      <c r="I592" s="51">
        <f t="shared" si="87"/>
        <v>250</v>
      </c>
      <c r="J592" s="51">
        <f t="shared" si="87"/>
        <v>0</v>
      </c>
      <c r="K592" s="52">
        <f t="shared" si="86"/>
        <v>250</v>
      </c>
      <c r="L592" s="123"/>
      <c r="M592" s="123"/>
      <c r="N592" s="123"/>
      <c r="O592" s="146"/>
    </row>
    <row r="593" spans="1:15" ht="18">
      <c r="A593" s="72" t="s">
        <v>121</v>
      </c>
      <c r="B593" s="47" t="s">
        <v>102</v>
      </c>
      <c r="C593" s="47">
        <v>10</v>
      </c>
      <c r="D593" s="47" t="s">
        <v>73</v>
      </c>
      <c r="E593" s="47" t="s">
        <v>329</v>
      </c>
      <c r="F593" s="47" t="s">
        <v>152</v>
      </c>
      <c r="G593" s="47" t="s">
        <v>106</v>
      </c>
      <c r="H593" s="47"/>
      <c r="I593" s="53">
        <v>250</v>
      </c>
      <c r="J593" s="53">
        <v>0</v>
      </c>
      <c r="K593" s="54">
        <f t="shared" si="86"/>
        <v>250</v>
      </c>
      <c r="L593" s="151"/>
      <c r="M593" s="151"/>
      <c r="N593" s="147"/>
      <c r="O593" s="146"/>
    </row>
    <row r="594" spans="1:15" ht="28.5">
      <c r="A594" s="168" t="s">
        <v>69</v>
      </c>
      <c r="B594" s="48" t="s">
        <v>102</v>
      </c>
      <c r="C594" s="48" t="s">
        <v>84</v>
      </c>
      <c r="D594" s="48" t="s">
        <v>78</v>
      </c>
      <c r="E594" s="48"/>
      <c r="F594" s="48" t="s">
        <v>91</v>
      </c>
      <c r="G594" s="48"/>
      <c r="H594" s="48"/>
      <c r="I594" s="50">
        <f>I595</f>
        <v>2425</v>
      </c>
      <c r="J594" s="50">
        <f>J595</f>
        <v>0</v>
      </c>
      <c r="K594" s="49">
        <f t="shared" si="86"/>
        <v>2425</v>
      </c>
      <c r="L594" s="125"/>
      <c r="M594" s="125"/>
      <c r="N594" s="129"/>
      <c r="O594" s="144"/>
    </row>
    <row r="595" spans="1:15" ht="30">
      <c r="A595" s="161" t="s">
        <v>40</v>
      </c>
      <c r="B595" s="46" t="s">
        <v>102</v>
      </c>
      <c r="C595" s="46" t="s">
        <v>84</v>
      </c>
      <c r="D595" s="46" t="s">
        <v>78</v>
      </c>
      <c r="E595" s="46" t="s">
        <v>273</v>
      </c>
      <c r="F595" s="46"/>
      <c r="G595" s="46"/>
      <c r="H595" s="46"/>
      <c r="I595" s="51">
        <f>I596</f>
        <v>2425</v>
      </c>
      <c r="J595" s="51">
        <f>J596</f>
        <v>0</v>
      </c>
      <c r="K595" s="52">
        <f t="shared" si="86"/>
        <v>2425</v>
      </c>
      <c r="L595" s="125"/>
      <c r="M595" s="125"/>
      <c r="N595" s="123"/>
      <c r="O595" s="146"/>
    </row>
    <row r="596" spans="1:15" ht="60">
      <c r="A596" s="161" t="s">
        <v>43</v>
      </c>
      <c r="B596" s="46" t="s">
        <v>102</v>
      </c>
      <c r="C596" s="46">
        <v>10</v>
      </c>
      <c r="D596" s="46" t="s">
        <v>78</v>
      </c>
      <c r="E596" s="46" t="s">
        <v>327</v>
      </c>
      <c r="F596" s="46"/>
      <c r="G596" s="46"/>
      <c r="H596" s="46"/>
      <c r="I596" s="51">
        <f>I597+I600</f>
        <v>2425</v>
      </c>
      <c r="J596" s="51">
        <f>J597+J600</f>
        <v>0</v>
      </c>
      <c r="K596" s="52">
        <f t="shared" si="86"/>
        <v>2425</v>
      </c>
      <c r="L596" s="145"/>
      <c r="M596" s="145"/>
      <c r="N596" s="123"/>
      <c r="O596" s="146"/>
    </row>
    <row r="597" spans="1:15" ht="90">
      <c r="A597" s="161" t="s">
        <v>257</v>
      </c>
      <c r="B597" s="46" t="s">
        <v>102</v>
      </c>
      <c r="C597" s="46" t="s">
        <v>84</v>
      </c>
      <c r="D597" s="46" t="s">
        <v>78</v>
      </c>
      <c r="E597" s="46" t="s">
        <v>327</v>
      </c>
      <c r="F597" s="46" t="s">
        <v>132</v>
      </c>
      <c r="G597" s="46"/>
      <c r="H597" s="46"/>
      <c r="I597" s="52">
        <f>I598</f>
        <v>2102</v>
      </c>
      <c r="J597" s="52">
        <f>J598</f>
        <v>0</v>
      </c>
      <c r="K597" s="52">
        <f t="shared" si="86"/>
        <v>2102</v>
      </c>
      <c r="L597" s="145"/>
      <c r="M597" s="145"/>
      <c r="N597" s="126"/>
      <c r="O597" s="146"/>
    </row>
    <row r="598" spans="1:15" ht="30">
      <c r="A598" s="161" t="s">
        <v>136</v>
      </c>
      <c r="B598" s="46" t="s">
        <v>102</v>
      </c>
      <c r="C598" s="46">
        <v>10</v>
      </c>
      <c r="D598" s="46" t="s">
        <v>78</v>
      </c>
      <c r="E598" s="46" t="s">
        <v>327</v>
      </c>
      <c r="F598" s="46" t="s">
        <v>133</v>
      </c>
      <c r="G598" s="46"/>
      <c r="H598" s="46"/>
      <c r="I598" s="52">
        <f>I599</f>
        <v>2102</v>
      </c>
      <c r="J598" s="52">
        <f>J599</f>
        <v>0</v>
      </c>
      <c r="K598" s="52">
        <f t="shared" si="86"/>
        <v>2102</v>
      </c>
      <c r="L598" s="145"/>
      <c r="M598" s="145"/>
      <c r="N598" s="126"/>
      <c r="O598" s="146"/>
    </row>
    <row r="599" spans="1:15" ht="18">
      <c r="A599" s="72" t="s">
        <v>121</v>
      </c>
      <c r="B599" s="47" t="s">
        <v>102</v>
      </c>
      <c r="C599" s="47">
        <v>10</v>
      </c>
      <c r="D599" s="47" t="s">
        <v>78</v>
      </c>
      <c r="E599" s="47" t="s">
        <v>327</v>
      </c>
      <c r="F599" s="47" t="s">
        <v>133</v>
      </c>
      <c r="G599" s="47" t="s">
        <v>106</v>
      </c>
      <c r="H599" s="47"/>
      <c r="I599" s="53">
        <v>2102</v>
      </c>
      <c r="J599" s="53">
        <v>0</v>
      </c>
      <c r="K599" s="54">
        <f t="shared" si="86"/>
        <v>2102</v>
      </c>
      <c r="L599" s="126"/>
      <c r="M599" s="126"/>
      <c r="N599" s="147"/>
      <c r="O599" s="146"/>
    </row>
    <row r="600" spans="1:15" ht="30">
      <c r="A600" s="161" t="s">
        <v>134</v>
      </c>
      <c r="B600" s="46" t="s">
        <v>102</v>
      </c>
      <c r="C600" s="46">
        <v>10</v>
      </c>
      <c r="D600" s="46" t="s">
        <v>78</v>
      </c>
      <c r="E600" s="46" t="s">
        <v>327</v>
      </c>
      <c r="F600" s="46" t="s">
        <v>135</v>
      </c>
      <c r="G600" s="46"/>
      <c r="H600" s="46"/>
      <c r="I600" s="52">
        <f>I601</f>
        <v>323</v>
      </c>
      <c r="J600" s="52">
        <f>J601</f>
        <v>0</v>
      </c>
      <c r="K600" s="52">
        <f t="shared" si="86"/>
        <v>323</v>
      </c>
      <c r="L600" s="126"/>
      <c r="M600" s="126"/>
      <c r="N600" s="126"/>
      <c r="O600" s="146"/>
    </row>
    <row r="601" spans="1:15" ht="30">
      <c r="A601" s="71" t="s">
        <v>138</v>
      </c>
      <c r="B601" s="46" t="s">
        <v>102</v>
      </c>
      <c r="C601" s="46">
        <v>10</v>
      </c>
      <c r="D601" s="46" t="s">
        <v>78</v>
      </c>
      <c r="E601" s="46" t="s">
        <v>327</v>
      </c>
      <c r="F601" s="46" t="s">
        <v>137</v>
      </c>
      <c r="G601" s="46"/>
      <c r="H601" s="46"/>
      <c r="I601" s="52">
        <f>I602</f>
        <v>323</v>
      </c>
      <c r="J601" s="52">
        <f>J602</f>
        <v>0</v>
      </c>
      <c r="K601" s="52">
        <f t="shared" si="86"/>
        <v>323</v>
      </c>
      <c r="L601" s="126"/>
      <c r="M601" s="126"/>
      <c r="N601" s="126"/>
      <c r="O601" s="146"/>
    </row>
    <row r="602" spans="1:15" ht="18">
      <c r="A602" s="72" t="s">
        <v>121</v>
      </c>
      <c r="B602" s="47" t="s">
        <v>102</v>
      </c>
      <c r="C602" s="47">
        <v>10</v>
      </c>
      <c r="D602" s="47" t="s">
        <v>78</v>
      </c>
      <c r="E602" s="47" t="s">
        <v>327</v>
      </c>
      <c r="F602" s="47" t="s">
        <v>137</v>
      </c>
      <c r="G602" s="47" t="s">
        <v>106</v>
      </c>
      <c r="H602" s="47"/>
      <c r="I602" s="54">
        <v>323</v>
      </c>
      <c r="J602" s="54">
        <v>0</v>
      </c>
      <c r="K602" s="54">
        <f t="shared" si="86"/>
        <v>323</v>
      </c>
      <c r="L602" s="125"/>
      <c r="M602" s="125"/>
      <c r="N602" s="151"/>
      <c r="O602" s="146"/>
    </row>
    <row r="603" spans="1:15" ht="62.25" customHeight="1">
      <c r="A603" s="76" t="s">
        <v>6</v>
      </c>
      <c r="B603" s="48" t="s">
        <v>7</v>
      </c>
      <c r="C603" s="48"/>
      <c r="D603" s="48"/>
      <c r="E603" s="48"/>
      <c r="F603" s="48"/>
      <c r="G603" s="48"/>
      <c r="H603" s="48"/>
      <c r="I603" s="49">
        <f>I606+I661</f>
        <v>42936.3</v>
      </c>
      <c r="J603" s="49">
        <f>J606+J661</f>
        <v>19866.6</v>
      </c>
      <c r="K603" s="49">
        <f t="shared" si="86"/>
        <v>62802.9</v>
      </c>
      <c r="L603" s="125"/>
      <c r="M603" s="125"/>
      <c r="N603" s="151"/>
      <c r="O603" s="146"/>
    </row>
    <row r="604" spans="1:15" ht="18">
      <c r="A604" s="76" t="s">
        <v>120</v>
      </c>
      <c r="B604" s="48" t="s">
        <v>7</v>
      </c>
      <c r="C604" s="48"/>
      <c r="D604" s="48"/>
      <c r="E604" s="48"/>
      <c r="F604" s="48"/>
      <c r="G604" s="48" t="s">
        <v>105</v>
      </c>
      <c r="H604" s="48"/>
      <c r="I604" s="49">
        <f>I628+I640+I646+I660+I666+I676+I682+I687+I692+I698+I708+I714+I717+I672+I618+I631+I656+I612</f>
        <v>26175.3</v>
      </c>
      <c r="J604" s="49">
        <f>J628+J640+J646+J660+J666+J676+J682+J687+J692+J698+J708+J714+J717+J672+J618+J631+J656+J612</f>
        <v>-1018.7999999999998</v>
      </c>
      <c r="K604" s="49">
        <f t="shared" si="86"/>
        <v>25156.5</v>
      </c>
      <c r="L604" s="125"/>
      <c r="M604" s="125"/>
      <c r="N604" s="151"/>
      <c r="O604" s="146"/>
    </row>
    <row r="605" spans="1:15" ht="18">
      <c r="A605" s="76" t="s">
        <v>121</v>
      </c>
      <c r="B605" s="48" t="s">
        <v>7</v>
      </c>
      <c r="C605" s="48"/>
      <c r="D605" s="48"/>
      <c r="E605" s="48"/>
      <c r="F605" s="48"/>
      <c r="G605" s="48" t="s">
        <v>106</v>
      </c>
      <c r="H605" s="48"/>
      <c r="I605" s="49">
        <f>I624+I636+I704+I652</f>
        <v>16761</v>
      </c>
      <c r="J605" s="49">
        <f>J624+J636+J704+J652</f>
        <v>20885.4</v>
      </c>
      <c r="K605" s="49">
        <f t="shared" si="86"/>
        <v>37646.4</v>
      </c>
      <c r="L605" s="125"/>
      <c r="M605" s="125"/>
      <c r="N605" s="151"/>
      <c r="O605" s="146"/>
    </row>
    <row r="606" spans="1:15" ht="18">
      <c r="A606" s="168" t="s">
        <v>57</v>
      </c>
      <c r="B606" s="48" t="s">
        <v>7</v>
      </c>
      <c r="C606" s="48" t="s">
        <v>73</v>
      </c>
      <c r="D606" s="48"/>
      <c r="E606" s="48"/>
      <c r="F606" s="48"/>
      <c r="G606" s="48"/>
      <c r="H606" s="48"/>
      <c r="I606" s="49">
        <f>I613+I607</f>
        <v>20991.699999999997</v>
      </c>
      <c r="J606" s="49">
        <f>J613+J607</f>
        <v>6872.7</v>
      </c>
      <c r="K606" s="49">
        <f t="shared" si="86"/>
        <v>27864.399999999998</v>
      </c>
      <c r="L606" s="125"/>
      <c r="M606" s="125"/>
      <c r="N606" s="151"/>
      <c r="O606" s="146"/>
    </row>
    <row r="607" spans="1:15" ht="18">
      <c r="A607" s="168" t="s">
        <v>220</v>
      </c>
      <c r="B607" s="48" t="s">
        <v>7</v>
      </c>
      <c r="C607" s="48" t="s">
        <v>73</v>
      </c>
      <c r="D607" s="48" t="s">
        <v>74</v>
      </c>
      <c r="E607" s="48"/>
      <c r="F607" s="48"/>
      <c r="G607" s="48"/>
      <c r="H607" s="48"/>
      <c r="I607" s="49">
        <f aca="true" t="shared" si="88" ref="I607:J611">I608</f>
        <v>0</v>
      </c>
      <c r="J607" s="49">
        <f t="shared" si="88"/>
        <v>0.2</v>
      </c>
      <c r="K607" s="54">
        <f aca="true" t="shared" si="89" ref="K607:K612">I607+J607</f>
        <v>0.2</v>
      </c>
      <c r="L607" s="125"/>
      <c r="M607" s="125"/>
      <c r="N607" s="151"/>
      <c r="O607" s="146"/>
    </row>
    <row r="608" spans="1:15" ht="30">
      <c r="A608" s="71" t="s">
        <v>40</v>
      </c>
      <c r="B608" s="46" t="s">
        <v>7</v>
      </c>
      <c r="C608" s="46" t="s">
        <v>73</v>
      </c>
      <c r="D608" s="46" t="s">
        <v>74</v>
      </c>
      <c r="E608" s="46" t="s">
        <v>273</v>
      </c>
      <c r="F608" s="48"/>
      <c r="G608" s="48"/>
      <c r="H608" s="48"/>
      <c r="I608" s="52">
        <f t="shared" si="88"/>
        <v>0</v>
      </c>
      <c r="J608" s="52">
        <f t="shared" si="88"/>
        <v>0.2</v>
      </c>
      <c r="K608" s="54">
        <f t="shared" si="89"/>
        <v>0.2</v>
      </c>
      <c r="L608" s="125"/>
      <c r="M608" s="125"/>
      <c r="N608" s="151"/>
      <c r="O608" s="146"/>
    </row>
    <row r="609" spans="1:15" ht="90">
      <c r="A609" s="161" t="s">
        <v>221</v>
      </c>
      <c r="B609" s="46" t="s">
        <v>7</v>
      </c>
      <c r="C609" s="46" t="s">
        <v>73</v>
      </c>
      <c r="D609" s="46" t="s">
        <v>74</v>
      </c>
      <c r="E609" s="46" t="s">
        <v>222</v>
      </c>
      <c r="F609" s="46"/>
      <c r="G609" s="46"/>
      <c r="H609" s="48"/>
      <c r="I609" s="52">
        <f t="shared" si="88"/>
        <v>0</v>
      </c>
      <c r="J609" s="52">
        <f t="shared" si="88"/>
        <v>0.2</v>
      </c>
      <c r="K609" s="54">
        <f t="shared" si="89"/>
        <v>0.2</v>
      </c>
      <c r="L609" s="125"/>
      <c r="M609" s="125"/>
      <c r="N609" s="151"/>
      <c r="O609" s="146"/>
    </row>
    <row r="610" spans="1:15" ht="30">
      <c r="A610" s="161" t="s">
        <v>134</v>
      </c>
      <c r="B610" s="46" t="s">
        <v>7</v>
      </c>
      <c r="C610" s="46" t="s">
        <v>73</v>
      </c>
      <c r="D610" s="46" t="s">
        <v>74</v>
      </c>
      <c r="E610" s="46" t="s">
        <v>222</v>
      </c>
      <c r="F610" s="46" t="s">
        <v>135</v>
      </c>
      <c r="G610" s="46"/>
      <c r="H610" s="48"/>
      <c r="I610" s="52">
        <f t="shared" si="88"/>
        <v>0</v>
      </c>
      <c r="J610" s="52">
        <f t="shared" si="88"/>
        <v>0.2</v>
      </c>
      <c r="K610" s="54">
        <f t="shared" si="89"/>
        <v>0.2</v>
      </c>
      <c r="L610" s="125"/>
      <c r="M610" s="125"/>
      <c r="N610" s="151"/>
      <c r="O610" s="146"/>
    </row>
    <row r="611" spans="1:15" ht="30">
      <c r="A611" s="71" t="s">
        <v>138</v>
      </c>
      <c r="B611" s="46" t="s">
        <v>7</v>
      </c>
      <c r="C611" s="46" t="s">
        <v>73</v>
      </c>
      <c r="D611" s="46" t="s">
        <v>74</v>
      </c>
      <c r="E611" s="46" t="s">
        <v>222</v>
      </c>
      <c r="F611" s="46" t="s">
        <v>137</v>
      </c>
      <c r="G611" s="46"/>
      <c r="H611" s="48"/>
      <c r="I611" s="52">
        <f t="shared" si="88"/>
        <v>0</v>
      </c>
      <c r="J611" s="52">
        <f t="shared" si="88"/>
        <v>0.2</v>
      </c>
      <c r="K611" s="54">
        <f t="shared" si="89"/>
        <v>0.2</v>
      </c>
      <c r="L611" s="125"/>
      <c r="M611" s="125"/>
      <c r="N611" s="151"/>
      <c r="O611" s="146"/>
    </row>
    <row r="612" spans="1:15" ht="18">
      <c r="A612" s="169" t="s">
        <v>120</v>
      </c>
      <c r="B612" s="47" t="s">
        <v>7</v>
      </c>
      <c r="C612" s="47" t="s">
        <v>73</v>
      </c>
      <c r="D612" s="47" t="s">
        <v>74</v>
      </c>
      <c r="E612" s="47" t="s">
        <v>222</v>
      </c>
      <c r="F612" s="47" t="s">
        <v>137</v>
      </c>
      <c r="G612" s="47" t="s">
        <v>105</v>
      </c>
      <c r="H612" s="48"/>
      <c r="I612" s="54">
        <v>0</v>
      </c>
      <c r="J612" s="54">
        <v>0.2</v>
      </c>
      <c r="K612" s="54">
        <f t="shared" si="89"/>
        <v>0.2</v>
      </c>
      <c r="L612" s="125"/>
      <c r="M612" s="125"/>
      <c r="N612" s="151"/>
      <c r="O612" s="146"/>
    </row>
    <row r="613" spans="1:15" ht="18">
      <c r="A613" s="168" t="s">
        <v>123</v>
      </c>
      <c r="B613" s="48" t="s">
        <v>7</v>
      </c>
      <c r="C613" s="48" t="s">
        <v>73</v>
      </c>
      <c r="D613" s="48" t="s">
        <v>72</v>
      </c>
      <c r="E613" s="48"/>
      <c r="F613" s="48"/>
      <c r="G613" s="48"/>
      <c r="H613" s="48"/>
      <c r="I613" s="49">
        <f>I619+I641+I647+I614</f>
        <v>20991.699999999997</v>
      </c>
      <c r="J613" s="49">
        <f>J619+J641+J647+J614</f>
        <v>6872.5</v>
      </c>
      <c r="K613" s="49">
        <f t="shared" si="86"/>
        <v>27864.199999999997</v>
      </c>
      <c r="L613" s="125"/>
      <c r="M613" s="125"/>
      <c r="N613" s="151"/>
      <c r="O613" s="146"/>
    </row>
    <row r="614" spans="1:15" ht="30">
      <c r="A614" s="71" t="s">
        <v>40</v>
      </c>
      <c r="B614" s="46" t="s">
        <v>7</v>
      </c>
      <c r="C614" s="46" t="s">
        <v>73</v>
      </c>
      <c r="D614" s="46" t="s">
        <v>72</v>
      </c>
      <c r="E614" s="46" t="s">
        <v>273</v>
      </c>
      <c r="F614" s="46"/>
      <c r="G614" s="46"/>
      <c r="H614" s="48"/>
      <c r="I614" s="52">
        <f aca="true" t="shared" si="90" ref="I614:K617">I615</f>
        <v>125</v>
      </c>
      <c r="J614" s="52">
        <f t="shared" si="90"/>
        <v>0</v>
      </c>
      <c r="K614" s="52">
        <f t="shared" si="90"/>
        <v>125</v>
      </c>
      <c r="L614" s="125"/>
      <c r="M614" s="125"/>
      <c r="N614" s="151"/>
      <c r="O614" s="146"/>
    </row>
    <row r="615" spans="1:15" ht="62.25" customHeight="1">
      <c r="A615" s="161" t="s">
        <v>270</v>
      </c>
      <c r="B615" s="46" t="s">
        <v>7</v>
      </c>
      <c r="C615" s="46" t="s">
        <v>73</v>
      </c>
      <c r="D615" s="46" t="s">
        <v>72</v>
      </c>
      <c r="E615" s="46" t="s">
        <v>277</v>
      </c>
      <c r="F615" s="46"/>
      <c r="G615" s="46"/>
      <c r="H615" s="48"/>
      <c r="I615" s="52">
        <f t="shared" si="90"/>
        <v>125</v>
      </c>
      <c r="J615" s="52">
        <f t="shared" si="90"/>
        <v>0</v>
      </c>
      <c r="K615" s="52">
        <f t="shared" si="90"/>
        <v>125</v>
      </c>
      <c r="L615" s="125"/>
      <c r="M615" s="125"/>
      <c r="N615" s="151"/>
      <c r="O615" s="146"/>
    </row>
    <row r="616" spans="1:15" ht="30">
      <c r="A616" s="161" t="s">
        <v>134</v>
      </c>
      <c r="B616" s="46" t="s">
        <v>7</v>
      </c>
      <c r="C616" s="46" t="s">
        <v>73</v>
      </c>
      <c r="D616" s="46" t="s">
        <v>72</v>
      </c>
      <c r="E616" s="46" t="s">
        <v>277</v>
      </c>
      <c r="F616" s="46" t="s">
        <v>135</v>
      </c>
      <c r="G616" s="46"/>
      <c r="H616" s="48"/>
      <c r="I616" s="52">
        <f t="shared" si="90"/>
        <v>125</v>
      </c>
      <c r="J616" s="52">
        <f t="shared" si="90"/>
        <v>0</v>
      </c>
      <c r="K616" s="52">
        <f t="shared" si="90"/>
        <v>125</v>
      </c>
      <c r="L616" s="125"/>
      <c r="M616" s="125"/>
      <c r="N616" s="151"/>
      <c r="O616" s="146"/>
    </row>
    <row r="617" spans="1:15" ht="30">
      <c r="A617" s="161" t="s">
        <v>138</v>
      </c>
      <c r="B617" s="46" t="s">
        <v>7</v>
      </c>
      <c r="C617" s="46" t="s">
        <v>73</v>
      </c>
      <c r="D617" s="46" t="s">
        <v>72</v>
      </c>
      <c r="E617" s="46" t="s">
        <v>277</v>
      </c>
      <c r="F617" s="46" t="s">
        <v>137</v>
      </c>
      <c r="G617" s="46"/>
      <c r="H617" s="48"/>
      <c r="I617" s="52">
        <f t="shared" si="90"/>
        <v>125</v>
      </c>
      <c r="J617" s="52">
        <f t="shared" si="90"/>
        <v>0</v>
      </c>
      <c r="K617" s="52">
        <f t="shared" si="90"/>
        <v>125</v>
      </c>
      <c r="L617" s="125"/>
      <c r="M617" s="125"/>
      <c r="N617" s="151"/>
      <c r="O617" s="146"/>
    </row>
    <row r="618" spans="1:15" ht="18">
      <c r="A618" s="169" t="s">
        <v>120</v>
      </c>
      <c r="B618" s="47" t="s">
        <v>7</v>
      </c>
      <c r="C618" s="47" t="s">
        <v>73</v>
      </c>
      <c r="D618" s="47" t="s">
        <v>72</v>
      </c>
      <c r="E618" s="47" t="s">
        <v>277</v>
      </c>
      <c r="F618" s="47" t="s">
        <v>137</v>
      </c>
      <c r="G618" s="47" t="s">
        <v>105</v>
      </c>
      <c r="H618" s="48"/>
      <c r="I618" s="54">
        <v>125</v>
      </c>
      <c r="J618" s="54">
        <v>0</v>
      </c>
      <c r="K618" s="54">
        <f>I618+J618</f>
        <v>125</v>
      </c>
      <c r="L618" s="125"/>
      <c r="M618" s="125"/>
      <c r="N618" s="151"/>
      <c r="O618" s="146"/>
    </row>
    <row r="619" spans="1:15" ht="75">
      <c r="A619" s="71" t="s">
        <v>183</v>
      </c>
      <c r="B619" s="46" t="s">
        <v>7</v>
      </c>
      <c r="C619" s="46" t="s">
        <v>73</v>
      </c>
      <c r="D619" s="46" t="s">
        <v>72</v>
      </c>
      <c r="E619" s="46" t="s">
        <v>385</v>
      </c>
      <c r="F619" s="46"/>
      <c r="G619" s="46"/>
      <c r="H619" s="48"/>
      <c r="I619" s="52">
        <f>I620+I632</f>
        <v>20160.1</v>
      </c>
      <c r="J619" s="52">
        <f>J620+J632</f>
        <v>-1029.8</v>
      </c>
      <c r="K619" s="52">
        <f t="shared" si="86"/>
        <v>19130.3</v>
      </c>
      <c r="L619" s="125"/>
      <c r="M619" s="125"/>
      <c r="N619" s="151"/>
      <c r="O619" s="146"/>
    </row>
    <row r="620" spans="1:15" ht="30">
      <c r="A620" s="71" t="s">
        <v>187</v>
      </c>
      <c r="B620" s="46" t="s">
        <v>7</v>
      </c>
      <c r="C620" s="46" t="s">
        <v>73</v>
      </c>
      <c r="D620" s="46" t="s">
        <v>72</v>
      </c>
      <c r="E620" s="46" t="s">
        <v>188</v>
      </c>
      <c r="F620" s="46"/>
      <c r="G620" s="46"/>
      <c r="H620" s="48"/>
      <c r="I620" s="52">
        <f>I621+I625</f>
        <v>1218.5</v>
      </c>
      <c r="J620" s="52">
        <f>J621+J625</f>
        <v>0</v>
      </c>
      <c r="K620" s="52">
        <f t="shared" si="86"/>
        <v>1218.5</v>
      </c>
      <c r="L620" s="125"/>
      <c r="M620" s="125"/>
      <c r="N620" s="151"/>
      <c r="O620" s="146"/>
    </row>
    <row r="621" spans="1:15" ht="18">
      <c r="A621" s="71" t="s">
        <v>301</v>
      </c>
      <c r="B621" s="46" t="s">
        <v>7</v>
      </c>
      <c r="C621" s="46" t="s">
        <v>73</v>
      </c>
      <c r="D621" s="46" t="s">
        <v>72</v>
      </c>
      <c r="E621" s="46" t="s">
        <v>434</v>
      </c>
      <c r="F621" s="46"/>
      <c r="G621" s="46"/>
      <c r="H621" s="48"/>
      <c r="I621" s="52">
        <f aca="true" t="shared" si="91" ref="I621:J623">I622</f>
        <v>0</v>
      </c>
      <c r="J621" s="52">
        <f t="shared" si="91"/>
        <v>0</v>
      </c>
      <c r="K621" s="52">
        <f t="shared" si="86"/>
        <v>0</v>
      </c>
      <c r="L621" s="125"/>
      <c r="M621" s="125"/>
      <c r="N621" s="151"/>
      <c r="O621" s="146"/>
    </row>
    <row r="622" spans="1:15" ht="30">
      <c r="A622" s="161" t="s">
        <v>134</v>
      </c>
      <c r="B622" s="46" t="s">
        <v>7</v>
      </c>
      <c r="C622" s="46" t="s">
        <v>73</v>
      </c>
      <c r="D622" s="46" t="s">
        <v>72</v>
      </c>
      <c r="E622" s="46" t="s">
        <v>434</v>
      </c>
      <c r="F622" s="46" t="s">
        <v>135</v>
      </c>
      <c r="G622" s="46"/>
      <c r="H622" s="48"/>
      <c r="I622" s="52">
        <f t="shared" si="91"/>
        <v>0</v>
      </c>
      <c r="J622" s="52">
        <f t="shared" si="91"/>
        <v>0</v>
      </c>
      <c r="K622" s="52">
        <f t="shared" si="86"/>
        <v>0</v>
      </c>
      <c r="L622" s="125"/>
      <c r="M622" s="125"/>
      <c r="N622" s="151"/>
      <c r="O622" s="146"/>
    </row>
    <row r="623" spans="1:15" ht="30">
      <c r="A623" s="71" t="s">
        <v>138</v>
      </c>
      <c r="B623" s="46" t="s">
        <v>7</v>
      </c>
      <c r="C623" s="46" t="s">
        <v>73</v>
      </c>
      <c r="D623" s="46" t="s">
        <v>72</v>
      </c>
      <c r="E623" s="46" t="s">
        <v>434</v>
      </c>
      <c r="F623" s="46" t="s">
        <v>137</v>
      </c>
      <c r="G623" s="46"/>
      <c r="H623" s="48"/>
      <c r="I623" s="52">
        <f t="shared" si="91"/>
        <v>0</v>
      </c>
      <c r="J623" s="52">
        <f t="shared" si="91"/>
        <v>0</v>
      </c>
      <c r="K623" s="52">
        <f t="shared" si="86"/>
        <v>0</v>
      </c>
      <c r="L623" s="125"/>
      <c r="M623" s="125"/>
      <c r="N623" s="151"/>
      <c r="O623" s="146"/>
    </row>
    <row r="624" spans="1:15" ht="18">
      <c r="A624" s="169" t="s">
        <v>121</v>
      </c>
      <c r="B624" s="47" t="s">
        <v>7</v>
      </c>
      <c r="C624" s="47" t="s">
        <v>73</v>
      </c>
      <c r="D624" s="47" t="s">
        <v>72</v>
      </c>
      <c r="E624" s="47" t="s">
        <v>434</v>
      </c>
      <c r="F624" s="47" t="s">
        <v>137</v>
      </c>
      <c r="G624" s="47" t="s">
        <v>106</v>
      </c>
      <c r="H624" s="48"/>
      <c r="I624" s="54">
        <v>0</v>
      </c>
      <c r="J624" s="54">
        <v>0</v>
      </c>
      <c r="K624" s="54">
        <f t="shared" si="86"/>
        <v>0</v>
      </c>
      <c r="L624" s="125"/>
      <c r="M624" s="125"/>
      <c r="N624" s="151"/>
      <c r="O624" s="146"/>
    </row>
    <row r="625" spans="1:15" ht="18">
      <c r="A625" s="71" t="s">
        <v>301</v>
      </c>
      <c r="B625" s="46" t="s">
        <v>7</v>
      </c>
      <c r="C625" s="46" t="s">
        <v>73</v>
      </c>
      <c r="D625" s="46" t="s">
        <v>72</v>
      </c>
      <c r="E625" s="46" t="s">
        <v>189</v>
      </c>
      <c r="F625" s="46"/>
      <c r="G625" s="46"/>
      <c r="H625" s="48"/>
      <c r="I625" s="52">
        <f>I626+I629</f>
        <v>1218.5</v>
      </c>
      <c r="J625" s="52">
        <f>J626+J629</f>
        <v>0</v>
      </c>
      <c r="K625" s="52">
        <f t="shared" si="86"/>
        <v>1218.5</v>
      </c>
      <c r="L625" s="125"/>
      <c r="M625" s="125"/>
      <c r="N625" s="151"/>
      <c r="O625" s="146"/>
    </row>
    <row r="626" spans="1:15" ht="30">
      <c r="A626" s="161" t="s">
        <v>134</v>
      </c>
      <c r="B626" s="46" t="s">
        <v>7</v>
      </c>
      <c r="C626" s="46" t="s">
        <v>73</v>
      </c>
      <c r="D626" s="46" t="s">
        <v>72</v>
      </c>
      <c r="E626" s="46" t="s">
        <v>189</v>
      </c>
      <c r="F626" s="46" t="s">
        <v>135</v>
      </c>
      <c r="G626" s="46"/>
      <c r="H626" s="48"/>
      <c r="I626" s="52">
        <f>I627</f>
        <v>368.5</v>
      </c>
      <c r="J626" s="52">
        <f>J627</f>
        <v>0</v>
      </c>
      <c r="K626" s="52">
        <f t="shared" si="86"/>
        <v>368.5</v>
      </c>
      <c r="L626" s="125"/>
      <c r="M626" s="125"/>
      <c r="N626" s="151"/>
      <c r="O626" s="146"/>
    </row>
    <row r="627" spans="1:15" ht="30">
      <c r="A627" s="71" t="s">
        <v>138</v>
      </c>
      <c r="B627" s="46" t="s">
        <v>7</v>
      </c>
      <c r="C627" s="46" t="s">
        <v>73</v>
      </c>
      <c r="D627" s="46" t="s">
        <v>72</v>
      </c>
      <c r="E627" s="46" t="s">
        <v>189</v>
      </c>
      <c r="F627" s="46" t="s">
        <v>137</v>
      </c>
      <c r="G627" s="46"/>
      <c r="H627" s="48"/>
      <c r="I627" s="52">
        <f>I628</f>
        <v>368.5</v>
      </c>
      <c r="J627" s="52">
        <f>J628</f>
        <v>0</v>
      </c>
      <c r="K627" s="52">
        <f t="shared" si="86"/>
        <v>368.5</v>
      </c>
      <c r="L627" s="125"/>
      <c r="M627" s="125"/>
      <c r="N627" s="151"/>
      <c r="O627" s="146"/>
    </row>
    <row r="628" spans="1:15" ht="18">
      <c r="A628" s="169" t="s">
        <v>120</v>
      </c>
      <c r="B628" s="47" t="s">
        <v>7</v>
      </c>
      <c r="C628" s="47" t="s">
        <v>73</v>
      </c>
      <c r="D628" s="47" t="s">
        <v>72</v>
      </c>
      <c r="E628" s="47" t="s">
        <v>189</v>
      </c>
      <c r="F628" s="47" t="s">
        <v>137</v>
      </c>
      <c r="G628" s="47" t="s">
        <v>105</v>
      </c>
      <c r="H628" s="48"/>
      <c r="I628" s="54">
        <v>368.5</v>
      </c>
      <c r="J628" s="54">
        <v>0</v>
      </c>
      <c r="K628" s="54">
        <f t="shared" si="86"/>
        <v>368.5</v>
      </c>
      <c r="L628" s="125"/>
      <c r="M628" s="125"/>
      <c r="N628" s="151"/>
      <c r="O628" s="146"/>
    </row>
    <row r="629" spans="1:15" ht="30">
      <c r="A629" s="161" t="s">
        <v>417</v>
      </c>
      <c r="B629" s="46" t="s">
        <v>7</v>
      </c>
      <c r="C629" s="46" t="s">
        <v>73</v>
      </c>
      <c r="D629" s="46" t="s">
        <v>72</v>
      </c>
      <c r="E629" s="46" t="s">
        <v>189</v>
      </c>
      <c r="F629" s="46" t="s">
        <v>228</v>
      </c>
      <c r="G629" s="46"/>
      <c r="H629" s="48"/>
      <c r="I629" s="52">
        <f aca="true" t="shared" si="92" ref="I629:K630">I630</f>
        <v>850</v>
      </c>
      <c r="J629" s="52">
        <f t="shared" si="92"/>
        <v>0</v>
      </c>
      <c r="K629" s="52">
        <f t="shared" si="92"/>
        <v>850</v>
      </c>
      <c r="L629" s="125"/>
      <c r="M629" s="125"/>
      <c r="N629" s="151"/>
      <c r="O629" s="146"/>
    </row>
    <row r="630" spans="1:15" ht="18">
      <c r="A630" s="161" t="s">
        <v>258</v>
      </c>
      <c r="B630" s="46" t="s">
        <v>7</v>
      </c>
      <c r="C630" s="46" t="s">
        <v>73</v>
      </c>
      <c r="D630" s="46" t="s">
        <v>72</v>
      </c>
      <c r="E630" s="46" t="s">
        <v>189</v>
      </c>
      <c r="F630" s="46" t="s">
        <v>36</v>
      </c>
      <c r="G630" s="46"/>
      <c r="H630" s="48"/>
      <c r="I630" s="52">
        <f t="shared" si="92"/>
        <v>850</v>
      </c>
      <c r="J630" s="52">
        <f t="shared" si="92"/>
        <v>0</v>
      </c>
      <c r="K630" s="52">
        <f t="shared" si="92"/>
        <v>850</v>
      </c>
      <c r="L630" s="125"/>
      <c r="M630" s="125"/>
      <c r="N630" s="151"/>
      <c r="O630" s="146"/>
    </row>
    <row r="631" spans="1:15" ht="18">
      <c r="A631" s="169" t="s">
        <v>120</v>
      </c>
      <c r="B631" s="47" t="s">
        <v>7</v>
      </c>
      <c r="C631" s="47" t="s">
        <v>73</v>
      </c>
      <c r="D631" s="47" t="s">
        <v>72</v>
      </c>
      <c r="E631" s="47" t="s">
        <v>189</v>
      </c>
      <c r="F631" s="47" t="s">
        <v>36</v>
      </c>
      <c r="G631" s="47" t="s">
        <v>105</v>
      </c>
      <c r="H631" s="48"/>
      <c r="I631" s="54">
        <v>850</v>
      </c>
      <c r="J631" s="54">
        <v>0</v>
      </c>
      <c r="K631" s="54">
        <f>I631+J631</f>
        <v>850</v>
      </c>
      <c r="L631" s="125"/>
      <c r="M631" s="125"/>
      <c r="N631" s="151"/>
      <c r="O631" s="146"/>
    </row>
    <row r="632" spans="1:15" ht="45">
      <c r="A632" s="71" t="s">
        <v>386</v>
      </c>
      <c r="B632" s="46" t="s">
        <v>7</v>
      </c>
      <c r="C632" s="46" t="s">
        <v>73</v>
      </c>
      <c r="D632" s="46" t="s">
        <v>72</v>
      </c>
      <c r="E632" s="46" t="s">
        <v>190</v>
      </c>
      <c r="F632" s="46"/>
      <c r="G632" s="46"/>
      <c r="H632" s="48"/>
      <c r="I632" s="52">
        <f>I633+I637</f>
        <v>18941.6</v>
      </c>
      <c r="J632" s="52">
        <f>J633+J637</f>
        <v>-1029.8</v>
      </c>
      <c r="K632" s="52">
        <f t="shared" si="86"/>
        <v>17911.8</v>
      </c>
      <c r="L632" s="125"/>
      <c r="M632" s="125"/>
      <c r="N632" s="151"/>
      <c r="O632" s="146"/>
    </row>
    <row r="633" spans="1:15" ht="18">
      <c r="A633" s="71" t="s">
        <v>301</v>
      </c>
      <c r="B633" s="46" t="s">
        <v>7</v>
      </c>
      <c r="C633" s="46" t="s">
        <v>73</v>
      </c>
      <c r="D633" s="46" t="s">
        <v>72</v>
      </c>
      <c r="E633" s="46" t="s">
        <v>10</v>
      </c>
      <c r="F633" s="46"/>
      <c r="G633" s="46"/>
      <c r="H633" s="48"/>
      <c r="I633" s="52">
        <f aca="true" t="shared" si="93" ref="I633:J635">I634</f>
        <v>16761</v>
      </c>
      <c r="J633" s="52">
        <f t="shared" si="93"/>
        <v>0</v>
      </c>
      <c r="K633" s="52">
        <f t="shared" si="86"/>
        <v>16761</v>
      </c>
      <c r="L633" s="125"/>
      <c r="M633" s="125"/>
      <c r="N633" s="151"/>
      <c r="O633" s="146"/>
    </row>
    <row r="634" spans="1:15" ht="30">
      <c r="A634" s="161" t="s">
        <v>134</v>
      </c>
      <c r="B634" s="46" t="s">
        <v>7</v>
      </c>
      <c r="C634" s="46" t="s">
        <v>73</v>
      </c>
      <c r="D634" s="46" t="s">
        <v>72</v>
      </c>
      <c r="E634" s="46" t="s">
        <v>10</v>
      </c>
      <c r="F634" s="46" t="s">
        <v>135</v>
      </c>
      <c r="G634" s="46"/>
      <c r="H634" s="48"/>
      <c r="I634" s="52">
        <f t="shared" si="93"/>
        <v>16761</v>
      </c>
      <c r="J634" s="52">
        <f t="shared" si="93"/>
        <v>0</v>
      </c>
      <c r="K634" s="52">
        <f t="shared" si="86"/>
        <v>16761</v>
      </c>
      <c r="L634" s="125"/>
      <c r="M634" s="125"/>
      <c r="N634" s="151"/>
      <c r="O634" s="146"/>
    </row>
    <row r="635" spans="1:15" ht="30">
      <c r="A635" s="71" t="s">
        <v>138</v>
      </c>
      <c r="B635" s="46" t="s">
        <v>7</v>
      </c>
      <c r="C635" s="46" t="s">
        <v>73</v>
      </c>
      <c r="D635" s="46" t="s">
        <v>72</v>
      </c>
      <c r="E635" s="46" t="s">
        <v>10</v>
      </c>
      <c r="F635" s="46" t="s">
        <v>137</v>
      </c>
      <c r="G635" s="46"/>
      <c r="H635" s="48"/>
      <c r="I635" s="52">
        <f t="shared" si="93"/>
        <v>16761</v>
      </c>
      <c r="J635" s="52">
        <f t="shared" si="93"/>
        <v>0</v>
      </c>
      <c r="K635" s="52">
        <f t="shared" si="86"/>
        <v>16761</v>
      </c>
      <c r="L635" s="125"/>
      <c r="M635" s="125"/>
      <c r="N635" s="151"/>
      <c r="O635" s="146"/>
    </row>
    <row r="636" spans="1:15" ht="18">
      <c r="A636" s="169" t="s">
        <v>121</v>
      </c>
      <c r="B636" s="47" t="s">
        <v>7</v>
      </c>
      <c r="C636" s="47" t="s">
        <v>73</v>
      </c>
      <c r="D636" s="47" t="s">
        <v>72</v>
      </c>
      <c r="E636" s="47" t="s">
        <v>10</v>
      </c>
      <c r="F636" s="47" t="s">
        <v>137</v>
      </c>
      <c r="G636" s="47" t="s">
        <v>106</v>
      </c>
      <c r="H636" s="48"/>
      <c r="I636" s="54">
        <v>16761</v>
      </c>
      <c r="J636" s="54">
        <v>0</v>
      </c>
      <c r="K636" s="54">
        <f t="shared" si="86"/>
        <v>16761</v>
      </c>
      <c r="L636" s="125"/>
      <c r="M636" s="125"/>
      <c r="N636" s="151"/>
      <c r="O636" s="146"/>
    </row>
    <row r="637" spans="1:15" ht="18">
      <c r="A637" s="71" t="s">
        <v>301</v>
      </c>
      <c r="B637" s="46" t="s">
        <v>7</v>
      </c>
      <c r="C637" s="46" t="s">
        <v>73</v>
      </c>
      <c r="D637" s="46" t="s">
        <v>72</v>
      </c>
      <c r="E637" s="46" t="s">
        <v>191</v>
      </c>
      <c r="F637" s="46"/>
      <c r="G637" s="46"/>
      <c r="H637" s="48"/>
      <c r="I637" s="52">
        <f aca="true" t="shared" si="94" ref="I637:J639">I638</f>
        <v>2180.6</v>
      </c>
      <c r="J637" s="52">
        <f t="shared" si="94"/>
        <v>-1029.8</v>
      </c>
      <c r="K637" s="52">
        <f t="shared" si="86"/>
        <v>1150.8</v>
      </c>
      <c r="L637" s="125"/>
      <c r="M637" s="125"/>
      <c r="N637" s="151"/>
      <c r="O637" s="146"/>
    </row>
    <row r="638" spans="1:15" ht="30">
      <c r="A638" s="161" t="s">
        <v>134</v>
      </c>
      <c r="B638" s="46" t="s">
        <v>7</v>
      </c>
      <c r="C638" s="46" t="s">
        <v>73</v>
      </c>
      <c r="D638" s="46" t="s">
        <v>72</v>
      </c>
      <c r="E638" s="46" t="s">
        <v>191</v>
      </c>
      <c r="F638" s="46" t="s">
        <v>135</v>
      </c>
      <c r="G638" s="46"/>
      <c r="H638" s="48"/>
      <c r="I638" s="52">
        <f t="shared" si="94"/>
        <v>2180.6</v>
      </c>
      <c r="J638" s="52">
        <f t="shared" si="94"/>
        <v>-1029.8</v>
      </c>
      <c r="K638" s="52">
        <f t="shared" si="86"/>
        <v>1150.8</v>
      </c>
      <c r="L638" s="125"/>
      <c r="M638" s="125"/>
      <c r="N638" s="151"/>
      <c r="O638" s="146"/>
    </row>
    <row r="639" spans="1:15" ht="30">
      <c r="A639" s="71" t="s">
        <v>138</v>
      </c>
      <c r="B639" s="46" t="s">
        <v>7</v>
      </c>
      <c r="C639" s="46" t="s">
        <v>73</v>
      </c>
      <c r="D639" s="46" t="s">
        <v>72</v>
      </c>
      <c r="E639" s="46" t="s">
        <v>191</v>
      </c>
      <c r="F639" s="46" t="s">
        <v>137</v>
      </c>
      <c r="G639" s="46"/>
      <c r="H639" s="48"/>
      <c r="I639" s="52">
        <f t="shared" si="94"/>
        <v>2180.6</v>
      </c>
      <c r="J639" s="52">
        <f t="shared" si="94"/>
        <v>-1029.8</v>
      </c>
      <c r="K639" s="52">
        <f t="shared" si="86"/>
        <v>1150.8</v>
      </c>
      <c r="L639" s="125"/>
      <c r="M639" s="125"/>
      <c r="N639" s="151"/>
      <c r="O639" s="146"/>
    </row>
    <row r="640" spans="1:15" ht="18">
      <c r="A640" s="169" t="s">
        <v>120</v>
      </c>
      <c r="B640" s="47" t="s">
        <v>7</v>
      </c>
      <c r="C640" s="47" t="s">
        <v>73</v>
      </c>
      <c r="D640" s="47" t="s">
        <v>72</v>
      </c>
      <c r="E640" s="47" t="s">
        <v>191</v>
      </c>
      <c r="F640" s="47" t="s">
        <v>137</v>
      </c>
      <c r="G640" s="47" t="s">
        <v>105</v>
      </c>
      <c r="H640" s="48"/>
      <c r="I640" s="54">
        <v>2180.6</v>
      </c>
      <c r="J640" s="54">
        <v>-1029.8</v>
      </c>
      <c r="K640" s="54">
        <f t="shared" si="86"/>
        <v>1150.8</v>
      </c>
      <c r="L640" s="125"/>
      <c r="M640" s="125"/>
      <c r="N640" s="151"/>
      <c r="O640" s="146"/>
    </row>
    <row r="641" spans="1:15" ht="60">
      <c r="A641" s="71" t="s">
        <v>185</v>
      </c>
      <c r="B641" s="46" t="s">
        <v>7</v>
      </c>
      <c r="C641" s="46" t="s">
        <v>73</v>
      </c>
      <c r="D641" s="46" t="s">
        <v>72</v>
      </c>
      <c r="E641" s="46" t="s">
        <v>372</v>
      </c>
      <c r="F641" s="46"/>
      <c r="G641" s="46"/>
      <c r="H641" s="48"/>
      <c r="I641" s="52">
        <f aca="true" t="shared" si="95" ref="I641:J645">I642</f>
        <v>545</v>
      </c>
      <c r="J641" s="52">
        <f t="shared" si="95"/>
        <v>0</v>
      </c>
      <c r="K641" s="52">
        <f t="shared" si="86"/>
        <v>545</v>
      </c>
      <c r="L641" s="125"/>
      <c r="M641" s="125"/>
      <c r="N641" s="151"/>
      <c r="O641" s="146"/>
    </row>
    <row r="642" spans="1:15" ht="45">
      <c r="A642" s="71" t="s">
        <v>373</v>
      </c>
      <c r="B642" s="46" t="s">
        <v>7</v>
      </c>
      <c r="C642" s="46" t="s">
        <v>73</v>
      </c>
      <c r="D642" s="46" t="s">
        <v>72</v>
      </c>
      <c r="E642" s="46" t="s">
        <v>374</v>
      </c>
      <c r="F642" s="46"/>
      <c r="G642" s="46"/>
      <c r="H642" s="48"/>
      <c r="I642" s="52">
        <f t="shared" si="95"/>
        <v>545</v>
      </c>
      <c r="J642" s="52">
        <f t="shared" si="95"/>
        <v>0</v>
      </c>
      <c r="K642" s="52">
        <f t="shared" si="86"/>
        <v>545</v>
      </c>
      <c r="L642" s="125"/>
      <c r="M642" s="125"/>
      <c r="N642" s="151"/>
      <c r="O642" s="146"/>
    </row>
    <row r="643" spans="1:15" ht="18">
      <c r="A643" s="71" t="s">
        <v>301</v>
      </c>
      <c r="B643" s="46" t="s">
        <v>7</v>
      </c>
      <c r="C643" s="46" t="s">
        <v>73</v>
      </c>
      <c r="D643" s="46" t="s">
        <v>72</v>
      </c>
      <c r="E643" s="46" t="s">
        <v>375</v>
      </c>
      <c r="F643" s="46"/>
      <c r="G643" s="46"/>
      <c r="H643" s="48"/>
      <c r="I643" s="52">
        <f t="shared" si="95"/>
        <v>545</v>
      </c>
      <c r="J643" s="52">
        <f t="shared" si="95"/>
        <v>0</v>
      </c>
      <c r="K643" s="52">
        <f t="shared" si="86"/>
        <v>545</v>
      </c>
      <c r="L643" s="125"/>
      <c r="M643" s="125"/>
      <c r="N643" s="151"/>
      <c r="O643" s="146"/>
    </row>
    <row r="644" spans="1:15" ht="30">
      <c r="A644" s="161" t="s">
        <v>134</v>
      </c>
      <c r="B644" s="46" t="s">
        <v>7</v>
      </c>
      <c r="C644" s="46" t="s">
        <v>73</v>
      </c>
      <c r="D644" s="46" t="s">
        <v>72</v>
      </c>
      <c r="E644" s="46" t="s">
        <v>375</v>
      </c>
      <c r="F644" s="46" t="s">
        <v>135</v>
      </c>
      <c r="G644" s="46"/>
      <c r="H644" s="48"/>
      <c r="I644" s="52">
        <f t="shared" si="95"/>
        <v>545</v>
      </c>
      <c r="J644" s="52">
        <f t="shared" si="95"/>
        <v>0</v>
      </c>
      <c r="K644" s="52">
        <f t="shared" si="86"/>
        <v>545</v>
      </c>
      <c r="L644" s="125"/>
      <c r="M644" s="125"/>
      <c r="N644" s="151"/>
      <c r="O644" s="146"/>
    </row>
    <row r="645" spans="1:15" ht="30">
      <c r="A645" s="71" t="s">
        <v>138</v>
      </c>
      <c r="B645" s="46" t="s">
        <v>7</v>
      </c>
      <c r="C645" s="46" t="s">
        <v>73</v>
      </c>
      <c r="D645" s="46" t="s">
        <v>72</v>
      </c>
      <c r="E645" s="46" t="s">
        <v>375</v>
      </c>
      <c r="F645" s="46" t="s">
        <v>137</v>
      </c>
      <c r="G645" s="46"/>
      <c r="H645" s="48"/>
      <c r="I645" s="52">
        <f t="shared" si="95"/>
        <v>545</v>
      </c>
      <c r="J645" s="52">
        <f t="shared" si="95"/>
        <v>0</v>
      </c>
      <c r="K645" s="52">
        <f t="shared" si="86"/>
        <v>545</v>
      </c>
      <c r="L645" s="125"/>
      <c r="M645" s="125"/>
      <c r="N645" s="151"/>
      <c r="O645" s="146"/>
    </row>
    <row r="646" spans="1:15" ht="18">
      <c r="A646" s="169" t="s">
        <v>120</v>
      </c>
      <c r="B646" s="47" t="s">
        <v>7</v>
      </c>
      <c r="C646" s="47" t="s">
        <v>73</v>
      </c>
      <c r="D646" s="47" t="s">
        <v>72</v>
      </c>
      <c r="E646" s="47" t="s">
        <v>375</v>
      </c>
      <c r="F646" s="47" t="s">
        <v>137</v>
      </c>
      <c r="G646" s="47" t="s">
        <v>105</v>
      </c>
      <c r="H646" s="48"/>
      <c r="I646" s="54">
        <v>545</v>
      </c>
      <c r="J646" s="54">
        <v>0</v>
      </c>
      <c r="K646" s="54">
        <f t="shared" si="86"/>
        <v>545</v>
      </c>
      <c r="L646" s="125"/>
      <c r="M646" s="125"/>
      <c r="N646" s="151"/>
      <c r="O646" s="146"/>
    </row>
    <row r="647" spans="1:15" ht="60">
      <c r="A647" s="80" t="s">
        <v>438</v>
      </c>
      <c r="B647" s="46" t="s">
        <v>7</v>
      </c>
      <c r="C647" s="46" t="s">
        <v>73</v>
      </c>
      <c r="D647" s="46" t="s">
        <v>72</v>
      </c>
      <c r="E647" s="46" t="s">
        <v>13</v>
      </c>
      <c r="F647" s="46"/>
      <c r="G647" s="46"/>
      <c r="H647" s="48"/>
      <c r="I647" s="52">
        <f>I648</f>
        <v>161.6</v>
      </c>
      <c r="J647" s="52">
        <f>J648</f>
        <v>7902.3</v>
      </c>
      <c r="K647" s="52">
        <f t="shared" si="86"/>
        <v>8063.900000000001</v>
      </c>
      <c r="L647" s="125"/>
      <c r="M647" s="125"/>
      <c r="N647" s="151"/>
      <c r="O647" s="146"/>
    </row>
    <row r="648" spans="1:15" ht="75">
      <c r="A648" s="71" t="s">
        <v>14</v>
      </c>
      <c r="B648" s="46" t="s">
        <v>7</v>
      </c>
      <c r="C648" s="46" t="s">
        <v>73</v>
      </c>
      <c r="D648" s="46" t="s">
        <v>72</v>
      </c>
      <c r="E648" s="46" t="s">
        <v>15</v>
      </c>
      <c r="F648" s="46"/>
      <c r="G648" s="46"/>
      <c r="H648" s="48"/>
      <c r="I648" s="52">
        <f>I657+I649+I653</f>
        <v>161.6</v>
      </c>
      <c r="J648" s="52">
        <f>J657+J649+J653</f>
        <v>7902.3</v>
      </c>
      <c r="K648" s="52">
        <f t="shared" si="86"/>
        <v>8063.900000000001</v>
      </c>
      <c r="L648" s="125"/>
      <c r="M648" s="125"/>
      <c r="N648" s="151"/>
      <c r="O648" s="146"/>
    </row>
    <row r="649" spans="1:15" ht="18">
      <c r="A649" s="71" t="s">
        <v>301</v>
      </c>
      <c r="B649" s="46" t="s">
        <v>7</v>
      </c>
      <c r="C649" s="46" t="s">
        <v>73</v>
      </c>
      <c r="D649" s="46" t="s">
        <v>72</v>
      </c>
      <c r="E649" s="47" t="s">
        <v>522</v>
      </c>
      <c r="F649" s="46"/>
      <c r="G649" s="46"/>
      <c r="H649" s="48"/>
      <c r="I649" s="52">
        <f aca="true" t="shared" si="96" ref="I649:J651">I650</f>
        <v>0</v>
      </c>
      <c r="J649" s="52">
        <f t="shared" si="96"/>
        <v>7902.3</v>
      </c>
      <c r="K649" s="52">
        <f aca="true" t="shared" si="97" ref="K649:K656">I649+J649</f>
        <v>7902.3</v>
      </c>
      <c r="L649" s="125"/>
      <c r="M649" s="125"/>
      <c r="N649" s="151"/>
      <c r="O649" s="146"/>
    </row>
    <row r="650" spans="1:15" ht="30">
      <c r="A650" s="161" t="s">
        <v>134</v>
      </c>
      <c r="B650" s="46" t="s">
        <v>7</v>
      </c>
      <c r="C650" s="46" t="s">
        <v>73</v>
      </c>
      <c r="D650" s="46" t="s">
        <v>72</v>
      </c>
      <c r="E650" s="47" t="s">
        <v>522</v>
      </c>
      <c r="F650" s="46" t="s">
        <v>135</v>
      </c>
      <c r="G650" s="46"/>
      <c r="H650" s="48"/>
      <c r="I650" s="52">
        <f t="shared" si="96"/>
        <v>0</v>
      </c>
      <c r="J650" s="52">
        <f t="shared" si="96"/>
        <v>7902.3</v>
      </c>
      <c r="K650" s="52">
        <f t="shared" si="97"/>
        <v>7902.3</v>
      </c>
      <c r="L650" s="125"/>
      <c r="M650" s="125"/>
      <c r="N650" s="151"/>
      <c r="O650" s="146"/>
    </row>
    <row r="651" spans="1:15" ht="30">
      <c r="A651" s="71" t="s">
        <v>138</v>
      </c>
      <c r="B651" s="46" t="s">
        <v>7</v>
      </c>
      <c r="C651" s="46" t="s">
        <v>73</v>
      </c>
      <c r="D651" s="46" t="s">
        <v>72</v>
      </c>
      <c r="E651" s="47" t="s">
        <v>522</v>
      </c>
      <c r="F651" s="46" t="s">
        <v>137</v>
      </c>
      <c r="G651" s="46"/>
      <c r="H651" s="48"/>
      <c r="I651" s="52">
        <f t="shared" si="96"/>
        <v>0</v>
      </c>
      <c r="J651" s="52">
        <f t="shared" si="96"/>
        <v>7902.3</v>
      </c>
      <c r="K651" s="52">
        <f t="shared" si="97"/>
        <v>7902.3</v>
      </c>
      <c r="L651" s="125"/>
      <c r="M651" s="125"/>
      <c r="N651" s="151"/>
      <c r="O651" s="146"/>
    </row>
    <row r="652" spans="1:15" ht="18">
      <c r="A652" s="169" t="s">
        <v>121</v>
      </c>
      <c r="B652" s="47" t="s">
        <v>7</v>
      </c>
      <c r="C652" s="47" t="s">
        <v>73</v>
      </c>
      <c r="D652" s="47" t="s">
        <v>72</v>
      </c>
      <c r="E652" s="47" t="s">
        <v>522</v>
      </c>
      <c r="F652" s="47" t="s">
        <v>137</v>
      </c>
      <c r="G652" s="47" t="s">
        <v>106</v>
      </c>
      <c r="H652" s="48"/>
      <c r="I652" s="54">
        <v>0</v>
      </c>
      <c r="J652" s="54">
        <v>7902.3</v>
      </c>
      <c r="K652" s="54">
        <f t="shared" si="97"/>
        <v>7902.3</v>
      </c>
      <c r="L652" s="125"/>
      <c r="M652" s="125"/>
      <c r="N652" s="151"/>
      <c r="O652" s="146"/>
    </row>
    <row r="653" spans="1:15" ht="18">
      <c r="A653" s="71" t="s">
        <v>301</v>
      </c>
      <c r="B653" s="46" t="s">
        <v>7</v>
      </c>
      <c r="C653" s="46" t="s">
        <v>73</v>
      </c>
      <c r="D653" s="46" t="s">
        <v>72</v>
      </c>
      <c r="E653" s="47" t="s">
        <v>522</v>
      </c>
      <c r="F653" s="46"/>
      <c r="G653" s="46"/>
      <c r="H653" s="48"/>
      <c r="I653" s="52">
        <f aca="true" t="shared" si="98" ref="I653:J655">I654</f>
        <v>0</v>
      </c>
      <c r="J653" s="52">
        <f t="shared" si="98"/>
        <v>161.6</v>
      </c>
      <c r="K653" s="52">
        <f t="shared" si="97"/>
        <v>161.6</v>
      </c>
      <c r="L653" s="125"/>
      <c r="M653" s="125"/>
      <c r="N653" s="151"/>
      <c r="O653" s="146"/>
    </row>
    <row r="654" spans="1:15" ht="30">
      <c r="A654" s="161" t="s">
        <v>134</v>
      </c>
      <c r="B654" s="46" t="s">
        <v>7</v>
      </c>
      <c r="C654" s="46" t="s">
        <v>73</v>
      </c>
      <c r="D654" s="46" t="s">
        <v>72</v>
      </c>
      <c r="E654" s="47" t="s">
        <v>522</v>
      </c>
      <c r="F654" s="46" t="s">
        <v>135</v>
      </c>
      <c r="G654" s="46"/>
      <c r="H654" s="48"/>
      <c r="I654" s="52">
        <f t="shared" si="98"/>
        <v>0</v>
      </c>
      <c r="J654" s="52">
        <f t="shared" si="98"/>
        <v>161.6</v>
      </c>
      <c r="K654" s="52">
        <f t="shared" si="97"/>
        <v>161.6</v>
      </c>
      <c r="L654" s="125"/>
      <c r="M654" s="125"/>
      <c r="N654" s="151"/>
      <c r="O654" s="146"/>
    </row>
    <row r="655" spans="1:15" ht="30">
      <c r="A655" s="71" t="s">
        <v>138</v>
      </c>
      <c r="B655" s="46" t="s">
        <v>7</v>
      </c>
      <c r="C655" s="46" t="s">
        <v>73</v>
      </c>
      <c r="D655" s="46" t="s">
        <v>72</v>
      </c>
      <c r="E655" s="47" t="s">
        <v>522</v>
      </c>
      <c r="F655" s="46" t="s">
        <v>137</v>
      </c>
      <c r="G655" s="46"/>
      <c r="H655" s="48"/>
      <c r="I655" s="52">
        <f t="shared" si="98"/>
        <v>0</v>
      </c>
      <c r="J655" s="52">
        <f t="shared" si="98"/>
        <v>161.6</v>
      </c>
      <c r="K655" s="52">
        <f t="shared" si="97"/>
        <v>161.6</v>
      </c>
      <c r="L655" s="125"/>
      <c r="M655" s="125"/>
      <c r="N655" s="151"/>
      <c r="O655" s="146"/>
    </row>
    <row r="656" spans="1:15" ht="18">
      <c r="A656" s="169" t="s">
        <v>120</v>
      </c>
      <c r="B656" s="47" t="s">
        <v>7</v>
      </c>
      <c r="C656" s="47" t="s">
        <v>73</v>
      </c>
      <c r="D656" s="47" t="s">
        <v>72</v>
      </c>
      <c r="E656" s="47" t="s">
        <v>522</v>
      </c>
      <c r="F656" s="47" t="s">
        <v>137</v>
      </c>
      <c r="G656" s="47" t="s">
        <v>105</v>
      </c>
      <c r="H656" s="48"/>
      <c r="I656" s="54">
        <v>0</v>
      </c>
      <c r="J656" s="54">
        <v>161.6</v>
      </c>
      <c r="K656" s="54">
        <f t="shared" si="97"/>
        <v>161.6</v>
      </c>
      <c r="L656" s="125"/>
      <c r="M656" s="125"/>
      <c r="N656" s="151"/>
      <c r="O656" s="146"/>
    </row>
    <row r="657" spans="1:15" ht="18">
      <c r="A657" s="71" t="s">
        <v>301</v>
      </c>
      <c r="B657" s="46" t="s">
        <v>7</v>
      </c>
      <c r="C657" s="46" t="s">
        <v>73</v>
      </c>
      <c r="D657" s="46" t="s">
        <v>72</v>
      </c>
      <c r="E657" s="46" t="s">
        <v>16</v>
      </c>
      <c r="F657" s="46"/>
      <c r="G657" s="46"/>
      <c r="H657" s="48"/>
      <c r="I657" s="52">
        <f aca="true" t="shared" si="99" ref="I657:J659">I658</f>
        <v>161.6</v>
      </c>
      <c r="J657" s="52">
        <f t="shared" si="99"/>
        <v>-161.6</v>
      </c>
      <c r="K657" s="52">
        <f t="shared" si="86"/>
        <v>0</v>
      </c>
      <c r="L657" s="125"/>
      <c r="M657" s="125"/>
      <c r="N657" s="151"/>
      <c r="O657" s="146"/>
    </row>
    <row r="658" spans="1:15" ht="30">
      <c r="A658" s="161" t="s">
        <v>134</v>
      </c>
      <c r="B658" s="46" t="s">
        <v>7</v>
      </c>
      <c r="C658" s="46" t="s">
        <v>73</v>
      </c>
      <c r="D658" s="46" t="s">
        <v>72</v>
      </c>
      <c r="E658" s="46" t="s">
        <v>16</v>
      </c>
      <c r="F658" s="46" t="s">
        <v>135</v>
      </c>
      <c r="G658" s="46"/>
      <c r="H658" s="48"/>
      <c r="I658" s="52">
        <f t="shared" si="99"/>
        <v>161.6</v>
      </c>
      <c r="J658" s="52">
        <f t="shared" si="99"/>
        <v>-161.6</v>
      </c>
      <c r="K658" s="52">
        <f t="shared" si="86"/>
        <v>0</v>
      </c>
      <c r="L658" s="125"/>
      <c r="M658" s="125"/>
      <c r="N658" s="151"/>
      <c r="O658" s="146"/>
    </row>
    <row r="659" spans="1:15" ht="30">
      <c r="A659" s="71" t="s">
        <v>138</v>
      </c>
      <c r="B659" s="46" t="s">
        <v>7</v>
      </c>
      <c r="C659" s="46" t="s">
        <v>73</v>
      </c>
      <c r="D659" s="46" t="s">
        <v>72</v>
      </c>
      <c r="E659" s="46" t="s">
        <v>16</v>
      </c>
      <c r="F659" s="46" t="s">
        <v>137</v>
      </c>
      <c r="G659" s="46"/>
      <c r="H659" s="48"/>
      <c r="I659" s="52">
        <f t="shared" si="99"/>
        <v>161.6</v>
      </c>
      <c r="J659" s="52">
        <f t="shared" si="99"/>
        <v>-161.6</v>
      </c>
      <c r="K659" s="52">
        <f t="shared" si="86"/>
        <v>0</v>
      </c>
      <c r="L659" s="125"/>
      <c r="M659" s="125"/>
      <c r="N659" s="151"/>
      <c r="O659" s="146"/>
    </row>
    <row r="660" spans="1:15" ht="18">
      <c r="A660" s="169" t="s">
        <v>120</v>
      </c>
      <c r="B660" s="47" t="s">
        <v>7</v>
      </c>
      <c r="C660" s="47" t="s">
        <v>73</v>
      </c>
      <c r="D660" s="47" t="s">
        <v>72</v>
      </c>
      <c r="E660" s="47" t="s">
        <v>16</v>
      </c>
      <c r="F660" s="47" t="s">
        <v>137</v>
      </c>
      <c r="G660" s="47" t="s">
        <v>105</v>
      </c>
      <c r="H660" s="48"/>
      <c r="I660" s="54">
        <v>161.6</v>
      </c>
      <c r="J660" s="54">
        <v>-161.6</v>
      </c>
      <c r="K660" s="54">
        <f t="shared" si="86"/>
        <v>0</v>
      </c>
      <c r="L660" s="125"/>
      <c r="M660" s="125"/>
      <c r="N660" s="151"/>
      <c r="O660" s="146"/>
    </row>
    <row r="661" spans="1:15" ht="18" customHeight="1">
      <c r="A661" s="76" t="s">
        <v>58</v>
      </c>
      <c r="B661" s="48" t="s">
        <v>7</v>
      </c>
      <c r="C661" s="48" t="s">
        <v>75</v>
      </c>
      <c r="D661" s="47"/>
      <c r="E661" s="47"/>
      <c r="F661" s="47"/>
      <c r="G661" s="47"/>
      <c r="H661" s="48"/>
      <c r="I661" s="49">
        <f>I662+I667+I709</f>
        <v>21944.600000000002</v>
      </c>
      <c r="J661" s="49">
        <f>J662+J667+J709</f>
        <v>12993.9</v>
      </c>
      <c r="K661" s="49">
        <f t="shared" si="86"/>
        <v>34938.5</v>
      </c>
      <c r="L661" s="125"/>
      <c r="M661" s="125"/>
      <c r="N661" s="151"/>
      <c r="O661" s="146"/>
    </row>
    <row r="662" spans="1:15" ht="18">
      <c r="A662" s="76" t="s">
        <v>60</v>
      </c>
      <c r="B662" s="48" t="s">
        <v>7</v>
      </c>
      <c r="C662" s="48" t="s">
        <v>75</v>
      </c>
      <c r="D662" s="48" t="s">
        <v>76</v>
      </c>
      <c r="E662" s="48"/>
      <c r="F662" s="48"/>
      <c r="G662" s="48"/>
      <c r="H662" s="48"/>
      <c r="I662" s="49">
        <f aca="true" t="shared" si="100" ref="I662:J665">I663</f>
        <v>600</v>
      </c>
      <c r="J662" s="49">
        <f t="shared" si="100"/>
        <v>0</v>
      </c>
      <c r="K662" s="49">
        <f t="shared" si="86"/>
        <v>600</v>
      </c>
      <c r="L662" s="125"/>
      <c r="M662" s="125"/>
      <c r="N662" s="151"/>
      <c r="O662" s="146"/>
    </row>
    <row r="663" spans="1:15" ht="46.5" customHeight="1">
      <c r="A663" s="161" t="s">
        <v>435</v>
      </c>
      <c r="B663" s="131" t="s">
        <v>7</v>
      </c>
      <c r="C663" s="46" t="s">
        <v>75</v>
      </c>
      <c r="D663" s="46" t="s">
        <v>76</v>
      </c>
      <c r="E663" s="46" t="s">
        <v>441</v>
      </c>
      <c r="F663" s="46"/>
      <c r="G663" s="46"/>
      <c r="H663" s="48"/>
      <c r="I663" s="52">
        <f t="shared" si="100"/>
        <v>600</v>
      </c>
      <c r="J663" s="52">
        <f t="shared" si="100"/>
        <v>0</v>
      </c>
      <c r="K663" s="52">
        <f t="shared" si="86"/>
        <v>600</v>
      </c>
      <c r="L663" s="125"/>
      <c r="M663" s="125"/>
      <c r="N663" s="151"/>
      <c r="O663" s="146"/>
    </row>
    <row r="664" spans="1:15" ht="30">
      <c r="A664" s="161" t="s">
        <v>417</v>
      </c>
      <c r="B664" s="46" t="s">
        <v>7</v>
      </c>
      <c r="C664" s="46" t="s">
        <v>75</v>
      </c>
      <c r="D664" s="46" t="s">
        <v>76</v>
      </c>
      <c r="E664" s="46" t="s">
        <v>441</v>
      </c>
      <c r="F664" s="46" t="s">
        <v>228</v>
      </c>
      <c r="G664" s="46"/>
      <c r="H664" s="48"/>
      <c r="I664" s="52">
        <f t="shared" si="100"/>
        <v>600</v>
      </c>
      <c r="J664" s="52">
        <f t="shared" si="100"/>
        <v>0</v>
      </c>
      <c r="K664" s="52">
        <f t="shared" si="86"/>
        <v>600</v>
      </c>
      <c r="L664" s="125"/>
      <c r="M664" s="125"/>
      <c r="N664" s="151"/>
      <c r="O664" s="146"/>
    </row>
    <row r="665" spans="1:15" ht="18">
      <c r="A665" s="161" t="s">
        <v>258</v>
      </c>
      <c r="B665" s="46" t="s">
        <v>7</v>
      </c>
      <c r="C665" s="46" t="s">
        <v>75</v>
      </c>
      <c r="D665" s="46" t="s">
        <v>76</v>
      </c>
      <c r="E665" s="46" t="s">
        <v>441</v>
      </c>
      <c r="F665" s="46" t="s">
        <v>36</v>
      </c>
      <c r="G665" s="46"/>
      <c r="H665" s="48"/>
      <c r="I665" s="52">
        <f t="shared" si="100"/>
        <v>600</v>
      </c>
      <c r="J665" s="52">
        <f t="shared" si="100"/>
        <v>0</v>
      </c>
      <c r="K665" s="52">
        <f t="shared" si="86"/>
        <v>600</v>
      </c>
      <c r="L665" s="125"/>
      <c r="M665" s="125"/>
      <c r="N665" s="151"/>
      <c r="O665" s="146"/>
    </row>
    <row r="666" spans="1:15" ht="18">
      <c r="A666" s="169" t="s">
        <v>120</v>
      </c>
      <c r="B666" s="47" t="s">
        <v>7</v>
      </c>
      <c r="C666" s="47" t="s">
        <v>75</v>
      </c>
      <c r="D666" s="47" t="s">
        <v>76</v>
      </c>
      <c r="E666" s="119" t="s">
        <v>441</v>
      </c>
      <c r="F666" s="47" t="s">
        <v>36</v>
      </c>
      <c r="G666" s="47" t="s">
        <v>105</v>
      </c>
      <c r="H666" s="48"/>
      <c r="I666" s="54">
        <v>600</v>
      </c>
      <c r="J666" s="54">
        <v>0</v>
      </c>
      <c r="K666" s="54">
        <f t="shared" si="86"/>
        <v>600</v>
      </c>
      <c r="L666" s="125"/>
      <c r="M666" s="125"/>
      <c r="N666" s="151"/>
      <c r="O666" s="146"/>
    </row>
    <row r="667" spans="1:15" ht="18">
      <c r="A667" s="71" t="s">
        <v>239</v>
      </c>
      <c r="B667" s="48" t="s">
        <v>7</v>
      </c>
      <c r="C667" s="48" t="s">
        <v>75</v>
      </c>
      <c r="D667" s="48" t="s">
        <v>71</v>
      </c>
      <c r="E667" s="46"/>
      <c r="F667" s="46"/>
      <c r="G667" s="46"/>
      <c r="H667" s="48"/>
      <c r="I667" s="49">
        <f>I668+I677+I693+I699</f>
        <v>16015.4</v>
      </c>
      <c r="J667" s="49">
        <f>J668+J677+J693+J699</f>
        <v>12983.1</v>
      </c>
      <c r="K667" s="49">
        <f t="shared" si="86"/>
        <v>28998.5</v>
      </c>
      <c r="L667" s="125"/>
      <c r="M667" s="125"/>
      <c r="N667" s="151"/>
      <c r="O667" s="146"/>
    </row>
    <row r="668" spans="1:15" ht="30">
      <c r="A668" s="71" t="s">
        <v>40</v>
      </c>
      <c r="B668" s="46" t="s">
        <v>7</v>
      </c>
      <c r="C668" s="46" t="s">
        <v>75</v>
      </c>
      <c r="D668" s="46" t="s">
        <v>71</v>
      </c>
      <c r="E668" s="46" t="s">
        <v>273</v>
      </c>
      <c r="F668" s="46"/>
      <c r="G668" s="46"/>
      <c r="H668" s="48"/>
      <c r="I668" s="52">
        <f>I673+I669</f>
        <v>375</v>
      </c>
      <c r="J668" s="52">
        <f>J673+J669</f>
        <v>0</v>
      </c>
      <c r="K668" s="52">
        <f t="shared" si="86"/>
        <v>375</v>
      </c>
      <c r="L668" s="125"/>
      <c r="M668" s="125"/>
      <c r="N668" s="151"/>
      <c r="O668" s="146"/>
    </row>
    <row r="669" spans="1:15" ht="61.5" customHeight="1">
      <c r="A669" s="161" t="s">
        <v>270</v>
      </c>
      <c r="B669" s="46" t="s">
        <v>7</v>
      </c>
      <c r="C669" s="46" t="s">
        <v>75</v>
      </c>
      <c r="D669" s="46" t="s">
        <v>71</v>
      </c>
      <c r="E669" s="46" t="s">
        <v>277</v>
      </c>
      <c r="F669" s="46"/>
      <c r="G669" s="46"/>
      <c r="H669" s="48"/>
      <c r="I669" s="52">
        <f aca="true" t="shared" si="101" ref="I669:K671">I670</f>
        <v>175</v>
      </c>
      <c r="J669" s="52">
        <f t="shared" si="101"/>
        <v>0</v>
      </c>
      <c r="K669" s="52">
        <f t="shared" si="101"/>
        <v>175</v>
      </c>
      <c r="L669" s="125"/>
      <c r="M669" s="125"/>
      <c r="N669" s="151"/>
      <c r="O669" s="146"/>
    </row>
    <row r="670" spans="1:15" ht="30">
      <c r="A670" s="161" t="s">
        <v>134</v>
      </c>
      <c r="B670" s="46" t="s">
        <v>7</v>
      </c>
      <c r="C670" s="46" t="s">
        <v>75</v>
      </c>
      <c r="D670" s="46" t="s">
        <v>71</v>
      </c>
      <c r="E670" s="46" t="s">
        <v>277</v>
      </c>
      <c r="F670" s="46" t="s">
        <v>135</v>
      </c>
      <c r="G670" s="46"/>
      <c r="H670" s="48"/>
      <c r="I670" s="52">
        <f t="shared" si="101"/>
        <v>175</v>
      </c>
      <c r="J670" s="52">
        <f t="shared" si="101"/>
        <v>0</v>
      </c>
      <c r="K670" s="52">
        <f t="shared" si="101"/>
        <v>175</v>
      </c>
      <c r="L670" s="125"/>
      <c r="M670" s="125"/>
      <c r="N670" s="151"/>
      <c r="O670" s="146"/>
    </row>
    <row r="671" spans="1:15" ht="30">
      <c r="A671" s="161" t="s">
        <v>138</v>
      </c>
      <c r="B671" s="46" t="s">
        <v>7</v>
      </c>
      <c r="C671" s="46" t="s">
        <v>75</v>
      </c>
      <c r="D671" s="46" t="s">
        <v>71</v>
      </c>
      <c r="E671" s="46" t="s">
        <v>277</v>
      </c>
      <c r="F671" s="46" t="s">
        <v>137</v>
      </c>
      <c r="G671" s="46"/>
      <c r="H671" s="48"/>
      <c r="I671" s="52">
        <f t="shared" si="101"/>
        <v>175</v>
      </c>
      <c r="J671" s="52">
        <f t="shared" si="101"/>
        <v>0</v>
      </c>
      <c r="K671" s="52">
        <f t="shared" si="101"/>
        <v>175</v>
      </c>
      <c r="L671" s="125"/>
      <c r="M671" s="125"/>
      <c r="N671" s="151"/>
      <c r="O671" s="146"/>
    </row>
    <row r="672" spans="1:15" ht="18">
      <c r="A672" s="169" t="s">
        <v>120</v>
      </c>
      <c r="B672" s="47" t="s">
        <v>7</v>
      </c>
      <c r="C672" s="47" t="s">
        <v>75</v>
      </c>
      <c r="D672" s="47" t="s">
        <v>71</v>
      </c>
      <c r="E672" s="47" t="s">
        <v>277</v>
      </c>
      <c r="F672" s="47" t="s">
        <v>137</v>
      </c>
      <c r="G672" s="47" t="s">
        <v>105</v>
      </c>
      <c r="H672" s="48"/>
      <c r="I672" s="54">
        <v>175</v>
      </c>
      <c r="J672" s="54">
        <v>0</v>
      </c>
      <c r="K672" s="54">
        <f>I672+J672</f>
        <v>175</v>
      </c>
      <c r="L672" s="125"/>
      <c r="M672" s="125"/>
      <c r="N672" s="151"/>
      <c r="O672" s="146"/>
    </row>
    <row r="673" spans="1:15" ht="60">
      <c r="A673" s="71" t="s">
        <v>443</v>
      </c>
      <c r="B673" s="46" t="s">
        <v>7</v>
      </c>
      <c r="C673" s="46" t="s">
        <v>75</v>
      </c>
      <c r="D673" s="46" t="s">
        <v>71</v>
      </c>
      <c r="E673" s="46" t="s">
        <v>442</v>
      </c>
      <c r="F673" s="46"/>
      <c r="G673" s="46"/>
      <c r="H673" s="48"/>
      <c r="I673" s="52">
        <f aca="true" t="shared" si="102" ref="I673:J675">I674</f>
        <v>200</v>
      </c>
      <c r="J673" s="52">
        <f t="shared" si="102"/>
        <v>0</v>
      </c>
      <c r="K673" s="52">
        <f t="shared" si="86"/>
        <v>200</v>
      </c>
      <c r="L673" s="125"/>
      <c r="M673" s="125"/>
      <c r="N673" s="151"/>
      <c r="O673" s="146"/>
    </row>
    <row r="674" spans="1:15" ht="30">
      <c r="A674" s="161" t="s">
        <v>134</v>
      </c>
      <c r="B674" s="46" t="s">
        <v>7</v>
      </c>
      <c r="C674" s="46" t="s">
        <v>75</v>
      </c>
      <c r="D674" s="46" t="s">
        <v>71</v>
      </c>
      <c r="E674" s="46" t="s">
        <v>442</v>
      </c>
      <c r="F674" s="46" t="s">
        <v>135</v>
      </c>
      <c r="G674" s="46"/>
      <c r="H674" s="48"/>
      <c r="I674" s="52">
        <f t="shared" si="102"/>
        <v>200</v>
      </c>
      <c r="J674" s="52">
        <f t="shared" si="102"/>
        <v>0</v>
      </c>
      <c r="K674" s="52">
        <f t="shared" si="86"/>
        <v>200</v>
      </c>
      <c r="L674" s="125"/>
      <c r="M674" s="125"/>
      <c r="N674" s="151"/>
      <c r="O674" s="146"/>
    </row>
    <row r="675" spans="1:15" ht="30">
      <c r="A675" s="71" t="s">
        <v>138</v>
      </c>
      <c r="B675" s="46" t="s">
        <v>7</v>
      </c>
      <c r="C675" s="46" t="s">
        <v>75</v>
      </c>
      <c r="D675" s="46" t="s">
        <v>71</v>
      </c>
      <c r="E675" s="46" t="s">
        <v>442</v>
      </c>
      <c r="F675" s="46" t="s">
        <v>137</v>
      </c>
      <c r="G675" s="46"/>
      <c r="H675" s="48"/>
      <c r="I675" s="52">
        <f t="shared" si="102"/>
        <v>200</v>
      </c>
      <c r="J675" s="52">
        <f t="shared" si="102"/>
        <v>0</v>
      </c>
      <c r="K675" s="52">
        <f t="shared" si="86"/>
        <v>200</v>
      </c>
      <c r="L675" s="125"/>
      <c r="M675" s="125"/>
      <c r="N675" s="151"/>
      <c r="O675" s="146"/>
    </row>
    <row r="676" spans="1:15" ht="18">
      <c r="A676" s="169" t="s">
        <v>120</v>
      </c>
      <c r="B676" s="47" t="s">
        <v>7</v>
      </c>
      <c r="C676" s="47" t="s">
        <v>75</v>
      </c>
      <c r="D676" s="47" t="s">
        <v>71</v>
      </c>
      <c r="E676" s="47" t="s">
        <v>442</v>
      </c>
      <c r="F676" s="47" t="s">
        <v>137</v>
      </c>
      <c r="G676" s="47" t="s">
        <v>105</v>
      </c>
      <c r="H676" s="48"/>
      <c r="I676" s="54">
        <v>200</v>
      </c>
      <c r="J676" s="54">
        <v>0</v>
      </c>
      <c r="K676" s="54">
        <f t="shared" si="86"/>
        <v>200</v>
      </c>
      <c r="L676" s="125"/>
      <c r="M676" s="125"/>
      <c r="N676" s="151"/>
      <c r="O676" s="146"/>
    </row>
    <row r="677" spans="1:15" ht="45">
      <c r="A677" s="161" t="s">
        <v>192</v>
      </c>
      <c r="B677" s="46" t="s">
        <v>7</v>
      </c>
      <c r="C677" s="46" t="s">
        <v>75</v>
      </c>
      <c r="D677" s="46" t="s">
        <v>71</v>
      </c>
      <c r="E677" s="46" t="s">
        <v>380</v>
      </c>
      <c r="F677" s="46"/>
      <c r="G677" s="46"/>
      <c r="H677" s="48"/>
      <c r="I677" s="52">
        <f>I678+I683+I688</f>
        <v>6356.8</v>
      </c>
      <c r="J677" s="52">
        <f>J678+J683+J688</f>
        <v>0</v>
      </c>
      <c r="K677" s="52">
        <f t="shared" si="86"/>
        <v>6356.8</v>
      </c>
      <c r="L677" s="125"/>
      <c r="M677" s="125"/>
      <c r="N677" s="151"/>
      <c r="O677" s="146"/>
    </row>
    <row r="678" spans="1:15" ht="45">
      <c r="A678" s="161" t="s">
        <v>157</v>
      </c>
      <c r="B678" s="46" t="s">
        <v>7</v>
      </c>
      <c r="C678" s="46" t="s">
        <v>75</v>
      </c>
      <c r="D678" s="46" t="s">
        <v>71</v>
      </c>
      <c r="E678" s="46" t="s">
        <v>193</v>
      </c>
      <c r="F678" s="46"/>
      <c r="G678" s="46"/>
      <c r="H678" s="48"/>
      <c r="I678" s="52">
        <f aca="true" t="shared" si="103" ref="I678:J681">I679</f>
        <v>5756.7</v>
      </c>
      <c r="J678" s="52">
        <f t="shared" si="103"/>
        <v>0</v>
      </c>
      <c r="K678" s="52">
        <f t="shared" si="86"/>
        <v>5756.7</v>
      </c>
      <c r="L678" s="125"/>
      <c r="M678" s="125"/>
      <c r="N678" s="151"/>
      <c r="O678" s="146"/>
    </row>
    <row r="679" spans="1:15" ht="18">
      <c r="A679" s="71" t="s">
        <v>301</v>
      </c>
      <c r="B679" s="46" t="s">
        <v>7</v>
      </c>
      <c r="C679" s="46" t="s">
        <v>75</v>
      </c>
      <c r="D679" s="46" t="s">
        <v>71</v>
      </c>
      <c r="E679" s="46" t="s">
        <v>194</v>
      </c>
      <c r="F679" s="46"/>
      <c r="G679" s="46"/>
      <c r="H679" s="48"/>
      <c r="I679" s="52">
        <f t="shared" si="103"/>
        <v>5756.7</v>
      </c>
      <c r="J679" s="52">
        <f t="shared" si="103"/>
        <v>0</v>
      </c>
      <c r="K679" s="52">
        <f aca="true" t="shared" si="104" ref="K679:K717">I679+J679</f>
        <v>5756.7</v>
      </c>
      <c r="L679" s="125"/>
      <c r="M679" s="125"/>
      <c r="N679" s="151"/>
      <c r="O679" s="146"/>
    </row>
    <row r="680" spans="1:15" ht="30">
      <c r="A680" s="161" t="s">
        <v>134</v>
      </c>
      <c r="B680" s="46" t="s">
        <v>7</v>
      </c>
      <c r="C680" s="46" t="s">
        <v>75</v>
      </c>
      <c r="D680" s="46" t="s">
        <v>71</v>
      </c>
      <c r="E680" s="46" t="s">
        <v>194</v>
      </c>
      <c r="F680" s="46" t="s">
        <v>135</v>
      </c>
      <c r="G680" s="46"/>
      <c r="H680" s="48"/>
      <c r="I680" s="52">
        <f t="shared" si="103"/>
        <v>5756.7</v>
      </c>
      <c r="J680" s="52">
        <f t="shared" si="103"/>
        <v>0</v>
      </c>
      <c r="K680" s="52">
        <f t="shared" si="104"/>
        <v>5756.7</v>
      </c>
      <c r="L680" s="125"/>
      <c r="M680" s="125"/>
      <c r="N680" s="151"/>
      <c r="O680" s="146"/>
    </row>
    <row r="681" spans="1:15" ht="30">
      <c r="A681" s="71" t="s">
        <v>138</v>
      </c>
      <c r="B681" s="46" t="s">
        <v>7</v>
      </c>
      <c r="C681" s="46" t="s">
        <v>75</v>
      </c>
      <c r="D681" s="46" t="s">
        <v>71</v>
      </c>
      <c r="E681" s="46" t="s">
        <v>194</v>
      </c>
      <c r="F681" s="46" t="s">
        <v>137</v>
      </c>
      <c r="G681" s="46"/>
      <c r="H681" s="48"/>
      <c r="I681" s="52">
        <f t="shared" si="103"/>
        <v>5756.7</v>
      </c>
      <c r="J681" s="52">
        <f t="shared" si="103"/>
        <v>0</v>
      </c>
      <c r="K681" s="52">
        <f t="shared" si="104"/>
        <v>5756.7</v>
      </c>
      <c r="L681" s="125"/>
      <c r="M681" s="125"/>
      <c r="N681" s="151"/>
      <c r="O681" s="146"/>
    </row>
    <row r="682" spans="1:15" ht="18">
      <c r="A682" s="169" t="s">
        <v>120</v>
      </c>
      <c r="B682" s="47" t="s">
        <v>7</v>
      </c>
      <c r="C682" s="47" t="s">
        <v>75</v>
      </c>
      <c r="D682" s="47" t="s">
        <v>71</v>
      </c>
      <c r="E682" s="47" t="s">
        <v>194</v>
      </c>
      <c r="F682" s="47" t="s">
        <v>137</v>
      </c>
      <c r="G682" s="47" t="s">
        <v>105</v>
      </c>
      <c r="H682" s="48"/>
      <c r="I682" s="54">
        <v>5756.7</v>
      </c>
      <c r="J682" s="54">
        <v>0</v>
      </c>
      <c r="K682" s="54">
        <f t="shared" si="104"/>
        <v>5756.7</v>
      </c>
      <c r="L682" s="125"/>
      <c r="M682" s="125"/>
      <c r="N682" s="151"/>
      <c r="O682" s="146"/>
    </row>
    <row r="683" spans="1:15" ht="30">
      <c r="A683" s="161" t="s">
        <v>376</v>
      </c>
      <c r="B683" s="46" t="s">
        <v>7</v>
      </c>
      <c r="C683" s="46" t="s">
        <v>75</v>
      </c>
      <c r="D683" s="46" t="s">
        <v>71</v>
      </c>
      <c r="E683" s="46" t="s">
        <v>381</v>
      </c>
      <c r="F683" s="47"/>
      <c r="G683" s="47"/>
      <c r="H683" s="48"/>
      <c r="I683" s="52">
        <f aca="true" t="shared" si="105" ref="I683:J686">I684</f>
        <v>500.1</v>
      </c>
      <c r="J683" s="52">
        <f t="shared" si="105"/>
        <v>0</v>
      </c>
      <c r="K683" s="52">
        <f t="shared" si="104"/>
        <v>500.1</v>
      </c>
      <c r="L683" s="125"/>
      <c r="M683" s="125"/>
      <c r="N683" s="151"/>
      <c r="O683" s="146"/>
    </row>
    <row r="684" spans="1:15" ht="18">
      <c r="A684" s="71" t="s">
        <v>301</v>
      </c>
      <c r="B684" s="46" t="s">
        <v>7</v>
      </c>
      <c r="C684" s="46" t="s">
        <v>75</v>
      </c>
      <c r="D684" s="46" t="s">
        <v>71</v>
      </c>
      <c r="E684" s="46" t="s">
        <v>382</v>
      </c>
      <c r="F684" s="47"/>
      <c r="G684" s="47"/>
      <c r="H684" s="48"/>
      <c r="I684" s="52">
        <f t="shared" si="105"/>
        <v>500.1</v>
      </c>
      <c r="J684" s="52">
        <f t="shared" si="105"/>
        <v>0</v>
      </c>
      <c r="K684" s="52">
        <f t="shared" si="104"/>
        <v>500.1</v>
      </c>
      <c r="L684" s="125"/>
      <c r="M684" s="125"/>
      <c r="N684" s="151"/>
      <c r="O684" s="146"/>
    </row>
    <row r="685" spans="1:15" ht="30">
      <c r="A685" s="161" t="s">
        <v>134</v>
      </c>
      <c r="B685" s="46" t="s">
        <v>7</v>
      </c>
      <c r="C685" s="46" t="s">
        <v>75</v>
      </c>
      <c r="D685" s="46" t="s">
        <v>71</v>
      </c>
      <c r="E685" s="46" t="s">
        <v>382</v>
      </c>
      <c r="F685" s="46" t="s">
        <v>135</v>
      </c>
      <c r="G685" s="47"/>
      <c r="H685" s="48"/>
      <c r="I685" s="52">
        <f t="shared" si="105"/>
        <v>500.1</v>
      </c>
      <c r="J685" s="52">
        <f t="shared" si="105"/>
        <v>0</v>
      </c>
      <c r="K685" s="52">
        <f t="shared" si="104"/>
        <v>500.1</v>
      </c>
      <c r="L685" s="125"/>
      <c r="M685" s="125"/>
      <c r="N685" s="151"/>
      <c r="O685" s="146"/>
    </row>
    <row r="686" spans="1:15" ht="30">
      <c r="A686" s="71" t="s">
        <v>138</v>
      </c>
      <c r="B686" s="46" t="s">
        <v>7</v>
      </c>
      <c r="C686" s="46" t="s">
        <v>75</v>
      </c>
      <c r="D686" s="46" t="s">
        <v>71</v>
      </c>
      <c r="E686" s="46" t="s">
        <v>382</v>
      </c>
      <c r="F686" s="46" t="s">
        <v>137</v>
      </c>
      <c r="G686" s="47"/>
      <c r="H686" s="48"/>
      <c r="I686" s="52">
        <f t="shared" si="105"/>
        <v>500.1</v>
      </c>
      <c r="J686" s="52">
        <f t="shared" si="105"/>
        <v>0</v>
      </c>
      <c r="K686" s="52">
        <f t="shared" si="104"/>
        <v>500.1</v>
      </c>
      <c r="L686" s="125"/>
      <c r="M686" s="125"/>
      <c r="N686" s="151"/>
      <c r="O686" s="146"/>
    </row>
    <row r="687" spans="1:15" ht="18">
      <c r="A687" s="169" t="s">
        <v>120</v>
      </c>
      <c r="B687" s="47" t="s">
        <v>7</v>
      </c>
      <c r="C687" s="47" t="s">
        <v>75</v>
      </c>
      <c r="D687" s="47" t="s">
        <v>71</v>
      </c>
      <c r="E687" s="47" t="s">
        <v>382</v>
      </c>
      <c r="F687" s="47" t="s">
        <v>137</v>
      </c>
      <c r="G687" s="47" t="s">
        <v>105</v>
      </c>
      <c r="H687" s="48"/>
      <c r="I687" s="54">
        <v>500.1</v>
      </c>
      <c r="J687" s="54">
        <v>0</v>
      </c>
      <c r="K687" s="54">
        <f t="shared" si="104"/>
        <v>500.1</v>
      </c>
      <c r="L687" s="125"/>
      <c r="M687" s="125"/>
      <c r="N687" s="151"/>
      <c r="O687" s="146"/>
    </row>
    <row r="688" spans="1:15" ht="30">
      <c r="A688" s="161" t="s">
        <v>452</v>
      </c>
      <c r="B688" s="46" t="s">
        <v>7</v>
      </c>
      <c r="C688" s="46" t="s">
        <v>75</v>
      </c>
      <c r="D688" s="46" t="s">
        <v>71</v>
      </c>
      <c r="E688" s="46" t="s">
        <v>383</v>
      </c>
      <c r="F688" s="47"/>
      <c r="G688" s="47"/>
      <c r="H688" s="48"/>
      <c r="I688" s="52">
        <f aca="true" t="shared" si="106" ref="I688:J691">I689</f>
        <v>100</v>
      </c>
      <c r="J688" s="52">
        <f t="shared" si="106"/>
        <v>0</v>
      </c>
      <c r="K688" s="52">
        <f t="shared" si="104"/>
        <v>100</v>
      </c>
      <c r="L688" s="125"/>
      <c r="M688" s="125"/>
      <c r="N688" s="151"/>
      <c r="O688" s="146"/>
    </row>
    <row r="689" spans="1:15" ht="18">
      <c r="A689" s="71" t="s">
        <v>301</v>
      </c>
      <c r="B689" s="46" t="s">
        <v>7</v>
      </c>
      <c r="C689" s="46" t="s">
        <v>75</v>
      </c>
      <c r="D689" s="46" t="s">
        <v>71</v>
      </c>
      <c r="E689" s="46" t="s">
        <v>384</v>
      </c>
      <c r="F689" s="47"/>
      <c r="G689" s="47"/>
      <c r="H689" s="48"/>
      <c r="I689" s="52">
        <f t="shared" si="106"/>
        <v>100</v>
      </c>
      <c r="J689" s="52">
        <f t="shared" si="106"/>
        <v>0</v>
      </c>
      <c r="K689" s="52">
        <f t="shared" si="104"/>
        <v>100</v>
      </c>
      <c r="L689" s="125"/>
      <c r="M689" s="125"/>
      <c r="N689" s="151"/>
      <c r="O689" s="146"/>
    </row>
    <row r="690" spans="1:15" ht="30">
      <c r="A690" s="161" t="s">
        <v>134</v>
      </c>
      <c r="B690" s="46" t="s">
        <v>7</v>
      </c>
      <c r="C690" s="46" t="s">
        <v>75</v>
      </c>
      <c r="D690" s="46" t="s">
        <v>71</v>
      </c>
      <c r="E690" s="46" t="s">
        <v>384</v>
      </c>
      <c r="F690" s="46" t="s">
        <v>135</v>
      </c>
      <c r="G690" s="47"/>
      <c r="H690" s="48"/>
      <c r="I690" s="52">
        <f t="shared" si="106"/>
        <v>100</v>
      </c>
      <c r="J690" s="52">
        <f t="shared" si="106"/>
        <v>0</v>
      </c>
      <c r="K690" s="52">
        <f t="shared" si="104"/>
        <v>100</v>
      </c>
      <c r="L690" s="125"/>
      <c r="M690" s="125"/>
      <c r="N690" s="151"/>
      <c r="O690" s="146"/>
    </row>
    <row r="691" spans="1:15" ht="30">
      <c r="A691" s="71" t="s">
        <v>138</v>
      </c>
      <c r="B691" s="46" t="s">
        <v>7</v>
      </c>
      <c r="C691" s="46" t="s">
        <v>75</v>
      </c>
      <c r="D691" s="46" t="s">
        <v>71</v>
      </c>
      <c r="E691" s="46" t="s">
        <v>384</v>
      </c>
      <c r="F691" s="46" t="s">
        <v>137</v>
      </c>
      <c r="G691" s="47"/>
      <c r="H691" s="48"/>
      <c r="I691" s="52">
        <f t="shared" si="106"/>
        <v>100</v>
      </c>
      <c r="J691" s="52">
        <f t="shared" si="106"/>
        <v>0</v>
      </c>
      <c r="K691" s="52">
        <f t="shared" si="104"/>
        <v>100</v>
      </c>
      <c r="L691" s="125"/>
      <c r="M691" s="125"/>
      <c r="N691" s="151"/>
      <c r="O691" s="146"/>
    </row>
    <row r="692" spans="1:15" ht="18">
      <c r="A692" s="169" t="s">
        <v>120</v>
      </c>
      <c r="B692" s="47" t="s">
        <v>7</v>
      </c>
      <c r="C692" s="47" t="s">
        <v>75</v>
      </c>
      <c r="D692" s="47" t="s">
        <v>71</v>
      </c>
      <c r="E692" s="47" t="s">
        <v>384</v>
      </c>
      <c r="F692" s="47" t="s">
        <v>137</v>
      </c>
      <c r="G692" s="47" t="s">
        <v>105</v>
      </c>
      <c r="H692" s="48"/>
      <c r="I692" s="54">
        <v>100</v>
      </c>
      <c r="J692" s="54">
        <v>0</v>
      </c>
      <c r="K692" s="54">
        <f t="shared" si="104"/>
        <v>100</v>
      </c>
      <c r="L692" s="125"/>
      <c r="M692" s="125"/>
      <c r="N692" s="151"/>
      <c r="O692" s="146"/>
    </row>
    <row r="693" spans="1:15" ht="60">
      <c r="A693" s="71" t="s">
        <v>185</v>
      </c>
      <c r="B693" s="46" t="s">
        <v>7</v>
      </c>
      <c r="C693" s="46" t="s">
        <v>75</v>
      </c>
      <c r="D693" s="46" t="s">
        <v>71</v>
      </c>
      <c r="E693" s="46" t="s">
        <v>372</v>
      </c>
      <c r="F693" s="46"/>
      <c r="G693" s="46"/>
      <c r="H693" s="48"/>
      <c r="I693" s="52">
        <f aca="true" t="shared" si="107" ref="I693:J697">I694</f>
        <v>9100</v>
      </c>
      <c r="J693" s="52">
        <f t="shared" si="107"/>
        <v>0</v>
      </c>
      <c r="K693" s="52">
        <f t="shared" si="104"/>
        <v>9100</v>
      </c>
      <c r="L693" s="125"/>
      <c r="M693" s="125"/>
      <c r="N693" s="151"/>
      <c r="O693" s="146"/>
    </row>
    <row r="694" spans="1:15" ht="45">
      <c r="A694" s="71" t="s">
        <v>373</v>
      </c>
      <c r="B694" s="46" t="s">
        <v>7</v>
      </c>
      <c r="C694" s="46" t="s">
        <v>75</v>
      </c>
      <c r="D694" s="46" t="s">
        <v>71</v>
      </c>
      <c r="E694" s="46" t="s">
        <v>374</v>
      </c>
      <c r="F694" s="46"/>
      <c r="G694" s="46"/>
      <c r="H694" s="48"/>
      <c r="I694" s="52">
        <f t="shared" si="107"/>
        <v>9100</v>
      </c>
      <c r="J694" s="52">
        <f t="shared" si="107"/>
        <v>0</v>
      </c>
      <c r="K694" s="52">
        <f t="shared" si="104"/>
        <v>9100</v>
      </c>
      <c r="L694" s="125"/>
      <c r="M694" s="125"/>
      <c r="N694" s="151"/>
      <c r="O694" s="146"/>
    </row>
    <row r="695" spans="1:15" ht="18">
      <c r="A695" s="71" t="s">
        <v>301</v>
      </c>
      <c r="B695" s="46" t="s">
        <v>7</v>
      </c>
      <c r="C695" s="46" t="s">
        <v>75</v>
      </c>
      <c r="D695" s="46" t="s">
        <v>71</v>
      </c>
      <c r="E695" s="46" t="s">
        <v>375</v>
      </c>
      <c r="F695" s="46"/>
      <c r="G695" s="46"/>
      <c r="H695" s="48"/>
      <c r="I695" s="52">
        <f t="shared" si="107"/>
        <v>9100</v>
      </c>
      <c r="J695" s="52">
        <f t="shared" si="107"/>
        <v>0</v>
      </c>
      <c r="K695" s="52">
        <f t="shared" si="104"/>
        <v>9100</v>
      </c>
      <c r="L695" s="125"/>
      <c r="M695" s="125"/>
      <c r="N695" s="151"/>
      <c r="O695" s="146"/>
    </row>
    <row r="696" spans="1:15" ht="30">
      <c r="A696" s="161" t="s">
        <v>134</v>
      </c>
      <c r="B696" s="46" t="s">
        <v>7</v>
      </c>
      <c r="C696" s="46" t="s">
        <v>75</v>
      </c>
      <c r="D696" s="46" t="s">
        <v>71</v>
      </c>
      <c r="E696" s="46" t="s">
        <v>375</v>
      </c>
      <c r="F696" s="46" t="s">
        <v>135</v>
      </c>
      <c r="G696" s="46"/>
      <c r="H696" s="48"/>
      <c r="I696" s="52">
        <f t="shared" si="107"/>
        <v>9100</v>
      </c>
      <c r="J696" s="52">
        <f t="shared" si="107"/>
        <v>0</v>
      </c>
      <c r="K696" s="52">
        <f t="shared" si="104"/>
        <v>9100</v>
      </c>
      <c r="L696" s="125"/>
      <c r="M696" s="125"/>
      <c r="N696" s="151"/>
      <c r="O696" s="146"/>
    </row>
    <row r="697" spans="1:15" ht="30">
      <c r="A697" s="71" t="s">
        <v>138</v>
      </c>
      <c r="B697" s="46" t="s">
        <v>7</v>
      </c>
      <c r="C697" s="46" t="s">
        <v>75</v>
      </c>
      <c r="D697" s="46" t="s">
        <v>71</v>
      </c>
      <c r="E697" s="46" t="s">
        <v>375</v>
      </c>
      <c r="F697" s="46" t="s">
        <v>137</v>
      </c>
      <c r="G697" s="46"/>
      <c r="H697" s="48"/>
      <c r="I697" s="52">
        <f t="shared" si="107"/>
        <v>9100</v>
      </c>
      <c r="J697" s="52">
        <f t="shared" si="107"/>
        <v>0</v>
      </c>
      <c r="K697" s="52">
        <f t="shared" si="104"/>
        <v>9100</v>
      </c>
      <c r="L697" s="125"/>
      <c r="M697" s="125"/>
      <c r="N697" s="151"/>
      <c r="O697" s="146"/>
    </row>
    <row r="698" spans="1:15" ht="18">
      <c r="A698" s="169" t="s">
        <v>120</v>
      </c>
      <c r="B698" s="47" t="s">
        <v>7</v>
      </c>
      <c r="C698" s="47" t="s">
        <v>75</v>
      </c>
      <c r="D698" s="47" t="s">
        <v>71</v>
      </c>
      <c r="E698" s="47" t="s">
        <v>375</v>
      </c>
      <c r="F698" s="47" t="s">
        <v>137</v>
      </c>
      <c r="G698" s="47" t="s">
        <v>105</v>
      </c>
      <c r="H698" s="48"/>
      <c r="I698" s="54">
        <v>9100</v>
      </c>
      <c r="J698" s="54">
        <v>0</v>
      </c>
      <c r="K698" s="54">
        <f t="shared" si="104"/>
        <v>9100</v>
      </c>
      <c r="L698" s="125"/>
      <c r="M698" s="125"/>
      <c r="N698" s="151"/>
      <c r="O698" s="146"/>
    </row>
    <row r="699" spans="1:15" ht="60">
      <c r="A699" s="80" t="s">
        <v>438</v>
      </c>
      <c r="B699" s="46" t="s">
        <v>7</v>
      </c>
      <c r="C699" s="46" t="s">
        <v>75</v>
      </c>
      <c r="D699" s="46" t="s">
        <v>71</v>
      </c>
      <c r="E699" s="46" t="s">
        <v>13</v>
      </c>
      <c r="F699" s="46"/>
      <c r="G699" s="46"/>
      <c r="H699" s="48"/>
      <c r="I699" s="52">
        <f>I700</f>
        <v>183.6</v>
      </c>
      <c r="J699" s="52">
        <f>J700</f>
        <v>12983.1</v>
      </c>
      <c r="K699" s="52">
        <f t="shared" si="104"/>
        <v>13166.7</v>
      </c>
      <c r="L699" s="125"/>
      <c r="M699" s="125"/>
      <c r="N699" s="151"/>
      <c r="O699" s="146"/>
    </row>
    <row r="700" spans="1:15" ht="75">
      <c r="A700" s="71" t="s">
        <v>14</v>
      </c>
      <c r="B700" s="46" t="s">
        <v>7</v>
      </c>
      <c r="C700" s="46" t="s">
        <v>75</v>
      </c>
      <c r="D700" s="46" t="s">
        <v>71</v>
      </c>
      <c r="E700" s="46" t="s">
        <v>15</v>
      </c>
      <c r="F700" s="46"/>
      <c r="G700" s="46"/>
      <c r="H700" s="48"/>
      <c r="I700" s="52">
        <f>I705+I701</f>
        <v>183.6</v>
      </c>
      <c r="J700" s="52">
        <f>J705+J701</f>
        <v>12983.1</v>
      </c>
      <c r="K700" s="52">
        <f t="shared" si="104"/>
        <v>13166.7</v>
      </c>
      <c r="L700" s="125"/>
      <c r="M700" s="125"/>
      <c r="N700" s="151"/>
      <c r="O700" s="146"/>
    </row>
    <row r="701" spans="1:15" ht="18">
      <c r="A701" s="71" t="s">
        <v>301</v>
      </c>
      <c r="B701" s="46" t="s">
        <v>7</v>
      </c>
      <c r="C701" s="46" t="s">
        <v>75</v>
      </c>
      <c r="D701" s="46" t="s">
        <v>71</v>
      </c>
      <c r="E701" s="46" t="s">
        <v>523</v>
      </c>
      <c r="F701" s="46"/>
      <c r="G701" s="46"/>
      <c r="H701" s="48"/>
      <c r="I701" s="52">
        <f aca="true" t="shared" si="108" ref="I701:J703">I702</f>
        <v>0</v>
      </c>
      <c r="J701" s="52">
        <f t="shared" si="108"/>
        <v>12983.1</v>
      </c>
      <c r="K701" s="54">
        <f>I701+J701</f>
        <v>12983.1</v>
      </c>
      <c r="L701" s="125"/>
      <c r="M701" s="125"/>
      <c r="N701" s="151"/>
      <c r="O701" s="146"/>
    </row>
    <row r="702" spans="1:15" ht="30">
      <c r="A702" s="161" t="s">
        <v>134</v>
      </c>
      <c r="B702" s="46" t="s">
        <v>7</v>
      </c>
      <c r="C702" s="46" t="s">
        <v>75</v>
      </c>
      <c r="D702" s="46" t="s">
        <v>71</v>
      </c>
      <c r="E702" s="46" t="s">
        <v>524</v>
      </c>
      <c r="F702" s="46" t="s">
        <v>135</v>
      </c>
      <c r="G702" s="46"/>
      <c r="H702" s="48"/>
      <c r="I702" s="52">
        <f t="shared" si="108"/>
        <v>0</v>
      </c>
      <c r="J702" s="52">
        <f t="shared" si="108"/>
        <v>12983.1</v>
      </c>
      <c r="K702" s="54">
        <f>I702+J702</f>
        <v>12983.1</v>
      </c>
      <c r="L702" s="125"/>
      <c r="M702" s="125"/>
      <c r="N702" s="151"/>
      <c r="O702" s="146"/>
    </row>
    <row r="703" spans="1:15" ht="30">
      <c r="A703" s="71" t="s">
        <v>138</v>
      </c>
      <c r="B703" s="46" t="s">
        <v>7</v>
      </c>
      <c r="C703" s="46" t="s">
        <v>75</v>
      </c>
      <c r="D703" s="46" t="s">
        <v>71</v>
      </c>
      <c r="E703" s="46" t="s">
        <v>523</v>
      </c>
      <c r="F703" s="46" t="s">
        <v>137</v>
      </c>
      <c r="G703" s="46"/>
      <c r="H703" s="48"/>
      <c r="I703" s="52">
        <f t="shared" si="108"/>
        <v>0</v>
      </c>
      <c r="J703" s="52">
        <f t="shared" si="108"/>
        <v>12983.1</v>
      </c>
      <c r="K703" s="54">
        <f>I703+J703</f>
        <v>12983.1</v>
      </c>
      <c r="L703" s="125"/>
      <c r="M703" s="125"/>
      <c r="N703" s="151"/>
      <c r="O703" s="146"/>
    </row>
    <row r="704" spans="1:15" ht="18">
      <c r="A704" s="169" t="s">
        <v>121</v>
      </c>
      <c r="B704" s="47" t="s">
        <v>7</v>
      </c>
      <c r="C704" s="47" t="s">
        <v>75</v>
      </c>
      <c r="D704" s="47" t="s">
        <v>71</v>
      </c>
      <c r="E704" s="47" t="s">
        <v>523</v>
      </c>
      <c r="F704" s="47" t="s">
        <v>137</v>
      </c>
      <c r="G704" s="47" t="s">
        <v>106</v>
      </c>
      <c r="H704" s="48"/>
      <c r="I704" s="54">
        <v>0</v>
      </c>
      <c r="J704" s="54">
        <v>12983.1</v>
      </c>
      <c r="K704" s="54">
        <f>I704+J704</f>
        <v>12983.1</v>
      </c>
      <c r="L704" s="125"/>
      <c r="M704" s="125"/>
      <c r="N704" s="151"/>
      <c r="O704" s="146"/>
    </row>
    <row r="705" spans="1:15" ht="18">
      <c r="A705" s="71" t="s">
        <v>301</v>
      </c>
      <c r="B705" s="46" t="s">
        <v>7</v>
      </c>
      <c r="C705" s="46" t="s">
        <v>75</v>
      </c>
      <c r="D705" s="46" t="s">
        <v>71</v>
      </c>
      <c r="E705" s="46" t="s">
        <v>16</v>
      </c>
      <c r="F705" s="46"/>
      <c r="G705" s="46"/>
      <c r="H705" s="48"/>
      <c r="I705" s="52">
        <f aca="true" t="shared" si="109" ref="I705:J707">I706</f>
        <v>183.6</v>
      </c>
      <c r="J705" s="52">
        <f t="shared" si="109"/>
        <v>0</v>
      </c>
      <c r="K705" s="52">
        <f t="shared" si="104"/>
        <v>183.6</v>
      </c>
      <c r="L705" s="125"/>
      <c r="M705" s="125"/>
      <c r="N705" s="151"/>
      <c r="O705" s="146"/>
    </row>
    <row r="706" spans="1:15" ht="30">
      <c r="A706" s="161" t="s">
        <v>134</v>
      </c>
      <c r="B706" s="46" t="s">
        <v>7</v>
      </c>
      <c r="C706" s="46" t="s">
        <v>75</v>
      </c>
      <c r="D706" s="46" t="s">
        <v>71</v>
      </c>
      <c r="E706" s="46" t="s">
        <v>16</v>
      </c>
      <c r="F706" s="46" t="s">
        <v>135</v>
      </c>
      <c r="G706" s="46"/>
      <c r="H706" s="48"/>
      <c r="I706" s="52">
        <f t="shared" si="109"/>
        <v>183.6</v>
      </c>
      <c r="J706" s="52">
        <f t="shared" si="109"/>
        <v>0</v>
      </c>
      <c r="K706" s="52">
        <f t="shared" si="104"/>
        <v>183.6</v>
      </c>
      <c r="L706" s="125"/>
      <c r="M706" s="125"/>
      <c r="N706" s="151"/>
      <c r="O706" s="146"/>
    </row>
    <row r="707" spans="1:15" ht="30">
      <c r="A707" s="71" t="s">
        <v>138</v>
      </c>
      <c r="B707" s="46" t="s">
        <v>7</v>
      </c>
      <c r="C707" s="46" t="s">
        <v>75</v>
      </c>
      <c r="D707" s="46" t="s">
        <v>71</v>
      </c>
      <c r="E707" s="46" t="s">
        <v>16</v>
      </c>
      <c r="F707" s="46" t="s">
        <v>137</v>
      </c>
      <c r="G707" s="46"/>
      <c r="H707" s="48"/>
      <c r="I707" s="52">
        <f t="shared" si="109"/>
        <v>183.6</v>
      </c>
      <c r="J707" s="52">
        <f t="shared" si="109"/>
        <v>0</v>
      </c>
      <c r="K707" s="52">
        <f t="shared" si="104"/>
        <v>183.6</v>
      </c>
      <c r="L707" s="125"/>
      <c r="M707" s="125"/>
      <c r="N707" s="151"/>
      <c r="O707" s="146"/>
    </row>
    <row r="708" spans="1:15" ht="18">
      <c r="A708" s="169" t="s">
        <v>120</v>
      </c>
      <c r="B708" s="47" t="s">
        <v>7</v>
      </c>
      <c r="C708" s="47" t="s">
        <v>75</v>
      </c>
      <c r="D708" s="47" t="s">
        <v>71</v>
      </c>
      <c r="E708" s="47" t="s">
        <v>16</v>
      </c>
      <c r="F708" s="47" t="s">
        <v>137</v>
      </c>
      <c r="G708" s="47" t="s">
        <v>105</v>
      </c>
      <c r="H708" s="48"/>
      <c r="I708" s="54">
        <v>183.6</v>
      </c>
      <c r="J708" s="54">
        <v>0</v>
      </c>
      <c r="K708" s="54">
        <f t="shared" si="104"/>
        <v>183.6</v>
      </c>
      <c r="L708" s="125"/>
      <c r="M708" s="125"/>
      <c r="N708" s="151"/>
      <c r="O708" s="146"/>
    </row>
    <row r="709" spans="1:15" ht="27.75" customHeight="1">
      <c r="A709" s="168" t="s">
        <v>272</v>
      </c>
      <c r="B709" s="48" t="s">
        <v>7</v>
      </c>
      <c r="C709" s="48" t="s">
        <v>75</v>
      </c>
      <c r="D709" s="48" t="s">
        <v>75</v>
      </c>
      <c r="E709" s="48"/>
      <c r="F709" s="48"/>
      <c r="G709" s="48"/>
      <c r="H709" s="48"/>
      <c r="I709" s="49">
        <f>I710</f>
        <v>5329.2</v>
      </c>
      <c r="J709" s="49">
        <f>J710</f>
        <v>10.8</v>
      </c>
      <c r="K709" s="49">
        <f t="shared" si="104"/>
        <v>5340</v>
      </c>
      <c r="L709" s="125"/>
      <c r="M709" s="125"/>
      <c r="N709" s="151"/>
      <c r="O709" s="146"/>
    </row>
    <row r="710" spans="1:15" ht="30">
      <c r="A710" s="161" t="s">
        <v>40</v>
      </c>
      <c r="B710" s="46" t="s">
        <v>7</v>
      </c>
      <c r="C710" s="46" t="s">
        <v>75</v>
      </c>
      <c r="D710" s="46" t="s">
        <v>75</v>
      </c>
      <c r="E710" s="46" t="s">
        <v>273</v>
      </c>
      <c r="F710" s="46"/>
      <c r="G710" s="46"/>
      <c r="H710" s="46"/>
      <c r="I710" s="52">
        <f>I711</f>
        <v>5329.2</v>
      </c>
      <c r="J710" s="52">
        <f>J711</f>
        <v>10.8</v>
      </c>
      <c r="K710" s="52">
        <f t="shared" si="104"/>
        <v>5340</v>
      </c>
      <c r="L710" s="125"/>
      <c r="M710" s="125"/>
      <c r="N710" s="151"/>
      <c r="O710" s="146"/>
    </row>
    <row r="711" spans="1:15" ht="45">
      <c r="A711" s="161" t="s">
        <v>131</v>
      </c>
      <c r="B711" s="46" t="s">
        <v>7</v>
      </c>
      <c r="C711" s="46" t="s">
        <v>75</v>
      </c>
      <c r="D711" s="46" t="s">
        <v>75</v>
      </c>
      <c r="E711" s="46" t="s">
        <v>274</v>
      </c>
      <c r="F711" s="46"/>
      <c r="G711" s="46"/>
      <c r="H711" s="46"/>
      <c r="I711" s="51">
        <f>I713+I715</f>
        <v>5329.2</v>
      </c>
      <c r="J711" s="51">
        <f>J713+J715</f>
        <v>10.8</v>
      </c>
      <c r="K711" s="52">
        <f t="shared" si="104"/>
        <v>5340</v>
      </c>
      <c r="L711" s="125"/>
      <c r="M711" s="125"/>
      <c r="N711" s="145"/>
      <c r="O711" s="144"/>
    </row>
    <row r="712" spans="1:15" ht="90">
      <c r="A712" s="161" t="s">
        <v>257</v>
      </c>
      <c r="B712" s="46" t="s">
        <v>7</v>
      </c>
      <c r="C712" s="46" t="s">
        <v>75</v>
      </c>
      <c r="D712" s="46" t="s">
        <v>75</v>
      </c>
      <c r="E712" s="46" t="s">
        <v>274</v>
      </c>
      <c r="F712" s="46" t="s">
        <v>132</v>
      </c>
      <c r="G712" s="46"/>
      <c r="H712" s="46"/>
      <c r="I712" s="52">
        <f>I713</f>
        <v>5199.9</v>
      </c>
      <c r="J712" s="52">
        <f>J713</f>
        <v>0</v>
      </c>
      <c r="K712" s="52">
        <f t="shared" si="104"/>
        <v>5199.9</v>
      </c>
      <c r="L712" s="125"/>
      <c r="M712" s="125"/>
      <c r="N712" s="145"/>
      <c r="O712" s="144"/>
    </row>
    <row r="713" spans="1:15" ht="30">
      <c r="A713" s="161" t="s">
        <v>136</v>
      </c>
      <c r="B713" s="46" t="s">
        <v>7</v>
      </c>
      <c r="C713" s="46" t="s">
        <v>75</v>
      </c>
      <c r="D713" s="46" t="s">
        <v>75</v>
      </c>
      <c r="E713" s="46" t="s">
        <v>274</v>
      </c>
      <c r="F713" s="46" t="s">
        <v>133</v>
      </c>
      <c r="G713" s="46"/>
      <c r="H713" s="46"/>
      <c r="I713" s="52">
        <f>I714</f>
        <v>5199.9</v>
      </c>
      <c r="J713" s="52">
        <f>J714</f>
        <v>0</v>
      </c>
      <c r="K713" s="52">
        <f t="shared" si="104"/>
        <v>5199.9</v>
      </c>
      <c r="L713" s="125"/>
      <c r="M713" s="125"/>
      <c r="N713" s="145"/>
      <c r="O713" s="144"/>
    </row>
    <row r="714" spans="1:15" ht="18">
      <c r="A714" s="72" t="s">
        <v>120</v>
      </c>
      <c r="B714" s="47" t="s">
        <v>7</v>
      </c>
      <c r="C714" s="46" t="s">
        <v>75</v>
      </c>
      <c r="D714" s="46" t="s">
        <v>75</v>
      </c>
      <c r="E714" s="47" t="s">
        <v>274</v>
      </c>
      <c r="F714" s="47" t="s">
        <v>133</v>
      </c>
      <c r="G714" s="47" t="s">
        <v>105</v>
      </c>
      <c r="H714" s="47"/>
      <c r="I714" s="53">
        <v>5199.9</v>
      </c>
      <c r="J714" s="53">
        <v>0</v>
      </c>
      <c r="K714" s="54">
        <f t="shared" si="104"/>
        <v>5199.9</v>
      </c>
      <c r="L714" s="125"/>
      <c r="M714" s="125"/>
      <c r="N714" s="145"/>
      <c r="O714" s="144"/>
    </row>
    <row r="715" spans="1:15" ht="30">
      <c r="A715" s="161" t="s">
        <v>134</v>
      </c>
      <c r="B715" s="46" t="s">
        <v>7</v>
      </c>
      <c r="C715" s="46" t="s">
        <v>75</v>
      </c>
      <c r="D715" s="46" t="s">
        <v>75</v>
      </c>
      <c r="E715" s="46" t="s">
        <v>274</v>
      </c>
      <c r="F715" s="46" t="s">
        <v>135</v>
      </c>
      <c r="G715" s="46"/>
      <c r="H715" s="46"/>
      <c r="I715" s="52">
        <f>I716</f>
        <v>129.3</v>
      </c>
      <c r="J715" s="52">
        <f>J716</f>
        <v>10.8</v>
      </c>
      <c r="K715" s="52">
        <f t="shared" si="104"/>
        <v>140.10000000000002</v>
      </c>
      <c r="L715" s="125"/>
      <c r="M715" s="125"/>
      <c r="N715" s="145"/>
      <c r="O715" s="144"/>
    </row>
    <row r="716" spans="1:15" ht="30">
      <c r="A716" s="71" t="s">
        <v>138</v>
      </c>
      <c r="B716" s="46" t="s">
        <v>7</v>
      </c>
      <c r="C716" s="46" t="s">
        <v>75</v>
      </c>
      <c r="D716" s="46" t="s">
        <v>75</v>
      </c>
      <c r="E716" s="46" t="s">
        <v>274</v>
      </c>
      <c r="F716" s="46" t="s">
        <v>137</v>
      </c>
      <c r="G716" s="46"/>
      <c r="H716" s="46"/>
      <c r="I716" s="52">
        <f>I717</f>
        <v>129.3</v>
      </c>
      <c r="J716" s="52">
        <f>J717</f>
        <v>10.8</v>
      </c>
      <c r="K716" s="52">
        <f t="shared" si="104"/>
        <v>140.10000000000002</v>
      </c>
      <c r="L716" s="125"/>
      <c r="M716" s="125"/>
      <c r="N716" s="126"/>
      <c r="O716" s="146"/>
    </row>
    <row r="717" spans="1:15" ht="18">
      <c r="A717" s="72" t="s">
        <v>120</v>
      </c>
      <c r="B717" s="47" t="s">
        <v>7</v>
      </c>
      <c r="C717" s="46" t="s">
        <v>75</v>
      </c>
      <c r="D717" s="46" t="s">
        <v>75</v>
      </c>
      <c r="E717" s="47" t="s">
        <v>274</v>
      </c>
      <c r="F717" s="47" t="s">
        <v>137</v>
      </c>
      <c r="G717" s="47" t="s">
        <v>105</v>
      </c>
      <c r="H717" s="47"/>
      <c r="I717" s="54">
        <v>129.3</v>
      </c>
      <c r="J717" s="54">
        <v>10.8</v>
      </c>
      <c r="K717" s="54">
        <f t="shared" si="104"/>
        <v>140.10000000000002</v>
      </c>
      <c r="L717" s="125"/>
      <c r="M717" s="125"/>
      <c r="N717" s="126"/>
      <c r="O717" s="146"/>
    </row>
    <row r="718" spans="1:15" ht="57.75">
      <c r="A718" s="76" t="s">
        <v>180</v>
      </c>
      <c r="B718" s="48" t="s">
        <v>420</v>
      </c>
      <c r="C718" s="46"/>
      <c r="D718" s="46"/>
      <c r="E718" s="46"/>
      <c r="F718" s="46"/>
      <c r="G718" s="46"/>
      <c r="H718" s="46"/>
      <c r="I718" s="49">
        <f>I721+I816+I922</f>
        <v>73920.3</v>
      </c>
      <c r="J718" s="49">
        <f>J721+J816+J922</f>
        <v>1206</v>
      </c>
      <c r="K718" s="49">
        <f aca="true" t="shared" si="110" ref="K718:K766">I718+J718</f>
        <v>75126.3</v>
      </c>
      <c r="L718" s="125"/>
      <c r="M718" s="125"/>
      <c r="N718" s="123"/>
      <c r="O718" s="146"/>
    </row>
    <row r="719" spans="1:15" ht="18">
      <c r="A719" s="168" t="s">
        <v>120</v>
      </c>
      <c r="B719" s="48" t="s">
        <v>420</v>
      </c>
      <c r="C719" s="48"/>
      <c r="D719" s="48"/>
      <c r="E719" s="48"/>
      <c r="F719" s="48"/>
      <c r="G719" s="48" t="s">
        <v>105</v>
      </c>
      <c r="H719" s="46"/>
      <c r="I719" s="49">
        <f>I738+I749+I760+I768+I773+I778+I783+I789+I794+I799+I804+I810+I815+I833+I838+I843+I858+I868+I878+I881+I886+I892+I901+I904+I907+I915+I918+I921+I933+I943+I936+I895+I826+I930+I938+I854+I864+I745+I734+I756+I911+I874+I884+I848</f>
        <v>73421.30000000002</v>
      </c>
      <c r="J719" s="49">
        <f>J738+J749+J760+J768+J773+J778+J783+J789+J794+J799+J804+J810+J815+J833+J838+J843+J858+J868+J878+J881+J886+J892+J901+J904+J907+J915+J918+J921+J933+J943+J936+J895+J826+J930+J938+J854+J864+J745+J734+J756+J911+J874+J884+J848</f>
        <v>1206</v>
      </c>
      <c r="K719" s="49">
        <f t="shared" si="110"/>
        <v>74627.30000000002</v>
      </c>
      <c r="L719" s="125"/>
      <c r="M719" s="125"/>
      <c r="N719" s="123"/>
      <c r="O719" s="146"/>
    </row>
    <row r="720" spans="1:15" ht="18">
      <c r="A720" s="168" t="s">
        <v>121</v>
      </c>
      <c r="B720" s="48" t="s">
        <v>420</v>
      </c>
      <c r="C720" s="48"/>
      <c r="D720" s="48"/>
      <c r="E720" s="48"/>
      <c r="F720" s="48"/>
      <c r="G720" s="48" t="s">
        <v>106</v>
      </c>
      <c r="H720" s="46"/>
      <c r="I720" s="49">
        <f>I727+I822</f>
        <v>499</v>
      </c>
      <c r="J720" s="49">
        <f>J727+J822</f>
        <v>0</v>
      </c>
      <c r="K720" s="49">
        <f t="shared" si="110"/>
        <v>499</v>
      </c>
      <c r="L720" s="125"/>
      <c r="M720" s="125"/>
      <c r="N720" s="123"/>
      <c r="O720" s="146"/>
    </row>
    <row r="721" spans="1:15" ht="18">
      <c r="A721" s="168" t="s">
        <v>61</v>
      </c>
      <c r="B721" s="48" t="s">
        <v>420</v>
      </c>
      <c r="C721" s="48" t="s">
        <v>77</v>
      </c>
      <c r="D721" s="46"/>
      <c r="E721" s="46"/>
      <c r="F721" s="46"/>
      <c r="G721" s="46"/>
      <c r="H721" s="46"/>
      <c r="I721" s="49">
        <f>I722+I761</f>
        <v>39803</v>
      </c>
      <c r="J721" s="49">
        <f>J722+J761</f>
        <v>3.1</v>
      </c>
      <c r="K721" s="49">
        <f t="shared" si="110"/>
        <v>39806.1</v>
      </c>
      <c r="L721" s="125"/>
      <c r="M721" s="125"/>
      <c r="N721" s="151"/>
      <c r="O721" s="146"/>
    </row>
    <row r="722" spans="1:15" ht="21" customHeight="1">
      <c r="A722" s="168" t="s">
        <v>431</v>
      </c>
      <c r="B722" s="48" t="s">
        <v>420</v>
      </c>
      <c r="C722" s="48" t="s">
        <v>77</v>
      </c>
      <c r="D722" s="48" t="s">
        <v>71</v>
      </c>
      <c r="E722" s="48"/>
      <c r="F722" s="48"/>
      <c r="G722" s="48"/>
      <c r="H722" s="46"/>
      <c r="I722" s="49">
        <f>I728+I739+I750+I723</f>
        <v>39573</v>
      </c>
      <c r="J722" s="49">
        <f>J728+J739+J750+J723</f>
        <v>3.1</v>
      </c>
      <c r="K722" s="49">
        <f t="shared" si="110"/>
        <v>39576.1</v>
      </c>
      <c r="L722" s="125"/>
      <c r="M722" s="125"/>
      <c r="N722" s="123"/>
      <c r="O722" s="146"/>
    </row>
    <row r="723" spans="1:15" ht="30">
      <c r="A723" s="161" t="s">
        <v>40</v>
      </c>
      <c r="B723" s="46" t="s">
        <v>420</v>
      </c>
      <c r="C723" s="46" t="s">
        <v>77</v>
      </c>
      <c r="D723" s="46" t="s">
        <v>71</v>
      </c>
      <c r="E723" s="46" t="s">
        <v>273</v>
      </c>
      <c r="F723" s="48"/>
      <c r="G723" s="48"/>
      <c r="H723" s="46"/>
      <c r="I723" s="52">
        <f aca="true" t="shared" si="111" ref="I723:K726">I724</f>
        <v>99</v>
      </c>
      <c r="J723" s="52">
        <f t="shared" si="111"/>
        <v>0</v>
      </c>
      <c r="K723" s="52">
        <f t="shared" si="111"/>
        <v>99</v>
      </c>
      <c r="L723" s="125"/>
      <c r="M723" s="125"/>
      <c r="N723" s="123"/>
      <c r="O723" s="146"/>
    </row>
    <row r="724" spans="1:15" ht="90">
      <c r="A724" s="161" t="s">
        <v>485</v>
      </c>
      <c r="B724" s="46" t="s">
        <v>420</v>
      </c>
      <c r="C724" s="46" t="s">
        <v>77</v>
      </c>
      <c r="D724" s="46" t="s">
        <v>71</v>
      </c>
      <c r="E724" s="46" t="s">
        <v>481</v>
      </c>
      <c r="F724" s="162"/>
      <c r="G724" s="162"/>
      <c r="H724" s="46"/>
      <c r="I724" s="52">
        <f t="shared" si="111"/>
        <v>99</v>
      </c>
      <c r="J724" s="52">
        <f t="shared" si="111"/>
        <v>0</v>
      </c>
      <c r="K724" s="52">
        <f t="shared" si="111"/>
        <v>99</v>
      </c>
      <c r="L724" s="125"/>
      <c r="M724" s="125"/>
      <c r="N724" s="123"/>
      <c r="O724" s="146"/>
    </row>
    <row r="725" spans="1:15" ht="45">
      <c r="A725" s="171" t="s">
        <v>141</v>
      </c>
      <c r="B725" s="46" t="s">
        <v>420</v>
      </c>
      <c r="C725" s="46" t="s">
        <v>77</v>
      </c>
      <c r="D725" s="46" t="s">
        <v>71</v>
      </c>
      <c r="E725" s="46" t="s">
        <v>481</v>
      </c>
      <c r="F725" s="192">
        <v>600</v>
      </c>
      <c r="G725" s="46"/>
      <c r="H725" s="46"/>
      <c r="I725" s="52">
        <f t="shared" si="111"/>
        <v>99</v>
      </c>
      <c r="J725" s="52">
        <f t="shared" si="111"/>
        <v>0</v>
      </c>
      <c r="K725" s="52">
        <f t="shared" si="111"/>
        <v>99</v>
      </c>
      <c r="L725" s="125"/>
      <c r="M725" s="125"/>
      <c r="N725" s="123"/>
      <c r="O725" s="146"/>
    </row>
    <row r="726" spans="1:15" ht="18">
      <c r="A726" s="171" t="s">
        <v>143</v>
      </c>
      <c r="B726" s="46" t="s">
        <v>420</v>
      </c>
      <c r="C726" s="46" t="s">
        <v>77</v>
      </c>
      <c r="D726" s="46" t="s">
        <v>71</v>
      </c>
      <c r="E726" s="46" t="s">
        <v>481</v>
      </c>
      <c r="F726" s="46" t="s">
        <v>142</v>
      </c>
      <c r="G726" s="46"/>
      <c r="H726" s="46"/>
      <c r="I726" s="52">
        <f t="shared" si="111"/>
        <v>99</v>
      </c>
      <c r="J726" s="52">
        <f t="shared" si="111"/>
        <v>0</v>
      </c>
      <c r="K726" s="52">
        <f t="shared" si="111"/>
        <v>99</v>
      </c>
      <c r="L726" s="125"/>
      <c r="M726" s="125"/>
      <c r="N726" s="123"/>
      <c r="O726" s="146"/>
    </row>
    <row r="727" spans="1:15" ht="18">
      <c r="A727" s="72" t="s">
        <v>121</v>
      </c>
      <c r="B727" s="47" t="s">
        <v>420</v>
      </c>
      <c r="C727" s="47" t="s">
        <v>77</v>
      </c>
      <c r="D727" s="47" t="s">
        <v>71</v>
      </c>
      <c r="E727" s="47" t="s">
        <v>481</v>
      </c>
      <c r="F727" s="47" t="s">
        <v>142</v>
      </c>
      <c r="G727" s="47" t="s">
        <v>106</v>
      </c>
      <c r="H727" s="46"/>
      <c r="I727" s="54">
        <v>99</v>
      </c>
      <c r="J727" s="54">
        <v>0</v>
      </c>
      <c r="K727" s="54">
        <f>I727+J727</f>
        <v>99</v>
      </c>
      <c r="L727" s="125"/>
      <c r="M727" s="125"/>
      <c r="N727" s="123"/>
      <c r="O727" s="146"/>
    </row>
    <row r="728" spans="1:15" ht="45">
      <c r="A728" s="161" t="s">
        <v>182</v>
      </c>
      <c r="B728" s="46" t="s">
        <v>420</v>
      </c>
      <c r="C728" s="46" t="s">
        <v>77</v>
      </c>
      <c r="D728" s="46" t="s">
        <v>71</v>
      </c>
      <c r="E728" s="46" t="s">
        <v>279</v>
      </c>
      <c r="F728" s="46"/>
      <c r="G728" s="46"/>
      <c r="H728" s="46"/>
      <c r="I728" s="52">
        <f aca="true" t="shared" si="112" ref="I728:J737">I729</f>
        <v>7389</v>
      </c>
      <c r="J728" s="52">
        <f t="shared" si="112"/>
        <v>0</v>
      </c>
      <c r="K728" s="52">
        <f t="shared" si="110"/>
        <v>7389</v>
      </c>
      <c r="L728" s="125"/>
      <c r="M728" s="125"/>
      <c r="N728" s="123"/>
      <c r="O728" s="146"/>
    </row>
    <row r="729" spans="1:15" ht="60">
      <c r="A729" s="71" t="s">
        <v>167</v>
      </c>
      <c r="B729" s="46" t="s">
        <v>420</v>
      </c>
      <c r="C729" s="46" t="s">
        <v>77</v>
      </c>
      <c r="D729" s="46" t="s">
        <v>71</v>
      </c>
      <c r="E729" s="46" t="s">
        <v>259</v>
      </c>
      <c r="F729" s="46"/>
      <c r="G729" s="46"/>
      <c r="H729" s="46"/>
      <c r="I729" s="52">
        <f t="shared" si="112"/>
        <v>7389</v>
      </c>
      <c r="J729" s="52">
        <f t="shared" si="112"/>
        <v>0</v>
      </c>
      <c r="K729" s="52">
        <f t="shared" si="110"/>
        <v>7389</v>
      </c>
      <c r="L729" s="125"/>
      <c r="M729" s="125"/>
      <c r="N729" s="123"/>
      <c r="O729" s="146"/>
    </row>
    <row r="730" spans="1:15" ht="47.25" customHeight="1">
      <c r="A730" s="161" t="s">
        <v>168</v>
      </c>
      <c r="B730" s="46" t="s">
        <v>420</v>
      </c>
      <c r="C730" s="46" t="s">
        <v>77</v>
      </c>
      <c r="D730" s="46" t="s">
        <v>71</v>
      </c>
      <c r="E730" s="46" t="s">
        <v>260</v>
      </c>
      <c r="F730" s="46"/>
      <c r="G730" s="46"/>
      <c r="H730" s="46"/>
      <c r="I730" s="52">
        <f>I735+I731</f>
        <v>7389</v>
      </c>
      <c r="J730" s="52">
        <f>J735+J731</f>
        <v>0</v>
      </c>
      <c r="K730" s="52">
        <f t="shared" si="110"/>
        <v>7389</v>
      </c>
      <c r="L730" s="125"/>
      <c r="M730" s="125"/>
      <c r="N730" s="123"/>
      <c r="O730" s="146"/>
    </row>
    <row r="731" spans="1:15" ht="18">
      <c r="A731" s="161" t="s">
        <v>301</v>
      </c>
      <c r="B731" s="46" t="s">
        <v>420</v>
      </c>
      <c r="C731" s="46" t="s">
        <v>77</v>
      </c>
      <c r="D731" s="46" t="s">
        <v>71</v>
      </c>
      <c r="E731" s="46" t="s">
        <v>478</v>
      </c>
      <c r="F731" s="47"/>
      <c r="G731" s="47"/>
      <c r="H731" s="46"/>
      <c r="I731" s="52">
        <f aca="true" t="shared" si="113" ref="I731:K733">I732</f>
        <v>53.6</v>
      </c>
      <c r="J731" s="52">
        <f t="shared" si="113"/>
        <v>0</v>
      </c>
      <c r="K731" s="52">
        <f t="shared" si="113"/>
        <v>53.6</v>
      </c>
      <c r="L731" s="125"/>
      <c r="M731" s="125"/>
      <c r="N731" s="123"/>
      <c r="O731" s="146"/>
    </row>
    <row r="732" spans="1:15" ht="45">
      <c r="A732" s="161" t="s">
        <v>141</v>
      </c>
      <c r="B732" s="46" t="s">
        <v>420</v>
      </c>
      <c r="C732" s="46" t="s">
        <v>77</v>
      </c>
      <c r="D732" s="46" t="s">
        <v>71</v>
      </c>
      <c r="E732" s="46" t="s">
        <v>478</v>
      </c>
      <c r="F732" s="46" t="s">
        <v>140</v>
      </c>
      <c r="G732" s="46"/>
      <c r="H732" s="46"/>
      <c r="I732" s="52">
        <f t="shared" si="113"/>
        <v>53.6</v>
      </c>
      <c r="J732" s="52">
        <f t="shared" si="113"/>
        <v>0</v>
      </c>
      <c r="K732" s="52">
        <f t="shared" si="113"/>
        <v>53.6</v>
      </c>
      <c r="L732" s="125"/>
      <c r="M732" s="125"/>
      <c r="N732" s="123"/>
      <c r="O732" s="146"/>
    </row>
    <row r="733" spans="1:15" ht="18">
      <c r="A733" s="161" t="s">
        <v>143</v>
      </c>
      <c r="B733" s="46" t="s">
        <v>420</v>
      </c>
      <c r="C733" s="46" t="s">
        <v>77</v>
      </c>
      <c r="D733" s="46" t="s">
        <v>71</v>
      </c>
      <c r="E733" s="46" t="s">
        <v>479</v>
      </c>
      <c r="F733" s="46" t="s">
        <v>142</v>
      </c>
      <c r="G733" s="46"/>
      <c r="H733" s="46"/>
      <c r="I733" s="52">
        <f t="shared" si="113"/>
        <v>53.6</v>
      </c>
      <c r="J733" s="52">
        <f t="shared" si="113"/>
        <v>0</v>
      </c>
      <c r="K733" s="52">
        <f t="shared" si="113"/>
        <v>53.6</v>
      </c>
      <c r="L733" s="125"/>
      <c r="M733" s="125"/>
      <c r="N733" s="123"/>
      <c r="O733" s="146"/>
    </row>
    <row r="734" spans="1:15" ht="18">
      <c r="A734" s="72" t="s">
        <v>120</v>
      </c>
      <c r="B734" s="46" t="s">
        <v>420</v>
      </c>
      <c r="C734" s="47" t="s">
        <v>77</v>
      </c>
      <c r="D734" s="47" t="s">
        <v>71</v>
      </c>
      <c r="E734" s="47" t="s">
        <v>479</v>
      </c>
      <c r="F734" s="47" t="s">
        <v>142</v>
      </c>
      <c r="G734" s="47" t="s">
        <v>105</v>
      </c>
      <c r="H734" s="46"/>
      <c r="I734" s="54">
        <v>53.6</v>
      </c>
      <c r="J734" s="54">
        <v>0</v>
      </c>
      <c r="K734" s="54">
        <f>I734+J734</f>
        <v>53.6</v>
      </c>
      <c r="L734" s="125"/>
      <c r="M734" s="125"/>
      <c r="N734" s="123"/>
      <c r="O734" s="146"/>
    </row>
    <row r="735" spans="1:15" ht="18">
      <c r="A735" s="161" t="s">
        <v>301</v>
      </c>
      <c r="B735" s="46" t="s">
        <v>420</v>
      </c>
      <c r="C735" s="46" t="s">
        <v>77</v>
      </c>
      <c r="D735" s="46" t="s">
        <v>71</v>
      </c>
      <c r="E735" s="46" t="s">
        <v>261</v>
      </c>
      <c r="F735" s="47"/>
      <c r="G735" s="47"/>
      <c r="H735" s="46"/>
      <c r="I735" s="52">
        <f t="shared" si="112"/>
        <v>7335.4</v>
      </c>
      <c r="J735" s="52">
        <f t="shared" si="112"/>
        <v>0</v>
      </c>
      <c r="K735" s="52">
        <f t="shared" si="110"/>
        <v>7335.4</v>
      </c>
      <c r="L735" s="125"/>
      <c r="M735" s="125"/>
      <c r="N735" s="123"/>
      <c r="O735" s="146"/>
    </row>
    <row r="736" spans="1:15" ht="45">
      <c r="A736" s="161" t="s">
        <v>141</v>
      </c>
      <c r="B736" s="46" t="s">
        <v>420</v>
      </c>
      <c r="C736" s="46" t="s">
        <v>77</v>
      </c>
      <c r="D736" s="46" t="s">
        <v>71</v>
      </c>
      <c r="E736" s="46" t="s">
        <v>261</v>
      </c>
      <c r="F736" s="46" t="s">
        <v>140</v>
      </c>
      <c r="G736" s="46"/>
      <c r="H736" s="46"/>
      <c r="I736" s="52">
        <f t="shared" si="112"/>
        <v>7335.4</v>
      </c>
      <c r="J736" s="52">
        <f t="shared" si="112"/>
        <v>0</v>
      </c>
      <c r="K736" s="52">
        <f t="shared" si="110"/>
        <v>7335.4</v>
      </c>
      <c r="L736" s="125"/>
      <c r="M736" s="125"/>
      <c r="N736" s="123"/>
      <c r="O736" s="146"/>
    </row>
    <row r="737" spans="1:15" ht="18">
      <c r="A737" s="161" t="s">
        <v>143</v>
      </c>
      <c r="B737" s="46" t="s">
        <v>420</v>
      </c>
      <c r="C737" s="46" t="s">
        <v>77</v>
      </c>
      <c r="D737" s="46" t="s">
        <v>71</v>
      </c>
      <c r="E737" s="46" t="s">
        <v>262</v>
      </c>
      <c r="F737" s="46" t="s">
        <v>142</v>
      </c>
      <c r="G737" s="46"/>
      <c r="H737" s="46"/>
      <c r="I737" s="52">
        <f t="shared" si="112"/>
        <v>7335.4</v>
      </c>
      <c r="J737" s="52">
        <f t="shared" si="112"/>
        <v>0</v>
      </c>
      <c r="K737" s="52">
        <f t="shared" si="110"/>
        <v>7335.4</v>
      </c>
      <c r="L737" s="125"/>
      <c r="M737" s="125"/>
      <c r="N737" s="147"/>
      <c r="O737" s="146"/>
    </row>
    <row r="738" spans="1:15" ht="18">
      <c r="A738" s="72" t="s">
        <v>120</v>
      </c>
      <c r="B738" s="46" t="s">
        <v>420</v>
      </c>
      <c r="C738" s="47" t="s">
        <v>77</v>
      </c>
      <c r="D738" s="47" t="s">
        <v>71</v>
      </c>
      <c r="E738" s="47" t="s">
        <v>262</v>
      </c>
      <c r="F738" s="47" t="s">
        <v>142</v>
      </c>
      <c r="G738" s="47" t="s">
        <v>105</v>
      </c>
      <c r="H738" s="46"/>
      <c r="I738" s="54">
        <v>7335.4</v>
      </c>
      <c r="J738" s="54">
        <v>0</v>
      </c>
      <c r="K738" s="54">
        <f t="shared" si="110"/>
        <v>7335.4</v>
      </c>
      <c r="L738" s="125"/>
      <c r="M738" s="125"/>
      <c r="N738" s="145"/>
      <c r="O738" s="144"/>
    </row>
    <row r="739" spans="1:15" ht="45">
      <c r="A739" s="161" t="s">
        <v>195</v>
      </c>
      <c r="B739" s="46" t="s">
        <v>420</v>
      </c>
      <c r="C739" s="46" t="s">
        <v>77</v>
      </c>
      <c r="D739" s="46" t="s">
        <v>71</v>
      </c>
      <c r="E739" s="46" t="s">
        <v>322</v>
      </c>
      <c r="F739" s="46"/>
      <c r="G739" s="46"/>
      <c r="H739" s="46"/>
      <c r="I739" s="52">
        <f aca="true" t="shared" si="114" ref="I739:J748">I740</f>
        <v>22096.899999999998</v>
      </c>
      <c r="J739" s="52">
        <f t="shared" si="114"/>
        <v>0</v>
      </c>
      <c r="K739" s="52">
        <f t="shared" si="110"/>
        <v>22096.899999999998</v>
      </c>
      <c r="L739" s="125"/>
      <c r="M739" s="125"/>
      <c r="N739" s="126"/>
      <c r="O739" s="146"/>
    </row>
    <row r="740" spans="1:15" ht="60">
      <c r="A740" s="161" t="s">
        <v>42</v>
      </c>
      <c r="B740" s="46" t="s">
        <v>420</v>
      </c>
      <c r="C740" s="46" t="s">
        <v>77</v>
      </c>
      <c r="D740" s="46" t="s">
        <v>71</v>
      </c>
      <c r="E740" s="46" t="s">
        <v>322</v>
      </c>
      <c r="F740" s="46"/>
      <c r="G740" s="46"/>
      <c r="H740" s="46"/>
      <c r="I740" s="52">
        <f t="shared" si="114"/>
        <v>22096.899999999998</v>
      </c>
      <c r="J740" s="52">
        <f t="shared" si="114"/>
        <v>0</v>
      </c>
      <c r="K740" s="52">
        <f t="shared" si="110"/>
        <v>22096.899999999998</v>
      </c>
      <c r="L740" s="125"/>
      <c r="M740" s="125"/>
      <c r="N740" s="123"/>
      <c r="O740" s="146"/>
    </row>
    <row r="741" spans="1:15" ht="75">
      <c r="A741" s="161" t="s">
        <v>210</v>
      </c>
      <c r="B741" s="46" t="s">
        <v>420</v>
      </c>
      <c r="C741" s="46" t="s">
        <v>77</v>
      </c>
      <c r="D741" s="46" t="s">
        <v>71</v>
      </c>
      <c r="E741" s="46" t="s">
        <v>324</v>
      </c>
      <c r="F741" s="46"/>
      <c r="G741" s="46"/>
      <c r="H741" s="46"/>
      <c r="I741" s="52">
        <f>I746+I742</f>
        <v>22096.899999999998</v>
      </c>
      <c r="J741" s="52">
        <f>J746+J742</f>
        <v>0</v>
      </c>
      <c r="K741" s="52">
        <f t="shared" si="110"/>
        <v>22096.899999999998</v>
      </c>
      <c r="L741" s="125"/>
      <c r="M741" s="125"/>
      <c r="N741" s="123"/>
      <c r="O741" s="146"/>
    </row>
    <row r="742" spans="1:15" ht="18">
      <c r="A742" s="71" t="s">
        <v>301</v>
      </c>
      <c r="B742" s="46" t="s">
        <v>420</v>
      </c>
      <c r="C742" s="46" t="s">
        <v>77</v>
      </c>
      <c r="D742" s="46" t="s">
        <v>71</v>
      </c>
      <c r="E742" s="46" t="s">
        <v>477</v>
      </c>
      <c r="F742" s="46"/>
      <c r="G742" s="46"/>
      <c r="H742" s="46"/>
      <c r="I742" s="52">
        <f aca="true" t="shared" si="115" ref="I742:K744">I743</f>
        <v>64.1</v>
      </c>
      <c r="J742" s="52">
        <f t="shared" si="115"/>
        <v>0</v>
      </c>
      <c r="K742" s="52">
        <f t="shared" si="115"/>
        <v>64.1</v>
      </c>
      <c r="L742" s="125"/>
      <c r="M742" s="125"/>
      <c r="N742" s="123"/>
      <c r="O742" s="146"/>
    </row>
    <row r="743" spans="1:15" ht="45">
      <c r="A743" s="161" t="s">
        <v>141</v>
      </c>
      <c r="B743" s="46" t="s">
        <v>420</v>
      </c>
      <c r="C743" s="46" t="s">
        <v>77</v>
      </c>
      <c r="D743" s="46" t="s">
        <v>71</v>
      </c>
      <c r="E743" s="46" t="s">
        <v>477</v>
      </c>
      <c r="F743" s="46" t="s">
        <v>140</v>
      </c>
      <c r="G743" s="46"/>
      <c r="H743" s="46"/>
      <c r="I743" s="52">
        <f t="shared" si="115"/>
        <v>64.1</v>
      </c>
      <c r="J743" s="52">
        <f t="shared" si="115"/>
        <v>0</v>
      </c>
      <c r="K743" s="52">
        <f t="shared" si="115"/>
        <v>64.1</v>
      </c>
      <c r="L743" s="125"/>
      <c r="M743" s="125"/>
      <c r="N743" s="123"/>
      <c r="O743" s="146"/>
    </row>
    <row r="744" spans="1:15" ht="18">
      <c r="A744" s="161" t="s">
        <v>143</v>
      </c>
      <c r="B744" s="46" t="s">
        <v>420</v>
      </c>
      <c r="C744" s="46" t="s">
        <v>77</v>
      </c>
      <c r="D744" s="46" t="s">
        <v>71</v>
      </c>
      <c r="E744" s="46" t="s">
        <v>477</v>
      </c>
      <c r="F744" s="46" t="s">
        <v>142</v>
      </c>
      <c r="G744" s="46"/>
      <c r="H744" s="46"/>
      <c r="I744" s="52">
        <f t="shared" si="115"/>
        <v>64.1</v>
      </c>
      <c r="J744" s="52">
        <f t="shared" si="115"/>
        <v>0</v>
      </c>
      <c r="K744" s="52">
        <f t="shared" si="115"/>
        <v>64.1</v>
      </c>
      <c r="L744" s="125"/>
      <c r="M744" s="125"/>
      <c r="N744" s="123"/>
      <c r="O744" s="146"/>
    </row>
    <row r="745" spans="1:15" ht="18">
      <c r="A745" s="72" t="s">
        <v>120</v>
      </c>
      <c r="B745" s="46" t="s">
        <v>420</v>
      </c>
      <c r="C745" s="47" t="s">
        <v>77</v>
      </c>
      <c r="D745" s="47" t="s">
        <v>71</v>
      </c>
      <c r="E745" s="47" t="s">
        <v>477</v>
      </c>
      <c r="F745" s="47" t="s">
        <v>142</v>
      </c>
      <c r="G745" s="47" t="s">
        <v>105</v>
      </c>
      <c r="H745" s="46"/>
      <c r="I745" s="54">
        <v>64.1</v>
      </c>
      <c r="J745" s="54">
        <v>0</v>
      </c>
      <c r="K745" s="54">
        <f>I745+J745</f>
        <v>64.1</v>
      </c>
      <c r="L745" s="125"/>
      <c r="M745" s="125"/>
      <c r="N745" s="123"/>
      <c r="O745" s="146"/>
    </row>
    <row r="746" spans="1:15" ht="18">
      <c r="A746" s="71" t="s">
        <v>301</v>
      </c>
      <c r="B746" s="46" t="s">
        <v>420</v>
      </c>
      <c r="C746" s="46" t="s">
        <v>77</v>
      </c>
      <c r="D746" s="46" t="s">
        <v>71</v>
      </c>
      <c r="E746" s="46" t="s">
        <v>325</v>
      </c>
      <c r="F746" s="46"/>
      <c r="G746" s="46"/>
      <c r="H746" s="46"/>
      <c r="I746" s="51">
        <f t="shared" si="114"/>
        <v>22032.8</v>
      </c>
      <c r="J746" s="51">
        <f t="shared" si="114"/>
        <v>0</v>
      </c>
      <c r="K746" s="52">
        <f t="shared" si="110"/>
        <v>22032.8</v>
      </c>
      <c r="L746" s="125"/>
      <c r="M746" s="125"/>
      <c r="N746" s="123"/>
      <c r="O746" s="146"/>
    </row>
    <row r="747" spans="1:15" ht="45">
      <c r="A747" s="161" t="s">
        <v>141</v>
      </c>
      <c r="B747" s="46" t="s">
        <v>420</v>
      </c>
      <c r="C747" s="46" t="s">
        <v>77</v>
      </c>
      <c r="D747" s="46" t="s">
        <v>71</v>
      </c>
      <c r="E747" s="46" t="s">
        <v>325</v>
      </c>
      <c r="F747" s="46" t="s">
        <v>140</v>
      </c>
      <c r="G747" s="46"/>
      <c r="H747" s="46"/>
      <c r="I747" s="51">
        <f t="shared" si="114"/>
        <v>22032.8</v>
      </c>
      <c r="J747" s="51">
        <f t="shared" si="114"/>
        <v>0</v>
      </c>
      <c r="K747" s="52">
        <f t="shared" si="110"/>
        <v>22032.8</v>
      </c>
      <c r="L747" s="125"/>
      <c r="M747" s="125"/>
      <c r="N747" s="126"/>
      <c r="O747" s="146"/>
    </row>
    <row r="748" spans="1:15" ht="18">
      <c r="A748" s="161" t="s">
        <v>143</v>
      </c>
      <c r="B748" s="46" t="s">
        <v>420</v>
      </c>
      <c r="C748" s="46" t="s">
        <v>77</v>
      </c>
      <c r="D748" s="46" t="s">
        <v>71</v>
      </c>
      <c r="E748" s="46" t="s">
        <v>325</v>
      </c>
      <c r="F748" s="46" t="s">
        <v>142</v>
      </c>
      <c r="G748" s="46"/>
      <c r="H748" s="46"/>
      <c r="I748" s="51">
        <f t="shared" si="114"/>
        <v>22032.8</v>
      </c>
      <c r="J748" s="51">
        <f t="shared" si="114"/>
        <v>0</v>
      </c>
      <c r="K748" s="52">
        <f t="shared" si="110"/>
        <v>22032.8</v>
      </c>
      <c r="L748" s="125"/>
      <c r="M748" s="125"/>
      <c r="N748" s="126"/>
      <c r="O748" s="146"/>
    </row>
    <row r="749" spans="1:15" ht="18">
      <c r="A749" s="72" t="s">
        <v>120</v>
      </c>
      <c r="B749" s="46" t="s">
        <v>420</v>
      </c>
      <c r="C749" s="47" t="s">
        <v>77</v>
      </c>
      <c r="D749" s="47" t="s">
        <v>71</v>
      </c>
      <c r="E749" s="47" t="s">
        <v>325</v>
      </c>
      <c r="F749" s="47" t="s">
        <v>142</v>
      </c>
      <c r="G749" s="47" t="s">
        <v>105</v>
      </c>
      <c r="H749" s="47"/>
      <c r="I749" s="54">
        <v>22032.8</v>
      </c>
      <c r="J749" s="54">
        <v>0</v>
      </c>
      <c r="K749" s="54">
        <f t="shared" si="110"/>
        <v>22032.8</v>
      </c>
      <c r="L749" s="125"/>
      <c r="M749" s="125"/>
      <c r="N749" s="151"/>
      <c r="O749" s="146"/>
    </row>
    <row r="750" spans="1:15" ht="60">
      <c r="A750" s="161" t="s">
        <v>196</v>
      </c>
      <c r="B750" s="46" t="s">
        <v>420</v>
      </c>
      <c r="C750" s="46" t="s">
        <v>77</v>
      </c>
      <c r="D750" s="46" t="s">
        <v>71</v>
      </c>
      <c r="E750" s="46" t="s">
        <v>403</v>
      </c>
      <c r="F750" s="46"/>
      <c r="G750" s="46"/>
      <c r="H750" s="46"/>
      <c r="I750" s="51">
        <f aca="true" t="shared" si="116" ref="I750:J759">I751</f>
        <v>9988.099999999999</v>
      </c>
      <c r="J750" s="51">
        <f t="shared" si="116"/>
        <v>3.1</v>
      </c>
      <c r="K750" s="52">
        <f t="shared" si="110"/>
        <v>9991.199999999999</v>
      </c>
      <c r="L750" s="125"/>
      <c r="M750" s="125"/>
      <c r="N750" s="126"/>
      <c r="O750" s="146"/>
    </row>
    <row r="751" spans="1:15" ht="75">
      <c r="A751" s="161" t="s">
        <v>197</v>
      </c>
      <c r="B751" s="46" t="s">
        <v>420</v>
      </c>
      <c r="C751" s="46" t="s">
        <v>77</v>
      </c>
      <c r="D751" s="46" t="s">
        <v>71</v>
      </c>
      <c r="E751" s="46" t="s">
        <v>413</v>
      </c>
      <c r="F751" s="46"/>
      <c r="G751" s="46"/>
      <c r="H751" s="46"/>
      <c r="I751" s="51">
        <f t="shared" si="116"/>
        <v>9988.099999999999</v>
      </c>
      <c r="J751" s="51">
        <f t="shared" si="116"/>
        <v>3.1</v>
      </c>
      <c r="K751" s="52">
        <f t="shared" si="110"/>
        <v>9991.199999999999</v>
      </c>
      <c r="L751" s="125"/>
      <c r="M751" s="125"/>
      <c r="N751" s="126"/>
      <c r="O751" s="146"/>
    </row>
    <row r="752" spans="1:15" ht="90">
      <c r="A752" s="161" t="s">
        <v>410</v>
      </c>
      <c r="B752" s="46" t="s">
        <v>420</v>
      </c>
      <c r="C752" s="46" t="s">
        <v>77</v>
      </c>
      <c r="D752" s="46" t="s">
        <v>71</v>
      </c>
      <c r="E752" s="46" t="s">
        <v>412</v>
      </c>
      <c r="F752" s="46"/>
      <c r="G752" s="46"/>
      <c r="H752" s="46"/>
      <c r="I752" s="51">
        <f>I757+I753</f>
        <v>9988.099999999999</v>
      </c>
      <c r="J752" s="51">
        <f>J757+J753</f>
        <v>3.1</v>
      </c>
      <c r="K752" s="52">
        <f t="shared" si="110"/>
        <v>9991.199999999999</v>
      </c>
      <c r="L752" s="125"/>
      <c r="M752" s="125"/>
      <c r="N752" s="126"/>
      <c r="O752" s="146"/>
    </row>
    <row r="753" spans="1:15" ht="18">
      <c r="A753" s="71" t="s">
        <v>301</v>
      </c>
      <c r="B753" s="46" t="s">
        <v>420</v>
      </c>
      <c r="C753" s="46" t="s">
        <v>77</v>
      </c>
      <c r="D753" s="46" t="s">
        <v>71</v>
      </c>
      <c r="E753" s="46" t="s">
        <v>480</v>
      </c>
      <c r="F753" s="46"/>
      <c r="G753" s="46"/>
      <c r="H753" s="46"/>
      <c r="I753" s="51">
        <f aca="true" t="shared" si="117" ref="I753:K755">I754</f>
        <v>13.3</v>
      </c>
      <c r="J753" s="51">
        <f t="shared" si="117"/>
        <v>0</v>
      </c>
      <c r="K753" s="52">
        <f t="shared" si="117"/>
        <v>13.3</v>
      </c>
      <c r="L753" s="125"/>
      <c r="M753" s="125"/>
      <c r="N753" s="126"/>
      <c r="O753" s="146"/>
    </row>
    <row r="754" spans="1:15" ht="45">
      <c r="A754" s="161" t="s">
        <v>141</v>
      </c>
      <c r="B754" s="46" t="s">
        <v>420</v>
      </c>
      <c r="C754" s="46" t="s">
        <v>77</v>
      </c>
      <c r="D754" s="46" t="s">
        <v>71</v>
      </c>
      <c r="E754" s="46" t="s">
        <v>480</v>
      </c>
      <c r="F754" s="46" t="s">
        <v>140</v>
      </c>
      <c r="G754" s="46"/>
      <c r="H754" s="46"/>
      <c r="I754" s="51">
        <f t="shared" si="117"/>
        <v>13.3</v>
      </c>
      <c r="J754" s="51">
        <f t="shared" si="117"/>
        <v>0</v>
      </c>
      <c r="K754" s="52">
        <f t="shared" si="117"/>
        <v>13.3</v>
      </c>
      <c r="L754" s="125"/>
      <c r="M754" s="125"/>
      <c r="N754" s="126"/>
      <c r="O754" s="146"/>
    </row>
    <row r="755" spans="1:15" ht="18">
      <c r="A755" s="161" t="s">
        <v>143</v>
      </c>
      <c r="B755" s="46" t="s">
        <v>420</v>
      </c>
      <c r="C755" s="46" t="s">
        <v>77</v>
      </c>
      <c r="D755" s="46" t="s">
        <v>71</v>
      </c>
      <c r="E755" s="46" t="s">
        <v>480</v>
      </c>
      <c r="F755" s="46" t="s">
        <v>142</v>
      </c>
      <c r="G755" s="46"/>
      <c r="H755" s="46"/>
      <c r="I755" s="51">
        <f t="shared" si="117"/>
        <v>13.3</v>
      </c>
      <c r="J755" s="51">
        <f t="shared" si="117"/>
        <v>0</v>
      </c>
      <c r="K755" s="52">
        <f t="shared" si="117"/>
        <v>13.3</v>
      </c>
      <c r="L755" s="125"/>
      <c r="M755" s="125"/>
      <c r="N755" s="126"/>
      <c r="O755" s="146"/>
    </row>
    <row r="756" spans="1:15" ht="18">
      <c r="A756" s="72" t="s">
        <v>120</v>
      </c>
      <c r="B756" s="46" t="s">
        <v>420</v>
      </c>
      <c r="C756" s="47" t="s">
        <v>77</v>
      </c>
      <c r="D756" s="47" t="s">
        <v>71</v>
      </c>
      <c r="E756" s="47" t="s">
        <v>480</v>
      </c>
      <c r="F756" s="47" t="s">
        <v>142</v>
      </c>
      <c r="G756" s="47" t="s">
        <v>105</v>
      </c>
      <c r="H756" s="46"/>
      <c r="I756" s="53">
        <v>13.3</v>
      </c>
      <c r="J756" s="53">
        <v>0</v>
      </c>
      <c r="K756" s="54">
        <f>I756+J756</f>
        <v>13.3</v>
      </c>
      <c r="L756" s="125"/>
      <c r="M756" s="125"/>
      <c r="N756" s="126"/>
      <c r="O756" s="146"/>
    </row>
    <row r="757" spans="1:15" ht="18">
      <c r="A757" s="71" t="s">
        <v>301</v>
      </c>
      <c r="B757" s="46" t="s">
        <v>420</v>
      </c>
      <c r="C757" s="46" t="s">
        <v>77</v>
      </c>
      <c r="D757" s="46" t="s">
        <v>71</v>
      </c>
      <c r="E757" s="46" t="s">
        <v>411</v>
      </c>
      <c r="F757" s="46"/>
      <c r="G757" s="46"/>
      <c r="H757" s="46"/>
      <c r="I757" s="51">
        <f t="shared" si="116"/>
        <v>9974.8</v>
      </c>
      <c r="J757" s="51">
        <f t="shared" si="116"/>
        <v>3.1</v>
      </c>
      <c r="K757" s="52">
        <f t="shared" si="110"/>
        <v>9977.9</v>
      </c>
      <c r="L757" s="125"/>
      <c r="M757" s="125"/>
      <c r="N757" s="126"/>
      <c r="O757" s="146"/>
    </row>
    <row r="758" spans="1:15" ht="45">
      <c r="A758" s="161" t="s">
        <v>141</v>
      </c>
      <c r="B758" s="46" t="s">
        <v>420</v>
      </c>
      <c r="C758" s="46" t="s">
        <v>77</v>
      </c>
      <c r="D758" s="46" t="s">
        <v>71</v>
      </c>
      <c r="E758" s="46" t="s">
        <v>411</v>
      </c>
      <c r="F758" s="46" t="s">
        <v>140</v>
      </c>
      <c r="G758" s="46"/>
      <c r="H758" s="46"/>
      <c r="I758" s="51">
        <f t="shared" si="116"/>
        <v>9974.8</v>
      </c>
      <c r="J758" s="51">
        <f t="shared" si="116"/>
        <v>3.1</v>
      </c>
      <c r="K758" s="52">
        <f t="shared" si="110"/>
        <v>9977.9</v>
      </c>
      <c r="L758" s="125"/>
      <c r="M758" s="125"/>
      <c r="N758" s="151"/>
      <c r="O758" s="146"/>
    </row>
    <row r="759" spans="1:15" ht="18">
      <c r="A759" s="161" t="s">
        <v>143</v>
      </c>
      <c r="B759" s="46" t="s">
        <v>420</v>
      </c>
      <c r="C759" s="46" t="s">
        <v>77</v>
      </c>
      <c r="D759" s="46" t="s">
        <v>71</v>
      </c>
      <c r="E759" s="46" t="s">
        <v>411</v>
      </c>
      <c r="F759" s="46" t="s">
        <v>142</v>
      </c>
      <c r="G759" s="46"/>
      <c r="H759" s="46"/>
      <c r="I759" s="51">
        <f t="shared" si="116"/>
        <v>9974.8</v>
      </c>
      <c r="J759" s="51">
        <f t="shared" si="116"/>
        <v>3.1</v>
      </c>
      <c r="K759" s="52">
        <f t="shared" si="110"/>
        <v>9977.9</v>
      </c>
      <c r="L759" s="125"/>
      <c r="M759" s="125"/>
      <c r="N759" s="126"/>
      <c r="O759" s="146"/>
    </row>
    <row r="760" spans="1:15" ht="18">
      <c r="A760" s="72" t="s">
        <v>120</v>
      </c>
      <c r="B760" s="46" t="s">
        <v>420</v>
      </c>
      <c r="C760" s="47" t="s">
        <v>77</v>
      </c>
      <c r="D760" s="47" t="s">
        <v>71</v>
      </c>
      <c r="E760" s="47" t="s">
        <v>411</v>
      </c>
      <c r="F760" s="47" t="s">
        <v>142</v>
      </c>
      <c r="G760" s="47" t="s">
        <v>105</v>
      </c>
      <c r="H760" s="47"/>
      <c r="I760" s="53">
        <v>9974.8</v>
      </c>
      <c r="J760" s="53">
        <v>3.1</v>
      </c>
      <c r="K760" s="54">
        <f t="shared" si="110"/>
        <v>9977.9</v>
      </c>
      <c r="L760" s="125"/>
      <c r="M760" s="125"/>
      <c r="N760" s="126"/>
      <c r="O760" s="146"/>
    </row>
    <row r="761" spans="1:15" ht="29.25">
      <c r="A761" s="76" t="s">
        <v>64</v>
      </c>
      <c r="B761" s="48" t="s">
        <v>420</v>
      </c>
      <c r="C761" s="48" t="s">
        <v>77</v>
      </c>
      <c r="D761" s="48" t="s">
        <v>77</v>
      </c>
      <c r="E761" s="48"/>
      <c r="F761" s="48"/>
      <c r="G761" s="48"/>
      <c r="H761" s="48"/>
      <c r="I761" s="49">
        <f>I762</f>
        <v>230</v>
      </c>
      <c r="J761" s="49">
        <f>J762</f>
        <v>0</v>
      </c>
      <c r="K761" s="49">
        <f t="shared" si="110"/>
        <v>230</v>
      </c>
      <c r="L761" s="125"/>
      <c r="M761" s="125"/>
      <c r="N761" s="126"/>
      <c r="O761" s="146"/>
    </row>
    <row r="762" spans="1:15" ht="45">
      <c r="A762" s="71" t="s">
        <v>41</v>
      </c>
      <c r="B762" s="46" t="s">
        <v>420</v>
      </c>
      <c r="C762" s="46" t="s">
        <v>77</v>
      </c>
      <c r="D762" s="46" t="s">
        <v>77</v>
      </c>
      <c r="E762" s="46" t="s">
        <v>302</v>
      </c>
      <c r="F762" s="46"/>
      <c r="G762" s="46"/>
      <c r="H762" s="46"/>
      <c r="I762" s="52">
        <f>I763+I784+I805</f>
        <v>230</v>
      </c>
      <c r="J762" s="52">
        <f>J763+J784+J805</f>
        <v>0</v>
      </c>
      <c r="K762" s="52">
        <f t="shared" si="110"/>
        <v>230</v>
      </c>
      <c r="L762" s="125"/>
      <c r="M762" s="125"/>
      <c r="N762" s="126"/>
      <c r="O762" s="146"/>
    </row>
    <row r="763" spans="1:15" ht="30">
      <c r="A763" s="71" t="s">
        <v>357</v>
      </c>
      <c r="B763" s="46" t="s">
        <v>420</v>
      </c>
      <c r="C763" s="46" t="s">
        <v>77</v>
      </c>
      <c r="D763" s="46" t="s">
        <v>77</v>
      </c>
      <c r="E763" s="46" t="s">
        <v>358</v>
      </c>
      <c r="F763" s="46"/>
      <c r="G763" s="46"/>
      <c r="H763" s="46"/>
      <c r="I763" s="51">
        <f>I764+I769+I774+I779</f>
        <v>100</v>
      </c>
      <c r="J763" s="51">
        <f>J764+J769+J774+J779</f>
        <v>0</v>
      </c>
      <c r="K763" s="52">
        <f t="shared" si="110"/>
        <v>100</v>
      </c>
      <c r="L763" s="125"/>
      <c r="M763" s="125"/>
      <c r="N763" s="151"/>
      <c r="O763" s="146"/>
    </row>
    <row r="764" spans="1:15" ht="73.5" customHeight="1">
      <c r="A764" s="71" t="s">
        <v>359</v>
      </c>
      <c r="B764" s="46" t="s">
        <v>420</v>
      </c>
      <c r="C764" s="46" t="s">
        <v>77</v>
      </c>
      <c r="D764" s="46" t="s">
        <v>77</v>
      </c>
      <c r="E764" s="46" t="s">
        <v>360</v>
      </c>
      <c r="F764" s="46"/>
      <c r="G764" s="46"/>
      <c r="H764" s="46"/>
      <c r="I764" s="51">
        <f aca="true" t="shared" si="118" ref="I764:J767">I765</f>
        <v>20</v>
      </c>
      <c r="J764" s="51">
        <f t="shared" si="118"/>
        <v>0</v>
      </c>
      <c r="K764" s="52">
        <f t="shared" si="110"/>
        <v>20</v>
      </c>
      <c r="L764" s="125"/>
      <c r="M764" s="125"/>
      <c r="N764" s="126"/>
      <c r="O764" s="146"/>
    </row>
    <row r="765" spans="1:15" ht="18">
      <c r="A765" s="71" t="s">
        <v>301</v>
      </c>
      <c r="B765" s="46" t="s">
        <v>420</v>
      </c>
      <c r="C765" s="46" t="s">
        <v>77</v>
      </c>
      <c r="D765" s="46" t="s">
        <v>77</v>
      </c>
      <c r="E765" s="46" t="s">
        <v>371</v>
      </c>
      <c r="F765" s="46"/>
      <c r="G765" s="46"/>
      <c r="H765" s="46"/>
      <c r="I765" s="51">
        <f t="shared" si="118"/>
        <v>20</v>
      </c>
      <c r="J765" s="51">
        <f t="shared" si="118"/>
        <v>0</v>
      </c>
      <c r="K765" s="52">
        <f t="shared" si="110"/>
        <v>20</v>
      </c>
      <c r="L765" s="125"/>
      <c r="M765" s="125"/>
      <c r="N765" s="126"/>
      <c r="O765" s="146"/>
    </row>
    <row r="766" spans="1:15" ht="30">
      <c r="A766" s="161" t="s">
        <v>134</v>
      </c>
      <c r="B766" s="46" t="s">
        <v>420</v>
      </c>
      <c r="C766" s="46" t="s">
        <v>77</v>
      </c>
      <c r="D766" s="46" t="s">
        <v>77</v>
      </c>
      <c r="E766" s="46" t="s">
        <v>371</v>
      </c>
      <c r="F766" s="46" t="s">
        <v>135</v>
      </c>
      <c r="G766" s="46"/>
      <c r="H766" s="46"/>
      <c r="I766" s="52">
        <f t="shared" si="118"/>
        <v>20</v>
      </c>
      <c r="J766" s="52">
        <f t="shared" si="118"/>
        <v>0</v>
      </c>
      <c r="K766" s="52">
        <f t="shared" si="110"/>
        <v>20</v>
      </c>
      <c r="L766" s="125"/>
      <c r="M766" s="125"/>
      <c r="N766" s="126"/>
      <c r="O766" s="146"/>
    </row>
    <row r="767" spans="1:15" ht="30">
      <c r="A767" s="71" t="s">
        <v>138</v>
      </c>
      <c r="B767" s="46" t="s">
        <v>420</v>
      </c>
      <c r="C767" s="46" t="s">
        <v>77</v>
      </c>
      <c r="D767" s="46" t="s">
        <v>77</v>
      </c>
      <c r="E767" s="46" t="s">
        <v>371</v>
      </c>
      <c r="F767" s="46" t="s">
        <v>137</v>
      </c>
      <c r="G767" s="46"/>
      <c r="H767" s="46"/>
      <c r="I767" s="52">
        <f t="shared" si="118"/>
        <v>20</v>
      </c>
      <c r="J767" s="52">
        <f t="shared" si="118"/>
        <v>0</v>
      </c>
      <c r="K767" s="52">
        <f aca="true" t="shared" si="119" ref="K767:K784">I767+J767</f>
        <v>20</v>
      </c>
      <c r="L767" s="125"/>
      <c r="M767" s="125"/>
      <c r="N767" s="126"/>
      <c r="O767" s="146"/>
    </row>
    <row r="768" spans="1:15" ht="18">
      <c r="A768" s="169" t="s">
        <v>120</v>
      </c>
      <c r="B768" s="46" t="s">
        <v>420</v>
      </c>
      <c r="C768" s="47" t="s">
        <v>77</v>
      </c>
      <c r="D768" s="47" t="s">
        <v>77</v>
      </c>
      <c r="E768" s="47" t="s">
        <v>371</v>
      </c>
      <c r="F768" s="47" t="s">
        <v>139</v>
      </c>
      <c r="G768" s="47" t="s">
        <v>105</v>
      </c>
      <c r="H768" s="47"/>
      <c r="I768" s="54">
        <v>20</v>
      </c>
      <c r="J768" s="54">
        <v>0</v>
      </c>
      <c r="K768" s="54">
        <f t="shared" si="119"/>
        <v>20</v>
      </c>
      <c r="L768" s="125"/>
      <c r="M768" s="125"/>
      <c r="N768" s="151"/>
      <c r="O768" s="146"/>
    </row>
    <row r="769" spans="1:15" ht="75">
      <c r="A769" s="71" t="s">
        <v>361</v>
      </c>
      <c r="B769" s="46" t="s">
        <v>420</v>
      </c>
      <c r="C769" s="46" t="s">
        <v>77</v>
      </c>
      <c r="D769" s="46" t="s">
        <v>77</v>
      </c>
      <c r="E769" s="46" t="s">
        <v>362</v>
      </c>
      <c r="F769" s="46"/>
      <c r="G769" s="46"/>
      <c r="H769" s="46"/>
      <c r="I769" s="52">
        <f aca="true" t="shared" si="120" ref="I769:J772">I770</f>
        <v>15</v>
      </c>
      <c r="J769" s="52">
        <f t="shared" si="120"/>
        <v>0</v>
      </c>
      <c r="K769" s="52">
        <f t="shared" si="119"/>
        <v>15</v>
      </c>
      <c r="L769" s="125"/>
      <c r="M769" s="125"/>
      <c r="N769" s="123"/>
      <c r="O769" s="146"/>
    </row>
    <row r="770" spans="1:15" ht="18">
      <c r="A770" s="71" t="s">
        <v>301</v>
      </c>
      <c r="B770" s="46" t="s">
        <v>420</v>
      </c>
      <c r="C770" s="46" t="s">
        <v>77</v>
      </c>
      <c r="D770" s="46" t="s">
        <v>77</v>
      </c>
      <c r="E770" s="46" t="s">
        <v>363</v>
      </c>
      <c r="F770" s="46"/>
      <c r="G770" s="46"/>
      <c r="H770" s="46"/>
      <c r="I770" s="52">
        <f t="shared" si="120"/>
        <v>15</v>
      </c>
      <c r="J770" s="52">
        <f t="shared" si="120"/>
        <v>0</v>
      </c>
      <c r="K770" s="52">
        <f t="shared" si="119"/>
        <v>15</v>
      </c>
      <c r="L770" s="125"/>
      <c r="M770" s="125"/>
      <c r="N770" s="123"/>
      <c r="O770" s="146"/>
    </row>
    <row r="771" spans="1:15" ht="30">
      <c r="A771" s="161" t="s">
        <v>134</v>
      </c>
      <c r="B771" s="46" t="s">
        <v>420</v>
      </c>
      <c r="C771" s="46" t="s">
        <v>77</v>
      </c>
      <c r="D771" s="46" t="s">
        <v>77</v>
      </c>
      <c r="E771" s="46" t="s">
        <v>363</v>
      </c>
      <c r="F771" s="46" t="s">
        <v>135</v>
      </c>
      <c r="G771" s="46"/>
      <c r="H771" s="46"/>
      <c r="I771" s="52">
        <f t="shared" si="120"/>
        <v>15</v>
      </c>
      <c r="J771" s="52">
        <f t="shared" si="120"/>
        <v>0</v>
      </c>
      <c r="K771" s="52">
        <f t="shared" si="119"/>
        <v>15</v>
      </c>
      <c r="L771" s="125"/>
      <c r="M771" s="125"/>
      <c r="N771" s="123"/>
      <c r="O771" s="146"/>
    </row>
    <row r="772" spans="1:15" ht="30">
      <c r="A772" s="71" t="s">
        <v>138</v>
      </c>
      <c r="B772" s="46" t="s">
        <v>420</v>
      </c>
      <c r="C772" s="46" t="s">
        <v>77</v>
      </c>
      <c r="D772" s="46" t="s">
        <v>77</v>
      </c>
      <c r="E772" s="46" t="s">
        <v>363</v>
      </c>
      <c r="F772" s="46" t="s">
        <v>137</v>
      </c>
      <c r="G772" s="46"/>
      <c r="H772" s="46"/>
      <c r="I772" s="52">
        <f t="shared" si="120"/>
        <v>15</v>
      </c>
      <c r="J772" s="52">
        <f t="shared" si="120"/>
        <v>0</v>
      </c>
      <c r="K772" s="52">
        <f t="shared" si="119"/>
        <v>15</v>
      </c>
      <c r="L772" s="125"/>
      <c r="M772" s="125"/>
      <c r="N772" s="126"/>
      <c r="O772" s="146"/>
    </row>
    <row r="773" spans="1:15" ht="18">
      <c r="A773" s="169" t="s">
        <v>120</v>
      </c>
      <c r="B773" s="46" t="s">
        <v>420</v>
      </c>
      <c r="C773" s="47" t="s">
        <v>77</v>
      </c>
      <c r="D773" s="47" t="s">
        <v>77</v>
      </c>
      <c r="E773" s="47" t="s">
        <v>363</v>
      </c>
      <c r="F773" s="47" t="s">
        <v>137</v>
      </c>
      <c r="G773" s="47" t="s">
        <v>105</v>
      </c>
      <c r="H773" s="47"/>
      <c r="I773" s="54">
        <v>15</v>
      </c>
      <c r="J773" s="54">
        <v>0</v>
      </c>
      <c r="K773" s="54">
        <f t="shared" si="119"/>
        <v>15</v>
      </c>
      <c r="L773" s="125"/>
      <c r="M773" s="125"/>
      <c r="N773" s="126"/>
      <c r="O773" s="146"/>
    </row>
    <row r="774" spans="1:15" ht="120">
      <c r="A774" s="71" t="s">
        <v>364</v>
      </c>
      <c r="B774" s="46" t="s">
        <v>420</v>
      </c>
      <c r="C774" s="46" t="s">
        <v>77</v>
      </c>
      <c r="D774" s="46" t="s">
        <v>77</v>
      </c>
      <c r="E774" s="46" t="s">
        <v>365</v>
      </c>
      <c r="F774" s="46"/>
      <c r="G774" s="46"/>
      <c r="H774" s="46"/>
      <c r="I774" s="52">
        <f aca="true" t="shared" si="121" ref="I774:J777">I775</f>
        <v>50</v>
      </c>
      <c r="J774" s="52">
        <f t="shared" si="121"/>
        <v>0</v>
      </c>
      <c r="K774" s="52">
        <f t="shared" si="119"/>
        <v>50</v>
      </c>
      <c r="L774" s="125"/>
      <c r="M774" s="125"/>
      <c r="N774" s="151"/>
      <c r="O774" s="146"/>
    </row>
    <row r="775" spans="1:15" ht="18">
      <c r="A775" s="71" t="s">
        <v>301</v>
      </c>
      <c r="B775" s="46" t="s">
        <v>420</v>
      </c>
      <c r="C775" s="46" t="s">
        <v>77</v>
      </c>
      <c r="D775" s="46" t="s">
        <v>77</v>
      </c>
      <c r="E775" s="46" t="s">
        <v>366</v>
      </c>
      <c r="F775" s="46"/>
      <c r="G775" s="46"/>
      <c r="H775" s="46"/>
      <c r="I775" s="52">
        <f t="shared" si="121"/>
        <v>50</v>
      </c>
      <c r="J775" s="52">
        <f t="shared" si="121"/>
        <v>0</v>
      </c>
      <c r="K775" s="52">
        <f t="shared" si="119"/>
        <v>50</v>
      </c>
      <c r="L775" s="125"/>
      <c r="M775" s="125"/>
      <c r="N775" s="126"/>
      <c r="O775" s="146"/>
    </row>
    <row r="776" spans="1:15" ht="30">
      <c r="A776" s="161" t="s">
        <v>134</v>
      </c>
      <c r="B776" s="46" t="s">
        <v>420</v>
      </c>
      <c r="C776" s="46" t="s">
        <v>77</v>
      </c>
      <c r="D776" s="46" t="s">
        <v>77</v>
      </c>
      <c r="E776" s="46" t="s">
        <v>366</v>
      </c>
      <c r="F776" s="46" t="s">
        <v>135</v>
      </c>
      <c r="G776" s="46"/>
      <c r="H776" s="46"/>
      <c r="I776" s="52">
        <f t="shared" si="121"/>
        <v>50</v>
      </c>
      <c r="J776" s="52">
        <f t="shared" si="121"/>
        <v>0</v>
      </c>
      <c r="K776" s="52">
        <f t="shared" si="119"/>
        <v>50</v>
      </c>
      <c r="L776" s="125"/>
      <c r="M776" s="125"/>
      <c r="N776" s="126"/>
      <c r="O776" s="146"/>
    </row>
    <row r="777" spans="1:15" ht="30">
      <c r="A777" s="71" t="s">
        <v>138</v>
      </c>
      <c r="B777" s="46" t="s">
        <v>420</v>
      </c>
      <c r="C777" s="46" t="s">
        <v>77</v>
      </c>
      <c r="D777" s="46" t="s">
        <v>77</v>
      </c>
      <c r="E777" s="46" t="s">
        <v>366</v>
      </c>
      <c r="F777" s="46" t="s">
        <v>137</v>
      </c>
      <c r="G777" s="46"/>
      <c r="H777" s="46"/>
      <c r="I777" s="52">
        <f t="shared" si="121"/>
        <v>50</v>
      </c>
      <c r="J777" s="52">
        <f t="shared" si="121"/>
        <v>0</v>
      </c>
      <c r="K777" s="52">
        <f t="shared" si="119"/>
        <v>50</v>
      </c>
      <c r="L777" s="125"/>
      <c r="M777" s="125"/>
      <c r="N777" s="126"/>
      <c r="O777" s="146"/>
    </row>
    <row r="778" spans="1:15" ht="18">
      <c r="A778" s="169" t="s">
        <v>120</v>
      </c>
      <c r="B778" s="46" t="s">
        <v>420</v>
      </c>
      <c r="C778" s="47" t="s">
        <v>77</v>
      </c>
      <c r="D778" s="47" t="s">
        <v>77</v>
      </c>
      <c r="E778" s="47" t="s">
        <v>366</v>
      </c>
      <c r="F778" s="47" t="s">
        <v>137</v>
      </c>
      <c r="G778" s="47" t="s">
        <v>105</v>
      </c>
      <c r="H778" s="47"/>
      <c r="I778" s="54">
        <v>50</v>
      </c>
      <c r="J778" s="54">
        <v>0</v>
      </c>
      <c r="K778" s="54">
        <f t="shared" si="119"/>
        <v>50</v>
      </c>
      <c r="L778" s="125"/>
      <c r="M778" s="125"/>
      <c r="N778" s="126"/>
      <c r="O778" s="146"/>
    </row>
    <row r="779" spans="1:15" ht="60">
      <c r="A779" s="71" t="s">
        <v>367</v>
      </c>
      <c r="B779" s="46" t="s">
        <v>420</v>
      </c>
      <c r="C779" s="46" t="s">
        <v>77</v>
      </c>
      <c r="D779" s="46" t="s">
        <v>77</v>
      </c>
      <c r="E779" s="46" t="s">
        <v>159</v>
      </c>
      <c r="F779" s="46"/>
      <c r="G779" s="46"/>
      <c r="H779" s="46"/>
      <c r="I779" s="52">
        <f aca="true" t="shared" si="122" ref="I779:J782">I780</f>
        <v>15</v>
      </c>
      <c r="J779" s="52">
        <f t="shared" si="122"/>
        <v>0</v>
      </c>
      <c r="K779" s="52">
        <f t="shared" si="119"/>
        <v>15</v>
      </c>
      <c r="L779" s="125"/>
      <c r="M779" s="125"/>
      <c r="N779" s="151"/>
      <c r="O779" s="146"/>
    </row>
    <row r="780" spans="1:15" ht="18">
      <c r="A780" s="71" t="s">
        <v>301</v>
      </c>
      <c r="B780" s="46" t="s">
        <v>420</v>
      </c>
      <c r="C780" s="46" t="s">
        <v>77</v>
      </c>
      <c r="D780" s="46" t="s">
        <v>77</v>
      </c>
      <c r="E780" s="46" t="s">
        <v>369</v>
      </c>
      <c r="F780" s="46"/>
      <c r="G780" s="46"/>
      <c r="H780" s="46"/>
      <c r="I780" s="52">
        <f t="shared" si="122"/>
        <v>15</v>
      </c>
      <c r="J780" s="52">
        <f t="shared" si="122"/>
        <v>0</v>
      </c>
      <c r="K780" s="52">
        <f t="shared" si="119"/>
        <v>15</v>
      </c>
      <c r="L780" s="125"/>
      <c r="M780" s="125"/>
      <c r="N780" s="126"/>
      <c r="O780" s="146"/>
    </row>
    <row r="781" spans="1:15" ht="30">
      <c r="A781" s="161" t="s">
        <v>134</v>
      </c>
      <c r="B781" s="46" t="s">
        <v>420</v>
      </c>
      <c r="C781" s="46" t="s">
        <v>77</v>
      </c>
      <c r="D781" s="46" t="s">
        <v>77</v>
      </c>
      <c r="E781" s="46" t="s">
        <v>369</v>
      </c>
      <c r="F781" s="46" t="s">
        <v>135</v>
      </c>
      <c r="G781" s="46"/>
      <c r="H781" s="46"/>
      <c r="I781" s="52">
        <f t="shared" si="122"/>
        <v>15</v>
      </c>
      <c r="J781" s="52">
        <f t="shared" si="122"/>
        <v>0</v>
      </c>
      <c r="K781" s="52">
        <f t="shared" si="119"/>
        <v>15</v>
      </c>
      <c r="L781" s="125"/>
      <c r="M781" s="125"/>
      <c r="N781" s="126"/>
      <c r="O781" s="146"/>
    </row>
    <row r="782" spans="1:15" ht="30">
      <c r="A782" s="71" t="s">
        <v>138</v>
      </c>
      <c r="B782" s="46" t="s">
        <v>420</v>
      </c>
      <c r="C782" s="46" t="s">
        <v>77</v>
      </c>
      <c r="D782" s="46" t="s">
        <v>77</v>
      </c>
      <c r="E782" s="46" t="s">
        <v>369</v>
      </c>
      <c r="F782" s="46" t="s">
        <v>137</v>
      </c>
      <c r="G782" s="46"/>
      <c r="H782" s="46"/>
      <c r="I782" s="52">
        <f t="shared" si="122"/>
        <v>15</v>
      </c>
      <c r="J782" s="52">
        <f t="shared" si="122"/>
        <v>0</v>
      </c>
      <c r="K782" s="52">
        <f t="shared" si="119"/>
        <v>15</v>
      </c>
      <c r="L782" s="125"/>
      <c r="M782" s="125"/>
      <c r="N782" s="126"/>
      <c r="O782" s="146"/>
    </row>
    <row r="783" spans="1:15" ht="18">
      <c r="A783" s="169" t="s">
        <v>120</v>
      </c>
      <c r="B783" s="46" t="s">
        <v>420</v>
      </c>
      <c r="C783" s="47" t="s">
        <v>77</v>
      </c>
      <c r="D783" s="47" t="s">
        <v>77</v>
      </c>
      <c r="E783" s="47" t="s">
        <v>369</v>
      </c>
      <c r="F783" s="47" t="s">
        <v>137</v>
      </c>
      <c r="G783" s="47" t="s">
        <v>105</v>
      </c>
      <c r="H783" s="47"/>
      <c r="I783" s="54">
        <v>15</v>
      </c>
      <c r="J783" s="54">
        <v>0</v>
      </c>
      <c r="K783" s="54">
        <f t="shared" si="119"/>
        <v>15</v>
      </c>
      <c r="L783" s="125"/>
      <c r="M783" s="125"/>
      <c r="N783" s="126"/>
      <c r="O783" s="146"/>
    </row>
    <row r="784" spans="1:15" ht="45">
      <c r="A784" s="71" t="s">
        <v>343</v>
      </c>
      <c r="B784" s="46" t="s">
        <v>420</v>
      </c>
      <c r="C784" s="46" t="s">
        <v>77</v>
      </c>
      <c r="D784" s="46" t="s">
        <v>77</v>
      </c>
      <c r="E784" s="46" t="s">
        <v>344</v>
      </c>
      <c r="F784" s="46"/>
      <c r="G784" s="46"/>
      <c r="H784" s="46"/>
      <c r="I784" s="51">
        <f>I786+I790+I795+I800</f>
        <v>100</v>
      </c>
      <c r="J784" s="51">
        <f>J786+J790+J795+J800</f>
        <v>0</v>
      </c>
      <c r="K784" s="52">
        <f t="shared" si="119"/>
        <v>100</v>
      </c>
      <c r="L784" s="125"/>
      <c r="M784" s="125"/>
      <c r="N784" s="151"/>
      <c r="O784" s="146"/>
    </row>
    <row r="785" spans="1:15" ht="90">
      <c r="A785" s="71" t="s">
        <v>345</v>
      </c>
      <c r="B785" s="46" t="s">
        <v>420</v>
      </c>
      <c r="C785" s="46" t="s">
        <v>77</v>
      </c>
      <c r="D785" s="46" t="s">
        <v>77</v>
      </c>
      <c r="E785" s="46" t="s">
        <v>349</v>
      </c>
      <c r="F785" s="46"/>
      <c r="G785" s="46"/>
      <c r="H785" s="46"/>
      <c r="I785" s="51">
        <f aca="true" t="shared" si="123" ref="I785:J788">I786</f>
        <v>50</v>
      </c>
      <c r="J785" s="51">
        <f t="shared" si="123"/>
        <v>0</v>
      </c>
      <c r="K785" s="52">
        <f aca="true" t="shared" si="124" ref="K785:K870">I785+J785</f>
        <v>50</v>
      </c>
      <c r="L785" s="125"/>
      <c r="M785" s="125"/>
      <c r="N785" s="126"/>
      <c r="O785" s="146"/>
    </row>
    <row r="786" spans="1:15" ht="18">
      <c r="A786" s="71" t="s">
        <v>301</v>
      </c>
      <c r="B786" s="46" t="s">
        <v>420</v>
      </c>
      <c r="C786" s="46" t="s">
        <v>77</v>
      </c>
      <c r="D786" s="46" t="s">
        <v>77</v>
      </c>
      <c r="E786" s="46" t="s">
        <v>350</v>
      </c>
      <c r="F786" s="46"/>
      <c r="G786" s="46"/>
      <c r="H786" s="46"/>
      <c r="I786" s="51">
        <f t="shared" si="123"/>
        <v>50</v>
      </c>
      <c r="J786" s="51">
        <f t="shared" si="123"/>
        <v>0</v>
      </c>
      <c r="K786" s="52">
        <f t="shared" si="124"/>
        <v>50</v>
      </c>
      <c r="L786" s="125"/>
      <c r="M786" s="125"/>
      <c r="N786" s="126"/>
      <c r="O786" s="146"/>
    </row>
    <row r="787" spans="1:15" ht="30">
      <c r="A787" s="161" t="s">
        <v>134</v>
      </c>
      <c r="B787" s="46" t="s">
        <v>420</v>
      </c>
      <c r="C787" s="46" t="s">
        <v>77</v>
      </c>
      <c r="D787" s="46" t="s">
        <v>77</v>
      </c>
      <c r="E787" s="46" t="s">
        <v>350</v>
      </c>
      <c r="F787" s="46" t="s">
        <v>135</v>
      </c>
      <c r="G787" s="46"/>
      <c r="H787" s="46"/>
      <c r="I787" s="52">
        <f t="shared" si="123"/>
        <v>50</v>
      </c>
      <c r="J787" s="52">
        <f t="shared" si="123"/>
        <v>0</v>
      </c>
      <c r="K787" s="52">
        <f t="shared" si="124"/>
        <v>50</v>
      </c>
      <c r="L787" s="125"/>
      <c r="M787" s="125"/>
      <c r="N787" s="126"/>
      <c r="O787" s="146"/>
    </row>
    <row r="788" spans="1:15" ht="30">
      <c r="A788" s="71" t="s">
        <v>138</v>
      </c>
      <c r="B788" s="46" t="s">
        <v>420</v>
      </c>
      <c r="C788" s="46" t="s">
        <v>77</v>
      </c>
      <c r="D788" s="46" t="s">
        <v>77</v>
      </c>
      <c r="E788" s="46" t="s">
        <v>350</v>
      </c>
      <c r="F788" s="46" t="s">
        <v>137</v>
      </c>
      <c r="G788" s="46"/>
      <c r="H788" s="46"/>
      <c r="I788" s="52">
        <f t="shared" si="123"/>
        <v>50</v>
      </c>
      <c r="J788" s="52">
        <f t="shared" si="123"/>
        <v>0</v>
      </c>
      <c r="K788" s="52">
        <f t="shared" si="124"/>
        <v>50</v>
      </c>
      <c r="L788" s="125"/>
      <c r="M788" s="125"/>
      <c r="N788" s="126"/>
      <c r="O788" s="146"/>
    </row>
    <row r="789" spans="1:15" ht="18">
      <c r="A789" s="169" t="s">
        <v>120</v>
      </c>
      <c r="B789" s="46" t="s">
        <v>420</v>
      </c>
      <c r="C789" s="47" t="s">
        <v>77</v>
      </c>
      <c r="D789" s="47" t="s">
        <v>77</v>
      </c>
      <c r="E789" s="47" t="s">
        <v>350</v>
      </c>
      <c r="F789" s="47" t="s">
        <v>137</v>
      </c>
      <c r="G789" s="47" t="s">
        <v>105</v>
      </c>
      <c r="H789" s="47"/>
      <c r="I789" s="54">
        <v>50</v>
      </c>
      <c r="J789" s="54">
        <v>0</v>
      </c>
      <c r="K789" s="54">
        <f t="shared" si="124"/>
        <v>50</v>
      </c>
      <c r="L789" s="125"/>
      <c r="M789" s="125"/>
      <c r="N789" s="151"/>
      <c r="O789" s="146"/>
    </row>
    <row r="790" spans="1:15" ht="75">
      <c r="A790" s="161" t="s">
        <v>346</v>
      </c>
      <c r="B790" s="46" t="s">
        <v>420</v>
      </c>
      <c r="C790" s="46" t="s">
        <v>77</v>
      </c>
      <c r="D790" s="46" t="s">
        <v>77</v>
      </c>
      <c r="E790" s="46" t="s">
        <v>351</v>
      </c>
      <c r="F790" s="46"/>
      <c r="G790" s="46"/>
      <c r="H790" s="46"/>
      <c r="I790" s="52">
        <f aca="true" t="shared" si="125" ref="I790:J793">I791</f>
        <v>10</v>
      </c>
      <c r="J790" s="52">
        <f t="shared" si="125"/>
        <v>0</v>
      </c>
      <c r="K790" s="52">
        <f t="shared" si="124"/>
        <v>10</v>
      </c>
      <c r="L790" s="125"/>
      <c r="M790" s="125"/>
      <c r="N790" s="123"/>
      <c r="O790" s="146"/>
    </row>
    <row r="791" spans="1:15" ht="18">
      <c r="A791" s="71" t="s">
        <v>301</v>
      </c>
      <c r="B791" s="46" t="s">
        <v>420</v>
      </c>
      <c r="C791" s="46" t="s">
        <v>77</v>
      </c>
      <c r="D791" s="46" t="s">
        <v>77</v>
      </c>
      <c r="E791" s="46" t="s">
        <v>352</v>
      </c>
      <c r="F791" s="46"/>
      <c r="G791" s="46"/>
      <c r="H791" s="46"/>
      <c r="I791" s="52">
        <f t="shared" si="125"/>
        <v>10</v>
      </c>
      <c r="J791" s="52">
        <f t="shared" si="125"/>
        <v>0</v>
      </c>
      <c r="K791" s="52">
        <f t="shared" si="124"/>
        <v>10</v>
      </c>
      <c r="L791" s="125"/>
      <c r="M791" s="125"/>
      <c r="N791" s="123"/>
      <c r="O791" s="146"/>
    </row>
    <row r="792" spans="1:15" ht="30">
      <c r="A792" s="161" t="s">
        <v>134</v>
      </c>
      <c r="B792" s="46" t="s">
        <v>420</v>
      </c>
      <c r="C792" s="46" t="s">
        <v>77</v>
      </c>
      <c r="D792" s="46" t="s">
        <v>77</v>
      </c>
      <c r="E792" s="46" t="s">
        <v>352</v>
      </c>
      <c r="F792" s="46" t="s">
        <v>135</v>
      </c>
      <c r="G792" s="46"/>
      <c r="H792" s="46"/>
      <c r="I792" s="52">
        <f t="shared" si="125"/>
        <v>10</v>
      </c>
      <c r="J792" s="52">
        <f t="shared" si="125"/>
        <v>0</v>
      </c>
      <c r="K792" s="52">
        <f t="shared" si="124"/>
        <v>10</v>
      </c>
      <c r="L792" s="125"/>
      <c r="M792" s="125"/>
      <c r="N792" s="123"/>
      <c r="O792" s="146"/>
    </row>
    <row r="793" spans="1:15" ht="30">
      <c r="A793" s="71" t="s">
        <v>138</v>
      </c>
      <c r="B793" s="46" t="s">
        <v>420</v>
      </c>
      <c r="C793" s="46" t="s">
        <v>77</v>
      </c>
      <c r="D793" s="46" t="s">
        <v>77</v>
      </c>
      <c r="E793" s="46" t="s">
        <v>352</v>
      </c>
      <c r="F793" s="46" t="s">
        <v>137</v>
      </c>
      <c r="G793" s="46"/>
      <c r="H793" s="46"/>
      <c r="I793" s="52">
        <f t="shared" si="125"/>
        <v>10</v>
      </c>
      <c r="J793" s="52">
        <f t="shared" si="125"/>
        <v>0</v>
      </c>
      <c r="K793" s="52">
        <f t="shared" si="124"/>
        <v>10</v>
      </c>
      <c r="L793" s="125"/>
      <c r="M793" s="125"/>
      <c r="N793" s="126"/>
      <c r="O793" s="146"/>
    </row>
    <row r="794" spans="1:15" ht="18">
      <c r="A794" s="169" t="s">
        <v>120</v>
      </c>
      <c r="B794" s="46" t="s">
        <v>420</v>
      </c>
      <c r="C794" s="47" t="s">
        <v>77</v>
      </c>
      <c r="D794" s="47" t="s">
        <v>77</v>
      </c>
      <c r="E794" s="47" t="s">
        <v>352</v>
      </c>
      <c r="F794" s="47" t="s">
        <v>137</v>
      </c>
      <c r="G794" s="47" t="s">
        <v>105</v>
      </c>
      <c r="H794" s="47"/>
      <c r="I794" s="54">
        <v>10</v>
      </c>
      <c r="J794" s="54">
        <v>0</v>
      </c>
      <c r="K794" s="54">
        <f t="shared" si="124"/>
        <v>10</v>
      </c>
      <c r="L794" s="125"/>
      <c r="M794" s="125"/>
      <c r="N794" s="126"/>
      <c r="O794" s="146"/>
    </row>
    <row r="795" spans="1:15" ht="60">
      <c r="A795" s="161" t="s">
        <v>347</v>
      </c>
      <c r="B795" s="46" t="s">
        <v>420</v>
      </c>
      <c r="C795" s="46" t="s">
        <v>77</v>
      </c>
      <c r="D795" s="46" t="s">
        <v>77</v>
      </c>
      <c r="E795" s="46" t="s">
        <v>353</v>
      </c>
      <c r="F795" s="46"/>
      <c r="G795" s="46"/>
      <c r="H795" s="46"/>
      <c r="I795" s="52">
        <f aca="true" t="shared" si="126" ref="I795:J798">I796</f>
        <v>15</v>
      </c>
      <c r="J795" s="52">
        <f t="shared" si="126"/>
        <v>0</v>
      </c>
      <c r="K795" s="52">
        <f t="shared" si="124"/>
        <v>15</v>
      </c>
      <c r="L795" s="125"/>
      <c r="M795" s="125"/>
      <c r="N795" s="151"/>
      <c r="O795" s="146"/>
    </row>
    <row r="796" spans="1:15" ht="18">
      <c r="A796" s="71" t="s">
        <v>301</v>
      </c>
      <c r="B796" s="46" t="s">
        <v>420</v>
      </c>
      <c r="C796" s="46" t="s">
        <v>77</v>
      </c>
      <c r="D796" s="46" t="s">
        <v>77</v>
      </c>
      <c r="E796" s="46" t="s">
        <v>354</v>
      </c>
      <c r="F796" s="46"/>
      <c r="G796" s="47"/>
      <c r="H796" s="47"/>
      <c r="I796" s="52">
        <f t="shared" si="126"/>
        <v>15</v>
      </c>
      <c r="J796" s="52">
        <f t="shared" si="126"/>
        <v>0</v>
      </c>
      <c r="K796" s="52">
        <f t="shared" si="124"/>
        <v>15</v>
      </c>
      <c r="L796" s="125"/>
      <c r="M796" s="125"/>
      <c r="N796" s="126"/>
      <c r="O796" s="146"/>
    </row>
    <row r="797" spans="1:15" ht="30">
      <c r="A797" s="161" t="s">
        <v>134</v>
      </c>
      <c r="B797" s="46" t="s">
        <v>420</v>
      </c>
      <c r="C797" s="46" t="s">
        <v>77</v>
      </c>
      <c r="D797" s="46" t="s">
        <v>77</v>
      </c>
      <c r="E797" s="46" t="s">
        <v>354</v>
      </c>
      <c r="F797" s="46" t="s">
        <v>135</v>
      </c>
      <c r="G797" s="47"/>
      <c r="H797" s="47"/>
      <c r="I797" s="52">
        <f t="shared" si="126"/>
        <v>15</v>
      </c>
      <c r="J797" s="52">
        <f t="shared" si="126"/>
        <v>0</v>
      </c>
      <c r="K797" s="52">
        <f t="shared" si="124"/>
        <v>15</v>
      </c>
      <c r="L797" s="125"/>
      <c r="M797" s="125"/>
      <c r="N797" s="126"/>
      <c r="O797" s="146"/>
    </row>
    <row r="798" spans="1:15" ht="30">
      <c r="A798" s="71" t="s">
        <v>138</v>
      </c>
      <c r="B798" s="46" t="s">
        <v>420</v>
      </c>
      <c r="C798" s="46" t="s">
        <v>77</v>
      </c>
      <c r="D798" s="46" t="s">
        <v>77</v>
      </c>
      <c r="E798" s="46" t="s">
        <v>354</v>
      </c>
      <c r="F798" s="46" t="s">
        <v>137</v>
      </c>
      <c r="G798" s="47"/>
      <c r="H798" s="47"/>
      <c r="I798" s="52">
        <f t="shared" si="126"/>
        <v>15</v>
      </c>
      <c r="J798" s="52">
        <f t="shared" si="126"/>
        <v>0</v>
      </c>
      <c r="K798" s="52">
        <f t="shared" si="124"/>
        <v>15</v>
      </c>
      <c r="L798" s="125"/>
      <c r="M798" s="125"/>
      <c r="N798" s="126"/>
      <c r="O798" s="146"/>
    </row>
    <row r="799" spans="1:15" ht="18">
      <c r="A799" s="169" t="s">
        <v>120</v>
      </c>
      <c r="B799" s="46" t="s">
        <v>420</v>
      </c>
      <c r="C799" s="47" t="s">
        <v>77</v>
      </c>
      <c r="D799" s="47" t="s">
        <v>77</v>
      </c>
      <c r="E799" s="47" t="s">
        <v>354</v>
      </c>
      <c r="F799" s="47" t="s">
        <v>137</v>
      </c>
      <c r="G799" s="47" t="s">
        <v>105</v>
      </c>
      <c r="H799" s="47"/>
      <c r="I799" s="54">
        <v>15</v>
      </c>
      <c r="J799" s="54">
        <v>0</v>
      </c>
      <c r="K799" s="54">
        <f t="shared" si="124"/>
        <v>15</v>
      </c>
      <c r="L799" s="125"/>
      <c r="M799" s="125"/>
      <c r="N799" s="126"/>
      <c r="O799" s="146"/>
    </row>
    <row r="800" spans="1:15" ht="75">
      <c r="A800" s="161" t="s">
        <v>348</v>
      </c>
      <c r="B800" s="46" t="s">
        <v>420</v>
      </c>
      <c r="C800" s="46" t="s">
        <v>77</v>
      </c>
      <c r="D800" s="46" t="s">
        <v>77</v>
      </c>
      <c r="E800" s="46" t="s">
        <v>355</v>
      </c>
      <c r="F800" s="46"/>
      <c r="G800" s="46"/>
      <c r="H800" s="46"/>
      <c r="I800" s="52">
        <f aca="true" t="shared" si="127" ref="I800:J803">I801</f>
        <v>25</v>
      </c>
      <c r="J800" s="52">
        <f t="shared" si="127"/>
        <v>0</v>
      </c>
      <c r="K800" s="52">
        <f t="shared" si="124"/>
        <v>25</v>
      </c>
      <c r="L800" s="125"/>
      <c r="M800" s="125"/>
      <c r="N800" s="151"/>
      <c r="O800" s="146"/>
    </row>
    <row r="801" spans="1:15" ht="18">
      <c r="A801" s="71" t="s">
        <v>301</v>
      </c>
      <c r="B801" s="46" t="s">
        <v>420</v>
      </c>
      <c r="C801" s="46" t="s">
        <v>77</v>
      </c>
      <c r="D801" s="46" t="s">
        <v>77</v>
      </c>
      <c r="E801" s="46" t="s">
        <v>356</v>
      </c>
      <c r="F801" s="46"/>
      <c r="G801" s="46"/>
      <c r="H801" s="46"/>
      <c r="I801" s="52">
        <f t="shared" si="127"/>
        <v>25</v>
      </c>
      <c r="J801" s="52">
        <f t="shared" si="127"/>
        <v>0</v>
      </c>
      <c r="K801" s="52">
        <f t="shared" si="124"/>
        <v>25</v>
      </c>
      <c r="L801" s="125"/>
      <c r="M801" s="125"/>
      <c r="N801" s="129"/>
      <c r="O801" s="144"/>
    </row>
    <row r="802" spans="1:15" ht="30">
      <c r="A802" s="161" t="s">
        <v>134</v>
      </c>
      <c r="B802" s="46" t="s">
        <v>420</v>
      </c>
      <c r="C802" s="46" t="s">
        <v>77</v>
      </c>
      <c r="D802" s="46" t="s">
        <v>77</v>
      </c>
      <c r="E802" s="46" t="s">
        <v>356</v>
      </c>
      <c r="F802" s="46" t="s">
        <v>135</v>
      </c>
      <c r="G802" s="46"/>
      <c r="H802" s="46"/>
      <c r="I802" s="52">
        <f t="shared" si="127"/>
        <v>25</v>
      </c>
      <c r="J802" s="52">
        <f t="shared" si="127"/>
        <v>0</v>
      </c>
      <c r="K802" s="52">
        <f t="shared" si="124"/>
        <v>25</v>
      </c>
      <c r="L802" s="125"/>
      <c r="M802" s="125"/>
      <c r="N802" s="145"/>
      <c r="O802" s="144"/>
    </row>
    <row r="803" spans="1:15" ht="30">
      <c r="A803" s="71" t="s">
        <v>138</v>
      </c>
      <c r="B803" s="46" t="s">
        <v>420</v>
      </c>
      <c r="C803" s="46" t="s">
        <v>77</v>
      </c>
      <c r="D803" s="46" t="s">
        <v>77</v>
      </c>
      <c r="E803" s="46" t="s">
        <v>356</v>
      </c>
      <c r="F803" s="46" t="s">
        <v>137</v>
      </c>
      <c r="G803" s="46"/>
      <c r="H803" s="46"/>
      <c r="I803" s="52">
        <f t="shared" si="127"/>
        <v>25</v>
      </c>
      <c r="J803" s="52">
        <f t="shared" si="127"/>
        <v>0</v>
      </c>
      <c r="K803" s="52">
        <f t="shared" si="124"/>
        <v>25</v>
      </c>
      <c r="L803" s="125"/>
      <c r="M803" s="125"/>
      <c r="N803" s="126"/>
      <c r="O803" s="146"/>
    </row>
    <row r="804" spans="1:15" ht="18">
      <c r="A804" s="169" t="s">
        <v>120</v>
      </c>
      <c r="B804" s="46" t="s">
        <v>420</v>
      </c>
      <c r="C804" s="47" t="s">
        <v>77</v>
      </c>
      <c r="D804" s="47" t="s">
        <v>77</v>
      </c>
      <c r="E804" s="47" t="s">
        <v>356</v>
      </c>
      <c r="F804" s="47" t="s">
        <v>137</v>
      </c>
      <c r="G804" s="47" t="s">
        <v>105</v>
      </c>
      <c r="H804" s="47"/>
      <c r="I804" s="54">
        <v>25</v>
      </c>
      <c r="J804" s="54">
        <v>0</v>
      </c>
      <c r="K804" s="54">
        <f t="shared" si="124"/>
        <v>25</v>
      </c>
      <c r="L804" s="125"/>
      <c r="M804" s="125"/>
      <c r="N804" s="126"/>
      <c r="O804" s="146"/>
    </row>
    <row r="805" spans="1:15" ht="60">
      <c r="A805" s="71" t="s">
        <v>338</v>
      </c>
      <c r="B805" s="46" t="s">
        <v>420</v>
      </c>
      <c r="C805" s="46" t="s">
        <v>77</v>
      </c>
      <c r="D805" s="46" t="s">
        <v>77</v>
      </c>
      <c r="E805" s="46" t="s">
        <v>339</v>
      </c>
      <c r="F805" s="46"/>
      <c r="G805" s="46"/>
      <c r="H805" s="46"/>
      <c r="I805" s="51">
        <f>I806+I811</f>
        <v>30</v>
      </c>
      <c r="J805" s="51">
        <f>J806+J811</f>
        <v>0</v>
      </c>
      <c r="K805" s="52">
        <f t="shared" si="124"/>
        <v>30</v>
      </c>
      <c r="L805" s="125"/>
      <c r="M805" s="125"/>
      <c r="N805" s="126"/>
      <c r="O805" s="146"/>
    </row>
    <row r="806" spans="1:15" ht="45">
      <c r="A806" s="71" t="s">
        <v>340</v>
      </c>
      <c r="B806" s="46" t="s">
        <v>420</v>
      </c>
      <c r="C806" s="46" t="s">
        <v>77</v>
      </c>
      <c r="D806" s="46" t="s">
        <v>77</v>
      </c>
      <c r="E806" s="46" t="s">
        <v>341</v>
      </c>
      <c r="F806" s="46"/>
      <c r="G806" s="46"/>
      <c r="H806" s="46"/>
      <c r="I806" s="51">
        <f aca="true" t="shared" si="128" ref="I806:J809">I807</f>
        <v>24</v>
      </c>
      <c r="J806" s="51">
        <f t="shared" si="128"/>
        <v>0</v>
      </c>
      <c r="K806" s="52">
        <f t="shared" si="124"/>
        <v>24</v>
      </c>
      <c r="L806" s="125"/>
      <c r="M806" s="125"/>
      <c r="N806" s="126"/>
      <c r="O806" s="146"/>
    </row>
    <row r="807" spans="1:15" ht="18">
      <c r="A807" s="71" t="s">
        <v>301</v>
      </c>
      <c r="B807" s="46" t="s">
        <v>420</v>
      </c>
      <c r="C807" s="46" t="s">
        <v>77</v>
      </c>
      <c r="D807" s="46" t="s">
        <v>77</v>
      </c>
      <c r="E807" s="46" t="s">
        <v>342</v>
      </c>
      <c r="F807" s="46"/>
      <c r="G807" s="46"/>
      <c r="H807" s="46"/>
      <c r="I807" s="51">
        <f t="shared" si="128"/>
        <v>24</v>
      </c>
      <c r="J807" s="51">
        <f t="shared" si="128"/>
        <v>0</v>
      </c>
      <c r="K807" s="52">
        <f t="shared" si="124"/>
        <v>24</v>
      </c>
      <c r="L807" s="125"/>
      <c r="M807" s="125"/>
      <c r="N807" s="126"/>
      <c r="O807" s="146"/>
    </row>
    <row r="808" spans="1:15" ht="30">
      <c r="A808" s="161" t="s">
        <v>134</v>
      </c>
      <c r="B808" s="46" t="s">
        <v>420</v>
      </c>
      <c r="C808" s="46" t="s">
        <v>77</v>
      </c>
      <c r="D808" s="46" t="s">
        <v>77</v>
      </c>
      <c r="E808" s="46" t="s">
        <v>342</v>
      </c>
      <c r="F808" s="46" t="s">
        <v>135</v>
      </c>
      <c r="G808" s="46"/>
      <c r="H808" s="46"/>
      <c r="I808" s="52">
        <f t="shared" si="128"/>
        <v>24</v>
      </c>
      <c r="J808" s="52">
        <f t="shared" si="128"/>
        <v>0</v>
      </c>
      <c r="K808" s="52">
        <f t="shared" si="124"/>
        <v>24</v>
      </c>
      <c r="L808" s="125"/>
      <c r="M808" s="125"/>
      <c r="N808" s="126"/>
      <c r="O808" s="146"/>
    </row>
    <row r="809" spans="1:15" ht="30">
      <c r="A809" s="71" t="s">
        <v>138</v>
      </c>
      <c r="B809" s="46" t="s">
        <v>420</v>
      </c>
      <c r="C809" s="46" t="s">
        <v>77</v>
      </c>
      <c r="D809" s="46" t="s">
        <v>77</v>
      </c>
      <c r="E809" s="46" t="s">
        <v>342</v>
      </c>
      <c r="F809" s="46" t="s">
        <v>137</v>
      </c>
      <c r="G809" s="46"/>
      <c r="H809" s="46"/>
      <c r="I809" s="52">
        <f t="shared" si="128"/>
        <v>24</v>
      </c>
      <c r="J809" s="52">
        <f t="shared" si="128"/>
        <v>0</v>
      </c>
      <c r="K809" s="52">
        <f t="shared" si="124"/>
        <v>24</v>
      </c>
      <c r="L809" s="125"/>
      <c r="M809" s="125"/>
      <c r="N809" s="151"/>
      <c r="O809" s="146"/>
    </row>
    <row r="810" spans="1:15" ht="18">
      <c r="A810" s="169" t="s">
        <v>120</v>
      </c>
      <c r="B810" s="46" t="s">
        <v>420</v>
      </c>
      <c r="C810" s="47" t="s">
        <v>77</v>
      </c>
      <c r="D810" s="47" t="s">
        <v>77</v>
      </c>
      <c r="E810" s="47" t="s">
        <v>342</v>
      </c>
      <c r="F810" s="47" t="s">
        <v>137</v>
      </c>
      <c r="G810" s="47" t="s">
        <v>105</v>
      </c>
      <c r="H810" s="47"/>
      <c r="I810" s="54">
        <v>24</v>
      </c>
      <c r="J810" s="54">
        <v>0</v>
      </c>
      <c r="K810" s="54">
        <f t="shared" si="124"/>
        <v>24</v>
      </c>
      <c r="L810" s="125"/>
      <c r="M810" s="125"/>
      <c r="N810" s="126"/>
      <c r="O810" s="146"/>
    </row>
    <row r="811" spans="1:15" ht="60">
      <c r="A811" s="71" t="s">
        <v>160</v>
      </c>
      <c r="B811" s="46" t="s">
        <v>420</v>
      </c>
      <c r="C811" s="46" t="s">
        <v>77</v>
      </c>
      <c r="D811" s="46" t="s">
        <v>77</v>
      </c>
      <c r="E811" s="46" t="s">
        <v>161</v>
      </c>
      <c r="F811" s="46"/>
      <c r="G811" s="46"/>
      <c r="H811" s="47"/>
      <c r="I811" s="52">
        <f aca="true" t="shared" si="129" ref="I811:J814">I812</f>
        <v>6</v>
      </c>
      <c r="J811" s="52">
        <f t="shared" si="129"/>
        <v>0</v>
      </c>
      <c r="K811" s="52">
        <f t="shared" si="124"/>
        <v>6</v>
      </c>
      <c r="L811" s="125"/>
      <c r="M811" s="125"/>
      <c r="N811" s="126"/>
      <c r="O811" s="146"/>
    </row>
    <row r="812" spans="1:15" ht="18">
      <c r="A812" s="71" t="s">
        <v>301</v>
      </c>
      <c r="B812" s="46" t="s">
        <v>420</v>
      </c>
      <c r="C812" s="46" t="s">
        <v>77</v>
      </c>
      <c r="D812" s="46" t="s">
        <v>77</v>
      </c>
      <c r="E812" s="46" t="s">
        <v>162</v>
      </c>
      <c r="F812" s="46"/>
      <c r="G812" s="46"/>
      <c r="H812" s="47"/>
      <c r="I812" s="52">
        <f t="shared" si="129"/>
        <v>6</v>
      </c>
      <c r="J812" s="52">
        <f t="shared" si="129"/>
        <v>0</v>
      </c>
      <c r="K812" s="52">
        <f t="shared" si="124"/>
        <v>6</v>
      </c>
      <c r="L812" s="125"/>
      <c r="M812" s="125"/>
      <c r="N812" s="126"/>
      <c r="O812" s="146"/>
    </row>
    <row r="813" spans="1:15" ht="30">
      <c r="A813" s="161" t="s">
        <v>134</v>
      </c>
      <c r="B813" s="46" t="s">
        <v>420</v>
      </c>
      <c r="C813" s="46" t="s">
        <v>77</v>
      </c>
      <c r="D813" s="46" t="s">
        <v>77</v>
      </c>
      <c r="E813" s="46" t="s">
        <v>162</v>
      </c>
      <c r="F813" s="46" t="s">
        <v>135</v>
      </c>
      <c r="G813" s="46"/>
      <c r="H813" s="47"/>
      <c r="I813" s="52">
        <f t="shared" si="129"/>
        <v>6</v>
      </c>
      <c r="J813" s="52">
        <f t="shared" si="129"/>
        <v>0</v>
      </c>
      <c r="K813" s="52">
        <f t="shared" si="124"/>
        <v>6</v>
      </c>
      <c r="L813" s="125"/>
      <c r="M813" s="125"/>
      <c r="N813" s="126"/>
      <c r="O813" s="146"/>
    </row>
    <row r="814" spans="1:15" ht="30">
      <c r="A814" s="71" t="s">
        <v>138</v>
      </c>
      <c r="B814" s="46" t="s">
        <v>420</v>
      </c>
      <c r="C814" s="46" t="s">
        <v>77</v>
      </c>
      <c r="D814" s="46" t="s">
        <v>77</v>
      </c>
      <c r="E814" s="46" t="s">
        <v>162</v>
      </c>
      <c r="F814" s="46" t="s">
        <v>137</v>
      </c>
      <c r="G814" s="46"/>
      <c r="H814" s="47"/>
      <c r="I814" s="52">
        <f t="shared" si="129"/>
        <v>6</v>
      </c>
      <c r="J814" s="52">
        <f t="shared" si="129"/>
        <v>0</v>
      </c>
      <c r="K814" s="52">
        <f t="shared" si="124"/>
        <v>6</v>
      </c>
      <c r="L814" s="125"/>
      <c r="M814" s="125"/>
      <c r="N814" s="151"/>
      <c r="O814" s="146"/>
    </row>
    <row r="815" spans="1:15" ht="18">
      <c r="A815" s="169" t="s">
        <v>120</v>
      </c>
      <c r="B815" s="46" t="s">
        <v>420</v>
      </c>
      <c r="C815" s="47" t="s">
        <v>77</v>
      </c>
      <c r="D815" s="47" t="s">
        <v>77</v>
      </c>
      <c r="E815" s="47" t="s">
        <v>162</v>
      </c>
      <c r="F815" s="47" t="s">
        <v>137</v>
      </c>
      <c r="G815" s="47" t="s">
        <v>105</v>
      </c>
      <c r="H815" s="47"/>
      <c r="I815" s="54">
        <v>6</v>
      </c>
      <c r="J815" s="54">
        <v>0</v>
      </c>
      <c r="K815" s="54">
        <f t="shared" si="124"/>
        <v>6</v>
      </c>
      <c r="L815" s="125"/>
      <c r="M815" s="125"/>
      <c r="N815" s="126"/>
      <c r="O815" s="146"/>
    </row>
    <row r="816" spans="1:15" ht="18">
      <c r="A816" s="168" t="s">
        <v>116</v>
      </c>
      <c r="B816" s="48" t="s">
        <v>420</v>
      </c>
      <c r="C816" s="48" t="s">
        <v>74</v>
      </c>
      <c r="D816" s="46"/>
      <c r="E816" s="46"/>
      <c r="F816" s="46"/>
      <c r="G816" s="46"/>
      <c r="H816" s="47"/>
      <c r="I816" s="50">
        <f>I817+I896</f>
        <v>27317.300000000003</v>
      </c>
      <c r="J816" s="50">
        <f>J817+J896</f>
        <v>925.7</v>
      </c>
      <c r="K816" s="49">
        <f t="shared" si="124"/>
        <v>28243.000000000004</v>
      </c>
      <c r="L816" s="125"/>
      <c r="M816" s="125"/>
      <c r="N816" s="126"/>
      <c r="O816" s="146"/>
    </row>
    <row r="817" spans="1:15" ht="18">
      <c r="A817" s="168" t="s">
        <v>66</v>
      </c>
      <c r="B817" s="48" t="s">
        <v>420</v>
      </c>
      <c r="C817" s="48" t="s">
        <v>74</v>
      </c>
      <c r="D817" s="48" t="s">
        <v>70</v>
      </c>
      <c r="E817" s="48"/>
      <c r="F817" s="48"/>
      <c r="G817" s="48"/>
      <c r="H817" s="48"/>
      <c r="I817" s="49">
        <f>I827+I818</f>
        <v>20477.100000000002</v>
      </c>
      <c r="J817" s="49">
        <f>J827+J818</f>
        <v>831.9000000000001</v>
      </c>
      <c r="K817" s="49">
        <f t="shared" si="124"/>
        <v>21309.000000000004</v>
      </c>
      <c r="L817" s="125"/>
      <c r="M817" s="125"/>
      <c r="N817" s="126"/>
      <c r="O817" s="146"/>
    </row>
    <row r="818" spans="1:15" ht="30">
      <c r="A818" s="161" t="s">
        <v>40</v>
      </c>
      <c r="B818" s="46" t="s">
        <v>420</v>
      </c>
      <c r="C818" s="46" t="s">
        <v>74</v>
      </c>
      <c r="D818" s="46" t="s">
        <v>70</v>
      </c>
      <c r="E818" s="46" t="s">
        <v>273</v>
      </c>
      <c r="F818" s="48"/>
      <c r="G818" s="48"/>
      <c r="H818" s="48"/>
      <c r="I818" s="52">
        <f>I823+I819</f>
        <v>525</v>
      </c>
      <c r="J818" s="52">
        <f>J823+J819</f>
        <v>0</v>
      </c>
      <c r="K818" s="52">
        <f>K823+K819</f>
        <v>525</v>
      </c>
      <c r="L818" s="125"/>
      <c r="M818" s="125"/>
      <c r="N818" s="126"/>
      <c r="O818" s="146"/>
    </row>
    <row r="819" spans="1:15" ht="90">
      <c r="A819" s="161" t="s">
        <v>485</v>
      </c>
      <c r="B819" s="46" t="s">
        <v>420</v>
      </c>
      <c r="C819" s="46" t="s">
        <v>74</v>
      </c>
      <c r="D819" s="46" t="s">
        <v>70</v>
      </c>
      <c r="E819" s="46" t="s">
        <v>481</v>
      </c>
      <c r="F819" s="162"/>
      <c r="G819" s="162"/>
      <c r="H819" s="48"/>
      <c r="I819" s="52">
        <f aca="true" t="shared" si="130" ref="I819:K821">I820</f>
        <v>400</v>
      </c>
      <c r="J819" s="52">
        <f t="shared" si="130"/>
        <v>0</v>
      </c>
      <c r="K819" s="52">
        <f t="shared" si="130"/>
        <v>400</v>
      </c>
      <c r="L819" s="125"/>
      <c r="M819" s="125"/>
      <c r="N819" s="126"/>
      <c r="O819" s="146"/>
    </row>
    <row r="820" spans="1:15" ht="45">
      <c r="A820" s="171" t="s">
        <v>141</v>
      </c>
      <c r="B820" s="46" t="s">
        <v>420</v>
      </c>
      <c r="C820" s="46" t="s">
        <v>74</v>
      </c>
      <c r="D820" s="46" t="s">
        <v>70</v>
      </c>
      <c r="E820" s="46" t="s">
        <v>481</v>
      </c>
      <c r="F820" s="192">
        <v>600</v>
      </c>
      <c r="G820" s="46"/>
      <c r="H820" s="48"/>
      <c r="I820" s="52">
        <f t="shared" si="130"/>
        <v>400</v>
      </c>
      <c r="J820" s="52">
        <f t="shared" si="130"/>
        <v>0</v>
      </c>
      <c r="K820" s="52">
        <f t="shared" si="130"/>
        <v>400</v>
      </c>
      <c r="L820" s="125"/>
      <c r="M820" s="125"/>
      <c r="N820" s="126"/>
      <c r="O820" s="146"/>
    </row>
    <row r="821" spans="1:15" ht="18">
      <c r="A821" s="171" t="s">
        <v>143</v>
      </c>
      <c r="B821" s="46" t="s">
        <v>420</v>
      </c>
      <c r="C821" s="46" t="s">
        <v>74</v>
      </c>
      <c r="D821" s="46" t="s">
        <v>70</v>
      </c>
      <c r="E821" s="46" t="s">
        <v>481</v>
      </c>
      <c r="F821" s="46" t="s">
        <v>142</v>
      </c>
      <c r="G821" s="46"/>
      <c r="H821" s="48"/>
      <c r="I821" s="52">
        <f t="shared" si="130"/>
        <v>400</v>
      </c>
      <c r="J821" s="52">
        <f t="shared" si="130"/>
        <v>0</v>
      </c>
      <c r="K821" s="52">
        <f t="shared" si="130"/>
        <v>400</v>
      </c>
      <c r="L821" s="125"/>
      <c r="M821" s="125"/>
      <c r="N821" s="126"/>
      <c r="O821" s="146"/>
    </row>
    <row r="822" spans="1:15" ht="18">
      <c r="A822" s="72" t="s">
        <v>121</v>
      </c>
      <c r="B822" s="47" t="s">
        <v>420</v>
      </c>
      <c r="C822" s="47" t="s">
        <v>74</v>
      </c>
      <c r="D822" s="47" t="s">
        <v>70</v>
      </c>
      <c r="E822" s="47" t="s">
        <v>481</v>
      </c>
      <c r="F822" s="47" t="s">
        <v>142</v>
      </c>
      <c r="G822" s="47" t="s">
        <v>106</v>
      </c>
      <c r="H822" s="48"/>
      <c r="I822" s="54">
        <v>400</v>
      </c>
      <c r="J822" s="54">
        <v>0</v>
      </c>
      <c r="K822" s="54">
        <f>I822+J822</f>
        <v>400</v>
      </c>
      <c r="L822" s="125"/>
      <c r="M822" s="125"/>
      <c r="N822" s="126"/>
      <c r="O822" s="146"/>
    </row>
    <row r="823" spans="1:15" ht="75">
      <c r="A823" s="161" t="s">
        <v>270</v>
      </c>
      <c r="B823" s="46" t="s">
        <v>420</v>
      </c>
      <c r="C823" s="46" t="s">
        <v>74</v>
      </c>
      <c r="D823" s="46" t="s">
        <v>70</v>
      </c>
      <c r="E823" s="46" t="s">
        <v>277</v>
      </c>
      <c r="F823" s="162"/>
      <c r="G823" s="162"/>
      <c r="H823" s="48"/>
      <c r="I823" s="52">
        <f aca="true" t="shared" si="131" ref="I823:K825">I824</f>
        <v>125</v>
      </c>
      <c r="J823" s="52">
        <f t="shared" si="131"/>
        <v>0</v>
      </c>
      <c r="K823" s="52">
        <f t="shared" si="131"/>
        <v>125</v>
      </c>
      <c r="L823" s="125"/>
      <c r="M823" s="125"/>
      <c r="N823" s="126"/>
      <c r="O823" s="146"/>
    </row>
    <row r="824" spans="1:15" ht="45">
      <c r="A824" s="171" t="s">
        <v>141</v>
      </c>
      <c r="B824" s="46" t="s">
        <v>420</v>
      </c>
      <c r="C824" s="46" t="s">
        <v>74</v>
      </c>
      <c r="D824" s="46" t="s">
        <v>70</v>
      </c>
      <c r="E824" s="46" t="s">
        <v>277</v>
      </c>
      <c r="F824" s="192">
        <v>600</v>
      </c>
      <c r="G824" s="46"/>
      <c r="H824" s="48"/>
      <c r="I824" s="52">
        <f t="shared" si="131"/>
        <v>125</v>
      </c>
      <c r="J824" s="52">
        <f t="shared" si="131"/>
        <v>0</v>
      </c>
      <c r="K824" s="52">
        <f t="shared" si="131"/>
        <v>125</v>
      </c>
      <c r="L824" s="125"/>
      <c r="M824" s="125"/>
      <c r="N824" s="126"/>
      <c r="O824" s="146"/>
    </row>
    <row r="825" spans="1:15" ht="18">
      <c r="A825" s="171" t="s">
        <v>143</v>
      </c>
      <c r="B825" s="46" t="s">
        <v>420</v>
      </c>
      <c r="C825" s="46" t="s">
        <v>74</v>
      </c>
      <c r="D825" s="46" t="s">
        <v>70</v>
      </c>
      <c r="E825" s="46" t="s">
        <v>277</v>
      </c>
      <c r="F825" s="46" t="s">
        <v>142</v>
      </c>
      <c r="G825" s="46"/>
      <c r="H825" s="48"/>
      <c r="I825" s="52">
        <f t="shared" si="131"/>
        <v>125</v>
      </c>
      <c r="J825" s="52">
        <f t="shared" si="131"/>
        <v>0</v>
      </c>
      <c r="K825" s="52">
        <f t="shared" si="131"/>
        <v>125</v>
      </c>
      <c r="L825" s="125"/>
      <c r="M825" s="125"/>
      <c r="N825" s="126"/>
      <c r="O825" s="146"/>
    </row>
    <row r="826" spans="1:15" ht="18">
      <c r="A826" s="72" t="s">
        <v>120</v>
      </c>
      <c r="B826" s="47" t="s">
        <v>420</v>
      </c>
      <c r="C826" s="47" t="s">
        <v>74</v>
      </c>
      <c r="D826" s="47" t="s">
        <v>70</v>
      </c>
      <c r="E826" s="47" t="s">
        <v>277</v>
      </c>
      <c r="F826" s="47" t="s">
        <v>142</v>
      </c>
      <c r="G826" s="47" t="s">
        <v>105</v>
      </c>
      <c r="H826" s="48"/>
      <c r="I826" s="54">
        <v>125</v>
      </c>
      <c r="J826" s="54">
        <v>0</v>
      </c>
      <c r="K826" s="54">
        <f>I826+J826</f>
        <v>125</v>
      </c>
      <c r="L826" s="125"/>
      <c r="M826" s="125"/>
      <c r="N826" s="126"/>
      <c r="O826" s="146"/>
    </row>
    <row r="827" spans="1:15" ht="45">
      <c r="A827" s="71" t="s">
        <v>195</v>
      </c>
      <c r="B827" s="46" t="s">
        <v>420</v>
      </c>
      <c r="C827" s="46" t="s">
        <v>74</v>
      </c>
      <c r="D827" s="46" t="s">
        <v>70</v>
      </c>
      <c r="E827" s="46" t="s">
        <v>322</v>
      </c>
      <c r="F827" s="46"/>
      <c r="G827" s="46"/>
      <c r="H827" s="46"/>
      <c r="I827" s="52">
        <f>I828+I849+I859+I869+I887</f>
        <v>19952.100000000002</v>
      </c>
      <c r="J827" s="52">
        <f>J828+J849+J859+J869+J887</f>
        <v>831.9000000000001</v>
      </c>
      <c r="K827" s="52">
        <f t="shared" si="124"/>
        <v>20784.000000000004</v>
      </c>
      <c r="L827" s="125"/>
      <c r="M827" s="125"/>
      <c r="N827" s="126"/>
      <c r="O827" s="146"/>
    </row>
    <row r="828" spans="1:15" ht="45">
      <c r="A828" s="71" t="s">
        <v>211</v>
      </c>
      <c r="B828" s="46" t="s">
        <v>420</v>
      </c>
      <c r="C828" s="46" t="s">
        <v>74</v>
      </c>
      <c r="D828" s="46" t="s">
        <v>70</v>
      </c>
      <c r="E828" s="46" t="s">
        <v>323</v>
      </c>
      <c r="F828" s="46"/>
      <c r="G828" s="46"/>
      <c r="H828" s="46"/>
      <c r="I828" s="52">
        <f>I834+I829+I839+I844</f>
        <v>70</v>
      </c>
      <c r="J828" s="52">
        <f>J834+J829+J839+J844</f>
        <v>358.6</v>
      </c>
      <c r="K828" s="52">
        <f t="shared" si="124"/>
        <v>428.6</v>
      </c>
      <c r="L828" s="125"/>
      <c r="M828" s="125"/>
      <c r="N828" s="151"/>
      <c r="O828" s="146"/>
    </row>
    <row r="829" spans="1:15" ht="30">
      <c r="A829" s="71" t="s">
        <v>214</v>
      </c>
      <c r="B829" s="46" t="s">
        <v>420</v>
      </c>
      <c r="C829" s="46" t="s">
        <v>74</v>
      </c>
      <c r="D829" s="46" t="s">
        <v>70</v>
      </c>
      <c r="E829" s="112" t="s">
        <v>212</v>
      </c>
      <c r="F829" s="46"/>
      <c r="G829" s="46"/>
      <c r="H829" s="46"/>
      <c r="I829" s="52">
        <f aca="true" t="shared" si="132" ref="I829:J832">I830</f>
        <v>10</v>
      </c>
      <c r="J829" s="52">
        <f t="shared" si="132"/>
        <v>0</v>
      </c>
      <c r="K829" s="52">
        <f t="shared" si="124"/>
        <v>10</v>
      </c>
      <c r="L829" s="125"/>
      <c r="M829" s="125"/>
      <c r="N829" s="126"/>
      <c r="O829" s="146"/>
    </row>
    <row r="830" spans="1:15" ht="18">
      <c r="A830" s="71" t="s">
        <v>301</v>
      </c>
      <c r="B830" s="46" t="s">
        <v>420</v>
      </c>
      <c r="C830" s="46" t="s">
        <v>74</v>
      </c>
      <c r="D830" s="46" t="s">
        <v>70</v>
      </c>
      <c r="E830" s="116" t="s">
        <v>213</v>
      </c>
      <c r="F830" s="46"/>
      <c r="G830" s="46"/>
      <c r="H830" s="46"/>
      <c r="I830" s="52">
        <f t="shared" si="132"/>
        <v>10</v>
      </c>
      <c r="J830" s="52">
        <f t="shared" si="132"/>
        <v>0</v>
      </c>
      <c r="K830" s="52">
        <f t="shared" si="124"/>
        <v>10</v>
      </c>
      <c r="L830" s="125"/>
      <c r="M830" s="125"/>
      <c r="N830" s="126"/>
      <c r="O830" s="146"/>
    </row>
    <row r="831" spans="1:15" ht="45">
      <c r="A831" s="161" t="s">
        <v>141</v>
      </c>
      <c r="B831" s="46" t="s">
        <v>420</v>
      </c>
      <c r="C831" s="46" t="s">
        <v>74</v>
      </c>
      <c r="D831" s="46" t="s">
        <v>70</v>
      </c>
      <c r="E831" s="46" t="s">
        <v>213</v>
      </c>
      <c r="F831" s="46" t="s">
        <v>140</v>
      </c>
      <c r="G831" s="46"/>
      <c r="H831" s="46"/>
      <c r="I831" s="52">
        <f t="shared" si="132"/>
        <v>10</v>
      </c>
      <c r="J831" s="52">
        <f t="shared" si="132"/>
        <v>0</v>
      </c>
      <c r="K831" s="52">
        <f t="shared" si="124"/>
        <v>10</v>
      </c>
      <c r="L831" s="125"/>
      <c r="M831" s="125"/>
      <c r="N831" s="126"/>
      <c r="O831" s="146"/>
    </row>
    <row r="832" spans="1:15" ht="18">
      <c r="A832" s="161" t="s">
        <v>143</v>
      </c>
      <c r="B832" s="46" t="s">
        <v>420</v>
      </c>
      <c r="C832" s="46" t="s">
        <v>74</v>
      </c>
      <c r="D832" s="46" t="s">
        <v>70</v>
      </c>
      <c r="E832" s="46" t="s">
        <v>213</v>
      </c>
      <c r="F832" s="46" t="s">
        <v>142</v>
      </c>
      <c r="G832" s="46"/>
      <c r="H832" s="46"/>
      <c r="I832" s="52">
        <f t="shared" si="132"/>
        <v>10</v>
      </c>
      <c r="J832" s="52">
        <f t="shared" si="132"/>
        <v>0</v>
      </c>
      <c r="K832" s="52">
        <f t="shared" si="124"/>
        <v>10</v>
      </c>
      <c r="L832" s="125"/>
      <c r="M832" s="125"/>
      <c r="N832" s="123"/>
      <c r="O832" s="146"/>
    </row>
    <row r="833" spans="1:15" ht="18">
      <c r="A833" s="169" t="s">
        <v>120</v>
      </c>
      <c r="B833" s="46" t="s">
        <v>420</v>
      </c>
      <c r="C833" s="47" t="s">
        <v>74</v>
      </c>
      <c r="D833" s="47" t="s">
        <v>70</v>
      </c>
      <c r="E833" s="47" t="s">
        <v>213</v>
      </c>
      <c r="F833" s="47" t="s">
        <v>142</v>
      </c>
      <c r="G833" s="47" t="s">
        <v>105</v>
      </c>
      <c r="H833" s="46"/>
      <c r="I833" s="54">
        <v>10</v>
      </c>
      <c r="J833" s="54">
        <v>0</v>
      </c>
      <c r="K833" s="54">
        <f t="shared" si="124"/>
        <v>10</v>
      </c>
      <c r="L833" s="125"/>
      <c r="M833" s="125"/>
      <c r="N833" s="123"/>
      <c r="O833" s="146"/>
    </row>
    <row r="834" spans="1:15" ht="45">
      <c r="A834" s="177" t="s">
        <v>377</v>
      </c>
      <c r="B834" s="46" t="s">
        <v>420</v>
      </c>
      <c r="C834" s="46" t="s">
        <v>74</v>
      </c>
      <c r="D834" s="46" t="s">
        <v>70</v>
      </c>
      <c r="E834" s="112" t="s">
        <v>378</v>
      </c>
      <c r="F834" s="47"/>
      <c r="G834" s="47"/>
      <c r="H834" s="47"/>
      <c r="I834" s="52">
        <f aca="true" t="shared" si="133" ref="I834:J837">I835</f>
        <v>10</v>
      </c>
      <c r="J834" s="52">
        <f t="shared" si="133"/>
        <v>0</v>
      </c>
      <c r="K834" s="52">
        <f t="shared" si="124"/>
        <v>10</v>
      </c>
      <c r="L834" s="125"/>
      <c r="M834" s="125"/>
      <c r="N834" s="147"/>
      <c r="O834" s="146"/>
    </row>
    <row r="835" spans="1:15" ht="18">
      <c r="A835" s="177" t="s">
        <v>301</v>
      </c>
      <c r="B835" s="46" t="s">
        <v>420</v>
      </c>
      <c r="C835" s="46" t="s">
        <v>74</v>
      </c>
      <c r="D835" s="46" t="s">
        <v>70</v>
      </c>
      <c r="E835" s="116" t="s">
        <v>379</v>
      </c>
      <c r="F835" s="47"/>
      <c r="G835" s="47"/>
      <c r="H835" s="47"/>
      <c r="I835" s="52">
        <f t="shared" si="133"/>
        <v>10</v>
      </c>
      <c r="J835" s="52">
        <f t="shared" si="133"/>
        <v>0</v>
      </c>
      <c r="K835" s="52">
        <f t="shared" si="124"/>
        <v>10</v>
      </c>
      <c r="L835" s="125"/>
      <c r="M835" s="125"/>
      <c r="N835" s="123"/>
      <c r="O835" s="146"/>
    </row>
    <row r="836" spans="1:15" ht="30">
      <c r="A836" s="161" t="s">
        <v>134</v>
      </c>
      <c r="B836" s="46" t="s">
        <v>420</v>
      </c>
      <c r="C836" s="46" t="s">
        <v>74</v>
      </c>
      <c r="D836" s="46" t="s">
        <v>70</v>
      </c>
      <c r="E836" s="116" t="s">
        <v>379</v>
      </c>
      <c r="F836" s="46" t="s">
        <v>135</v>
      </c>
      <c r="G836" s="47"/>
      <c r="H836" s="47"/>
      <c r="I836" s="52">
        <f t="shared" si="133"/>
        <v>10</v>
      </c>
      <c r="J836" s="52">
        <f t="shared" si="133"/>
        <v>0</v>
      </c>
      <c r="K836" s="52">
        <f t="shared" si="124"/>
        <v>10</v>
      </c>
      <c r="L836" s="125"/>
      <c r="M836" s="125"/>
      <c r="N836" s="126"/>
      <c r="O836" s="146"/>
    </row>
    <row r="837" spans="1:15" ht="30">
      <c r="A837" s="71" t="s">
        <v>138</v>
      </c>
      <c r="B837" s="46" t="s">
        <v>420</v>
      </c>
      <c r="C837" s="46" t="s">
        <v>74</v>
      </c>
      <c r="D837" s="46" t="s">
        <v>70</v>
      </c>
      <c r="E837" s="116" t="s">
        <v>379</v>
      </c>
      <c r="F837" s="46" t="s">
        <v>137</v>
      </c>
      <c r="G837" s="47"/>
      <c r="H837" s="47"/>
      <c r="I837" s="52">
        <f t="shared" si="133"/>
        <v>10</v>
      </c>
      <c r="J837" s="52">
        <f t="shared" si="133"/>
        <v>0</v>
      </c>
      <c r="K837" s="52">
        <f t="shared" si="124"/>
        <v>10</v>
      </c>
      <c r="L837" s="125"/>
      <c r="M837" s="125"/>
      <c r="N837" s="126"/>
      <c r="O837" s="146"/>
    </row>
    <row r="838" spans="1:15" ht="18">
      <c r="A838" s="72" t="s">
        <v>120</v>
      </c>
      <c r="B838" s="46" t="s">
        <v>420</v>
      </c>
      <c r="C838" s="47" t="s">
        <v>74</v>
      </c>
      <c r="D838" s="47" t="s">
        <v>70</v>
      </c>
      <c r="E838" s="160" t="s">
        <v>379</v>
      </c>
      <c r="F838" s="47" t="s">
        <v>137</v>
      </c>
      <c r="G838" s="47" t="s">
        <v>105</v>
      </c>
      <c r="H838" s="47"/>
      <c r="I838" s="54">
        <v>10</v>
      </c>
      <c r="J838" s="54">
        <v>0</v>
      </c>
      <c r="K838" s="54">
        <f t="shared" si="124"/>
        <v>10</v>
      </c>
      <c r="L838" s="125"/>
      <c r="M838" s="125"/>
      <c r="N838" s="123"/>
      <c r="O838" s="146"/>
    </row>
    <row r="839" spans="1:15" ht="45">
      <c r="A839" s="177" t="s">
        <v>215</v>
      </c>
      <c r="B839" s="46" t="s">
        <v>420</v>
      </c>
      <c r="C839" s="46" t="s">
        <v>74</v>
      </c>
      <c r="D839" s="46" t="s">
        <v>70</v>
      </c>
      <c r="E839" s="112" t="s">
        <v>216</v>
      </c>
      <c r="F839" s="47"/>
      <c r="G839" s="47"/>
      <c r="H839" s="47"/>
      <c r="I839" s="52">
        <f aca="true" t="shared" si="134" ref="I839:J842">I840</f>
        <v>10</v>
      </c>
      <c r="J839" s="52">
        <f t="shared" si="134"/>
        <v>0</v>
      </c>
      <c r="K839" s="52">
        <f t="shared" si="124"/>
        <v>10</v>
      </c>
      <c r="L839" s="125"/>
      <c r="M839" s="125"/>
      <c r="N839" s="123"/>
      <c r="O839" s="146"/>
    </row>
    <row r="840" spans="1:15" ht="18">
      <c r="A840" s="177" t="s">
        <v>301</v>
      </c>
      <c r="B840" s="46" t="s">
        <v>420</v>
      </c>
      <c r="C840" s="46" t="s">
        <v>74</v>
      </c>
      <c r="D840" s="46" t="s">
        <v>70</v>
      </c>
      <c r="E840" s="116" t="s">
        <v>217</v>
      </c>
      <c r="F840" s="47"/>
      <c r="G840" s="47"/>
      <c r="H840" s="47"/>
      <c r="I840" s="52">
        <f t="shared" si="134"/>
        <v>10</v>
      </c>
      <c r="J840" s="52">
        <f t="shared" si="134"/>
        <v>0</v>
      </c>
      <c r="K840" s="52">
        <f t="shared" si="124"/>
        <v>10</v>
      </c>
      <c r="L840" s="125"/>
      <c r="M840" s="125"/>
      <c r="N840" s="147"/>
      <c r="O840" s="146"/>
    </row>
    <row r="841" spans="1:15" ht="30">
      <c r="A841" s="161" t="s">
        <v>134</v>
      </c>
      <c r="B841" s="46" t="s">
        <v>420</v>
      </c>
      <c r="C841" s="46" t="s">
        <v>74</v>
      </c>
      <c r="D841" s="46" t="s">
        <v>70</v>
      </c>
      <c r="E841" s="116" t="s">
        <v>217</v>
      </c>
      <c r="F841" s="46" t="s">
        <v>135</v>
      </c>
      <c r="G841" s="47"/>
      <c r="H841" s="47"/>
      <c r="I841" s="52">
        <f t="shared" si="134"/>
        <v>10</v>
      </c>
      <c r="J841" s="52">
        <f t="shared" si="134"/>
        <v>0</v>
      </c>
      <c r="K841" s="52">
        <f t="shared" si="124"/>
        <v>10</v>
      </c>
      <c r="L841" s="125"/>
      <c r="M841" s="125"/>
      <c r="N841" s="123"/>
      <c r="O841" s="146"/>
    </row>
    <row r="842" spans="1:15" ht="30">
      <c r="A842" s="71" t="s">
        <v>138</v>
      </c>
      <c r="B842" s="46" t="s">
        <v>420</v>
      </c>
      <c r="C842" s="46" t="s">
        <v>74</v>
      </c>
      <c r="D842" s="46" t="s">
        <v>70</v>
      </c>
      <c r="E842" s="116" t="s">
        <v>217</v>
      </c>
      <c r="F842" s="46" t="s">
        <v>137</v>
      </c>
      <c r="G842" s="47"/>
      <c r="H842" s="47"/>
      <c r="I842" s="52">
        <f t="shared" si="134"/>
        <v>10</v>
      </c>
      <c r="J842" s="52">
        <f t="shared" si="134"/>
        <v>0</v>
      </c>
      <c r="K842" s="52">
        <f t="shared" si="124"/>
        <v>10</v>
      </c>
      <c r="L842" s="125"/>
      <c r="M842" s="125"/>
      <c r="N842" s="126"/>
      <c r="O842" s="146"/>
    </row>
    <row r="843" spans="1:15" ht="18">
      <c r="A843" s="72" t="s">
        <v>120</v>
      </c>
      <c r="B843" s="46" t="s">
        <v>420</v>
      </c>
      <c r="C843" s="47" t="s">
        <v>74</v>
      </c>
      <c r="D843" s="47" t="s">
        <v>70</v>
      </c>
      <c r="E843" s="160" t="s">
        <v>217</v>
      </c>
      <c r="F843" s="47" t="s">
        <v>137</v>
      </c>
      <c r="G843" s="47" t="s">
        <v>105</v>
      </c>
      <c r="H843" s="47"/>
      <c r="I843" s="54">
        <v>10</v>
      </c>
      <c r="J843" s="54">
        <v>0</v>
      </c>
      <c r="K843" s="54">
        <f t="shared" si="124"/>
        <v>10</v>
      </c>
      <c r="L843" s="125"/>
      <c r="M843" s="125"/>
      <c r="N843" s="126"/>
      <c r="O843" s="146"/>
    </row>
    <row r="844" spans="1:15" ht="45">
      <c r="A844" s="161" t="s">
        <v>525</v>
      </c>
      <c r="B844" s="46" t="s">
        <v>420</v>
      </c>
      <c r="C844" s="46" t="s">
        <v>74</v>
      </c>
      <c r="D844" s="46" t="s">
        <v>70</v>
      </c>
      <c r="E844" s="188" t="s">
        <v>483</v>
      </c>
      <c r="F844" s="46"/>
      <c r="G844" s="46"/>
      <c r="H844" s="46"/>
      <c r="I844" s="52">
        <f aca="true" t="shared" si="135" ref="I844:K847">I845</f>
        <v>40</v>
      </c>
      <c r="J844" s="52">
        <f t="shared" si="135"/>
        <v>358.6</v>
      </c>
      <c r="K844" s="52">
        <f t="shared" si="135"/>
        <v>398.6</v>
      </c>
      <c r="L844" s="125"/>
      <c r="M844" s="125"/>
      <c r="N844" s="126"/>
      <c r="O844" s="146"/>
    </row>
    <row r="845" spans="1:15" ht="18">
      <c r="A845" s="161" t="s">
        <v>301</v>
      </c>
      <c r="B845" s="46" t="s">
        <v>420</v>
      </c>
      <c r="C845" s="46" t="s">
        <v>74</v>
      </c>
      <c r="D845" s="46" t="s">
        <v>70</v>
      </c>
      <c r="E845" s="189" t="s">
        <v>484</v>
      </c>
      <c r="F845" s="46"/>
      <c r="G845" s="46"/>
      <c r="H845" s="46"/>
      <c r="I845" s="52">
        <f t="shared" si="135"/>
        <v>40</v>
      </c>
      <c r="J845" s="52">
        <f t="shared" si="135"/>
        <v>358.6</v>
      </c>
      <c r="K845" s="52">
        <f t="shared" si="135"/>
        <v>398.6</v>
      </c>
      <c r="L845" s="125"/>
      <c r="M845" s="125"/>
      <c r="N845" s="126"/>
      <c r="O845" s="146"/>
    </row>
    <row r="846" spans="1:15" ht="30">
      <c r="A846" s="161" t="s">
        <v>134</v>
      </c>
      <c r="B846" s="46" t="s">
        <v>420</v>
      </c>
      <c r="C846" s="46" t="s">
        <v>74</v>
      </c>
      <c r="D846" s="46" t="s">
        <v>70</v>
      </c>
      <c r="E846" s="189" t="s">
        <v>484</v>
      </c>
      <c r="F846" s="46" t="s">
        <v>135</v>
      </c>
      <c r="G846" s="46"/>
      <c r="H846" s="46"/>
      <c r="I846" s="52">
        <f t="shared" si="135"/>
        <v>40</v>
      </c>
      <c r="J846" s="52">
        <f t="shared" si="135"/>
        <v>358.6</v>
      </c>
      <c r="K846" s="52">
        <f t="shared" si="135"/>
        <v>398.6</v>
      </c>
      <c r="L846" s="125"/>
      <c r="M846" s="125"/>
      <c r="N846" s="126"/>
      <c r="O846" s="146"/>
    </row>
    <row r="847" spans="1:15" ht="30">
      <c r="A847" s="71" t="s">
        <v>138</v>
      </c>
      <c r="B847" s="46" t="s">
        <v>420</v>
      </c>
      <c r="C847" s="46" t="s">
        <v>74</v>
      </c>
      <c r="D847" s="46" t="s">
        <v>70</v>
      </c>
      <c r="E847" s="189" t="s">
        <v>484</v>
      </c>
      <c r="F847" s="46" t="s">
        <v>137</v>
      </c>
      <c r="G847" s="46"/>
      <c r="H847" s="46"/>
      <c r="I847" s="52">
        <f t="shared" si="135"/>
        <v>40</v>
      </c>
      <c r="J847" s="52">
        <f t="shared" si="135"/>
        <v>358.6</v>
      </c>
      <c r="K847" s="52">
        <f t="shared" si="135"/>
        <v>398.6</v>
      </c>
      <c r="L847" s="125"/>
      <c r="M847" s="125"/>
      <c r="N847" s="126"/>
      <c r="O847" s="146"/>
    </row>
    <row r="848" spans="1:15" ht="18">
      <c r="A848" s="72" t="s">
        <v>120</v>
      </c>
      <c r="B848" s="47" t="s">
        <v>420</v>
      </c>
      <c r="C848" s="47" t="s">
        <v>74</v>
      </c>
      <c r="D848" s="47" t="s">
        <v>70</v>
      </c>
      <c r="E848" s="190" t="s">
        <v>484</v>
      </c>
      <c r="F848" s="47" t="s">
        <v>137</v>
      </c>
      <c r="G848" s="47" t="s">
        <v>105</v>
      </c>
      <c r="H848" s="47"/>
      <c r="I848" s="54">
        <v>40</v>
      </c>
      <c r="J848" s="54">
        <v>358.6</v>
      </c>
      <c r="K848" s="54">
        <f>I848+J848</f>
        <v>398.6</v>
      </c>
      <c r="L848" s="125"/>
      <c r="M848" s="125"/>
      <c r="N848" s="126"/>
      <c r="O848" s="146"/>
    </row>
    <row r="849" spans="1:15" ht="45">
      <c r="A849" s="161" t="s">
        <v>44</v>
      </c>
      <c r="B849" s="46" t="s">
        <v>420</v>
      </c>
      <c r="C849" s="46" t="s">
        <v>74</v>
      </c>
      <c r="D849" s="46" t="s">
        <v>70</v>
      </c>
      <c r="E849" s="46" t="s">
        <v>319</v>
      </c>
      <c r="F849" s="46"/>
      <c r="G849" s="46"/>
      <c r="H849" s="46"/>
      <c r="I849" s="52">
        <f>I850</f>
        <v>13820.6</v>
      </c>
      <c r="J849" s="52">
        <f>J850</f>
        <v>473.3</v>
      </c>
      <c r="K849" s="52">
        <f t="shared" si="124"/>
        <v>14293.9</v>
      </c>
      <c r="L849" s="125"/>
      <c r="M849" s="125"/>
      <c r="N849" s="126"/>
      <c r="O849" s="146"/>
    </row>
    <row r="850" spans="1:15" ht="75">
      <c r="A850" s="71" t="s">
        <v>318</v>
      </c>
      <c r="B850" s="46" t="s">
        <v>420</v>
      </c>
      <c r="C850" s="46" t="s">
        <v>74</v>
      </c>
      <c r="D850" s="46" t="s">
        <v>70</v>
      </c>
      <c r="E850" s="46" t="s">
        <v>320</v>
      </c>
      <c r="F850" s="46"/>
      <c r="G850" s="46"/>
      <c r="H850" s="46"/>
      <c r="I850" s="52">
        <f>I855+I851</f>
        <v>13820.6</v>
      </c>
      <c r="J850" s="52">
        <f>J855+J851</f>
        <v>473.3</v>
      </c>
      <c r="K850" s="52">
        <f t="shared" si="124"/>
        <v>14293.9</v>
      </c>
      <c r="L850" s="125"/>
      <c r="M850" s="125"/>
      <c r="N850" s="126"/>
      <c r="O850" s="146"/>
    </row>
    <row r="851" spans="1:15" ht="18">
      <c r="A851" s="71" t="s">
        <v>301</v>
      </c>
      <c r="B851" s="46" t="s">
        <v>420</v>
      </c>
      <c r="C851" s="46" t="s">
        <v>74</v>
      </c>
      <c r="D851" s="46" t="s">
        <v>70</v>
      </c>
      <c r="E851" s="46" t="s">
        <v>473</v>
      </c>
      <c r="F851" s="46"/>
      <c r="G851" s="46"/>
      <c r="H851" s="46"/>
      <c r="I851" s="52">
        <f aca="true" t="shared" si="136" ref="I851:K853">I852</f>
        <v>107.5</v>
      </c>
      <c r="J851" s="52">
        <f t="shared" si="136"/>
        <v>0</v>
      </c>
      <c r="K851" s="52">
        <f t="shared" si="136"/>
        <v>107.5</v>
      </c>
      <c r="L851" s="125"/>
      <c r="M851" s="125"/>
      <c r="N851" s="126"/>
      <c r="O851" s="146"/>
    </row>
    <row r="852" spans="1:15" ht="45">
      <c r="A852" s="161" t="s">
        <v>141</v>
      </c>
      <c r="B852" s="46" t="s">
        <v>420</v>
      </c>
      <c r="C852" s="46" t="s">
        <v>74</v>
      </c>
      <c r="D852" s="46" t="s">
        <v>70</v>
      </c>
      <c r="E852" s="46" t="s">
        <v>473</v>
      </c>
      <c r="F852" s="46" t="s">
        <v>140</v>
      </c>
      <c r="G852" s="46"/>
      <c r="H852" s="46"/>
      <c r="I852" s="52">
        <f t="shared" si="136"/>
        <v>107.5</v>
      </c>
      <c r="J852" s="52">
        <f t="shared" si="136"/>
        <v>0</v>
      </c>
      <c r="K852" s="52">
        <f t="shared" si="136"/>
        <v>107.5</v>
      </c>
      <c r="L852" s="125"/>
      <c r="M852" s="125"/>
      <c r="N852" s="126"/>
      <c r="O852" s="146"/>
    </row>
    <row r="853" spans="1:15" ht="18">
      <c r="A853" s="161" t="s">
        <v>143</v>
      </c>
      <c r="B853" s="46" t="s">
        <v>420</v>
      </c>
      <c r="C853" s="46" t="s">
        <v>74</v>
      </c>
      <c r="D853" s="46" t="s">
        <v>70</v>
      </c>
      <c r="E853" s="46" t="s">
        <v>473</v>
      </c>
      <c r="F853" s="46" t="s">
        <v>142</v>
      </c>
      <c r="G853" s="46"/>
      <c r="H853" s="46"/>
      <c r="I853" s="52">
        <f t="shared" si="136"/>
        <v>107.5</v>
      </c>
      <c r="J853" s="52">
        <f t="shared" si="136"/>
        <v>0</v>
      </c>
      <c r="K853" s="52">
        <f t="shared" si="136"/>
        <v>107.5</v>
      </c>
      <c r="L853" s="125"/>
      <c r="M853" s="125"/>
      <c r="N853" s="126"/>
      <c r="O853" s="146"/>
    </row>
    <row r="854" spans="1:15" ht="18">
      <c r="A854" s="72" t="s">
        <v>120</v>
      </c>
      <c r="B854" s="46" t="s">
        <v>420</v>
      </c>
      <c r="C854" s="47" t="s">
        <v>74</v>
      </c>
      <c r="D854" s="47" t="s">
        <v>70</v>
      </c>
      <c r="E854" s="47" t="s">
        <v>473</v>
      </c>
      <c r="F854" s="47" t="s">
        <v>142</v>
      </c>
      <c r="G854" s="47" t="s">
        <v>105</v>
      </c>
      <c r="H854" s="46"/>
      <c r="I854" s="54">
        <v>107.5</v>
      </c>
      <c r="J854" s="54">
        <v>0</v>
      </c>
      <c r="K854" s="54">
        <f>I854+J854</f>
        <v>107.5</v>
      </c>
      <c r="L854" s="125"/>
      <c r="M854" s="125"/>
      <c r="N854" s="126"/>
      <c r="O854" s="146"/>
    </row>
    <row r="855" spans="1:15" ht="18">
      <c r="A855" s="71" t="s">
        <v>301</v>
      </c>
      <c r="B855" s="46" t="s">
        <v>420</v>
      </c>
      <c r="C855" s="46" t="s">
        <v>74</v>
      </c>
      <c r="D855" s="46" t="s">
        <v>70</v>
      </c>
      <c r="E855" s="46" t="s">
        <v>321</v>
      </c>
      <c r="F855" s="46"/>
      <c r="G855" s="46"/>
      <c r="H855" s="46"/>
      <c r="I855" s="52">
        <f aca="true" t="shared" si="137" ref="I855:J857">I856</f>
        <v>13713.1</v>
      </c>
      <c r="J855" s="52">
        <f t="shared" si="137"/>
        <v>473.3</v>
      </c>
      <c r="K855" s="52">
        <f t="shared" si="124"/>
        <v>14186.4</v>
      </c>
      <c r="L855" s="125"/>
      <c r="M855" s="125"/>
      <c r="N855" s="151"/>
      <c r="O855" s="146"/>
    </row>
    <row r="856" spans="1:15" ht="45">
      <c r="A856" s="161" t="s">
        <v>141</v>
      </c>
      <c r="B856" s="46" t="s">
        <v>420</v>
      </c>
      <c r="C856" s="46" t="s">
        <v>74</v>
      </c>
      <c r="D856" s="46" t="s">
        <v>70</v>
      </c>
      <c r="E856" s="46" t="s">
        <v>321</v>
      </c>
      <c r="F856" s="46" t="s">
        <v>140</v>
      </c>
      <c r="G856" s="46"/>
      <c r="H856" s="46"/>
      <c r="I856" s="51">
        <f t="shared" si="137"/>
        <v>13713.1</v>
      </c>
      <c r="J856" s="51">
        <f t="shared" si="137"/>
        <v>473.3</v>
      </c>
      <c r="K856" s="52">
        <f t="shared" si="124"/>
        <v>14186.4</v>
      </c>
      <c r="L856" s="125"/>
      <c r="M856" s="125"/>
      <c r="N856" s="126"/>
      <c r="O856" s="146"/>
    </row>
    <row r="857" spans="1:15" ht="18">
      <c r="A857" s="161" t="s">
        <v>143</v>
      </c>
      <c r="B857" s="46" t="s">
        <v>420</v>
      </c>
      <c r="C857" s="46" t="s">
        <v>74</v>
      </c>
      <c r="D857" s="46" t="s">
        <v>70</v>
      </c>
      <c r="E857" s="46" t="s">
        <v>321</v>
      </c>
      <c r="F857" s="46" t="s">
        <v>142</v>
      </c>
      <c r="G857" s="46"/>
      <c r="H857" s="46"/>
      <c r="I857" s="51">
        <f t="shared" si="137"/>
        <v>13713.1</v>
      </c>
      <c r="J857" s="51">
        <f t="shared" si="137"/>
        <v>473.3</v>
      </c>
      <c r="K857" s="52">
        <f t="shared" si="124"/>
        <v>14186.4</v>
      </c>
      <c r="L857" s="125"/>
      <c r="M857" s="125"/>
      <c r="N857" s="126"/>
      <c r="O857" s="146"/>
    </row>
    <row r="858" spans="1:15" ht="18">
      <c r="A858" s="72" t="s">
        <v>120</v>
      </c>
      <c r="B858" s="46" t="s">
        <v>420</v>
      </c>
      <c r="C858" s="47" t="s">
        <v>74</v>
      </c>
      <c r="D858" s="47" t="s">
        <v>70</v>
      </c>
      <c r="E858" s="47" t="s">
        <v>321</v>
      </c>
      <c r="F858" s="47" t="s">
        <v>142</v>
      </c>
      <c r="G858" s="47" t="s">
        <v>105</v>
      </c>
      <c r="H858" s="47"/>
      <c r="I858" s="53">
        <v>13713.1</v>
      </c>
      <c r="J858" s="53">
        <v>473.3</v>
      </c>
      <c r="K858" s="54">
        <f t="shared" si="124"/>
        <v>14186.4</v>
      </c>
      <c r="L858" s="125"/>
      <c r="M858" s="125"/>
      <c r="N858" s="151"/>
      <c r="O858" s="146"/>
    </row>
    <row r="859" spans="1:15" ht="30">
      <c r="A859" s="71" t="s">
        <v>45</v>
      </c>
      <c r="B859" s="46" t="s">
        <v>420</v>
      </c>
      <c r="C859" s="46" t="s">
        <v>74</v>
      </c>
      <c r="D859" s="46" t="s">
        <v>70</v>
      </c>
      <c r="E859" s="46" t="s">
        <v>314</v>
      </c>
      <c r="F859" s="46"/>
      <c r="G859" s="46"/>
      <c r="H859" s="46"/>
      <c r="I859" s="51">
        <f>I860</f>
        <v>2603.7999999999997</v>
      </c>
      <c r="J859" s="51">
        <f>J860</f>
        <v>0</v>
      </c>
      <c r="K859" s="52">
        <f t="shared" si="124"/>
        <v>2603.7999999999997</v>
      </c>
      <c r="L859" s="125"/>
      <c r="M859" s="125"/>
      <c r="N859" s="126"/>
      <c r="O859" s="146"/>
    </row>
    <row r="860" spans="1:15" ht="30">
      <c r="A860" s="71" t="s">
        <v>315</v>
      </c>
      <c r="B860" s="46" t="s">
        <v>420</v>
      </c>
      <c r="C860" s="46" t="s">
        <v>74</v>
      </c>
      <c r="D860" s="46" t="s">
        <v>70</v>
      </c>
      <c r="E860" s="46" t="s">
        <v>316</v>
      </c>
      <c r="F860" s="46"/>
      <c r="G860" s="46"/>
      <c r="H860" s="46"/>
      <c r="I860" s="52">
        <f>I865+I861</f>
        <v>2603.7999999999997</v>
      </c>
      <c r="J860" s="52">
        <f>J865+J861</f>
        <v>0</v>
      </c>
      <c r="K860" s="52">
        <f t="shared" si="124"/>
        <v>2603.7999999999997</v>
      </c>
      <c r="L860" s="125"/>
      <c r="M860" s="125"/>
      <c r="N860" s="126"/>
      <c r="O860" s="146"/>
    </row>
    <row r="861" spans="1:15" ht="18">
      <c r="A861" s="71" t="s">
        <v>301</v>
      </c>
      <c r="B861" s="46" t="s">
        <v>420</v>
      </c>
      <c r="C861" s="46" t="s">
        <v>74</v>
      </c>
      <c r="D861" s="46" t="s">
        <v>70</v>
      </c>
      <c r="E861" s="46" t="s">
        <v>474</v>
      </c>
      <c r="F861" s="46"/>
      <c r="G861" s="46"/>
      <c r="H861" s="46"/>
      <c r="I861" s="52">
        <f aca="true" t="shared" si="138" ref="I861:K863">I862</f>
        <v>29.7</v>
      </c>
      <c r="J861" s="52">
        <f t="shared" si="138"/>
        <v>0</v>
      </c>
      <c r="K861" s="52">
        <f t="shared" si="138"/>
        <v>29.7</v>
      </c>
      <c r="L861" s="125"/>
      <c r="M861" s="125"/>
      <c r="N861" s="126"/>
      <c r="O861" s="146"/>
    </row>
    <row r="862" spans="1:15" ht="45">
      <c r="A862" s="161" t="s">
        <v>141</v>
      </c>
      <c r="B862" s="46" t="s">
        <v>420</v>
      </c>
      <c r="C862" s="46" t="s">
        <v>74</v>
      </c>
      <c r="D862" s="46" t="s">
        <v>70</v>
      </c>
      <c r="E862" s="46" t="s">
        <v>474</v>
      </c>
      <c r="F862" s="46" t="s">
        <v>140</v>
      </c>
      <c r="G862" s="46"/>
      <c r="H862" s="46"/>
      <c r="I862" s="52">
        <f t="shared" si="138"/>
        <v>29.7</v>
      </c>
      <c r="J862" s="52">
        <f t="shared" si="138"/>
        <v>0</v>
      </c>
      <c r="K862" s="52">
        <f t="shared" si="138"/>
        <v>29.7</v>
      </c>
      <c r="L862" s="125"/>
      <c r="M862" s="125"/>
      <c r="N862" s="126"/>
      <c r="O862" s="146"/>
    </row>
    <row r="863" spans="1:15" ht="18">
      <c r="A863" s="161" t="s">
        <v>143</v>
      </c>
      <c r="B863" s="46" t="s">
        <v>420</v>
      </c>
      <c r="C863" s="46" t="s">
        <v>74</v>
      </c>
      <c r="D863" s="46" t="s">
        <v>70</v>
      </c>
      <c r="E863" s="46" t="s">
        <v>475</v>
      </c>
      <c r="F863" s="46" t="s">
        <v>142</v>
      </c>
      <c r="G863" s="46"/>
      <c r="H863" s="46"/>
      <c r="I863" s="52">
        <f t="shared" si="138"/>
        <v>29.7</v>
      </c>
      <c r="J863" s="52">
        <f t="shared" si="138"/>
        <v>0</v>
      </c>
      <c r="K863" s="52">
        <f t="shared" si="138"/>
        <v>29.7</v>
      </c>
      <c r="L863" s="125"/>
      <c r="M863" s="125"/>
      <c r="N863" s="126"/>
      <c r="O863" s="146"/>
    </row>
    <row r="864" spans="1:15" ht="18">
      <c r="A864" s="72" t="s">
        <v>120</v>
      </c>
      <c r="B864" s="46" t="s">
        <v>420</v>
      </c>
      <c r="C864" s="47" t="s">
        <v>74</v>
      </c>
      <c r="D864" s="47" t="s">
        <v>70</v>
      </c>
      <c r="E864" s="47" t="s">
        <v>474</v>
      </c>
      <c r="F864" s="47" t="s">
        <v>142</v>
      </c>
      <c r="G864" s="47" t="s">
        <v>105</v>
      </c>
      <c r="H864" s="46"/>
      <c r="I864" s="54">
        <v>29.7</v>
      </c>
      <c r="J864" s="54">
        <v>0</v>
      </c>
      <c r="K864" s="54">
        <f>I864+J864</f>
        <v>29.7</v>
      </c>
      <c r="L864" s="125"/>
      <c r="M864" s="125"/>
      <c r="N864" s="126"/>
      <c r="O864" s="146"/>
    </row>
    <row r="865" spans="1:15" ht="18">
      <c r="A865" s="71" t="s">
        <v>301</v>
      </c>
      <c r="B865" s="46" t="s">
        <v>420</v>
      </c>
      <c r="C865" s="46" t="s">
        <v>74</v>
      </c>
      <c r="D865" s="46" t="s">
        <v>70</v>
      </c>
      <c r="E865" s="46" t="s">
        <v>317</v>
      </c>
      <c r="F865" s="46"/>
      <c r="G865" s="46"/>
      <c r="H865" s="46"/>
      <c r="I865" s="52">
        <f aca="true" t="shared" si="139" ref="I865:J867">I866</f>
        <v>2574.1</v>
      </c>
      <c r="J865" s="52">
        <f t="shared" si="139"/>
        <v>0</v>
      </c>
      <c r="K865" s="52">
        <f t="shared" si="124"/>
        <v>2574.1</v>
      </c>
      <c r="L865" s="125"/>
      <c r="M865" s="125"/>
      <c r="N865" s="151"/>
      <c r="O865" s="146"/>
    </row>
    <row r="866" spans="1:15" ht="45">
      <c r="A866" s="161" t="s">
        <v>141</v>
      </c>
      <c r="B866" s="46" t="s">
        <v>420</v>
      </c>
      <c r="C866" s="46" t="s">
        <v>74</v>
      </c>
      <c r="D866" s="46" t="s">
        <v>70</v>
      </c>
      <c r="E866" s="46" t="s">
        <v>317</v>
      </c>
      <c r="F866" s="46" t="s">
        <v>140</v>
      </c>
      <c r="G866" s="46"/>
      <c r="H866" s="46"/>
      <c r="I866" s="51">
        <f t="shared" si="139"/>
        <v>2574.1</v>
      </c>
      <c r="J866" s="51">
        <f t="shared" si="139"/>
        <v>0</v>
      </c>
      <c r="K866" s="52">
        <f t="shared" si="124"/>
        <v>2574.1</v>
      </c>
      <c r="L866" s="125"/>
      <c r="M866" s="125"/>
      <c r="N866" s="123"/>
      <c r="O866" s="146"/>
    </row>
    <row r="867" spans="1:15" ht="18">
      <c r="A867" s="161" t="s">
        <v>143</v>
      </c>
      <c r="B867" s="46" t="s">
        <v>420</v>
      </c>
      <c r="C867" s="46" t="s">
        <v>74</v>
      </c>
      <c r="D867" s="46" t="s">
        <v>70</v>
      </c>
      <c r="E867" s="46" t="s">
        <v>317</v>
      </c>
      <c r="F867" s="46" t="s">
        <v>142</v>
      </c>
      <c r="G867" s="46"/>
      <c r="H867" s="46"/>
      <c r="I867" s="51">
        <f t="shared" si="139"/>
        <v>2574.1</v>
      </c>
      <c r="J867" s="51">
        <f t="shared" si="139"/>
        <v>0</v>
      </c>
      <c r="K867" s="52">
        <f t="shared" si="124"/>
        <v>2574.1</v>
      </c>
      <c r="L867" s="125"/>
      <c r="M867" s="125"/>
      <c r="N867" s="126"/>
      <c r="O867" s="146"/>
    </row>
    <row r="868" spans="1:15" ht="18">
      <c r="A868" s="72" t="s">
        <v>120</v>
      </c>
      <c r="B868" s="46" t="s">
        <v>420</v>
      </c>
      <c r="C868" s="47" t="s">
        <v>74</v>
      </c>
      <c r="D868" s="47" t="s">
        <v>70</v>
      </c>
      <c r="E868" s="47" t="s">
        <v>317</v>
      </c>
      <c r="F868" s="47" t="s">
        <v>142</v>
      </c>
      <c r="G868" s="47" t="s">
        <v>105</v>
      </c>
      <c r="H868" s="47"/>
      <c r="I868" s="53">
        <v>2574.1</v>
      </c>
      <c r="J868" s="53">
        <v>0</v>
      </c>
      <c r="K868" s="54">
        <f t="shared" si="124"/>
        <v>2574.1</v>
      </c>
      <c r="L868" s="125"/>
      <c r="M868" s="125"/>
      <c r="N868" s="126"/>
      <c r="O868" s="146"/>
    </row>
    <row r="869" spans="1:15" ht="30">
      <c r="A869" s="71" t="s">
        <v>46</v>
      </c>
      <c r="B869" s="46" t="s">
        <v>420</v>
      </c>
      <c r="C869" s="46" t="s">
        <v>74</v>
      </c>
      <c r="D869" s="46" t="s">
        <v>70</v>
      </c>
      <c r="E869" s="46" t="s">
        <v>311</v>
      </c>
      <c r="F869" s="46"/>
      <c r="G869" s="46"/>
      <c r="H869" s="46"/>
      <c r="I869" s="51">
        <f>I870</f>
        <v>2960.7</v>
      </c>
      <c r="J869" s="51">
        <f>J870</f>
        <v>0</v>
      </c>
      <c r="K869" s="52">
        <f t="shared" si="124"/>
        <v>2960.7</v>
      </c>
      <c r="L869" s="125"/>
      <c r="M869" s="125"/>
      <c r="N869" s="126"/>
      <c r="O869" s="146"/>
    </row>
    <row r="870" spans="1:15" ht="30">
      <c r="A870" s="71" t="s">
        <v>155</v>
      </c>
      <c r="B870" s="46" t="s">
        <v>420</v>
      </c>
      <c r="C870" s="46" t="s">
        <v>74</v>
      </c>
      <c r="D870" s="46" t="s">
        <v>70</v>
      </c>
      <c r="E870" s="46" t="s">
        <v>312</v>
      </c>
      <c r="F870" s="46"/>
      <c r="G870" s="46"/>
      <c r="H870" s="46"/>
      <c r="I870" s="52">
        <f>I875+I871</f>
        <v>2960.7</v>
      </c>
      <c r="J870" s="52">
        <f>J875+J871</f>
        <v>0</v>
      </c>
      <c r="K870" s="52">
        <f t="shared" si="124"/>
        <v>2960.7</v>
      </c>
      <c r="L870" s="125"/>
      <c r="M870" s="125"/>
      <c r="N870" s="126"/>
      <c r="O870" s="146"/>
    </row>
    <row r="871" spans="1:15" ht="18">
      <c r="A871" s="71" t="s">
        <v>301</v>
      </c>
      <c r="B871" s="46" t="s">
        <v>420</v>
      </c>
      <c r="C871" s="46" t="s">
        <v>74</v>
      </c>
      <c r="D871" s="46" t="s">
        <v>70</v>
      </c>
      <c r="E871" s="46" t="s">
        <v>476</v>
      </c>
      <c r="F871" s="46"/>
      <c r="G871" s="46"/>
      <c r="H871" s="46"/>
      <c r="I871" s="52">
        <f aca="true" t="shared" si="140" ref="I871:K873">I872</f>
        <v>18.1</v>
      </c>
      <c r="J871" s="52">
        <f t="shared" si="140"/>
        <v>0</v>
      </c>
      <c r="K871" s="52">
        <f t="shared" si="140"/>
        <v>18.1</v>
      </c>
      <c r="L871" s="125"/>
      <c r="M871" s="125"/>
      <c r="N871" s="126"/>
      <c r="O871" s="146"/>
    </row>
    <row r="872" spans="1:15" ht="30">
      <c r="A872" s="161" t="s">
        <v>134</v>
      </c>
      <c r="B872" s="46" t="s">
        <v>420</v>
      </c>
      <c r="C872" s="46" t="s">
        <v>74</v>
      </c>
      <c r="D872" s="46" t="s">
        <v>70</v>
      </c>
      <c r="E872" s="46" t="s">
        <v>476</v>
      </c>
      <c r="F872" s="46" t="s">
        <v>135</v>
      </c>
      <c r="G872" s="46"/>
      <c r="H872" s="46"/>
      <c r="I872" s="52">
        <f t="shared" si="140"/>
        <v>18.1</v>
      </c>
      <c r="J872" s="52">
        <f t="shared" si="140"/>
        <v>0</v>
      </c>
      <c r="K872" s="52">
        <f t="shared" si="140"/>
        <v>18.1</v>
      </c>
      <c r="L872" s="125"/>
      <c r="M872" s="125"/>
      <c r="N872" s="126"/>
      <c r="O872" s="146"/>
    </row>
    <row r="873" spans="1:15" ht="30">
      <c r="A873" s="71" t="s">
        <v>138</v>
      </c>
      <c r="B873" s="46" t="s">
        <v>420</v>
      </c>
      <c r="C873" s="46" t="s">
        <v>74</v>
      </c>
      <c r="D873" s="46" t="s">
        <v>70</v>
      </c>
      <c r="E873" s="46" t="s">
        <v>476</v>
      </c>
      <c r="F873" s="46" t="s">
        <v>137</v>
      </c>
      <c r="G873" s="46"/>
      <c r="H873" s="46"/>
      <c r="I873" s="52">
        <f t="shared" si="140"/>
        <v>18.1</v>
      </c>
      <c r="J873" s="52">
        <f t="shared" si="140"/>
        <v>0</v>
      </c>
      <c r="K873" s="52">
        <f t="shared" si="140"/>
        <v>18.1</v>
      </c>
      <c r="L873" s="125"/>
      <c r="M873" s="125"/>
      <c r="N873" s="126"/>
      <c r="O873" s="146"/>
    </row>
    <row r="874" spans="1:15" ht="18">
      <c r="A874" s="72" t="s">
        <v>120</v>
      </c>
      <c r="B874" s="46" t="s">
        <v>420</v>
      </c>
      <c r="C874" s="47" t="s">
        <v>74</v>
      </c>
      <c r="D874" s="47" t="s">
        <v>70</v>
      </c>
      <c r="E874" s="47" t="s">
        <v>476</v>
      </c>
      <c r="F874" s="47" t="s">
        <v>137</v>
      </c>
      <c r="G874" s="47" t="s">
        <v>105</v>
      </c>
      <c r="H874" s="46"/>
      <c r="I874" s="54">
        <v>18.1</v>
      </c>
      <c r="J874" s="54">
        <v>0</v>
      </c>
      <c r="K874" s="54">
        <f>I874+J874</f>
        <v>18.1</v>
      </c>
      <c r="L874" s="125"/>
      <c r="M874" s="125"/>
      <c r="N874" s="126"/>
      <c r="O874" s="146"/>
    </row>
    <row r="875" spans="1:15" ht="18">
      <c r="A875" s="71" t="s">
        <v>301</v>
      </c>
      <c r="B875" s="46" t="s">
        <v>420</v>
      </c>
      <c r="C875" s="46" t="s">
        <v>74</v>
      </c>
      <c r="D875" s="46" t="s">
        <v>70</v>
      </c>
      <c r="E875" s="46" t="s">
        <v>313</v>
      </c>
      <c r="F875" s="46"/>
      <c r="G875" s="46"/>
      <c r="H875" s="46"/>
      <c r="I875" s="52">
        <f>I876+I879+I882</f>
        <v>2942.6</v>
      </c>
      <c r="J875" s="52">
        <f>J876+J879+J882</f>
        <v>0</v>
      </c>
      <c r="K875" s="52">
        <f aca="true" t="shared" si="141" ref="K875:K949">I875+J875</f>
        <v>2942.6</v>
      </c>
      <c r="L875" s="125"/>
      <c r="M875" s="125"/>
      <c r="N875" s="151"/>
      <c r="O875" s="146"/>
    </row>
    <row r="876" spans="1:15" ht="90">
      <c r="A876" s="161" t="s">
        <v>257</v>
      </c>
      <c r="B876" s="46" t="s">
        <v>420</v>
      </c>
      <c r="C876" s="46" t="s">
        <v>74</v>
      </c>
      <c r="D876" s="46" t="s">
        <v>70</v>
      </c>
      <c r="E876" s="46" t="s">
        <v>313</v>
      </c>
      <c r="F876" s="46" t="s">
        <v>132</v>
      </c>
      <c r="G876" s="46"/>
      <c r="H876" s="46"/>
      <c r="I876" s="52">
        <f>I877</f>
        <v>2408</v>
      </c>
      <c r="J876" s="52">
        <f>J877</f>
        <v>0</v>
      </c>
      <c r="K876" s="52">
        <f t="shared" si="141"/>
        <v>2408</v>
      </c>
      <c r="L876" s="125"/>
      <c r="M876" s="125"/>
      <c r="N876" s="151"/>
      <c r="O876" s="146"/>
    </row>
    <row r="877" spans="1:15" ht="30">
      <c r="A877" s="161" t="s">
        <v>145</v>
      </c>
      <c r="B877" s="46" t="s">
        <v>420</v>
      </c>
      <c r="C877" s="46" t="s">
        <v>74</v>
      </c>
      <c r="D877" s="46" t="s">
        <v>70</v>
      </c>
      <c r="E877" s="46" t="s">
        <v>313</v>
      </c>
      <c r="F877" s="46" t="s">
        <v>144</v>
      </c>
      <c r="G877" s="46"/>
      <c r="H877" s="46"/>
      <c r="I877" s="52">
        <f>I878</f>
        <v>2408</v>
      </c>
      <c r="J877" s="52">
        <f>J878</f>
        <v>0</v>
      </c>
      <c r="K877" s="52">
        <f t="shared" si="141"/>
        <v>2408</v>
      </c>
      <c r="L877" s="125"/>
      <c r="M877" s="125"/>
      <c r="N877" s="151"/>
      <c r="O877" s="146"/>
    </row>
    <row r="878" spans="1:15" ht="18">
      <c r="A878" s="169" t="s">
        <v>120</v>
      </c>
      <c r="B878" s="46" t="s">
        <v>420</v>
      </c>
      <c r="C878" s="47" t="s">
        <v>74</v>
      </c>
      <c r="D878" s="47" t="s">
        <v>70</v>
      </c>
      <c r="E878" s="47" t="s">
        <v>313</v>
      </c>
      <c r="F878" s="47" t="s">
        <v>144</v>
      </c>
      <c r="G878" s="47" t="s">
        <v>105</v>
      </c>
      <c r="H878" s="47"/>
      <c r="I878" s="54">
        <v>2408</v>
      </c>
      <c r="J878" s="54">
        <v>0</v>
      </c>
      <c r="K878" s="54">
        <f t="shared" si="141"/>
        <v>2408</v>
      </c>
      <c r="L878" s="125"/>
      <c r="M878" s="125"/>
      <c r="N878" s="151"/>
      <c r="O878" s="146"/>
    </row>
    <row r="879" spans="1:15" ht="30">
      <c r="A879" s="161" t="s">
        <v>134</v>
      </c>
      <c r="B879" s="46" t="s">
        <v>420</v>
      </c>
      <c r="C879" s="46" t="s">
        <v>74</v>
      </c>
      <c r="D879" s="46" t="s">
        <v>70</v>
      </c>
      <c r="E879" s="46" t="s">
        <v>313</v>
      </c>
      <c r="F879" s="46" t="s">
        <v>135</v>
      </c>
      <c r="G879" s="46"/>
      <c r="H879" s="46"/>
      <c r="I879" s="52">
        <f>I880</f>
        <v>527.6</v>
      </c>
      <c r="J879" s="52">
        <f>J880</f>
        <v>-7</v>
      </c>
      <c r="K879" s="52">
        <f t="shared" si="141"/>
        <v>520.6</v>
      </c>
      <c r="L879" s="125"/>
      <c r="M879" s="125"/>
      <c r="N879" s="145"/>
      <c r="O879" s="144"/>
    </row>
    <row r="880" spans="1:15" ht="30">
      <c r="A880" s="71" t="s">
        <v>138</v>
      </c>
      <c r="B880" s="46" t="s">
        <v>420</v>
      </c>
      <c r="C880" s="46" t="s">
        <v>74</v>
      </c>
      <c r="D880" s="46" t="s">
        <v>70</v>
      </c>
      <c r="E880" s="46" t="s">
        <v>313</v>
      </c>
      <c r="F880" s="46" t="s">
        <v>137</v>
      </c>
      <c r="G880" s="46"/>
      <c r="H880" s="46"/>
      <c r="I880" s="52">
        <f>I881</f>
        <v>527.6</v>
      </c>
      <c r="J880" s="52">
        <f>J881</f>
        <v>-7</v>
      </c>
      <c r="K880" s="52">
        <f t="shared" si="141"/>
        <v>520.6</v>
      </c>
      <c r="L880" s="125"/>
      <c r="M880" s="125"/>
      <c r="N880" s="126"/>
      <c r="O880" s="146"/>
    </row>
    <row r="881" spans="1:15" ht="18">
      <c r="A881" s="72" t="s">
        <v>120</v>
      </c>
      <c r="B881" s="46" t="s">
        <v>420</v>
      </c>
      <c r="C881" s="47" t="s">
        <v>74</v>
      </c>
      <c r="D881" s="47" t="s">
        <v>70</v>
      </c>
      <c r="E881" s="47" t="s">
        <v>313</v>
      </c>
      <c r="F881" s="47" t="s">
        <v>137</v>
      </c>
      <c r="G881" s="47" t="s">
        <v>105</v>
      </c>
      <c r="H881" s="47"/>
      <c r="I881" s="54">
        <v>527.6</v>
      </c>
      <c r="J881" s="54">
        <v>-7</v>
      </c>
      <c r="K881" s="54">
        <f t="shared" si="141"/>
        <v>520.6</v>
      </c>
      <c r="L881" s="125"/>
      <c r="M881" s="125"/>
      <c r="N881" s="126"/>
      <c r="O881" s="146"/>
    </row>
    <row r="882" spans="1:15" ht="18">
      <c r="A882" s="71" t="s">
        <v>147</v>
      </c>
      <c r="B882" s="46" t="s">
        <v>420</v>
      </c>
      <c r="C882" s="46" t="s">
        <v>74</v>
      </c>
      <c r="D882" s="46" t="s">
        <v>70</v>
      </c>
      <c r="E882" s="46" t="s">
        <v>313</v>
      </c>
      <c r="F882" s="46" t="s">
        <v>146</v>
      </c>
      <c r="G882" s="46"/>
      <c r="H882" s="46"/>
      <c r="I882" s="52">
        <f>I885+I883</f>
        <v>7</v>
      </c>
      <c r="J882" s="52">
        <f>J885+J883</f>
        <v>7</v>
      </c>
      <c r="K882" s="52">
        <f t="shared" si="141"/>
        <v>14</v>
      </c>
      <c r="L882" s="125"/>
      <c r="M882" s="125"/>
      <c r="N882" s="126"/>
      <c r="O882" s="146"/>
    </row>
    <row r="883" spans="1:15" ht="18">
      <c r="A883" s="71" t="s">
        <v>460</v>
      </c>
      <c r="B883" s="46" t="s">
        <v>420</v>
      </c>
      <c r="C883" s="46" t="s">
        <v>74</v>
      </c>
      <c r="D883" s="46" t="s">
        <v>70</v>
      </c>
      <c r="E883" s="46" t="s">
        <v>313</v>
      </c>
      <c r="F883" s="46" t="s">
        <v>461</v>
      </c>
      <c r="G883" s="46"/>
      <c r="H883" s="46"/>
      <c r="I883" s="52">
        <f>I884</f>
        <v>2</v>
      </c>
      <c r="J883" s="52">
        <f>J884</f>
        <v>0</v>
      </c>
      <c r="K883" s="52">
        <f>K884</f>
        <v>2</v>
      </c>
      <c r="L883" s="125"/>
      <c r="M883" s="125"/>
      <c r="N883" s="126"/>
      <c r="O883" s="146"/>
    </row>
    <row r="884" spans="1:15" ht="18">
      <c r="A884" s="169" t="s">
        <v>120</v>
      </c>
      <c r="B884" s="46" t="s">
        <v>420</v>
      </c>
      <c r="C884" s="47" t="s">
        <v>74</v>
      </c>
      <c r="D884" s="47" t="s">
        <v>70</v>
      </c>
      <c r="E884" s="47" t="s">
        <v>313</v>
      </c>
      <c r="F884" s="47" t="s">
        <v>461</v>
      </c>
      <c r="G884" s="47" t="s">
        <v>105</v>
      </c>
      <c r="H884" s="46"/>
      <c r="I884" s="54">
        <v>2</v>
      </c>
      <c r="J884" s="54">
        <v>0</v>
      </c>
      <c r="K884" s="54">
        <f>I884+J884</f>
        <v>2</v>
      </c>
      <c r="L884" s="125"/>
      <c r="M884" s="125"/>
      <c r="N884" s="126"/>
      <c r="O884" s="146"/>
    </row>
    <row r="885" spans="1:15" ht="21" customHeight="1">
      <c r="A885" s="71" t="s">
        <v>149</v>
      </c>
      <c r="B885" s="46" t="s">
        <v>420</v>
      </c>
      <c r="C885" s="46" t="s">
        <v>74</v>
      </c>
      <c r="D885" s="46" t="s">
        <v>70</v>
      </c>
      <c r="E885" s="46" t="s">
        <v>313</v>
      </c>
      <c r="F885" s="46" t="s">
        <v>148</v>
      </c>
      <c r="G885" s="46"/>
      <c r="H885" s="46"/>
      <c r="I885" s="52">
        <f>I886</f>
        <v>5</v>
      </c>
      <c r="J885" s="52">
        <f>J886</f>
        <v>7</v>
      </c>
      <c r="K885" s="52">
        <f t="shared" si="141"/>
        <v>12</v>
      </c>
      <c r="L885" s="125"/>
      <c r="M885" s="125"/>
      <c r="N885" s="126"/>
      <c r="O885" s="146"/>
    </row>
    <row r="886" spans="1:15" ht="18">
      <c r="A886" s="169" t="s">
        <v>120</v>
      </c>
      <c r="B886" s="46" t="s">
        <v>420</v>
      </c>
      <c r="C886" s="47" t="s">
        <v>74</v>
      </c>
      <c r="D886" s="47" t="s">
        <v>70</v>
      </c>
      <c r="E886" s="47" t="s">
        <v>313</v>
      </c>
      <c r="F886" s="47" t="s">
        <v>148</v>
      </c>
      <c r="G886" s="47" t="s">
        <v>105</v>
      </c>
      <c r="H886" s="47"/>
      <c r="I886" s="54">
        <v>5</v>
      </c>
      <c r="J886" s="54">
        <v>7</v>
      </c>
      <c r="K886" s="54">
        <f t="shared" si="141"/>
        <v>12</v>
      </c>
      <c r="L886" s="125"/>
      <c r="M886" s="125"/>
      <c r="N886" s="147"/>
      <c r="O886" s="146"/>
    </row>
    <row r="887" spans="1:15" ht="30">
      <c r="A887" s="71" t="s">
        <v>47</v>
      </c>
      <c r="B887" s="46" t="s">
        <v>420</v>
      </c>
      <c r="C887" s="46" t="s">
        <v>74</v>
      </c>
      <c r="D887" s="46" t="s">
        <v>70</v>
      </c>
      <c r="E887" s="46" t="s">
        <v>309</v>
      </c>
      <c r="F887" s="46"/>
      <c r="G887" s="46"/>
      <c r="H887" s="46"/>
      <c r="I887" s="51">
        <f>I888</f>
        <v>497</v>
      </c>
      <c r="J887" s="51">
        <f>J888</f>
        <v>0</v>
      </c>
      <c r="K887" s="52">
        <f t="shared" si="141"/>
        <v>497</v>
      </c>
      <c r="L887" s="125"/>
      <c r="M887" s="125"/>
      <c r="N887" s="126"/>
      <c r="O887" s="146"/>
    </row>
    <row r="888" spans="1:15" ht="30">
      <c r="A888" s="71" t="s">
        <v>308</v>
      </c>
      <c r="B888" s="46" t="s">
        <v>420</v>
      </c>
      <c r="C888" s="46" t="s">
        <v>74</v>
      </c>
      <c r="D888" s="46" t="s">
        <v>70</v>
      </c>
      <c r="E888" s="46" t="s">
        <v>309</v>
      </c>
      <c r="F888" s="46"/>
      <c r="G888" s="46"/>
      <c r="H888" s="46"/>
      <c r="I888" s="52">
        <f>I889</f>
        <v>497</v>
      </c>
      <c r="J888" s="52">
        <f>J889</f>
        <v>0</v>
      </c>
      <c r="K888" s="52">
        <f t="shared" si="141"/>
        <v>497</v>
      </c>
      <c r="L888" s="126"/>
      <c r="M888" s="126"/>
      <c r="N888" s="126"/>
      <c r="O888" s="146"/>
    </row>
    <row r="889" spans="1:15" ht="18">
      <c r="A889" s="71" t="s">
        <v>301</v>
      </c>
      <c r="B889" s="46" t="s">
        <v>420</v>
      </c>
      <c r="C889" s="46" t="s">
        <v>74</v>
      </c>
      <c r="D889" s="46" t="s">
        <v>70</v>
      </c>
      <c r="E889" s="46" t="s">
        <v>310</v>
      </c>
      <c r="F889" s="46"/>
      <c r="G889" s="46"/>
      <c r="H889" s="46"/>
      <c r="I889" s="52">
        <f>I890+I893</f>
        <v>497</v>
      </c>
      <c r="J889" s="52">
        <f>J890+J893</f>
        <v>0</v>
      </c>
      <c r="K889" s="52">
        <f t="shared" si="141"/>
        <v>497</v>
      </c>
      <c r="L889" s="125"/>
      <c r="M889" s="125"/>
      <c r="N889" s="151"/>
      <c r="O889" s="146"/>
    </row>
    <row r="890" spans="1:15" ht="30">
      <c r="A890" s="161" t="s">
        <v>134</v>
      </c>
      <c r="B890" s="46" t="s">
        <v>420</v>
      </c>
      <c r="C890" s="46" t="s">
        <v>74</v>
      </c>
      <c r="D890" s="46" t="s">
        <v>70</v>
      </c>
      <c r="E890" s="46" t="s">
        <v>310</v>
      </c>
      <c r="F890" s="46" t="s">
        <v>135</v>
      </c>
      <c r="G890" s="46"/>
      <c r="H890" s="46"/>
      <c r="I890" s="52">
        <f>I891</f>
        <v>447</v>
      </c>
      <c r="J890" s="52">
        <f>J891</f>
        <v>0</v>
      </c>
      <c r="K890" s="52">
        <f t="shared" si="141"/>
        <v>447</v>
      </c>
      <c r="L890" s="125"/>
      <c r="M890" s="125"/>
      <c r="N890" s="126"/>
      <c r="O890" s="146"/>
    </row>
    <row r="891" spans="1:15" ht="30">
      <c r="A891" s="71" t="s">
        <v>138</v>
      </c>
      <c r="B891" s="46" t="s">
        <v>420</v>
      </c>
      <c r="C891" s="46" t="s">
        <v>74</v>
      </c>
      <c r="D891" s="46" t="s">
        <v>70</v>
      </c>
      <c r="E891" s="46" t="s">
        <v>310</v>
      </c>
      <c r="F891" s="46" t="s">
        <v>137</v>
      </c>
      <c r="G891" s="46"/>
      <c r="H891" s="46"/>
      <c r="I891" s="52">
        <f>I892</f>
        <v>447</v>
      </c>
      <c r="J891" s="52">
        <f>J892</f>
        <v>0</v>
      </c>
      <c r="K891" s="52">
        <f t="shared" si="141"/>
        <v>447</v>
      </c>
      <c r="L891" s="125"/>
      <c r="M891" s="125"/>
      <c r="N891" s="126"/>
      <c r="O891" s="146"/>
    </row>
    <row r="892" spans="1:15" ht="18">
      <c r="A892" s="169" t="s">
        <v>120</v>
      </c>
      <c r="B892" s="46" t="s">
        <v>420</v>
      </c>
      <c r="C892" s="47" t="s">
        <v>74</v>
      </c>
      <c r="D892" s="47" t="s">
        <v>70</v>
      </c>
      <c r="E892" s="47" t="s">
        <v>310</v>
      </c>
      <c r="F892" s="47" t="s">
        <v>137</v>
      </c>
      <c r="G892" s="47" t="s">
        <v>105</v>
      </c>
      <c r="H892" s="47"/>
      <c r="I892" s="54">
        <v>447</v>
      </c>
      <c r="J892" s="54">
        <v>0</v>
      </c>
      <c r="K892" s="54">
        <f t="shared" si="141"/>
        <v>447</v>
      </c>
      <c r="L892" s="125"/>
      <c r="M892" s="125"/>
      <c r="N892" s="151"/>
      <c r="O892" s="146"/>
    </row>
    <row r="893" spans="1:15" ht="30">
      <c r="A893" s="161" t="s">
        <v>151</v>
      </c>
      <c r="B893" s="46" t="s">
        <v>420</v>
      </c>
      <c r="C893" s="46" t="s">
        <v>74</v>
      </c>
      <c r="D893" s="46" t="s">
        <v>70</v>
      </c>
      <c r="E893" s="46" t="s">
        <v>310</v>
      </c>
      <c r="F893" s="46" t="s">
        <v>150</v>
      </c>
      <c r="G893" s="46"/>
      <c r="H893" s="47"/>
      <c r="I893" s="54">
        <f>I894</f>
        <v>50</v>
      </c>
      <c r="J893" s="54">
        <f>J894</f>
        <v>0</v>
      </c>
      <c r="K893" s="52">
        <f t="shared" si="141"/>
        <v>50</v>
      </c>
      <c r="L893" s="125"/>
      <c r="M893" s="125"/>
      <c r="N893" s="126"/>
      <c r="O893" s="146"/>
    </row>
    <row r="894" spans="1:15" ht="18">
      <c r="A894" s="161" t="s">
        <v>12</v>
      </c>
      <c r="B894" s="46" t="s">
        <v>420</v>
      </c>
      <c r="C894" s="46" t="s">
        <v>74</v>
      </c>
      <c r="D894" s="46" t="s">
        <v>70</v>
      </c>
      <c r="E894" s="46" t="s">
        <v>310</v>
      </c>
      <c r="F894" s="46" t="s">
        <v>11</v>
      </c>
      <c r="G894" s="46"/>
      <c r="H894" s="47"/>
      <c r="I894" s="54">
        <f>I895</f>
        <v>50</v>
      </c>
      <c r="J894" s="54">
        <f>J895</f>
        <v>0</v>
      </c>
      <c r="K894" s="52">
        <f t="shared" si="141"/>
        <v>50</v>
      </c>
      <c r="L894" s="125"/>
      <c r="M894" s="125"/>
      <c r="N894" s="126"/>
      <c r="O894" s="146"/>
    </row>
    <row r="895" spans="1:15" ht="18">
      <c r="A895" s="169" t="s">
        <v>120</v>
      </c>
      <c r="B895" s="46" t="s">
        <v>420</v>
      </c>
      <c r="C895" s="47" t="s">
        <v>74</v>
      </c>
      <c r="D895" s="47" t="s">
        <v>70</v>
      </c>
      <c r="E895" s="47" t="s">
        <v>310</v>
      </c>
      <c r="F895" s="47" t="s">
        <v>11</v>
      </c>
      <c r="G895" s="47" t="s">
        <v>105</v>
      </c>
      <c r="H895" s="47"/>
      <c r="I895" s="54">
        <v>50</v>
      </c>
      <c r="J895" s="54">
        <v>0</v>
      </c>
      <c r="K895" s="54">
        <f t="shared" si="141"/>
        <v>50</v>
      </c>
      <c r="L895" s="125"/>
      <c r="M895" s="125"/>
      <c r="N895" s="126"/>
      <c r="O895" s="146"/>
    </row>
    <row r="896" spans="1:15" ht="28.5">
      <c r="A896" s="168" t="s">
        <v>117</v>
      </c>
      <c r="B896" s="48" t="s">
        <v>420</v>
      </c>
      <c r="C896" s="48" t="s">
        <v>74</v>
      </c>
      <c r="D896" s="48" t="s">
        <v>73</v>
      </c>
      <c r="E896" s="48"/>
      <c r="F896" s="48"/>
      <c r="G896" s="48"/>
      <c r="H896" s="48"/>
      <c r="I896" s="49">
        <f>I897</f>
        <v>6840.2</v>
      </c>
      <c r="J896" s="49">
        <f>J897</f>
        <v>93.8</v>
      </c>
      <c r="K896" s="49">
        <f t="shared" si="141"/>
        <v>6934</v>
      </c>
      <c r="L896" s="125"/>
      <c r="M896" s="125"/>
      <c r="N896" s="151"/>
      <c r="O896" s="146"/>
    </row>
    <row r="897" spans="1:15" ht="30">
      <c r="A897" s="161" t="s">
        <v>40</v>
      </c>
      <c r="B897" s="46" t="s">
        <v>420</v>
      </c>
      <c r="C897" s="46" t="s">
        <v>74</v>
      </c>
      <c r="D897" s="46" t="s">
        <v>73</v>
      </c>
      <c r="E897" s="46" t="s">
        <v>273</v>
      </c>
      <c r="F897" s="46"/>
      <c r="G897" s="46"/>
      <c r="H897" s="46"/>
      <c r="I897" s="52">
        <f>I898+I912+I908</f>
        <v>6840.2</v>
      </c>
      <c r="J897" s="52">
        <f>J898+J912+J908</f>
        <v>93.8</v>
      </c>
      <c r="K897" s="52">
        <f t="shared" si="141"/>
        <v>6934</v>
      </c>
      <c r="L897" s="125"/>
      <c r="M897" s="125"/>
      <c r="N897" s="126"/>
      <c r="O897" s="146"/>
    </row>
    <row r="898" spans="1:15" ht="45">
      <c r="A898" s="161" t="s">
        <v>131</v>
      </c>
      <c r="B898" s="46" t="s">
        <v>420</v>
      </c>
      <c r="C898" s="46" t="s">
        <v>74</v>
      </c>
      <c r="D898" s="46" t="s">
        <v>73</v>
      </c>
      <c r="E898" s="46" t="s">
        <v>274</v>
      </c>
      <c r="F898" s="46"/>
      <c r="G898" s="46"/>
      <c r="H898" s="46"/>
      <c r="I898" s="52">
        <f>I899+I902+I905</f>
        <v>2978.2</v>
      </c>
      <c r="J898" s="52">
        <f>J899+J902+J905</f>
        <v>11.5</v>
      </c>
      <c r="K898" s="52">
        <f t="shared" si="141"/>
        <v>2989.7</v>
      </c>
      <c r="L898" s="125"/>
      <c r="M898" s="125"/>
      <c r="N898" s="126"/>
      <c r="O898" s="146"/>
    </row>
    <row r="899" spans="1:15" ht="90">
      <c r="A899" s="161" t="s">
        <v>257</v>
      </c>
      <c r="B899" s="46" t="s">
        <v>420</v>
      </c>
      <c r="C899" s="46" t="s">
        <v>74</v>
      </c>
      <c r="D899" s="46" t="s">
        <v>73</v>
      </c>
      <c r="E899" s="46" t="s">
        <v>274</v>
      </c>
      <c r="F899" s="46" t="s">
        <v>132</v>
      </c>
      <c r="G899" s="46"/>
      <c r="H899" s="46"/>
      <c r="I899" s="52">
        <f>I900</f>
        <v>2936.5</v>
      </c>
      <c r="J899" s="52">
        <f>J900</f>
        <v>0</v>
      </c>
      <c r="K899" s="52">
        <f t="shared" si="141"/>
        <v>2936.5</v>
      </c>
      <c r="L899" s="125"/>
      <c r="M899" s="125"/>
      <c r="N899" s="151"/>
      <c r="O899" s="146"/>
    </row>
    <row r="900" spans="1:15" ht="30">
      <c r="A900" s="161" t="s">
        <v>136</v>
      </c>
      <c r="B900" s="46" t="s">
        <v>420</v>
      </c>
      <c r="C900" s="46" t="s">
        <v>74</v>
      </c>
      <c r="D900" s="46" t="s">
        <v>73</v>
      </c>
      <c r="E900" s="46" t="s">
        <v>274</v>
      </c>
      <c r="F900" s="46" t="s">
        <v>133</v>
      </c>
      <c r="G900" s="46"/>
      <c r="H900" s="46"/>
      <c r="I900" s="52">
        <f>I901</f>
        <v>2936.5</v>
      </c>
      <c r="J900" s="52">
        <f>J901</f>
        <v>0</v>
      </c>
      <c r="K900" s="52">
        <f t="shared" si="141"/>
        <v>2936.5</v>
      </c>
      <c r="L900" s="125"/>
      <c r="M900" s="125"/>
      <c r="N900" s="126"/>
      <c r="O900" s="146"/>
    </row>
    <row r="901" spans="1:15" ht="18">
      <c r="A901" s="72" t="s">
        <v>120</v>
      </c>
      <c r="B901" s="46" t="s">
        <v>420</v>
      </c>
      <c r="C901" s="47" t="s">
        <v>74</v>
      </c>
      <c r="D901" s="47" t="s">
        <v>73</v>
      </c>
      <c r="E901" s="47" t="s">
        <v>274</v>
      </c>
      <c r="F901" s="47" t="s">
        <v>133</v>
      </c>
      <c r="G901" s="47" t="s">
        <v>105</v>
      </c>
      <c r="H901" s="47"/>
      <c r="I901" s="53">
        <v>2936.5</v>
      </c>
      <c r="J901" s="53">
        <v>0</v>
      </c>
      <c r="K901" s="54">
        <f t="shared" si="141"/>
        <v>2936.5</v>
      </c>
      <c r="L901" s="125"/>
      <c r="M901" s="125"/>
      <c r="N901" s="126"/>
      <c r="O901" s="146"/>
    </row>
    <row r="902" spans="1:15" ht="30">
      <c r="A902" s="161" t="s">
        <v>134</v>
      </c>
      <c r="B902" s="46" t="s">
        <v>420</v>
      </c>
      <c r="C902" s="46" t="s">
        <v>74</v>
      </c>
      <c r="D902" s="46" t="s">
        <v>73</v>
      </c>
      <c r="E902" s="46" t="s">
        <v>274</v>
      </c>
      <c r="F902" s="46" t="s">
        <v>135</v>
      </c>
      <c r="G902" s="46"/>
      <c r="H902" s="46"/>
      <c r="I902" s="52">
        <f>I903</f>
        <v>36.7</v>
      </c>
      <c r="J902" s="52">
        <f>J903</f>
        <v>11</v>
      </c>
      <c r="K902" s="52">
        <f t="shared" si="141"/>
        <v>47.7</v>
      </c>
      <c r="L902" s="125"/>
      <c r="M902" s="125"/>
      <c r="N902" s="151"/>
      <c r="O902" s="146"/>
    </row>
    <row r="903" spans="1:15" ht="30">
      <c r="A903" s="71" t="s">
        <v>138</v>
      </c>
      <c r="B903" s="46" t="s">
        <v>420</v>
      </c>
      <c r="C903" s="46" t="s">
        <v>74</v>
      </c>
      <c r="D903" s="46" t="s">
        <v>73</v>
      </c>
      <c r="E903" s="46" t="s">
        <v>274</v>
      </c>
      <c r="F903" s="46" t="s">
        <v>137</v>
      </c>
      <c r="G903" s="46"/>
      <c r="H903" s="46"/>
      <c r="I903" s="52">
        <f>I904</f>
        <v>36.7</v>
      </c>
      <c r="J903" s="52">
        <f>J904</f>
        <v>11</v>
      </c>
      <c r="K903" s="52">
        <f t="shared" si="141"/>
        <v>47.7</v>
      </c>
      <c r="L903" s="125"/>
      <c r="M903" s="125"/>
      <c r="N903" s="129"/>
      <c r="O903" s="144"/>
    </row>
    <row r="904" spans="1:15" ht="18">
      <c r="A904" s="72" t="s">
        <v>120</v>
      </c>
      <c r="B904" s="46" t="s">
        <v>420</v>
      </c>
      <c r="C904" s="47" t="s">
        <v>74</v>
      </c>
      <c r="D904" s="47" t="s">
        <v>73</v>
      </c>
      <c r="E904" s="47" t="s">
        <v>274</v>
      </c>
      <c r="F904" s="47" t="s">
        <v>137</v>
      </c>
      <c r="G904" s="47" t="s">
        <v>105</v>
      </c>
      <c r="H904" s="47"/>
      <c r="I904" s="54">
        <v>36.7</v>
      </c>
      <c r="J904" s="54">
        <v>11</v>
      </c>
      <c r="K904" s="54">
        <f t="shared" si="141"/>
        <v>47.7</v>
      </c>
      <c r="L904" s="125"/>
      <c r="M904" s="125"/>
      <c r="N904" s="129"/>
      <c r="O904" s="144"/>
    </row>
    <row r="905" spans="1:15" ht="18">
      <c r="A905" s="71" t="s">
        <v>147</v>
      </c>
      <c r="B905" s="46" t="s">
        <v>420</v>
      </c>
      <c r="C905" s="46" t="s">
        <v>74</v>
      </c>
      <c r="D905" s="46" t="s">
        <v>73</v>
      </c>
      <c r="E905" s="46" t="s">
        <v>274</v>
      </c>
      <c r="F905" s="46" t="s">
        <v>146</v>
      </c>
      <c r="G905" s="46"/>
      <c r="H905" s="46"/>
      <c r="I905" s="52">
        <f>I906</f>
        <v>5</v>
      </c>
      <c r="J905" s="52">
        <f>J906</f>
        <v>0.5</v>
      </c>
      <c r="K905" s="52">
        <f t="shared" si="141"/>
        <v>5.5</v>
      </c>
      <c r="L905" s="125"/>
      <c r="M905" s="125"/>
      <c r="N905" s="123"/>
      <c r="O905" s="146"/>
    </row>
    <row r="906" spans="1:15" ht="20.25" customHeight="1">
      <c r="A906" s="71" t="s">
        <v>149</v>
      </c>
      <c r="B906" s="46" t="s">
        <v>420</v>
      </c>
      <c r="C906" s="46" t="s">
        <v>74</v>
      </c>
      <c r="D906" s="46" t="s">
        <v>73</v>
      </c>
      <c r="E906" s="46" t="s">
        <v>274</v>
      </c>
      <c r="F906" s="46" t="s">
        <v>148</v>
      </c>
      <c r="G906" s="46"/>
      <c r="H906" s="46"/>
      <c r="I906" s="52">
        <f>I907</f>
        <v>5</v>
      </c>
      <c r="J906" s="52">
        <f>J907</f>
        <v>0.5</v>
      </c>
      <c r="K906" s="52">
        <f t="shared" si="141"/>
        <v>5.5</v>
      </c>
      <c r="L906" s="125"/>
      <c r="M906" s="125"/>
      <c r="N906" s="123"/>
      <c r="O906" s="146"/>
    </row>
    <row r="907" spans="1:15" ht="18">
      <c r="A907" s="169" t="s">
        <v>120</v>
      </c>
      <c r="B907" s="46" t="s">
        <v>420</v>
      </c>
      <c r="C907" s="47" t="s">
        <v>74</v>
      </c>
      <c r="D907" s="47" t="s">
        <v>73</v>
      </c>
      <c r="E907" s="47" t="s">
        <v>274</v>
      </c>
      <c r="F907" s="47" t="s">
        <v>148</v>
      </c>
      <c r="G907" s="47" t="s">
        <v>105</v>
      </c>
      <c r="H907" s="47"/>
      <c r="I907" s="54">
        <v>5</v>
      </c>
      <c r="J907" s="54">
        <v>0.5</v>
      </c>
      <c r="K907" s="54">
        <f t="shared" si="141"/>
        <v>5.5</v>
      </c>
      <c r="L907" s="125"/>
      <c r="M907" s="125"/>
      <c r="N907" s="123"/>
      <c r="O907" s="146"/>
    </row>
    <row r="908" spans="1:15" ht="45">
      <c r="A908" s="71" t="s">
        <v>444</v>
      </c>
      <c r="B908" s="46" t="s">
        <v>420</v>
      </c>
      <c r="C908" s="46" t="s">
        <v>74</v>
      </c>
      <c r="D908" s="46" t="s">
        <v>73</v>
      </c>
      <c r="E908" s="46" t="s">
        <v>465</v>
      </c>
      <c r="F908" s="47"/>
      <c r="G908" s="47"/>
      <c r="H908" s="47"/>
      <c r="I908" s="52">
        <f aca="true" t="shared" si="142" ref="I908:K910">I909</f>
        <v>8</v>
      </c>
      <c r="J908" s="52">
        <f t="shared" si="142"/>
        <v>0</v>
      </c>
      <c r="K908" s="52">
        <f t="shared" si="142"/>
        <v>8</v>
      </c>
      <c r="L908" s="125"/>
      <c r="M908" s="125"/>
      <c r="N908" s="123"/>
      <c r="O908" s="146"/>
    </row>
    <row r="909" spans="1:15" ht="30">
      <c r="A909" s="161" t="s">
        <v>134</v>
      </c>
      <c r="B909" s="46" t="s">
        <v>420</v>
      </c>
      <c r="C909" s="46" t="s">
        <v>74</v>
      </c>
      <c r="D909" s="46" t="s">
        <v>73</v>
      </c>
      <c r="E909" s="46" t="s">
        <v>465</v>
      </c>
      <c r="F909" s="46" t="s">
        <v>135</v>
      </c>
      <c r="G909" s="46"/>
      <c r="H909" s="47"/>
      <c r="I909" s="52">
        <f t="shared" si="142"/>
        <v>8</v>
      </c>
      <c r="J909" s="52">
        <f t="shared" si="142"/>
        <v>0</v>
      </c>
      <c r="K909" s="52">
        <f t="shared" si="142"/>
        <v>8</v>
      </c>
      <c r="L909" s="125"/>
      <c r="M909" s="125"/>
      <c r="N909" s="123"/>
      <c r="O909" s="146"/>
    </row>
    <row r="910" spans="1:15" ht="30">
      <c r="A910" s="71" t="s">
        <v>138</v>
      </c>
      <c r="B910" s="46" t="s">
        <v>420</v>
      </c>
      <c r="C910" s="46" t="s">
        <v>74</v>
      </c>
      <c r="D910" s="46" t="s">
        <v>73</v>
      </c>
      <c r="E910" s="46" t="s">
        <v>465</v>
      </c>
      <c r="F910" s="46" t="s">
        <v>137</v>
      </c>
      <c r="G910" s="46"/>
      <c r="H910" s="47"/>
      <c r="I910" s="52">
        <f t="shared" si="142"/>
        <v>8</v>
      </c>
      <c r="J910" s="52">
        <f t="shared" si="142"/>
        <v>0</v>
      </c>
      <c r="K910" s="52">
        <f t="shared" si="142"/>
        <v>8</v>
      </c>
      <c r="L910" s="125"/>
      <c r="M910" s="125"/>
      <c r="N910" s="123"/>
      <c r="O910" s="146"/>
    </row>
    <row r="911" spans="1:15" ht="18">
      <c r="A911" s="72" t="s">
        <v>120</v>
      </c>
      <c r="B911" s="47" t="s">
        <v>420</v>
      </c>
      <c r="C911" s="47" t="s">
        <v>74</v>
      </c>
      <c r="D911" s="47" t="s">
        <v>73</v>
      </c>
      <c r="E911" s="47" t="s">
        <v>465</v>
      </c>
      <c r="F911" s="47" t="s">
        <v>137</v>
      </c>
      <c r="G911" s="47" t="s">
        <v>105</v>
      </c>
      <c r="H911" s="47"/>
      <c r="I911" s="54">
        <v>8</v>
      </c>
      <c r="J911" s="54">
        <v>0</v>
      </c>
      <c r="K911" s="54">
        <f>I911+J911</f>
        <v>8</v>
      </c>
      <c r="L911" s="125"/>
      <c r="M911" s="125"/>
      <c r="N911" s="123"/>
      <c r="O911" s="146"/>
    </row>
    <row r="912" spans="1:15" ht="45">
      <c r="A912" s="161" t="s">
        <v>218</v>
      </c>
      <c r="B912" s="46" t="s">
        <v>420</v>
      </c>
      <c r="C912" s="46" t="s">
        <v>74</v>
      </c>
      <c r="D912" s="46" t="s">
        <v>73</v>
      </c>
      <c r="E912" s="46" t="s">
        <v>219</v>
      </c>
      <c r="F912" s="46"/>
      <c r="G912" s="46"/>
      <c r="H912" s="46"/>
      <c r="I912" s="52">
        <f>I913+I916+I919</f>
        <v>3854</v>
      </c>
      <c r="J912" s="52">
        <f>J913+J916+J919</f>
        <v>82.3</v>
      </c>
      <c r="K912" s="52">
        <f t="shared" si="141"/>
        <v>3936.3</v>
      </c>
      <c r="L912" s="125"/>
      <c r="M912" s="125"/>
      <c r="N912" s="123"/>
      <c r="O912" s="146"/>
    </row>
    <row r="913" spans="1:15" ht="90">
      <c r="A913" s="161" t="s">
        <v>257</v>
      </c>
      <c r="B913" s="46" t="s">
        <v>420</v>
      </c>
      <c r="C913" s="46" t="s">
        <v>74</v>
      </c>
      <c r="D913" s="46" t="s">
        <v>73</v>
      </c>
      <c r="E913" s="46" t="s">
        <v>219</v>
      </c>
      <c r="F913" s="46" t="s">
        <v>132</v>
      </c>
      <c r="G913" s="46"/>
      <c r="H913" s="46"/>
      <c r="I913" s="52">
        <f>I914</f>
        <v>3558</v>
      </c>
      <c r="J913" s="52">
        <f>J914</f>
        <v>0</v>
      </c>
      <c r="K913" s="52">
        <f t="shared" si="141"/>
        <v>3558</v>
      </c>
      <c r="L913" s="125"/>
      <c r="M913" s="125"/>
      <c r="N913" s="123"/>
      <c r="O913" s="146"/>
    </row>
    <row r="914" spans="1:15" ht="30">
      <c r="A914" s="161" t="s">
        <v>145</v>
      </c>
      <c r="B914" s="46" t="s">
        <v>420</v>
      </c>
      <c r="C914" s="46" t="s">
        <v>74</v>
      </c>
      <c r="D914" s="46" t="s">
        <v>73</v>
      </c>
      <c r="E914" s="46" t="s">
        <v>219</v>
      </c>
      <c r="F914" s="46" t="s">
        <v>144</v>
      </c>
      <c r="G914" s="46"/>
      <c r="H914" s="46"/>
      <c r="I914" s="52">
        <f>I915</f>
        <v>3558</v>
      </c>
      <c r="J914" s="52">
        <f>J915</f>
        <v>0</v>
      </c>
      <c r="K914" s="52">
        <f t="shared" si="141"/>
        <v>3558</v>
      </c>
      <c r="L914" s="125"/>
      <c r="M914" s="125"/>
      <c r="N914" s="123"/>
      <c r="O914" s="146"/>
    </row>
    <row r="915" spans="1:15" ht="18">
      <c r="A915" s="169" t="s">
        <v>120</v>
      </c>
      <c r="B915" s="46" t="s">
        <v>420</v>
      </c>
      <c r="C915" s="47" t="s">
        <v>74</v>
      </c>
      <c r="D915" s="47" t="s">
        <v>73</v>
      </c>
      <c r="E915" s="47" t="s">
        <v>219</v>
      </c>
      <c r="F915" s="47" t="s">
        <v>144</v>
      </c>
      <c r="G915" s="47" t="s">
        <v>105</v>
      </c>
      <c r="H915" s="47"/>
      <c r="I915" s="54">
        <v>3558</v>
      </c>
      <c r="J915" s="54">
        <v>0</v>
      </c>
      <c r="K915" s="54">
        <f t="shared" si="141"/>
        <v>3558</v>
      </c>
      <c r="L915" s="125"/>
      <c r="M915" s="125"/>
      <c r="N915" s="147"/>
      <c r="O915" s="146"/>
    </row>
    <row r="916" spans="1:15" ht="30">
      <c r="A916" s="161" t="s">
        <v>134</v>
      </c>
      <c r="B916" s="46" t="s">
        <v>420</v>
      </c>
      <c r="C916" s="46" t="s">
        <v>74</v>
      </c>
      <c r="D916" s="46" t="s">
        <v>73</v>
      </c>
      <c r="E916" s="46" t="s">
        <v>219</v>
      </c>
      <c r="F916" s="46" t="s">
        <v>135</v>
      </c>
      <c r="G916" s="46"/>
      <c r="H916" s="46"/>
      <c r="I916" s="52">
        <f>I917</f>
        <v>291</v>
      </c>
      <c r="J916" s="52">
        <f>J917</f>
        <v>80.3</v>
      </c>
      <c r="K916" s="52">
        <f t="shared" si="141"/>
        <v>371.3</v>
      </c>
      <c r="L916" s="125"/>
      <c r="M916" s="125"/>
      <c r="N916" s="123"/>
      <c r="O916" s="146"/>
    </row>
    <row r="917" spans="1:15" ht="30">
      <c r="A917" s="71" t="s">
        <v>138</v>
      </c>
      <c r="B917" s="46" t="s">
        <v>420</v>
      </c>
      <c r="C917" s="46" t="s">
        <v>74</v>
      </c>
      <c r="D917" s="46" t="s">
        <v>73</v>
      </c>
      <c r="E917" s="46" t="s">
        <v>219</v>
      </c>
      <c r="F917" s="46" t="s">
        <v>137</v>
      </c>
      <c r="G917" s="46"/>
      <c r="H917" s="46"/>
      <c r="I917" s="52">
        <f>I918</f>
        <v>291</v>
      </c>
      <c r="J917" s="52">
        <f>J918</f>
        <v>80.3</v>
      </c>
      <c r="K917" s="52">
        <f t="shared" si="141"/>
        <v>371.3</v>
      </c>
      <c r="L917" s="125"/>
      <c r="M917" s="125"/>
      <c r="N917" s="123"/>
      <c r="O917" s="146"/>
    </row>
    <row r="918" spans="1:15" ht="18">
      <c r="A918" s="72" t="s">
        <v>120</v>
      </c>
      <c r="B918" s="46" t="s">
        <v>420</v>
      </c>
      <c r="C918" s="47" t="s">
        <v>74</v>
      </c>
      <c r="D918" s="47" t="s">
        <v>73</v>
      </c>
      <c r="E918" s="47" t="s">
        <v>219</v>
      </c>
      <c r="F918" s="47" t="s">
        <v>137</v>
      </c>
      <c r="G918" s="47" t="s">
        <v>105</v>
      </c>
      <c r="H918" s="47"/>
      <c r="I918" s="54">
        <v>291</v>
      </c>
      <c r="J918" s="54">
        <v>80.3</v>
      </c>
      <c r="K918" s="54">
        <f t="shared" si="141"/>
        <v>371.3</v>
      </c>
      <c r="L918" s="125"/>
      <c r="M918" s="125"/>
      <c r="N918" s="147"/>
      <c r="O918" s="146"/>
    </row>
    <row r="919" spans="1:15" ht="18">
      <c r="A919" s="71" t="s">
        <v>147</v>
      </c>
      <c r="B919" s="46" t="s">
        <v>420</v>
      </c>
      <c r="C919" s="46" t="s">
        <v>74</v>
      </c>
      <c r="D919" s="46" t="s">
        <v>73</v>
      </c>
      <c r="E919" s="46" t="s">
        <v>219</v>
      </c>
      <c r="F919" s="46" t="s">
        <v>146</v>
      </c>
      <c r="G919" s="46"/>
      <c r="H919" s="47"/>
      <c r="I919" s="52">
        <f>I920</f>
        <v>5</v>
      </c>
      <c r="J919" s="52">
        <f>J920</f>
        <v>2</v>
      </c>
      <c r="K919" s="52">
        <f t="shared" si="141"/>
        <v>7</v>
      </c>
      <c r="L919" s="125"/>
      <c r="M919" s="125"/>
      <c r="N919" s="123"/>
      <c r="O919" s="146"/>
    </row>
    <row r="920" spans="1:15" ht="16.5" customHeight="1">
      <c r="A920" s="71" t="s">
        <v>149</v>
      </c>
      <c r="B920" s="46" t="s">
        <v>420</v>
      </c>
      <c r="C920" s="46" t="s">
        <v>74</v>
      </c>
      <c r="D920" s="46" t="s">
        <v>73</v>
      </c>
      <c r="E920" s="46" t="s">
        <v>219</v>
      </c>
      <c r="F920" s="46" t="s">
        <v>148</v>
      </c>
      <c r="G920" s="46"/>
      <c r="H920" s="47"/>
      <c r="I920" s="52">
        <f>I921</f>
        <v>5</v>
      </c>
      <c r="J920" s="52">
        <f>J921</f>
        <v>2</v>
      </c>
      <c r="K920" s="52">
        <f t="shared" si="141"/>
        <v>7</v>
      </c>
      <c r="L920" s="125"/>
      <c r="M920" s="125"/>
      <c r="N920" s="123"/>
      <c r="O920" s="146"/>
    </row>
    <row r="921" spans="1:15" ht="18">
      <c r="A921" s="169" t="s">
        <v>120</v>
      </c>
      <c r="B921" s="46" t="s">
        <v>420</v>
      </c>
      <c r="C921" s="47" t="s">
        <v>74</v>
      </c>
      <c r="D921" s="47" t="s">
        <v>73</v>
      </c>
      <c r="E921" s="47" t="s">
        <v>219</v>
      </c>
      <c r="F921" s="47" t="s">
        <v>148</v>
      </c>
      <c r="G921" s="47" t="s">
        <v>105</v>
      </c>
      <c r="H921" s="47"/>
      <c r="I921" s="54">
        <v>5</v>
      </c>
      <c r="J921" s="54">
        <v>2</v>
      </c>
      <c r="K921" s="54">
        <f t="shared" si="141"/>
        <v>7</v>
      </c>
      <c r="L921" s="125"/>
      <c r="M921" s="125"/>
      <c r="N921" s="123"/>
      <c r="O921" s="146"/>
    </row>
    <row r="922" spans="1:15" ht="18">
      <c r="A922" s="168" t="s">
        <v>119</v>
      </c>
      <c r="B922" s="48" t="s">
        <v>420</v>
      </c>
      <c r="C922" s="48" t="s">
        <v>88</v>
      </c>
      <c r="D922" s="46"/>
      <c r="E922" s="46"/>
      <c r="F922" s="46"/>
      <c r="G922" s="46"/>
      <c r="H922" s="46"/>
      <c r="I922" s="50">
        <f aca="true" t="shared" si="143" ref="I922:J924">I923</f>
        <v>6800</v>
      </c>
      <c r="J922" s="50">
        <f t="shared" si="143"/>
        <v>277.2</v>
      </c>
      <c r="K922" s="49">
        <f t="shared" si="141"/>
        <v>7077.2</v>
      </c>
      <c r="L922" s="125"/>
      <c r="M922" s="125"/>
      <c r="N922" s="123"/>
      <c r="O922" s="146"/>
    </row>
    <row r="923" spans="1:15" ht="18">
      <c r="A923" s="168" t="s">
        <v>113</v>
      </c>
      <c r="B923" s="48" t="s">
        <v>420</v>
      </c>
      <c r="C923" s="48" t="s">
        <v>88</v>
      </c>
      <c r="D923" s="48" t="s">
        <v>76</v>
      </c>
      <c r="E923" s="48"/>
      <c r="F923" s="48"/>
      <c r="G923" s="48"/>
      <c r="H923" s="48"/>
      <c r="I923" s="50">
        <f t="shared" si="143"/>
        <v>6800</v>
      </c>
      <c r="J923" s="50">
        <f t="shared" si="143"/>
        <v>277.2</v>
      </c>
      <c r="K923" s="49">
        <f t="shared" si="141"/>
        <v>7077.2</v>
      </c>
      <c r="L923" s="125"/>
      <c r="M923" s="125"/>
      <c r="N923" s="147"/>
      <c r="O923" s="146"/>
    </row>
    <row r="924" spans="1:15" ht="60">
      <c r="A924" s="161" t="s">
        <v>196</v>
      </c>
      <c r="B924" s="46" t="s">
        <v>420</v>
      </c>
      <c r="C924" s="46" t="s">
        <v>88</v>
      </c>
      <c r="D924" s="46" t="s">
        <v>76</v>
      </c>
      <c r="E924" s="46" t="s">
        <v>403</v>
      </c>
      <c r="F924" s="46"/>
      <c r="G924" s="46"/>
      <c r="H924" s="46"/>
      <c r="I924" s="51">
        <f t="shared" si="143"/>
        <v>6800</v>
      </c>
      <c r="J924" s="51">
        <f t="shared" si="143"/>
        <v>277.2</v>
      </c>
      <c r="K924" s="52">
        <f t="shared" si="141"/>
        <v>7077.2</v>
      </c>
      <c r="L924" s="123"/>
      <c r="M924" s="123"/>
      <c r="N924" s="129"/>
      <c r="O924" s="144"/>
    </row>
    <row r="925" spans="1:15" ht="60">
      <c r="A925" s="161" t="s">
        <v>184</v>
      </c>
      <c r="B925" s="46" t="s">
        <v>420</v>
      </c>
      <c r="C925" s="46" t="s">
        <v>88</v>
      </c>
      <c r="D925" s="46" t="s">
        <v>76</v>
      </c>
      <c r="E925" s="46" t="s">
        <v>407</v>
      </c>
      <c r="F925" s="46"/>
      <c r="G925" s="46"/>
      <c r="H925" s="46"/>
      <c r="I925" s="51">
        <f>I926+I939</f>
        <v>6800</v>
      </c>
      <c r="J925" s="51">
        <f>J926+J939</f>
        <v>277.2</v>
      </c>
      <c r="K925" s="52">
        <f t="shared" si="141"/>
        <v>7077.2</v>
      </c>
      <c r="L925" s="123"/>
      <c r="M925" s="123"/>
      <c r="N925" s="129"/>
      <c r="O925" s="144"/>
    </row>
    <row r="926" spans="1:15" ht="75">
      <c r="A926" s="161" t="s">
        <v>404</v>
      </c>
      <c r="B926" s="46" t="s">
        <v>420</v>
      </c>
      <c r="C926" s="46" t="s">
        <v>88</v>
      </c>
      <c r="D926" s="46" t="s">
        <v>76</v>
      </c>
      <c r="E926" s="46" t="s">
        <v>408</v>
      </c>
      <c r="F926" s="46"/>
      <c r="G926" s="46"/>
      <c r="H926" s="46"/>
      <c r="I926" s="51">
        <f>I927</f>
        <v>800</v>
      </c>
      <c r="J926" s="51">
        <f>J927</f>
        <v>18</v>
      </c>
      <c r="K926" s="52">
        <f t="shared" si="141"/>
        <v>818</v>
      </c>
      <c r="L926" s="123"/>
      <c r="M926" s="123"/>
      <c r="N926" s="129"/>
      <c r="O926" s="144"/>
    </row>
    <row r="927" spans="1:15" ht="18">
      <c r="A927" s="71" t="s">
        <v>301</v>
      </c>
      <c r="B927" s="46" t="s">
        <v>420</v>
      </c>
      <c r="C927" s="46" t="s">
        <v>88</v>
      </c>
      <c r="D927" s="46" t="s">
        <v>76</v>
      </c>
      <c r="E927" s="46" t="s">
        <v>409</v>
      </c>
      <c r="F927" s="46"/>
      <c r="G927" s="46"/>
      <c r="H927" s="46"/>
      <c r="I927" s="51">
        <f>I931+I934+I928</f>
        <v>800</v>
      </c>
      <c r="J927" s="51">
        <f>J931+J934+J928</f>
        <v>18</v>
      </c>
      <c r="K927" s="52">
        <f t="shared" si="141"/>
        <v>818</v>
      </c>
      <c r="L927" s="123"/>
      <c r="M927" s="123"/>
      <c r="N927" s="129"/>
      <c r="O927" s="144"/>
    </row>
    <row r="928" spans="1:15" ht="90">
      <c r="A928" s="161" t="s">
        <v>257</v>
      </c>
      <c r="B928" s="46" t="s">
        <v>420</v>
      </c>
      <c r="C928" s="46" t="s">
        <v>88</v>
      </c>
      <c r="D928" s="46" t="s">
        <v>76</v>
      </c>
      <c r="E928" s="46" t="s">
        <v>409</v>
      </c>
      <c r="F928" s="46" t="s">
        <v>132</v>
      </c>
      <c r="G928" s="46"/>
      <c r="H928" s="46"/>
      <c r="I928" s="51">
        <f aca="true" t="shared" si="144" ref="I928:K929">I929</f>
        <v>50</v>
      </c>
      <c r="J928" s="51">
        <f t="shared" si="144"/>
        <v>218</v>
      </c>
      <c r="K928" s="52">
        <f t="shared" si="144"/>
        <v>268</v>
      </c>
      <c r="L928" s="123"/>
      <c r="M928" s="123"/>
      <c r="N928" s="129"/>
      <c r="O928" s="144"/>
    </row>
    <row r="929" spans="1:15" ht="30">
      <c r="A929" s="161" t="s">
        <v>136</v>
      </c>
      <c r="B929" s="46" t="s">
        <v>420</v>
      </c>
      <c r="C929" s="46" t="s">
        <v>88</v>
      </c>
      <c r="D929" s="46" t="s">
        <v>76</v>
      </c>
      <c r="E929" s="46" t="s">
        <v>409</v>
      </c>
      <c r="F929" s="46" t="s">
        <v>133</v>
      </c>
      <c r="G929" s="46"/>
      <c r="H929" s="46"/>
      <c r="I929" s="51">
        <f t="shared" si="144"/>
        <v>50</v>
      </c>
      <c r="J929" s="51">
        <f t="shared" si="144"/>
        <v>218</v>
      </c>
      <c r="K929" s="52">
        <f t="shared" si="144"/>
        <v>268</v>
      </c>
      <c r="L929" s="123"/>
      <c r="M929" s="123"/>
      <c r="N929" s="129"/>
      <c r="O929" s="144"/>
    </row>
    <row r="930" spans="1:15" ht="18">
      <c r="A930" s="72" t="s">
        <v>120</v>
      </c>
      <c r="B930" s="46" t="s">
        <v>420</v>
      </c>
      <c r="C930" s="47" t="s">
        <v>88</v>
      </c>
      <c r="D930" s="47" t="s">
        <v>76</v>
      </c>
      <c r="E930" s="47" t="s">
        <v>409</v>
      </c>
      <c r="F930" s="47" t="s">
        <v>133</v>
      </c>
      <c r="G930" s="47" t="s">
        <v>105</v>
      </c>
      <c r="H930" s="46"/>
      <c r="I930" s="53">
        <v>50</v>
      </c>
      <c r="J930" s="53">
        <v>218</v>
      </c>
      <c r="K930" s="54">
        <f>I930+J930</f>
        <v>268</v>
      </c>
      <c r="L930" s="123"/>
      <c r="M930" s="123"/>
      <c r="N930" s="129"/>
      <c r="O930" s="144"/>
    </row>
    <row r="931" spans="1:15" ht="30">
      <c r="A931" s="161" t="s">
        <v>134</v>
      </c>
      <c r="B931" s="46" t="s">
        <v>420</v>
      </c>
      <c r="C931" s="46" t="s">
        <v>88</v>
      </c>
      <c r="D931" s="46" t="s">
        <v>76</v>
      </c>
      <c r="E931" s="46" t="s">
        <v>409</v>
      </c>
      <c r="F931" s="46" t="s">
        <v>135</v>
      </c>
      <c r="G931" s="46"/>
      <c r="H931" s="46"/>
      <c r="I931" s="51">
        <f>I932</f>
        <v>450</v>
      </c>
      <c r="J931" s="51">
        <f>J932</f>
        <v>0</v>
      </c>
      <c r="K931" s="52">
        <f t="shared" si="141"/>
        <v>450</v>
      </c>
      <c r="L931" s="126"/>
      <c r="M931" s="126"/>
      <c r="N931" s="129"/>
      <c r="O931" s="144"/>
    </row>
    <row r="932" spans="1:15" ht="30">
      <c r="A932" s="71" t="s">
        <v>138</v>
      </c>
      <c r="B932" s="46" t="s">
        <v>420</v>
      </c>
      <c r="C932" s="46" t="s">
        <v>88</v>
      </c>
      <c r="D932" s="46" t="s">
        <v>76</v>
      </c>
      <c r="E932" s="46" t="s">
        <v>409</v>
      </c>
      <c r="F932" s="46" t="s">
        <v>137</v>
      </c>
      <c r="G932" s="46"/>
      <c r="H932" s="46"/>
      <c r="I932" s="51">
        <f>I933</f>
        <v>450</v>
      </c>
      <c r="J932" s="51">
        <f>J933</f>
        <v>0</v>
      </c>
      <c r="K932" s="52">
        <f t="shared" si="141"/>
        <v>450</v>
      </c>
      <c r="L932" s="126"/>
      <c r="M932" s="126"/>
      <c r="N932" s="123"/>
      <c r="O932" s="146"/>
    </row>
    <row r="933" spans="1:15" ht="18">
      <c r="A933" s="72" t="s">
        <v>120</v>
      </c>
      <c r="B933" s="46" t="s">
        <v>420</v>
      </c>
      <c r="C933" s="47" t="s">
        <v>88</v>
      </c>
      <c r="D933" s="47" t="s">
        <v>76</v>
      </c>
      <c r="E933" s="47" t="s">
        <v>409</v>
      </c>
      <c r="F933" s="47" t="s">
        <v>137</v>
      </c>
      <c r="G933" s="47" t="s">
        <v>105</v>
      </c>
      <c r="H933" s="47"/>
      <c r="I933" s="53">
        <v>450</v>
      </c>
      <c r="J933" s="53">
        <v>0</v>
      </c>
      <c r="K933" s="54">
        <f t="shared" si="141"/>
        <v>450</v>
      </c>
      <c r="L933" s="126"/>
      <c r="M933" s="126"/>
      <c r="N933" s="123"/>
      <c r="O933" s="146"/>
    </row>
    <row r="934" spans="1:15" ht="30">
      <c r="A934" s="161" t="s">
        <v>151</v>
      </c>
      <c r="B934" s="46" t="s">
        <v>420</v>
      </c>
      <c r="C934" s="46" t="s">
        <v>88</v>
      </c>
      <c r="D934" s="46" t="s">
        <v>76</v>
      </c>
      <c r="E934" s="46" t="s">
        <v>409</v>
      </c>
      <c r="F934" s="46" t="s">
        <v>150</v>
      </c>
      <c r="G934" s="46"/>
      <c r="H934" s="46"/>
      <c r="I934" s="51">
        <f>I935+I937</f>
        <v>300</v>
      </c>
      <c r="J934" s="51">
        <f>J935+J937</f>
        <v>-200</v>
      </c>
      <c r="K934" s="52">
        <f t="shared" si="141"/>
        <v>100</v>
      </c>
      <c r="L934" s="126"/>
      <c r="M934" s="126"/>
      <c r="N934" s="126"/>
      <c r="O934" s="146"/>
    </row>
    <row r="935" spans="1:15" ht="18">
      <c r="A935" s="161" t="s">
        <v>12</v>
      </c>
      <c r="B935" s="46" t="s">
        <v>420</v>
      </c>
      <c r="C935" s="46" t="s">
        <v>88</v>
      </c>
      <c r="D935" s="46" t="s">
        <v>76</v>
      </c>
      <c r="E935" s="46" t="s">
        <v>409</v>
      </c>
      <c r="F935" s="46" t="s">
        <v>11</v>
      </c>
      <c r="G935" s="46"/>
      <c r="H935" s="46"/>
      <c r="I935" s="51">
        <f>I936</f>
        <v>100</v>
      </c>
      <c r="J935" s="51">
        <f>J936</f>
        <v>0</v>
      </c>
      <c r="K935" s="52">
        <f t="shared" si="141"/>
        <v>100</v>
      </c>
      <c r="L935" s="125"/>
      <c r="M935" s="125"/>
      <c r="N935" s="126"/>
      <c r="O935" s="146"/>
    </row>
    <row r="936" spans="1:15" ht="18">
      <c r="A936" s="169" t="s">
        <v>120</v>
      </c>
      <c r="B936" s="46" t="s">
        <v>420</v>
      </c>
      <c r="C936" s="47" t="s">
        <v>88</v>
      </c>
      <c r="D936" s="47" t="s">
        <v>76</v>
      </c>
      <c r="E936" s="47" t="s">
        <v>409</v>
      </c>
      <c r="F936" s="47" t="s">
        <v>11</v>
      </c>
      <c r="G936" s="47" t="s">
        <v>105</v>
      </c>
      <c r="H936" s="47"/>
      <c r="I936" s="53">
        <v>100</v>
      </c>
      <c r="J936" s="53">
        <v>0</v>
      </c>
      <c r="K936" s="54">
        <f t="shared" si="141"/>
        <v>100</v>
      </c>
      <c r="L936" s="129"/>
      <c r="M936" s="129"/>
      <c r="N936" s="147"/>
      <c r="O936" s="146"/>
    </row>
    <row r="937" spans="1:15" ht="18">
      <c r="A937" s="161" t="s">
        <v>225</v>
      </c>
      <c r="B937" s="46" t="s">
        <v>420</v>
      </c>
      <c r="C937" s="46" t="s">
        <v>88</v>
      </c>
      <c r="D937" s="46" t="s">
        <v>76</v>
      </c>
      <c r="E937" s="46" t="s">
        <v>409</v>
      </c>
      <c r="F937" s="46" t="s">
        <v>224</v>
      </c>
      <c r="G937" s="46"/>
      <c r="H937" s="47"/>
      <c r="I937" s="51">
        <f>I938</f>
        <v>200</v>
      </c>
      <c r="J937" s="51">
        <f>J938</f>
        <v>-200</v>
      </c>
      <c r="K937" s="52">
        <f>K938</f>
        <v>0</v>
      </c>
      <c r="L937" s="129"/>
      <c r="M937" s="129"/>
      <c r="N937" s="147"/>
      <c r="O937" s="146"/>
    </row>
    <row r="938" spans="1:15" ht="18">
      <c r="A938" s="169" t="s">
        <v>120</v>
      </c>
      <c r="B938" s="46" t="s">
        <v>420</v>
      </c>
      <c r="C938" s="47" t="s">
        <v>88</v>
      </c>
      <c r="D938" s="47" t="s">
        <v>76</v>
      </c>
      <c r="E938" s="47" t="s">
        <v>409</v>
      </c>
      <c r="F938" s="47" t="s">
        <v>224</v>
      </c>
      <c r="G938" s="47" t="s">
        <v>105</v>
      </c>
      <c r="H938" s="47"/>
      <c r="I938" s="53">
        <v>200</v>
      </c>
      <c r="J938" s="53">
        <v>-200</v>
      </c>
      <c r="K938" s="54">
        <f>I938+J938</f>
        <v>0</v>
      </c>
      <c r="L938" s="129"/>
      <c r="M938" s="129"/>
      <c r="N938" s="147"/>
      <c r="O938" s="146"/>
    </row>
    <row r="939" spans="1:15" ht="120">
      <c r="A939" s="161" t="s">
        <v>459</v>
      </c>
      <c r="B939" s="46" t="s">
        <v>420</v>
      </c>
      <c r="C939" s="46" t="s">
        <v>88</v>
      </c>
      <c r="D939" s="46" t="s">
        <v>76</v>
      </c>
      <c r="E939" s="46" t="s">
        <v>406</v>
      </c>
      <c r="F939" s="46"/>
      <c r="G939" s="46"/>
      <c r="H939" s="46"/>
      <c r="I939" s="51">
        <f aca="true" t="shared" si="145" ref="I939:J942">I940</f>
        <v>6000</v>
      </c>
      <c r="J939" s="51">
        <f t="shared" si="145"/>
        <v>259.2</v>
      </c>
      <c r="K939" s="52">
        <f t="shared" si="141"/>
        <v>6259.2</v>
      </c>
      <c r="L939" s="125"/>
      <c r="M939" s="125"/>
      <c r="N939" s="126"/>
      <c r="O939" s="146"/>
    </row>
    <row r="940" spans="1:15" ht="18">
      <c r="A940" s="71" t="s">
        <v>301</v>
      </c>
      <c r="B940" s="46" t="s">
        <v>420</v>
      </c>
      <c r="C940" s="46" t="s">
        <v>88</v>
      </c>
      <c r="D940" s="46" t="s">
        <v>76</v>
      </c>
      <c r="E940" s="102" t="s">
        <v>405</v>
      </c>
      <c r="F940" s="46"/>
      <c r="G940" s="46"/>
      <c r="H940" s="46"/>
      <c r="I940" s="51">
        <f t="shared" si="145"/>
        <v>6000</v>
      </c>
      <c r="J940" s="51">
        <f t="shared" si="145"/>
        <v>259.2</v>
      </c>
      <c r="K940" s="52">
        <f t="shared" si="141"/>
        <v>6259.2</v>
      </c>
      <c r="L940" s="125"/>
      <c r="M940" s="125"/>
      <c r="N940" s="126"/>
      <c r="O940" s="146"/>
    </row>
    <row r="941" spans="1:15" ht="45">
      <c r="A941" s="161" t="s">
        <v>141</v>
      </c>
      <c r="B941" s="46" t="s">
        <v>420</v>
      </c>
      <c r="C941" s="46" t="s">
        <v>88</v>
      </c>
      <c r="D941" s="46" t="s">
        <v>76</v>
      </c>
      <c r="E941" s="46" t="s">
        <v>405</v>
      </c>
      <c r="F941" s="46" t="s">
        <v>140</v>
      </c>
      <c r="G941" s="46"/>
      <c r="H941" s="46"/>
      <c r="I941" s="51">
        <f t="shared" si="145"/>
        <v>6000</v>
      </c>
      <c r="J941" s="51">
        <f t="shared" si="145"/>
        <v>259.2</v>
      </c>
      <c r="K941" s="52">
        <f t="shared" si="141"/>
        <v>6259.2</v>
      </c>
      <c r="L941" s="125"/>
      <c r="M941" s="125"/>
      <c r="N941" s="151"/>
      <c r="O941" s="146"/>
    </row>
    <row r="942" spans="1:15" ht="18">
      <c r="A942" s="161" t="s">
        <v>227</v>
      </c>
      <c r="B942" s="46" t="s">
        <v>420</v>
      </c>
      <c r="C942" s="46" t="s">
        <v>88</v>
      </c>
      <c r="D942" s="46" t="s">
        <v>76</v>
      </c>
      <c r="E942" s="46" t="s">
        <v>405</v>
      </c>
      <c r="F942" s="46" t="s">
        <v>226</v>
      </c>
      <c r="G942" s="46"/>
      <c r="H942" s="46"/>
      <c r="I942" s="51">
        <f t="shared" si="145"/>
        <v>6000</v>
      </c>
      <c r="J942" s="51">
        <f t="shared" si="145"/>
        <v>259.2</v>
      </c>
      <c r="K942" s="52">
        <f t="shared" si="141"/>
        <v>6259.2</v>
      </c>
      <c r="L942" s="125"/>
      <c r="M942" s="125"/>
      <c r="N942" s="123"/>
      <c r="O942" s="146"/>
    </row>
    <row r="943" spans="1:15" ht="18">
      <c r="A943" s="72" t="s">
        <v>120</v>
      </c>
      <c r="B943" s="47" t="s">
        <v>420</v>
      </c>
      <c r="C943" s="47" t="s">
        <v>88</v>
      </c>
      <c r="D943" s="47" t="s">
        <v>76</v>
      </c>
      <c r="E943" s="47" t="s">
        <v>405</v>
      </c>
      <c r="F943" s="47" t="s">
        <v>226</v>
      </c>
      <c r="G943" s="47" t="s">
        <v>105</v>
      </c>
      <c r="H943" s="47"/>
      <c r="I943" s="53">
        <v>6000</v>
      </c>
      <c r="J943" s="53">
        <v>259.2</v>
      </c>
      <c r="K943" s="54">
        <f t="shared" si="141"/>
        <v>6259.2</v>
      </c>
      <c r="L943" s="125"/>
      <c r="M943" s="125"/>
      <c r="N943" s="123"/>
      <c r="O943" s="146"/>
    </row>
    <row r="944" spans="1:15" ht="42.75">
      <c r="A944" s="168" t="s">
        <v>110</v>
      </c>
      <c r="B944" s="48" t="s">
        <v>92</v>
      </c>
      <c r="C944" s="48"/>
      <c r="D944" s="48"/>
      <c r="E944" s="48"/>
      <c r="F944" s="48"/>
      <c r="G944" s="48"/>
      <c r="H944" s="48"/>
      <c r="I944" s="50">
        <f>I947+I966+I975+I982+I1004</f>
        <v>15455.9</v>
      </c>
      <c r="J944" s="50">
        <f>J947+J966+J975+J982+J1004</f>
        <v>402.29999999999995</v>
      </c>
      <c r="K944" s="49">
        <f t="shared" si="141"/>
        <v>15858.199999999999</v>
      </c>
      <c r="L944" s="129"/>
      <c r="M944" s="129"/>
      <c r="N944" s="147"/>
      <c r="O944" s="146"/>
    </row>
    <row r="945" spans="1:15" ht="18">
      <c r="A945" s="168" t="s">
        <v>120</v>
      </c>
      <c r="B945" s="48" t="s">
        <v>92</v>
      </c>
      <c r="C945" s="48"/>
      <c r="D945" s="48"/>
      <c r="E945" s="48"/>
      <c r="F945" s="48"/>
      <c r="G945" s="48" t="s">
        <v>105</v>
      </c>
      <c r="H945" s="48"/>
      <c r="I945" s="50">
        <f>I953+I956+I959+I974+I981+I1003+I1010+I965+I999</f>
        <v>14421.2</v>
      </c>
      <c r="J945" s="50">
        <f>J953+J956+J959+J974+J981+J1003+J1010+J965+J999</f>
        <v>-1051.7000000000003</v>
      </c>
      <c r="K945" s="49">
        <f t="shared" si="141"/>
        <v>13369.5</v>
      </c>
      <c r="L945" s="129"/>
      <c r="M945" s="129"/>
      <c r="N945" s="129"/>
      <c r="O945" s="144"/>
    </row>
    <row r="946" spans="1:15" ht="18">
      <c r="A946" s="168" t="s">
        <v>121</v>
      </c>
      <c r="B946" s="48" t="s">
        <v>92</v>
      </c>
      <c r="C946" s="48"/>
      <c r="D946" s="48"/>
      <c r="E946" s="48"/>
      <c r="F946" s="48"/>
      <c r="G946" s="48" t="s">
        <v>106</v>
      </c>
      <c r="H946" s="48"/>
      <c r="I946" s="50">
        <f>I988+I995</f>
        <v>1034.7</v>
      </c>
      <c r="J946" s="50">
        <f>J988+J995</f>
        <v>1454</v>
      </c>
      <c r="K946" s="49">
        <f t="shared" si="141"/>
        <v>2488.7</v>
      </c>
      <c r="L946" s="129"/>
      <c r="M946" s="129"/>
      <c r="N946" s="123"/>
      <c r="O946" s="146"/>
    </row>
    <row r="947" spans="1:15" ht="18">
      <c r="A947" s="168" t="s">
        <v>126</v>
      </c>
      <c r="B947" s="48" t="s">
        <v>92</v>
      </c>
      <c r="C947" s="48" t="s">
        <v>70</v>
      </c>
      <c r="D947" s="48"/>
      <c r="E947" s="48"/>
      <c r="F947" s="46"/>
      <c r="G947" s="46"/>
      <c r="H947" s="46"/>
      <c r="I947" s="50">
        <f>I948+I960</f>
        <v>5155.3</v>
      </c>
      <c r="J947" s="50">
        <f>J948+J960</f>
        <v>-192.5</v>
      </c>
      <c r="K947" s="49">
        <f t="shared" si="141"/>
        <v>4962.8</v>
      </c>
      <c r="L947" s="129"/>
      <c r="M947" s="129"/>
      <c r="N947" s="123"/>
      <c r="O947" s="146"/>
    </row>
    <row r="948" spans="1:15" ht="57">
      <c r="A948" s="168" t="s">
        <v>236</v>
      </c>
      <c r="B948" s="48" t="s">
        <v>92</v>
      </c>
      <c r="C948" s="48" t="s">
        <v>70</v>
      </c>
      <c r="D948" s="48" t="s">
        <v>78</v>
      </c>
      <c r="E948" s="48"/>
      <c r="F948" s="48"/>
      <c r="G948" s="48"/>
      <c r="H948" s="48"/>
      <c r="I948" s="50">
        <f>I949</f>
        <v>4962.8</v>
      </c>
      <c r="J948" s="50">
        <f>J949</f>
        <v>0</v>
      </c>
      <c r="K948" s="49">
        <f t="shared" si="141"/>
        <v>4962.8</v>
      </c>
      <c r="L948" s="129"/>
      <c r="M948" s="129"/>
      <c r="N948" s="123"/>
      <c r="O948" s="146"/>
    </row>
    <row r="949" spans="1:15" ht="30">
      <c r="A949" s="161" t="s">
        <v>40</v>
      </c>
      <c r="B949" s="46" t="s">
        <v>92</v>
      </c>
      <c r="C949" s="46" t="s">
        <v>70</v>
      </c>
      <c r="D949" s="46" t="s">
        <v>78</v>
      </c>
      <c r="E949" s="46" t="s">
        <v>326</v>
      </c>
      <c r="F949" s="46"/>
      <c r="G949" s="46"/>
      <c r="H949" s="46"/>
      <c r="I949" s="51">
        <f>I950</f>
        <v>4962.8</v>
      </c>
      <c r="J949" s="51">
        <f>J950</f>
        <v>0</v>
      </c>
      <c r="K949" s="52">
        <f t="shared" si="141"/>
        <v>4962.8</v>
      </c>
      <c r="L949" s="129"/>
      <c r="M949" s="129"/>
      <c r="N949" s="123"/>
      <c r="O949" s="146"/>
    </row>
    <row r="950" spans="1:15" ht="45">
      <c r="A950" s="161" t="s">
        <v>131</v>
      </c>
      <c r="B950" s="46" t="s">
        <v>92</v>
      </c>
      <c r="C950" s="46" t="s">
        <v>70</v>
      </c>
      <c r="D950" s="46" t="s">
        <v>78</v>
      </c>
      <c r="E950" s="46" t="s">
        <v>274</v>
      </c>
      <c r="F950" s="46"/>
      <c r="G950" s="46"/>
      <c r="H950" s="46"/>
      <c r="I950" s="51">
        <f>I951+I954+I957</f>
        <v>4962.8</v>
      </c>
      <c r="J950" s="51">
        <f>J951+J954+J957</f>
        <v>0</v>
      </c>
      <c r="K950" s="52">
        <f aca="true" t="shared" si="146" ref="K950:K1013">I950+J950</f>
        <v>4962.8</v>
      </c>
      <c r="L950" s="129"/>
      <c r="M950" s="129"/>
      <c r="N950" s="147"/>
      <c r="O950" s="146"/>
    </row>
    <row r="951" spans="1:15" ht="90">
      <c r="A951" s="161" t="s">
        <v>257</v>
      </c>
      <c r="B951" s="46" t="s">
        <v>92</v>
      </c>
      <c r="C951" s="46" t="s">
        <v>70</v>
      </c>
      <c r="D951" s="46" t="s">
        <v>78</v>
      </c>
      <c r="E951" s="46" t="s">
        <v>274</v>
      </c>
      <c r="F951" s="46" t="s">
        <v>132</v>
      </c>
      <c r="G951" s="46"/>
      <c r="H951" s="46"/>
      <c r="I951" s="52">
        <f>I952</f>
        <v>4640</v>
      </c>
      <c r="J951" s="52">
        <f>J952</f>
        <v>0</v>
      </c>
      <c r="K951" s="52">
        <f t="shared" si="146"/>
        <v>4640</v>
      </c>
      <c r="L951" s="123"/>
      <c r="M951" s="123"/>
      <c r="N951" s="129"/>
      <c r="O951" s="144"/>
    </row>
    <row r="952" spans="1:15" ht="30">
      <c r="A952" s="161" t="s">
        <v>136</v>
      </c>
      <c r="B952" s="46" t="s">
        <v>92</v>
      </c>
      <c r="C952" s="46" t="s">
        <v>70</v>
      </c>
      <c r="D952" s="46" t="s">
        <v>78</v>
      </c>
      <c r="E952" s="46" t="s">
        <v>274</v>
      </c>
      <c r="F952" s="46" t="s">
        <v>133</v>
      </c>
      <c r="G952" s="46"/>
      <c r="H952" s="46"/>
      <c r="I952" s="52">
        <f>I953</f>
        <v>4640</v>
      </c>
      <c r="J952" s="52">
        <f>J953</f>
        <v>0</v>
      </c>
      <c r="K952" s="52">
        <f t="shared" si="146"/>
        <v>4640</v>
      </c>
      <c r="L952" s="123"/>
      <c r="M952" s="123"/>
      <c r="N952" s="129"/>
      <c r="O952" s="144"/>
    </row>
    <row r="953" spans="1:15" ht="18">
      <c r="A953" s="72" t="s">
        <v>120</v>
      </c>
      <c r="B953" s="47" t="s">
        <v>92</v>
      </c>
      <c r="C953" s="47" t="s">
        <v>70</v>
      </c>
      <c r="D953" s="47" t="s">
        <v>78</v>
      </c>
      <c r="E953" s="47" t="s">
        <v>274</v>
      </c>
      <c r="F953" s="47" t="s">
        <v>133</v>
      </c>
      <c r="G953" s="47" t="s">
        <v>105</v>
      </c>
      <c r="H953" s="47"/>
      <c r="I953" s="53">
        <v>4640</v>
      </c>
      <c r="J953" s="53">
        <v>0</v>
      </c>
      <c r="K953" s="54">
        <f t="shared" si="146"/>
        <v>4640</v>
      </c>
      <c r="L953" s="125"/>
      <c r="M953" s="125"/>
      <c r="N953" s="123"/>
      <c r="O953" s="146"/>
    </row>
    <row r="954" spans="1:15" ht="30">
      <c r="A954" s="161" t="s">
        <v>134</v>
      </c>
      <c r="B954" s="46" t="s">
        <v>92</v>
      </c>
      <c r="C954" s="46" t="s">
        <v>70</v>
      </c>
      <c r="D954" s="46" t="s">
        <v>78</v>
      </c>
      <c r="E954" s="46" t="s">
        <v>274</v>
      </c>
      <c r="F954" s="46" t="s">
        <v>135</v>
      </c>
      <c r="G954" s="46"/>
      <c r="H954" s="46"/>
      <c r="I954" s="52">
        <f>I955</f>
        <v>321.8</v>
      </c>
      <c r="J954" s="52">
        <f>J955</f>
        <v>0</v>
      </c>
      <c r="K954" s="52">
        <f t="shared" si="146"/>
        <v>321.8</v>
      </c>
      <c r="L954" s="125"/>
      <c r="M954" s="125"/>
      <c r="N954" s="123"/>
      <c r="O954" s="146"/>
    </row>
    <row r="955" spans="1:15" ht="30">
      <c r="A955" s="71" t="s">
        <v>138</v>
      </c>
      <c r="B955" s="46" t="s">
        <v>92</v>
      </c>
      <c r="C955" s="46" t="s">
        <v>70</v>
      </c>
      <c r="D955" s="46" t="s">
        <v>78</v>
      </c>
      <c r="E955" s="46" t="s">
        <v>274</v>
      </c>
      <c r="F955" s="46" t="s">
        <v>137</v>
      </c>
      <c r="G955" s="46"/>
      <c r="H955" s="46"/>
      <c r="I955" s="52">
        <f>I956</f>
        <v>321.8</v>
      </c>
      <c r="J955" s="52">
        <f>J956</f>
        <v>0</v>
      </c>
      <c r="K955" s="52">
        <f t="shared" si="146"/>
        <v>321.8</v>
      </c>
      <c r="L955" s="125"/>
      <c r="M955" s="125"/>
      <c r="N955" s="123"/>
      <c r="O955" s="146"/>
    </row>
    <row r="956" spans="1:15" ht="18">
      <c r="A956" s="72" t="s">
        <v>120</v>
      </c>
      <c r="B956" s="47" t="s">
        <v>92</v>
      </c>
      <c r="C956" s="47" t="s">
        <v>70</v>
      </c>
      <c r="D956" s="47" t="s">
        <v>78</v>
      </c>
      <c r="E956" s="47" t="s">
        <v>274</v>
      </c>
      <c r="F956" s="47" t="s">
        <v>137</v>
      </c>
      <c r="G956" s="47" t="s">
        <v>105</v>
      </c>
      <c r="H956" s="47"/>
      <c r="I956" s="54">
        <v>321.8</v>
      </c>
      <c r="J956" s="54">
        <v>0</v>
      </c>
      <c r="K956" s="54">
        <f t="shared" si="146"/>
        <v>321.8</v>
      </c>
      <c r="L956" s="125"/>
      <c r="M956" s="125"/>
      <c r="N956" s="123"/>
      <c r="O956" s="146"/>
    </row>
    <row r="957" spans="1:15" ht="18">
      <c r="A957" s="71" t="s">
        <v>147</v>
      </c>
      <c r="B957" s="46" t="s">
        <v>92</v>
      </c>
      <c r="C957" s="46" t="s">
        <v>70</v>
      </c>
      <c r="D957" s="46" t="s">
        <v>78</v>
      </c>
      <c r="E957" s="46" t="s">
        <v>274</v>
      </c>
      <c r="F957" s="46" t="s">
        <v>146</v>
      </c>
      <c r="G957" s="46"/>
      <c r="H957" s="46"/>
      <c r="I957" s="51">
        <f>I958</f>
        <v>1</v>
      </c>
      <c r="J957" s="51">
        <f>J958</f>
        <v>0</v>
      </c>
      <c r="K957" s="52">
        <f t="shared" si="146"/>
        <v>1</v>
      </c>
      <c r="L957" s="125"/>
      <c r="M957" s="125"/>
      <c r="N957" s="126"/>
      <c r="O957" s="146"/>
    </row>
    <row r="958" spans="1:15" ht="18.75" customHeight="1">
      <c r="A958" s="71" t="s">
        <v>149</v>
      </c>
      <c r="B958" s="46" t="s">
        <v>92</v>
      </c>
      <c r="C958" s="46" t="s">
        <v>70</v>
      </c>
      <c r="D958" s="46" t="s">
        <v>78</v>
      </c>
      <c r="E958" s="46" t="s">
        <v>274</v>
      </c>
      <c r="F958" s="46" t="s">
        <v>148</v>
      </c>
      <c r="G958" s="46"/>
      <c r="H958" s="46"/>
      <c r="I958" s="51">
        <f>I959</f>
        <v>1</v>
      </c>
      <c r="J958" s="51">
        <f>J959</f>
        <v>0</v>
      </c>
      <c r="K958" s="52">
        <f t="shared" si="146"/>
        <v>1</v>
      </c>
      <c r="L958" s="150"/>
      <c r="M958" s="150"/>
      <c r="N958" s="126"/>
      <c r="O958" s="146"/>
    </row>
    <row r="959" spans="1:15" ht="18">
      <c r="A959" s="72" t="s">
        <v>120</v>
      </c>
      <c r="B959" s="47" t="s">
        <v>92</v>
      </c>
      <c r="C959" s="47" t="s">
        <v>70</v>
      </c>
      <c r="D959" s="47" t="s">
        <v>78</v>
      </c>
      <c r="E959" s="47" t="s">
        <v>274</v>
      </c>
      <c r="F959" s="47" t="s">
        <v>148</v>
      </c>
      <c r="G959" s="47" t="s">
        <v>105</v>
      </c>
      <c r="H959" s="47"/>
      <c r="I959" s="53">
        <v>1</v>
      </c>
      <c r="J959" s="53">
        <v>0</v>
      </c>
      <c r="K959" s="54">
        <f t="shared" si="146"/>
        <v>1</v>
      </c>
      <c r="L959" s="123"/>
      <c r="M959" s="123"/>
      <c r="N959" s="151"/>
      <c r="O959" s="146"/>
    </row>
    <row r="960" spans="1:15" ht="28.5">
      <c r="A960" s="168" t="s">
        <v>56</v>
      </c>
      <c r="B960" s="48" t="s">
        <v>92</v>
      </c>
      <c r="C960" s="48" t="s">
        <v>70</v>
      </c>
      <c r="D960" s="48" t="s">
        <v>112</v>
      </c>
      <c r="E960" s="48"/>
      <c r="F960" s="48"/>
      <c r="G960" s="48"/>
      <c r="H960" s="48"/>
      <c r="I960" s="50">
        <f aca="true" t="shared" si="147" ref="I960:J964">I961</f>
        <v>192.5</v>
      </c>
      <c r="J960" s="50">
        <f t="shared" si="147"/>
        <v>-192.5</v>
      </c>
      <c r="K960" s="49">
        <f t="shared" si="146"/>
        <v>0</v>
      </c>
      <c r="L960" s="123"/>
      <c r="M960" s="123"/>
      <c r="N960" s="129"/>
      <c r="O960" s="144"/>
    </row>
    <row r="961" spans="1:15" ht="30">
      <c r="A961" s="161" t="s">
        <v>40</v>
      </c>
      <c r="B961" s="46" t="s">
        <v>92</v>
      </c>
      <c r="C961" s="46" t="s">
        <v>70</v>
      </c>
      <c r="D961" s="46" t="s">
        <v>112</v>
      </c>
      <c r="E961" s="46" t="s">
        <v>326</v>
      </c>
      <c r="F961" s="46"/>
      <c r="G961" s="46"/>
      <c r="H961" s="46"/>
      <c r="I961" s="51">
        <f t="shared" si="147"/>
        <v>192.5</v>
      </c>
      <c r="J961" s="51">
        <f t="shared" si="147"/>
        <v>-192.5</v>
      </c>
      <c r="K961" s="52">
        <f t="shared" si="146"/>
        <v>0</v>
      </c>
      <c r="L961" s="87"/>
      <c r="M961" s="87"/>
      <c r="N961" s="129"/>
      <c r="O961" s="144"/>
    </row>
    <row r="962" spans="1:15" ht="45">
      <c r="A962" s="71" t="s">
        <v>444</v>
      </c>
      <c r="B962" s="46" t="s">
        <v>92</v>
      </c>
      <c r="C962" s="46" t="s">
        <v>70</v>
      </c>
      <c r="D962" s="46" t="s">
        <v>112</v>
      </c>
      <c r="E962" s="46" t="s">
        <v>445</v>
      </c>
      <c r="F962" s="46"/>
      <c r="G962" s="46"/>
      <c r="H962" s="46"/>
      <c r="I962" s="51">
        <f t="shared" si="147"/>
        <v>192.5</v>
      </c>
      <c r="J962" s="51">
        <f t="shared" si="147"/>
        <v>-192.5</v>
      </c>
      <c r="K962" s="52">
        <f t="shared" si="146"/>
        <v>0</v>
      </c>
      <c r="L962" s="87"/>
      <c r="M962" s="87"/>
      <c r="N962" s="123"/>
      <c r="O962" s="146"/>
    </row>
    <row r="963" spans="1:15" ht="18">
      <c r="A963" s="71" t="s">
        <v>147</v>
      </c>
      <c r="B963" s="46" t="s">
        <v>92</v>
      </c>
      <c r="C963" s="46" t="s">
        <v>70</v>
      </c>
      <c r="D963" s="46" t="s">
        <v>112</v>
      </c>
      <c r="E963" s="46" t="s">
        <v>445</v>
      </c>
      <c r="F963" s="46" t="s">
        <v>146</v>
      </c>
      <c r="G963" s="46"/>
      <c r="H963" s="46"/>
      <c r="I963" s="51">
        <f t="shared" si="147"/>
        <v>192.5</v>
      </c>
      <c r="J963" s="51">
        <f t="shared" si="147"/>
        <v>-192.5</v>
      </c>
      <c r="K963" s="52">
        <f t="shared" si="146"/>
        <v>0</v>
      </c>
      <c r="L963" s="28"/>
      <c r="M963" s="28"/>
      <c r="N963" s="123"/>
      <c r="O963" s="146"/>
    </row>
    <row r="964" spans="1:15" ht="18">
      <c r="A964" s="71" t="s">
        <v>419</v>
      </c>
      <c r="B964" s="46" t="s">
        <v>92</v>
      </c>
      <c r="C964" s="46" t="s">
        <v>70</v>
      </c>
      <c r="D964" s="46" t="s">
        <v>112</v>
      </c>
      <c r="E964" s="46" t="s">
        <v>445</v>
      </c>
      <c r="F964" s="46" t="s">
        <v>418</v>
      </c>
      <c r="G964" s="46"/>
      <c r="H964" s="46"/>
      <c r="I964" s="51">
        <f t="shared" si="147"/>
        <v>192.5</v>
      </c>
      <c r="J964" s="51">
        <f t="shared" si="147"/>
        <v>-192.5</v>
      </c>
      <c r="K964" s="52">
        <f t="shared" si="146"/>
        <v>0</v>
      </c>
      <c r="L964" s="28"/>
      <c r="M964" s="28"/>
      <c r="N964" s="123"/>
      <c r="O964" s="146"/>
    </row>
    <row r="965" spans="1:15" ht="18">
      <c r="A965" s="72" t="s">
        <v>120</v>
      </c>
      <c r="B965" s="47" t="s">
        <v>92</v>
      </c>
      <c r="C965" s="47" t="s">
        <v>70</v>
      </c>
      <c r="D965" s="47" t="s">
        <v>112</v>
      </c>
      <c r="E965" s="47" t="s">
        <v>445</v>
      </c>
      <c r="F965" s="47" t="s">
        <v>418</v>
      </c>
      <c r="G965" s="47" t="s">
        <v>105</v>
      </c>
      <c r="H965" s="47"/>
      <c r="I965" s="53">
        <v>192.5</v>
      </c>
      <c r="J965" s="53">
        <v>-192.5</v>
      </c>
      <c r="K965" s="54">
        <f t="shared" si="146"/>
        <v>0</v>
      </c>
      <c r="L965" s="28"/>
      <c r="M965" s="28"/>
      <c r="N965" s="123"/>
      <c r="O965" s="146"/>
    </row>
    <row r="966" spans="1:15" ht="18">
      <c r="A966" s="168" t="s">
        <v>57</v>
      </c>
      <c r="B966" s="48" t="s">
        <v>92</v>
      </c>
      <c r="C966" s="48" t="s">
        <v>73</v>
      </c>
      <c r="D966" s="48"/>
      <c r="E966" s="48"/>
      <c r="F966" s="48"/>
      <c r="G966" s="48"/>
      <c r="H966" s="48"/>
      <c r="I966" s="50">
        <f>I967</f>
        <v>0</v>
      </c>
      <c r="J966" s="50">
        <f>J967</f>
        <v>0</v>
      </c>
      <c r="K966" s="49">
        <f t="shared" si="146"/>
        <v>0</v>
      </c>
      <c r="L966" s="28"/>
      <c r="M966" s="28"/>
      <c r="N966" s="147"/>
      <c r="O966" s="146"/>
    </row>
    <row r="967" spans="1:15" ht="18">
      <c r="A967" s="168" t="s">
        <v>122</v>
      </c>
      <c r="B967" s="48" t="s">
        <v>92</v>
      </c>
      <c r="C967" s="48" t="s">
        <v>73</v>
      </c>
      <c r="D967" s="48" t="s">
        <v>70</v>
      </c>
      <c r="E967" s="48"/>
      <c r="F967" s="48"/>
      <c r="G967" s="48"/>
      <c r="H967" s="48"/>
      <c r="I967" s="50">
        <f aca="true" t="shared" si="148" ref="I967:J973">I968</f>
        <v>0</v>
      </c>
      <c r="J967" s="50">
        <f t="shared" si="148"/>
        <v>0</v>
      </c>
      <c r="K967" s="49">
        <f t="shared" si="146"/>
        <v>0</v>
      </c>
      <c r="L967" s="28"/>
      <c r="M967" s="28"/>
      <c r="N967" s="129"/>
      <c r="O967" s="144"/>
    </row>
    <row r="968" spans="1:15" ht="45">
      <c r="A968" s="161" t="s">
        <v>41</v>
      </c>
      <c r="B968" s="46" t="s">
        <v>92</v>
      </c>
      <c r="C968" s="46" t="s">
        <v>73</v>
      </c>
      <c r="D968" s="46" t="s">
        <v>70</v>
      </c>
      <c r="E968" s="46" t="s">
        <v>302</v>
      </c>
      <c r="F968" s="46"/>
      <c r="G968" s="46"/>
      <c r="H968" s="46"/>
      <c r="I968" s="51">
        <f t="shared" si="148"/>
        <v>0</v>
      </c>
      <c r="J968" s="51">
        <f t="shared" si="148"/>
        <v>0</v>
      </c>
      <c r="K968" s="52">
        <f t="shared" si="146"/>
        <v>0</v>
      </c>
      <c r="L968" s="28"/>
      <c r="M968" s="28"/>
      <c r="N968" s="129"/>
      <c r="O968" s="144"/>
    </row>
    <row r="969" spans="1:15" ht="45">
      <c r="A969" s="71" t="s">
        <v>303</v>
      </c>
      <c r="B969" s="46" t="s">
        <v>92</v>
      </c>
      <c r="C969" s="46" t="s">
        <v>73</v>
      </c>
      <c r="D969" s="46" t="s">
        <v>70</v>
      </c>
      <c r="E969" s="46" t="s">
        <v>304</v>
      </c>
      <c r="F969" s="46"/>
      <c r="G969" s="46"/>
      <c r="H969" s="46"/>
      <c r="I969" s="51">
        <f t="shared" si="148"/>
        <v>0</v>
      </c>
      <c r="J969" s="51">
        <f t="shared" si="148"/>
        <v>0</v>
      </c>
      <c r="K969" s="52">
        <f t="shared" si="146"/>
        <v>0</v>
      </c>
      <c r="L969" s="28"/>
      <c r="M969" s="28"/>
      <c r="N969" s="123"/>
      <c r="O969" s="146"/>
    </row>
    <row r="970" spans="1:15" ht="75">
      <c r="A970" s="71" t="s">
        <v>305</v>
      </c>
      <c r="B970" s="46" t="s">
        <v>92</v>
      </c>
      <c r="C970" s="46" t="s">
        <v>73</v>
      </c>
      <c r="D970" s="46" t="s">
        <v>70</v>
      </c>
      <c r="E970" s="46" t="s">
        <v>306</v>
      </c>
      <c r="F970" s="46"/>
      <c r="G970" s="46"/>
      <c r="H970" s="46"/>
      <c r="I970" s="51">
        <f t="shared" si="148"/>
        <v>0</v>
      </c>
      <c r="J970" s="51">
        <f t="shared" si="148"/>
        <v>0</v>
      </c>
      <c r="K970" s="52">
        <f t="shared" si="146"/>
        <v>0</v>
      </c>
      <c r="L970" s="28"/>
      <c r="M970" s="28"/>
      <c r="N970" s="123"/>
      <c r="O970" s="146"/>
    </row>
    <row r="971" spans="1:15" ht="18">
      <c r="A971" s="71" t="s">
        <v>301</v>
      </c>
      <c r="B971" s="46" t="s">
        <v>92</v>
      </c>
      <c r="C971" s="46" t="s">
        <v>73</v>
      </c>
      <c r="D971" s="46" t="s">
        <v>70</v>
      </c>
      <c r="E971" s="46" t="s">
        <v>307</v>
      </c>
      <c r="F971" s="46"/>
      <c r="G971" s="46"/>
      <c r="H971" s="46"/>
      <c r="I971" s="51">
        <f t="shared" si="148"/>
        <v>0</v>
      </c>
      <c r="J971" s="51">
        <f t="shared" si="148"/>
        <v>0</v>
      </c>
      <c r="K971" s="52">
        <f t="shared" si="146"/>
        <v>0</v>
      </c>
      <c r="L971" s="28"/>
      <c r="M971" s="28"/>
      <c r="N971" s="123"/>
      <c r="O971" s="146"/>
    </row>
    <row r="972" spans="1:15" ht="30">
      <c r="A972" s="161" t="s">
        <v>134</v>
      </c>
      <c r="B972" s="46" t="s">
        <v>92</v>
      </c>
      <c r="C972" s="46" t="s">
        <v>73</v>
      </c>
      <c r="D972" s="46" t="s">
        <v>70</v>
      </c>
      <c r="E972" s="46" t="s">
        <v>307</v>
      </c>
      <c r="F972" s="46" t="s">
        <v>135</v>
      </c>
      <c r="G972" s="46"/>
      <c r="H972" s="46"/>
      <c r="I972" s="52">
        <f t="shared" si="148"/>
        <v>0</v>
      </c>
      <c r="J972" s="52">
        <f t="shared" si="148"/>
        <v>0</v>
      </c>
      <c r="K972" s="52">
        <f t="shared" si="146"/>
        <v>0</v>
      </c>
      <c r="L972" s="28"/>
      <c r="M972" s="28"/>
      <c r="N972" s="123"/>
      <c r="O972" s="146"/>
    </row>
    <row r="973" spans="1:15" ht="30">
      <c r="A973" s="71" t="s">
        <v>138</v>
      </c>
      <c r="B973" s="46" t="s">
        <v>92</v>
      </c>
      <c r="C973" s="46" t="s">
        <v>73</v>
      </c>
      <c r="D973" s="46" t="s">
        <v>70</v>
      </c>
      <c r="E973" s="46" t="s">
        <v>307</v>
      </c>
      <c r="F973" s="46" t="s">
        <v>137</v>
      </c>
      <c r="G973" s="46"/>
      <c r="H973" s="46"/>
      <c r="I973" s="52">
        <f t="shared" si="148"/>
        <v>0</v>
      </c>
      <c r="J973" s="52">
        <f t="shared" si="148"/>
        <v>0</v>
      </c>
      <c r="K973" s="52">
        <f t="shared" si="146"/>
        <v>0</v>
      </c>
      <c r="L973" s="28"/>
      <c r="M973" s="28"/>
      <c r="N973" s="147"/>
      <c r="O973" s="146"/>
    </row>
    <row r="974" spans="1:15" ht="18">
      <c r="A974" s="169" t="s">
        <v>120</v>
      </c>
      <c r="B974" s="47" t="s">
        <v>92</v>
      </c>
      <c r="C974" s="47" t="s">
        <v>73</v>
      </c>
      <c r="D974" s="47" t="s">
        <v>70</v>
      </c>
      <c r="E974" s="47" t="s">
        <v>307</v>
      </c>
      <c r="F974" s="47" t="s">
        <v>137</v>
      </c>
      <c r="G974" s="47" t="s">
        <v>105</v>
      </c>
      <c r="H974" s="47"/>
      <c r="I974" s="54">
        <v>0</v>
      </c>
      <c r="J974" s="54">
        <v>0</v>
      </c>
      <c r="K974" s="54">
        <f t="shared" si="146"/>
        <v>0</v>
      </c>
      <c r="L974" s="28"/>
      <c r="M974" s="28"/>
      <c r="N974" s="123"/>
      <c r="O974" s="146"/>
    </row>
    <row r="975" spans="1:15" ht="18.75" customHeight="1">
      <c r="A975" s="168" t="s">
        <v>58</v>
      </c>
      <c r="B975" s="48" t="s">
        <v>92</v>
      </c>
      <c r="C975" s="48" t="s">
        <v>75</v>
      </c>
      <c r="D975" s="46"/>
      <c r="E975" s="46"/>
      <c r="F975" s="46"/>
      <c r="G975" s="46"/>
      <c r="H975" s="46"/>
      <c r="I975" s="50">
        <f aca="true" t="shared" si="149" ref="I975:J980">I976</f>
        <v>680</v>
      </c>
      <c r="J975" s="50">
        <f t="shared" si="149"/>
        <v>0</v>
      </c>
      <c r="K975" s="49">
        <f t="shared" si="146"/>
        <v>680</v>
      </c>
      <c r="L975" s="28"/>
      <c r="M975" s="28"/>
      <c r="N975" s="123"/>
      <c r="O975" s="146"/>
    </row>
    <row r="976" spans="1:15" ht="18">
      <c r="A976" s="76" t="s">
        <v>60</v>
      </c>
      <c r="B976" s="48" t="s">
        <v>92</v>
      </c>
      <c r="C976" s="48" t="s">
        <v>75</v>
      </c>
      <c r="D976" s="48" t="s">
        <v>76</v>
      </c>
      <c r="E976" s="46"/>
      <c r="F976" s="46"/>
      <c r="G976" s="46"/>
      <c r="H976" s="46"/>
      <c r="I976" s="50">
        <f t="shared" si="149"/>
        <v>680</v>
      </c>
      <c r="J976" s="50">
        <f t="shared" si="149"/>
        <v>0</v>
      </c>
      <c r="K976" s="49">
        <f t="shared" si="146"/>
        <v>680</v>
      </c>
      <c r="L976" s="28"/>
      <c r="M976" s="28"/>
      <c r="N976" s="123"/>
      <c r="O976" s="146"/>
    </row>
    <row r="977" spans="1:15" ht="30">
      <c r="A977" s="71" t="s">
        <v>40</v>
      </c>
      <c r="B977" s="46" t="s">
        <v>92</v>
      </c>
      <c r="C977" s="46" t="s">
        <v>75</v>
      </c>
      <c r="D977" s="46" t="s">
        <v>76</v>
      </c>
      <c r="E977" s="46" t="s">
        <v>273</v>
      </c>
      <c r="F977" s="46"/>
      <c r="G977" s="46"/>
      <c r="H977" s="46"/>
      <c r="I977" s="51">
        <f t="shared" si="149"/>
        <v>680</v>
      </c>
      <c r="J977" s="51">
        <f t="shared" si="149"/>
        <v>0</v>
      </c>
      <c r="K977" s="52">
        <f t="shared" si="146"/>
        <v>680</v>
      </c>
      <c r="L977" s="28"/>
      <c r="M977" s="28"/>
      <c r="N977" s="123"/>
      <c r="O977" s="146"/>
    </row>
    <row r="978" spans="1:15" ht="75">
      <c r="A978" s="71" t="s">
        <v>446</v>
      </c>
      <c r="B978" s="46" t="s">
        <v>92</v>
      </c>
      <c r="C978" s="46" t="s">
        <v>75</v>
      </c>
      <c r="D978" s="46" t="s">
        <v>76</v>
      </c>
      <c r="E978" s="46" t="s">
        <v>296</v>
      </c>
      <c r="F978" s="46"/>
      <c r="G978" s="46"/>
      <c r="H978" s="46"/>
      <c r="I978" s="51">
        <f t="shared" si="149"/>
        <v>680</v>
      </c>
      <c r="J978" s="51">
        <f t="shared" si="149"/>
        <v>0</v>
      </c>
      <c r="K978" s="52">
        <f t="shared" si="146"/>
        <v>680</v>
      </c>
      <c r="L978" s="28"/>
      <c r="M978" s="28"/>
      <c r="N978" s="123"/>
      <c r="O978" s="146"/>
    </row>
    <row r="979" spans="1:15" ht="18">
      <c r="A979" s="71" t="s">
        <v>147</v>
      </c>
      <c r="B979" s="46" t="s">
        <v>92</v>
      </c>
      <c r="C979" s="46" t="s">
        <v>75</v>
      </c>
      <c r="D979" s="46" t="s">
        <v>76</v>
      </c>
      <c r="E979" s="46" t="s">
        <v>296</v>
      </c>
      <c r="F979" s="46" t="s">
        <v>146</v>
      </c>
      <c r="G979" s="46"/>
      <c r="H979" s="46"/>
      <c r="I979" s="51">
        <f t="shared" si="149"/>
        <v>680</v>
      </c>
      <c r="J979" s="51">
        <f t="shared" si="149"/>
        <v>0</v>
      </c>
      <c r="K979" s="52">
        <f t="shared" si="146"/>
        <v>680</v>
      </c>
      <c r="L979" s="28"/>
      <c r="M979" s="28"/>
      <c r="N979" s="126"/>
      <c r="O979" s="146"/>
    </row>
    <row r="980" spans="1:15" ht="60">
      <c r="A980" s="71" t="s">
        <v>230</v>
      </c>
      <c r="B980" s="46" t="s">
        <v>92</v>
      </c>
      <c r="C980" s="46" t="s">
        <v>75</v>
      </c>
      <c r="D980" s="46" t="s">
        <v>76</v>
      </c>
      <c r="E980" s="46" t="s">
        <v>296</v>
      </c>
      <c r="F980" s="46" t="s">
        <v>229</v>
      </c>
      <c r="G980" s="46"/>
      <c r="H980" s="46"/>
      <c r="I980" s="51">
        <f t="shared" si="149"/>
        <v>680</v>
      </c>
      <c r="J980" s="51">
        <f t="shared" si="149"/>
        <v>0</v>
      </c>
      <c r="K980" s="52">
        <f t="shared" si="146"/>
        <v>680</v>
      </c>
      <c r="L980" s="28"/>
      <c r="M980" s="28"/>
      <c r="N980" s="147"/>
      <c r="O980" s="146"/>
    </row>
    <row r="981" spans="1:15" ht="18">
      <c r="A981" s="72" t="s">
        <v>120</v>
      </c>
      <c r="B981" s="47" t="s">
        <v>92</v>
      </c>
      <c r="C981" s="47" t="s">
        <v>75</v>
      </c>
      <c r="D981" s="47" t="s">
        <v>76</v>
      </c>
      <c r="E981" s="47" t="s">
        <v>296</v>
      </c>
      <c r="F981" s="47" t="s">
        <v>229</v>
      </c>
      <c r="G981" s="47" t="s">
        <v>105</v>
      </c>
      <c r="H981" s="47"/>
      <c r="I981" s="53">
        <v>680</v>
      </c>
      <c r="J981" s="53">
        <v>0</v>
      </c>
      <c r="K981" s="54">
        <f t="shared" si="146"/>
        <v>680</v>
      </c>
      <c r="L981" s="28"/>
      <c r="M981" s="28"/>
      <c r="N981" s="129"/>
      <c r="O981" s="144"/>
    </row>
    <row r="982" spans="1:15" ht="18">
      <c r="A982" s="168" t="s">
        <v>67</v>
      </c>
      <c r="B982" s="48" t="s">
        <v>92</v>
      </c>
      <c r="C982" s="48" t="s">
        <v>84</v>
      </c>
      <c r="D982" s="48"/>
      <c r="E982" s="48"/>
      <c r="F982" s="48"/>
      <c r="G982" s="48"/>
      <c r="H982" s="48"/>
      <c r="I982" s="50">
        <f>I983</f>
        <v>2933.5</v>
      </c>
      <c r="J982" s="50">
        <f>J983</f>
        <v>1194.8</v>
      </c>
      <c r="K982" s="49">
        <f t="shared" si="146"/>
        <v>4128.3</v>
      </c>
      <c r="L982" s="28"/>
      <c r="M982" s="28"/>
      <c r="N982" s="123"/>
      <c r="O982" s="146"/>
    </row>
    <row r="983" spans="1:15" ht="19.5" customHeight="1">
      <c r="A983" s="76" t="s">
        <v>82</v>
      </c>
      <c r="B983" s="48" t="s">
        <v>92</v>
      </c>
      <c r="C983" s="48" t="s">
        <v>84</v>
      </c>
      <c r="D983" s="48" t="s">
        <v>71</v>
      </c>
      <c r="E983" s="48"/>
      <c r="F983" s="48"/>
      <c r="G983" s="48"/>
      <c r="H983" s="48" t="s">
        <v>105</v>
      </c>
      <c r="I983" s="50">
        <f>I989+I984</f>
        <v>2933.5</v>
      </c>
      <c r="J983" s="50">
        <f>J989+J984</f>
        <v>1194.8</v>
      </c>
      <c r="K983" s="49">
        <f t="shared" si="146"/>
        <v>4128.3</v>
      </c>
      <c r="L983" s="28"/>
      <c r="M983" s="28"/>
      <c r="N983" s="123"/>
      <c r="O983" s="146"/>
    </row>
    <row r="984" spans="1:15" ht="30">
      <c r="A984" s="71" t="s">
        <v>40</v>
      </c>
      <c r="B984" s="46" t="s">
        <v>92</v>
      </c>
      <c r="C984" s="46" t="s">
        <v>84</v>
      </c>
      <c r="D984" s="46" t="s">
        <v>71</v>
      </c>
      <c r="E984" s="46" t="s">
        <v>273</v>
      </c>
      <c r="F984" s="48"/>
      <c r="G984" s="48"/>
      <c r="H984" s="48"/>
      <c r="I984" s="51">
        <f aca="true" t="shared" si="150" ref="I984:J987">I985</f>
        <v>1034.7</v>
      </c>
      <c r="J984" s="51">
        <f t="shared" si="150"/>
        <v>0</v>
      </c>
      <c r="K984" s="52">
        <f t="shared" si="146"/>
        <v>1034.7</v>
      </c>
      <c r="L984" s="28"/>
      <c r="M984" s="28"/>
      <c r="N984" s="123"/>
      <c r="O984" s="146"/>
    </row>
    <row r="985" spans="1:15" ht="135">
      <c r="A985" s="132" t="s">
        <v>455</v>
      </c>
      <c r="B985" s="46" t="s">
        <v>92</v>
      </c>
      <c r="C985" s="46" t="s">
        <v>84</v>
      </c>
      <c r="D985" s="46" t="s">
        <v>71</v>
      </c>
      <c r="E985" s="46" t="s">
        <v>456</v>
      </c>
      <c r="F985" s="46"/>
      <c r="G985" s="46"/>
      <c r="H985" s="48"/>
      <c r="I985" s="51">
        <f t="shared" si="150"/>
        <v>1034.7</v>
      </c>
      <c r="J985" s="51">
        <f t="shared" si="150"/>
        <v>0</v>
      </c>
      <c r="K985" s="52">
        <f t="shared" si="146"/>
        <v>1034.7</v>
      </c>
      <c r="L985" s="28"/>
      <c r="M985" s="28"/>
      <c r="N985" s="123"/>
      <c r="O985" s="146"/>
    </row>
    <row r="986" spans="1:15" ht="30">
      <c r="A986" s="71" t="s">
        <v>151</v>
      </c>
      <c r="B986" s="46" t="s">
        <v>92</v>
      </c>
      <c r="C986" s="46" t="s">
        <v>84</v>
      </c>
      <c r="D986" s="46" t="s">
        <v>71</v>
      </c>
      <c r="E986" s="46" t="s">
        <v>456</v>
      </c>
      <c r="F986" s="46" t="s">
        <v>150</v>
      </c>
      <c r="G986" s="46"/>
      <c r="H986" s="48"/>
      <c r="I986" s="51">
        <f t="shared" si="150"/>
        <v>1034.7</v>
      </c>
      <c r="J986" s="51">
        <f t="shared" si="150"/>
        <v>0</v>
      </c>
      <c r="K986" s="52">
        <f t="shared" si="146"/>
        <v>1034.7</v>
      </c>
      <c r="L986" s="28"/>
      <c r="M986" s="28"/>
      <c r="N986" s="123"/>
      <c r="O986" s="146"/>
    </row>
    <row r="987" spans="1:15" ht="45">
      <c r="A987" s="71" t="s">
        <v>223</v>
      </c>
      <c r="B987" s="46" t="s">
        <v>92</v>
      </c>
      <c r="C987" s="46" t="s">
        <v>84</v>
      </c>
      <c r="D987" s="46" t="s">
        <v>71</v>
      </c>
      <c r="E987" s="46" t="s">
        <v>456</v>
      </c>
      <c r="F987" s="46" t="s">
        <v>154</v>
      </c>
      <c r="G987" s="46"/>
      <c r="H987" s="48"/>
      <c r="I987" s="51">
        <f t="shared" si="150"/>
        <v>1034.7</v>
      </c>
      <c r="J987" s="51">
        <f t="shared" si="150"/>
        <v>0</v>
      </c>
      <c r="K987" s="52">
        <f t="shared" si="146"/>
        <v>1034.7</v>
      </c>
      <c r="L987" s="28"/>
      <c r="M987" s="28"/>
      <c r="N987" s="147"/>
      <c r="O987" s="146"/>
    </row>
    <row r="988" spans="1:15" ht="18">
      <c r="A988" s="72" t="s">
        <v>121</v>
      </c>
      <c r="B988" s="47" t="s">
        <v>92</v>
      </c>
      <c r="C988" s="47" t="s">
        <v>84</v>
      </c>
      <c r="D988" s="47" t="s">
        <v>71</v>
      </c>
      <c r="E988" s="47" t="s">
        <v>456</v>
      </c>
      <c r="F988" s="47" t="s">
        <v>154</v>
      </c>
      <c r="G988" s="47" t="s">
        <v>106</v>
      </c>
      <c r="H988" s="48"/>
      <c r="I988" s="53">
        <v>1034.7</v>
      </c>
      <c r="J988" s="53">
        <v>0</v>
      </c>
      <c r="K988" s="54">
        <f t="shared" si="146"/>
        <v>1034.7</v>
      </c>
      <c r="L988" s="28"/>
      <c r="M988" s="28"/>
      <c r="N988" s="157"/>
      <c r="O988" s="144"/>
    </row>
    <row r="989" spans="1:16" s="117" customFormat="1" ht="45">
      <c r="A989" s="71" t="s">
        <v>41</v>
      </c>
      <c r="B989" s="46" t="s">
        <v>92</v>
      </c>
      <c r="C989" s="46" t="s">
        <v>84</v>
      </c>
      <c r="D989" s="46" t="s">
        <v>71</v>
      </c>
      <c r="E989" s="46" t="s">
        <v>291</v>
      </c>
      <c r="F989" s="46"/>
      <c r="G989" s="46"/>
      <c r="H989" s="46"/>
      <c r="I989" s="51">
        <f>I990</f>
        <v>1898.8</v>
      </c>
      <c r="J989" s="51">
        <f>J990</f>
        <v>1194.8</v>
      </c>
      <c r="K989" s="52">
        <f t="shared" si="146"/>
        <v>3093.6</v>
      </c>
      <c r="L989" s="28"/>
      <c r="M989" s="28"/>
      <c r="N989" s="157"/>
      <c r="O989" s="144"/>
      <c r="P989" s="120"/>
    </row>
    <row r="990" spans="1:16" s="117" customFormat="1" ht="30">
      <c r="A990" s="71" t="s">
        <v>290</v>
      </c>
      <c r="B990" s="46" t="s">
        <v>92</v>
      </c>
      <c r="C990" s="46" t="s">
        <v>84</v>
      </c>
      <c r="D990" s="46" t="s">
        <v>71</v>
      </c>
      <c r="E990" s="46" t="s">
        <v>293</v>
      </c>
      <c r="F990" s="46"/>
      <c r="G990" s="46"/>
      <c r="H990" s="46"/>
      <c r="I990" s="51">
        <f>I991</f>
        <v>1898.8</v>
      </c>
      <c r="J990" s="51">
        <f>J991</f>
        <v>1194.8</v>
      </c>
      <c r="K990" s="52">
        <f t="shared" si="146"/>
        <v>3093.6</v>
      </c>
      <c r="L990" s="28"/>
      <c r="M990" s="28"/>
      <c r="N990" s="157"/>
      <c r="O990" s="144"/>
      <c r="P990" s="120"/>
    </row>
    <row r="991" spans="1:11" ht="74.25" customHeight="1">
      <c r="A991" s="71" t="s">
        <v>292</v>
      </c>
      <c r="B991" s="46" t="s">
        <v>92</v>
      </c>
      <c r="C991" s="46" t="s">
        <v>84</v>
      </c>
      <c r="D991" s="46" t="s">
        <v>71</v>
      </c>
      <c r="E991" s="46" t="s">
        <v>294</v>
      </c>
      <c r="F991" s="46"/>
      <c r="G991" s="46"/>
      <c r="H991" s="46"/>
      <c r="I991" s="51">
        <f>I1000+I992+I996</f>
        <v>1898.8</v>
      </c>
      <c r="J991" s="51">
        <f>J1000+J992+J996</f>
        <v>1194.8</v>
      </c>
      <c r="K991" s="51">
        <f>K1000+K992+K996</f>
        <v>3093.6</v>
      </c>
    </row>
    <row r="992" spans="1:11" ht="18">
      <c r="A992" s="71" t="s">
        <v>301</v>
      </c>
      <c r="B992" s="46" t="s">
        <v>92</v>
      </c>
      <c r="C992" s="46" t="s">
        <v>84</v>
      </c>
      <c r="D992" s="46" t="s">
        <v>71</v>
      </c>
      <c r="E992" s="47" t="s">
        <v>521</v>
      </c>
      <c r="F992" s="46"/>
      <c r="G992" s="46"/>
      <c r="H992" s="46"/>
      <c r="I992" s="51">
        <f aca="true" t="shared" si="151" ref="I992:J994">I993</f>
        <v>0</v>
      </c>
      <c r="J992" s="51">
        <f t="shared" si="151"/>
        <v>1454</v>
      </c>
      <c r="K992" s="54">
        <f aca="true" t="shared" si="152" ref="K992:K999">I992+J992</f>
        <v>1454</v>
      </c>
    </row>
    <row r="993" spans="1:11" ht="30">
      <c r="A993" s="71" t="s">
        <v>151</v>
      </c>
      <c r="B993" s="46" t="s">
        <v>92</v>
      </c>
      <c r="C993" s="46" t="s">
        <v>84</v>
      </c>
      <c r="D993" s="46" t="s">
        <v>71</v>
      </c>
      <c r="E993" s="47" t="s">
        <v>521</v>
      </c>
      <c r="F993" s="46" t="s">
        <v>150</v>
      </c>
      <c r="G993" s="46"/>
      <c r="H993" s="46"/>
      <c r="I993" s="51">
        <f t="shared" si="151"/>
        <v>0</v>
      </c>
      <c r="J993" s="51">
        <f t="shared" si="151"/>
        <v>1454</v>
      </c>
      <c r="K993" s="54">
        <f t="shared" si="152"/>
        <v>1454</v>
      </c>
    </row>
    <row r="994" spans="1:11" ht="45">
      <c r="A994" s="71" t="s">
        <v>223</v>
      </c>
      <c r="B994" s="46" t="s">
        <v>92</v>
      </c>
      <c r="C994" s="46" t="s">
        <v>84</v>
      </c>
      <c r="D994" s="46" t="s">
        <v>71</v>
      </c>
      <c r="E994" s="47" t="s">
        <v>521</v>
      </c>
      <c r="F994" s="46" t="s">
        <v>154</v>
      </c>
      <c r="G994" s="46"/>
      <c r="H994" s="46"/>
      <c r="I994" s="51">
        <f t="shared" si="151"/>
        <v>0</v>
      </c>
      <c r="J994" s="51">
        <f t="shared" si="151"/>
        <v>1454</v>
      </c>
      <c r="K994" s="54">
        <f t="shared" si="152"/>
        <v>1454</v>
      </c>
    </row>
    <row r="995" spans="1:11" ht="18">
      <c r="A995" s="72" t="s">
        <v>121</v>
      </c>
      <c r="B995" s="47" t="s">
        <v>92</v>
      </c>
      <c r="C995" s="47" t="s">
        <v>84</v>
      </c>
      <c r="D995" s="47" t="s">
        <v>71</v>
      </c>
      <c r="E995" s="47" t="s">
        <v>521</v>
      </c>
      <c r="F995" s="47" t="s">
        <v>154</v>
      </c>
      <c r="G995" s="47" t="s">
        <v>106</v>
      </c>
      <c r="H995" s="46"/>
      <c r="I995" s="53">
        <v>0</v>
      </c>
      <c r="J995" s="53">
        <v>1454</v>
      </c>
      <c r="K995" s="54">
        <f t="shared" si="152"/>
        <v>1454</v>
      </c>
    </row>
    <row r="996" spans="1:11" ht="18">
      <c r="A996" s="71" t="s">
        <v>301</v>
      </c>
      <c r="B996" s="46" t="s">
        <v>92</v>
      </c>
      <c r="C996" s="46" t="s">
        <v>84</v>
      </c>
      <c r="D996" s="46" t="s">
        <v>71</v>
      </c>
      <c r="E996" s="46" t="s">
        <v>520</v>
      </c>
      <c r="F996" s="46"/>
      <c r="G996" s="46"/>
      <c r="H996" s="46"/>
      <c r="I996" s="51">
        <f aca="true" t="shared" si="153" ref="I996:J998">I997</f>
        <v>0</v>
      </c>
      <c r="J996" s="51">
        <f t="shared" si="153"/>
        <v>1639.6</v>
      </c>
      <c r="K996" s="54">
        <f t="shared" si="152"/>
        <v>1639.6</v>
      </c>
    </row>
    <row r="997" spans="1:11" ht="30">
      <c r="A997" s="71" t="s">
        <v>151</v>
      </c>
      <c r="B997" s="46" t="s">
        <v>92</v>
      </c>
      <c r="C997" s="46" t="s">
        <v>84</v>
      </c>
      <c r="D997" s="46" t="s">
        <v>71</v>
      </c>
      <c r="E997" s="46" t="s">
        <v>520</v>
      </c>
      <c r="F997" s="46" t="s">
        <v>150</v>
      </c>
      <c r="G997" s="46"/>
      <c r="H997" s="46"/>
      <c r="I997" s="51">
        <f t="shared" si="153"/>
        <v>0</v>
      </c>
      <c r="J997" s="51">
        <f t="shared" si="153"/>
        <v>1639.6</v>
      </c>
      <c r="K997" s="54">
        <f t="shared" si="152"/>
        <v>1639.6</v>
      </c>
    </row>
    <row r="998" spans="1:11" ht="45">
      <c r="A998" s="71" t="s">
        <v>223</v>
      </c>
      <c r="B998" s="46" t="s">
        <v>92</v>
      </c>
      <c r="C998" s="46" t="s">
        <v>84</v>
      </c>
      <c r="D998" s="46" t="s">
        <v>71</v>
      </c>
      <c r="E998" s="46" t="s">
        <v>520</v>
      </c>
      <c r="F998" s="46" t="s">
        <v>154</v>
      </c>
      <c r="G998" s="46"/>
      <c r="H998" s="46"/>
      <c r="I998" s="51">
        <f t="shared" si="153"/>
        <v>0</v>
      </c>
      <c r="J998" s="51">
        <f t="shared" si="153"/>
        <v>1639.6</v>
      </c>
      <c r="K998" s="54">
        <f t="shared" si="152"/>
        <v>1639.6</v>
      </c>
    </row>
    <row r="999" spans="1:11" ht="18">
      <c r="A999" s="72" t="s">
        <v>120</v>
      </c>
      <c r="B999" s="47" t="s">
        <v>92</v>
      </c>
      <c r="C999" s="47" t="s">
        <v>84</v>
      </c>
      <c r="D999" s="47" t="s">
        <v>71</v>
      </c>
      <c r="E999" s="47" t="s">
        <v>520</v>
      </c>
      <c r="F999" s="47" t="s">
        <v>154</v>
      </c>
      <c r="G999" s="47" t="s">
        <v>105</v>
      </c>
      <c r="H999" s="46"/>
      <c r="I999" s="53">
        <v>0</v>
      </c>
      <c r="J999" s="53">
        <v>1639.6</v>
      </c>
      <c r="K999" s="54">
        <f t="shared" si="152"/>
        <v>1639.6</v>
      </c>
    </row>
    <row r="1000" spans="1:11" ht="18">
      <c r="A1000" s="71" t="s">
        <v>301</v>
      </c>
      <c r="B1000" s="46" t="s">
        <v>92</v>
      </c>
      <c r="C1000" s="46" t="s">
        <v>84</v>
      </c>
      <c r="D1000" s="46" t="s">
        <v>71</v>
      </c>
      <c r="E1000" s="46" t="s">
        <v>295</v>
      </c>
      <c r="F1000" s="46"/>
      <c r="G1000" s="46"/>
      <c r="H1000" s="46"/>
      <c r="I1000" s="51">
        <f aca="true" t="shared" si="154" ref="I1000:J1002">I1001</f>
        <v>1898.8</v>
      </c>
      <c r="J1000" s="51">
        <f t="shared" si="154"/>
        <v>-1898.8</v>
      </c>
      <c r="K1000" s="52">
        <f t="shared" si="146"/>
        <v>0</v>
      </c>
    </row>
    <row r="1001" spans="1:11" ht="30">
      <c r="A1001" s="71" t="s">
        <v>151</v>
      </c>
      <c r="B1001" s="46" t="s">
        <v>92</v>
      </c>
      <c r="C1001" s="46" t="s">
        <v>84</v>
      </c>
      <c r="D1001" s="46" t="s">
        <v>71</v>
      </c>
      <c r="E1001" s="46" t="s">
        <v>295</v>
      </c>
      <c r="F1001" s="46" t="s">
        <v>150</v>
      </c>
      <c r="G1001" s="46"/>
      <c r="H1001" s="46"/>
      <c r="I1001" s="51">
        <f t="shared" si="154"/>
        <v>1898.8</v>
      </c>
      <c r="J1001" s="51">
        <f t="shared" si="154"/>
        <v>-1898.8</v>
      </c>
      <c r="K1001" s="52">
        <f t="shared" si="146"/>
        <v>0</v>
      </c>
    </row>
    <row r="1002" spans="1:11" ht="45">
      <c r="A1002" s="71" t="s">
        <v>223</v>
      </c>
      <c r="B1002" s="46" t="s">
        <v>92</v>
      </c>
      <c r="C1002" s="46" t="s">
        <v>84</v>
      </c>
      <c r="D1002" s="46" t="s">
        <v>71</v>
      </c>
      <c r="E1002" s="46" t="s">
        <v>295</v>
      </c>
      <c r="F1002" s="46" t="s">
        <v>154</v>
      </c>
      <c r="G1002" s="46"/>
      <c r="H1002" s="46"/>
      <c r="I1002" s="52">
        <f t="shared" si="154"/>
        <v>1898.8</v>
      </c>
      <c r="J1002" s="52">
        <f t="shared" si="154"/>
        <v>-1898.8</v>
      </c>
      <c r="K1002" s="52">
        <f t="shared" si="146"/>
        <v>0</v>
      </c>
    </row>
    <row r="1003" spans="1:11" ht="18">
      <c r="A1003" s="72" t="s">
        <v>120</v>
      </c>
      <c r="B1003" s="47" t="s">
        <v>92</v>
      </c>
      <c r="C1003" s="47" t="s">
        <v>84</v>
      </c>
      <c r="D1003" s="47" t="s">
        <v>71</v>
      </c>
      <c r="E1003" s="47" t="s">
        <v>295</v>
      </c>
      <c r="F1003" s="47" t="s">
        <v>154</v>
      </c>
      <c r="G1003" s="47" t="s">
        <v>105</v>
      </c>
      <c r="H1003" s="47"/>
      <c r="I1003" s="53">
        <v>1898.8</v>
      </c>
      <c r="J1003" s="53">
        <v>-1898.8</v>
      </c>
      <c r="K1003" s="54">
        <f t="shared" si="146"/>
        <v>0</v>
      </c>
    </row>
    <row r="1004" spans="1:11" ht="29.25">
      <c r="A1004" s="76" t="s">
        <v>244</v>
      </c>
      <c r="B1004" s="48" t="s">
        <v>92</v>
      </c>
      <c r="C1004" s="48" t="s">
        <v>112</v>
      </c>
      <c r="D1004" s="48"/>
      <c r="E1004" s="48"/>
      <c r="F1004" s="48"/>
      <c r="G1004" s="48"/>
      <c r="H1004" s="48"/>
      <c r="I1004" s="50">
        <f aca="true" t="shared" si="155" ref="I1004:J1009">I1005</f>
        <v>6687.1</v>
      </c>
      <c r="J1004" s="50">
        <f t="shared" si="155"/>
        <v>-600</v>
      </c>
      <c r="K1004" s="52">
        <f t="shared" si="146"/>
        <v>6087.1</v>
      </c>
    </row>
    <row r="1005" spans="1:11" ht="30">
      <c r="A1005" s="71" t="s">
        <v>40</v>
      </c>
      <c r="B1005" s="46" t="s">
        <v>92</v>
      </c>
      <c r="C1005" s="46" t="s">
        <v>112</v>
      </c>
      <c r="D1005" s="46" t="s">
        <v>70</v>
      </c>
      <c r="E1005" s="46" t="s">
        <v>273</v>
      </c>
      <c r="F1005" s="48"/>
      <c r="G1005" s="48"/>
      <c r="H1005" s="48"/>
      <c r="I1005" s="51">
        <f t="shared" si="155"/>
        <v>6687.1</v>
      </c>
      <c r="J1005" s="51">
        <f t="shared" si="155"/>
        <v>-600</v>
      </c>
      <c r="K1005" s="52">
        <f t="shared" si="146"/>
        <v>6087.1</v>
      </c>
    </row>
    <row r="1006" spans="1:11" ht="30">
      <c r="A1006" s="71" t="s">
        <v>287</v>
      </c>
      <c r="B1006" s="46" t="s">
        <v>92</v>
      </c>
      <c r="C1006" s="46" t="s">
        <v>112</v>
      </c>
      <c r="D1006" s="46" t="s">
        <v>70</v>
      </c>
      <c r="E1006" s="46" t="s">
        <v>273</v>
      </c>
      <c r="F1006" s="46"/>
      <c r="G1006" s="46"/>
      <c r="H1006" s="46"/>
      <c r="I1006" s="51">
        <f t="shared" si="155"/>
        <v>6687.1</v>
      </c>
      <c r="J1006" s="51">
        <f t="shared" si="155"/>
        <v>-600</v>
      </c>
      <c r="K1006" s="52">
        <f t="shared" si="146"/>
        <v>6087.1</v>
      </c>
    </row>
    <row r="1007" spans="1:11" ht="74.25" customHeight="1">
      <c r="A1007" s="71" t="s">
        <v>35</v>
      </c>
      <c r="B1007" s="46" t="s">
        <v>92</v>
      </c>
      <c r="C1007" s="46" t="s">
        <v>112</v>
      </c>
      <c r="D1007" s="46" t="s">
        <v>70</v>
      </c>
      <c r="E1007" s="46" t="s">
        <v>289</v>
      </c>
      <c r="F1007" s="46"/>
      <c r="G1007" s="46"/>
      <c r="H1007" s="46"/>
      <c r="I1007" s="51">
        <f t="shared" si="155"/>
        <v>6687.1</v>
      </c>
      <c r="J1007" s="51">
        <f t="shared" si="155"/>
        <v>-600</v>
      </c>
      <c r="K1007" s="52">
        <f t="shared" si="146"/>
        <v>6087.1</v>
      </c>
    </row>
    <row r="1008" spans="1:11" ht="30">
      <c r="A1008" s="71" t="s">
        <v>288</v>
      </c>
      <c r="B1008" s="46" t="s">
        <v>92</v>
      </c>
      <c r="C1008" s="46" t="s">
        <v>112</v>
      </c>
      <c r="D1008" s="46" t="s">
        <v>70</v>
      </c>
      <c r="E1008" s="46" t="s">
        <v>289</v>
      </c>
      <c r="F1008" s="46" t="s">
        <v>240</v>
      </c>
      <c r="G1008" s="46"/>
      <c r="H1008" s="46"/>
      <c r="I1008" s="51">
        <f t="shared" si="155"/>
        <v>6687.1</v>
      </c>
      <c r="J1008" s="51">
        <f t="shared" si="155"/>
        <v>-600</v>
      </c>
      <c r="K1008" s="52">
        <f t="shared" si="146"/>
        <v>6087.1</v>
      </c>
    </row>
    <row r="1009" spans="1:11" ht="18">
      <c r="A1009" s="71" t="s">
        <v>242</v>
      </c>
      <c r="B1009" s="46" t="s">
        <v>92</v>
      </c>
      <c r="C1009" s="46" t="s">
        <v>112</v>
      </c>
      <c r="D1009" s="46" t="s">
        <v>70</v>
      </c>
      <c r="E1009" s="46" t="s">
        <v>289</v>
      </c>
      <c r="F1009" s="46" t="s">
        <v>241</v>
      </c>
      <c r="G1009" s="46"/>
      <c r="H1009" s="46"/>
      <c r="I1009" s="51">
        <f t="shared" si="155"/>
        <v>6687.1</v>
      </c>
      <c r="J1009" s="51">
        <f t="shared" si="155"/>
        <v>-600</v>
      </c>
      <c r="K1009" s="52">
        <f t="shared" si="146"/>
        <v>6087.1</v>
      </c>
    </row>
    <row r="1010" spans="1:11" ht="18">
      <c r="A1010" s="72" t="s">
        <v>120</v>
      </c>
      <c r="B1010" s="47" t="s">
        <v>92</v>
      </c>
      <c r="C1010" s="47" t="s">
        <v>112</v>
      </c>
      <c r="D1010" s="47" t="s">
        <v>70</v>
      </c>
      <c r="E1010" s="47" t="s">
        <v>289</v>
      </c>
      <c r="F1010" s="47" t="s">
        <v>241</v>
      </c>
      <c r="G1010" s="47" t="s">
        <v>105</v>
      </c>
      <c r="H1010" s="47"/>
      <c r="I1010" s="53">
        <v>6687.1</v>
      </c>
      <c r="J1010" s="53">
        <v>-600</v>
      </c>
      <c r="K1010" s="54">
        <f t="shared" si="146"/>
        <v>6087.1</v>
      </c>
    </row>
    <row r="1011" spans="1:11" ht="18">
      <c r="A1011" s="178" t="s">
        <v>118</v>
      </c>
      <c r="B1011" s="56"/>
      <c r="C1011" s="56"/>
      <c r="D1011" s="56"/>
      <c r="E1011" s="56"/>
      <c r="F1011" s="56"/>
      <c r="G1011" s="56"/>
      <c r="H1011" s="56"/>
      <c r="I1011" s="55">
        <f>I6+I36+I52+I234+I324+I718+I944+I603</f>
        <v>866032.3</v>
      </c>
      <c r="J1011" s="55">
        <f>J6+J36+J52+J234+J324+J718+J944+J603</f>
        <v>31885.17</v>
      </c>
      <c r="K1011" s="49">
        <f t="shared" si="146"/>
        <v>897917.4700000001</v>
      </c>
    </row>
    <row r="1012" spans="1:11" ht="18">
      <c r="A1012" s="178" t="s">
        <v>120</v>
      </c>
      <c r="B1012" s="56"/>
      <c r="C1012" s="56"/>
      <c r="D1012" s="56"/>
      <c r="E1012" s="56"/>
      <c r="F1012" s="56"/>
      <c r="G1012" s="118" t="s">
        <v>105</v>
      </c>
      <c r="H1012" s="56"/>
      <c r="I1012" s="55">
        <f>I7+I37+I53+I235+I325+I719+I945+I604</f>
        <v>346077.30000000005</v>
      </c>
      <c r="J1012" s="55">
        <f>J7+J37+J53+J235+J325+J719+J945+J604</f>
        <v>1778.7700000000004</v>
      </c>
      <c r="K1012" s="49">
        <f t="shared" si="146"/>
        <v>347856.07000000007</v>
      </c>
    </row>
    <row r="1013" spans="1:11" ht="18">
      <c r="A1013" s="179" t="s">
        <v>121</v>
      </c>
      <c r="B1013" s="56"/>
      <c r="C1013" s="56"/>
      <c r="D1013" s="56"/>
      <c r="E1013" s="56"/>
      <c r="F1013" s="56"/>
      <c r="G1013" s="118" t="s">
        <v>106</v>
      </c>
      <c r="H1013" s="56"/>
      <c r="I1013" s="55">
        <f>I54+I236+I326+I720+I946+I605</f>
        <v>519955.00000000006</v>
      </c>
      <c r="J1013" s="55">
        <f>J54+J236+J326+J720+J946+J605</f>
        <v>30106.4</v>
      </c>
      <c r="K1013" s="49">
        <f t="shared" si="146"/>
        <v>550061.4</v>
      </c>
    </row>
    <row r="1014" spans="1:9" ht="18">
      <c r="A1014" s="254"/>
      <c r="B1014" s="254"/>
      <c r="C1014" s="254"/>
      <c r="D1014" s="254"/>
      <c r="E1014" s="254"/>
      <c r="F1014" s="254"/>
      <c r="G1014" s="254"/>
      <c r="H1014" s="254"/>
      <c r="I1014" s="255"/>
    </row>
    <row r="1015" spans="1:9" ht="18">
      <c r="A1015" s="180"/>
      <c r="B1015" s="87"/>
      <c r="C1015" s="87"/>
      <c r="D1015" s="87"/>
      <c r="E1015" s="87"/>
      <c r="F1015" s="87"/>
      <c r="G1015" s="87"/>
      <c r="H1015" s="87"/>
      <c r="I1015" s="87"/>
    </row>
    <row r="1016" spans="1:9" ht="18">
      <c r="A1016" s="181"/>
      <c r="B1016" s="40"/>
      <c r="C1016" s="40"/>
      <c r="D1016" s="40"/>
      <c r="E1016" s="40"/>
      <c r="F1016" s="40"/>
      <c r="G1016" s="40"/>
      <c r="H1016" s="40"/>
      <c r="I1016" s="41"/>
    </row>
    <row r="1017" spans="1:9" ht="18">
      <c r="A1017" s="181"/>
      <c r="B1017" s="40"/>
      <c r="C1017" s="40"/>
      <c r="D1017" s="42"/>
      <c r="E1017" s="40"/>
      <c r="F1017" s="40"/>
      <c r="G1017" s="40"/>
      <c r="H1017" s="40"/>
      <c r="I1017" s="41"/>
    </row>
    <row r="1018" spans="1:9" ht="18">
      <c r="A1018" s="181"/>
      <c r="B1018" s="40"/>
      <c r="C1018" s="40"/>
      <c r="D1018" s="40"/>
      <c r="E1018" s="40"/>
      <c r="F1018" s="40"/>
      <c r="G1018" s="40"/>
      <c r="H1018" s="40"/>
      <c r="I1018" s="41"/>
    </row>
    <row r="1019" spans="1:9" ht="18">
      <c r="A1019" s="181"/>
      <c r="B1019" s="40"/>
      <c r="C1019" s="40"/>
      <c r="D1019" s="40"/>
      <c r="E1019" s="40"/>
      <c r="F1019" s="40"/>
      <c r="G1019" s="40"/>
      <c r="H1019" s="40"/>
      <c r="I1019" s="41"/>
    </row>
    <row r="1020" spans="1:9" ht="18">
      <c r="A1020" s="181"/>
      <c r="B1020" s="40"/>
      <c r="C1020" s="40"/>
      <c r="D1020" s="40"/>
      <c r="E1020" s="40"/>
      <c r="F1020" s="40"/>
      <c r="G1020" s="40"/>
      <c r="H1020" s="40"/>
      <c r="I1020" s="41"/>
    </row>
    <row r="1021" spans="1:9" ht="18">
      <c r="A1021" s="181"/>
      <c r="B1021" s="40"/>
      <c r="C1021" s="40"/>
      <c r="D1021" s="40"/>
      <c r="E1021" s="40"/>
      <c r="F1021" s="40"/>
      <c r="G1021" s="40"/>
      <c r="H1021" s="40"/>
      <c r="I1021" s="41"/>
    </row>
    <row r="1022" spans="1:9" ht="18">
      <c r="A1022" s="181"/>
      <c r="B1022" s="40"/>
      <c r="C1022" s="40"/>
      <c r="D1022" s="40"/>
      <c r="E1022" s="40"/>
      <c r="F1022" s="40"/>
      <c r="G1022" s="40"/>
      <c r="H1022" s="40"/>
      <c r="I1022" s="41"/>
    </row>
    <row r="1023" spans="1:9" ht="18">
      <c r="A1023" s="181"/>
      <c r="B1023" s="40"/>
      <c r="C1023" s="40"/>
      <c r="D1023" s="40"/>
      <c r="E1023" s="40"/>
      <c r="F1023" s="40"/>
      <c r="G1023" s="40"/>
      <c r="H1023" s="40"/>
      <c r="I1023" s="41"/>
    </row>
    <row r="1024" spans="1:9" ht="18">
      <c r="A1024" s="181"/>
      <c r="B1024" s="40"/>
      <c r="C1024" s="40"/>
      <c r="D1024" s="40"/>
      <c r="E1024" s="40"/>
      <c r="F1024" s="40"/>
      <c r="G1024" s="40"/>
      <c r="H1024" s="40"/>
      <c r="I1024" s="41"/>
    </row>
    <row r="1025" spans="1:9" ht="18">
      <c r="A1025" s="181"/>
      <c r="B1025" s="40"/>
      <c r="C1025" s="40"/>
      <c r="D1025" s="40"/>
      <c r="E1025" s="40"/>
      <c r="F1025" s="40"/>
      <c r="G1025" s="40"/>
      <c r="H1025" s="40"/>
      <c r="I1025" s="41"/>
    </row>
    <row r="1026" spans="1:9" ht="18">
      <c r="A1026" s="181"/>
      <c r="B1026" s="40"/>
      <c r="C1026" s="40"/>
      <c r="D1026" s="40"/>
      <c r="E1026" s="40"/>
      <c r="F1026" s="40"/>
      <c r="G1026" s="40"/>
      <c r="H1026" s="40"/>
      <c r="I1026" s="41"/>
    </row>
    <row r="1027" spans="1:9" ht="18">
      <c r="A1027" s="181"/>
      <c r="B1027" s="40"/>
      <c r="C1027" s="40"/>
      <c r="D1027" s="40"/>
      <c r="E1027" s="40"/>
      <c r="F1027" s="40"/>
      <c r="G1027" s="40"/>
      <c r="H1027" s="40"/>
      <c r="I1027" s="41"/>
    </row>
    <row r="1028" spans="1:9" ht="18">
      <c r="A1028" s="181"/>
      <c r="B1028" s="40"/>
      <c r="C1028" s="40"/>
      <c r="D1028" s="40"/>
      <c r="E1028" s="40"/>
      <c r="F1028" s="40"/>
      <c r="G1028" s="40"/>
      <c r="H1028" s="40"/>
      <c r="I1028" s="41"/>
    </row>
    <row r="1029" spans="1:9" ht="18">
      <c r="A1029" s="181"/>
      <c r="B1029" s="40"/>
      <c r="C1029" s="40"/>
      <c r="D1029" s="40"/>
      <c r="E1029" s="40"/>
      <c r="F1029" s="40"/>
      <c r="G1029" s="40"/>
      <c r="H1029" s="40"/>
      <c r="I1029" s="41"/>
    </row>
    <row r="1030" spans="1:9" ht="18">
      <c r="A1030" s="181"/>
      <c r="B1030" s="40"/>
      <c r="C1030" s="40"/>
      <c r="D1030" s="40"/>
      <c r="E1030" s="40"/>
      <c r="F1030" s="40"/>
      <c r="G1030" s="40"/>
      <c r="H1030" s="40"/>
      <c r="I1030" s="41"/>
    </row>
    <row r="1031" spans="1:9" ht="18">
      <c r="A1031" s="181"/>
      <c r="B1031" s="40"/>
      <c r="C1031" s="40"/>
      <c r="D1031" s="40"/>
      <c r="E1031" s="40"/>
      <c r="F1031" s="40"/>
      <c r="G1031" s="40"/>
      <c r="H1031" s="40"/>
      <c r="I1031" s="41"/>
    </row>
    <row r="1032" spans="1:9" ht="18">
      <c r="A1032" s="181"/>
      <c r="B1032" s="40"/>
      <c r="C1032" s="40"/>
      <c r="D1032" s="40"/>
      <c r="E1032" s="40"/>
      <c r="F1032" s="40"/>
      <c r="G1032" s="40"/>
      <c r="H1032" s="40"/>
      <c r="I1032" s="41"/>
    </row>
    <row r="1033" spans="1:9" ht="18">
      <c r="A1033" s="181"/>
      <c r="B1033" s="40"/>
      <c r="C1033" s="40"/>
      <c r="D1033" s="40"/>
      <c r="E1033" s="40"/>
      <c r="F1033" s="40"/>
      <c r="G1033" s="40"/>
      <c r="H1033" s="40"/>
      <c r="I1033" s="41"/>
    </row>
    <row r="1034" spans="1:9" ht="18">
      <c r="A1034" s="181"/>
      <c r="B1034" s="40"/>
      <c r="C1034" s="40"/>
      <c r="D1034" s="40"/>
      <c r="E1034" s="40"/>
      <c r="F1034" s="40"/>
      <c r="G1034" s="40"/>
      <c r="H1034" s="40"/>
      <c r="I1034" s="41"/>
    </row>
    <row r="1035" spans="1:9" ht="18">
      <c r="A1035" s="181"/>
      <c r="B1035" s="40"/>
      <c r="C1035" s="40"/>
      <c r="D1035" s="40"/>
      <c r="E1035" s="40"/>
      <c r="F1035" s="40"/>
      <c r="G1035" s="40"/>
      <c r="H1035" s="40"/>
      <c r="I1035" s="41"/>
    </row>
    <row r="1036" spans="1:9" ht="18">
      <c r="A1036" s="181"/>
      <c r="B1036" s="40"/>
      <c r="C1036" s="40"/>
      <c r="D1036" s="40"/>
      <c r="E1036" s="40"/>
      <c r="F1036" s="40"/>
      <c r="G1036" s="40"/>
      <c r="H1036" s="40"/>
      <c r="I1036" s="41"/>
    </row>
    <row r="1037" spans="1:9" ht="18">
      <c r="A1037" s="181"/>
      <c r="B1037" s="40"/>
      <c r="C1037" s="40"/>
      <c r="D1037" s="40"/>
      <c r="E1037" s="40"/>
      <c r="F1037" s="40"/>
      <c r="G1037" s="40"/>
      <c r="H1037" s="40"/>
      <c r="I1037" s="41"/>
    </row>
    <row r="1038" spans="1:9" ht="18">
      <c r="A1038" s="181"/>
      <c r="B1038" s="40"/>
      <c r="C1038" s="40"/>
      <c r="D1038" s="40"/>
      <c r="E1038" s="40"/>
      <c r="F1038" s="40"/>
      <c r="G1038" s="40"/>
      <c r="H1038" s="40"/>
      <c r="I1038" s="41"/>
    </row>
    <row r="1039" spans="1:9" ht="18">
      <c r="A1039" s="181"/>
      <c r="B1039" s="40"/>
      <c r="C1039" s="40"/>
      <c r="D1039" s="40"/>
      <c r="E1039" s="40"/>
      <c r="F1039" s="40"/>
      <c r="G1039" s="40"/>
      <c r="H1039" s="40"/>
      <c r="I1039" s="41"/>
    </row>
    <row r="1040" spans="1:9" ht="18">
      <c r="A1040" s="181"/>
      <c r="B1040" s="40"/>
      <c r="C1040" s="40"/>
      <c r="D1040" s="40"/>
      <c r="E1040" s="40"/>
      <c r="F1040" s="40"/>
      <c r="G1040" s="40"/>
      <c r="H1040" s="40"/>
      <c r="I1040" s="41"/>
    </row>
    <row r="1041" spans="1:9" ht="18">
      <c r="A1041" s="181"/>
      <c r="B1041" s="40"/>
      <c r="C1041" s="40"/>
      <c r="D1041" s="40"/>
      <c r="E1041" s="40"/>
      <c r="F1041" s="40"/>
      <c r="G1041" s="40"/>
      <c r="H1041" s="40"/>
      <c r="I1041" s="41"/>
    </row>
    <row r="1042" spans="1:9" ht="18">
      <c r="A1042" s="181"/>
      <c r="B1042" s="40"/>
      <c r="C1042" s="40"/>
      <c r="D1042" s="40"/>
      <c r="E1042" s="40"/>
      <c r="F1042" s="40"/>
      <c r="G1042" s="40"/>
      <c r="H1042" s="40"/>
      <c r="I1042" s="41"/>
    </row>
    <row r="1043" spans="1:9" ht="18">
      <c r="A1043" s="181"/>
      <c r="B1043" s="40"/>
      <c r="C1043" s="40"/>
      <c r="D1043" s="40"/>
      <c r="E1043" s="40"/>
      <c r="F1043" s="40"/>
      <c r="G1043" s="40"/>
      <c r="H1043" s="40"/>
      <c r="I1043" s="41"/>
    </row>
    <row r="1044" spans="1:9" ht="18">
      <c r="A1044" s="181"/>
      <c r="B1044" s="40"/>
      <c r="C1044" s="40"/>
      <c r="D1044" s="40"/>
      <c r="E1044" s="40"/>
      <c r="F1044" s="40"/>
      <c r="G1044" s="40"/>
      <c r="H1044" s="40"/>
      <c r="I1044" s="41"/>
    </row>
    <row r="1045" spans="1:9" ht="18">
      <c r="A1045" s="181"/>
      <c r="B1045" s="40"/>
      <c r="C1045" s="40"/>
      <c r="D1045" s="40"/>
      <c r="E1045" s="40"/>
      <c r="F1045" s="40"/>
      <c r="G1045" s="40"/>
      <c r="H1045" s="40"/>
      <c r="I1045" s="41"/>
    </row>
    <row r="1046" spans="1:9" ht="18">
      <c r="A1046" s="181"/>
      <c r="B1046" s="40"/>
      <c r="C1046" s="40"/>
      <c r="D1046" s="40"/>
      <c r="E1046" s="40"/>
      <c r="F1046" s="40"/>
      <c r="G1046" s="40"/>
      <c r="H1046" s="40"/>
      <c r="I1046" s="41"/>
    </row>
    <row r="1047" spans="1:9" ht="18">
      <c r="A1047" s="181"/>
      <c r="B1047" s="40"/>
      <c r="C1047" s="40"/>
      <c r="D1047" s="40"/>
      <c r="E1047" s="40"/>
      <c r="F1047" s="40"/>
      <c r="G1047" s="40"/>
      <c r="H1047" s="40"/>
      <c r="I1047" s="41"/>
    </row>
    <row r="1048" spans="1:9" ht="18">
      <c r="A1048" s="181"/>
      <c r="B1048" s="40"/>
      <c r="C1048" s="40"/>
      <c r="D1048" s="40"/>
      <c r="E1048" s="40"/>
      <c r="F1048" s="40"/>
      <c r="G1048" s="40"/>
      <c r="H1048" s="40"/>
      <c r="I1048" s="41"/>
    </row>
    <row r="1049" spans="1:9" ht="18">
      <c r="A1049" s="182"/>
      <c r="B1049" s="43"/>
      <c r="C1049" s="43"/>
      <c r="D1049" s="43"/>
      <c r="E1049" s="43"/>
      <c r="F1049" s="43"/>
      <c r="G1049" s="43"/>
      <c r="H1049" s="43"/>
      <c r="I1049" s="41"/>
    </row>
    <row r="1050" spans="1:9" ht="18">
      <c r="A1050" s="182"/>
      <c r="B1050" s="43"/>
      <c r="C1050" s="43"/>
      <c r="D1050" s="43"/>
      <c r="E1050" s="43"/>
      <c r="F1050" s="43"/>
      <c r="G1050" s="43"/>
      <c r="H1050" s="43"/>
      <c r="I1050" s="41"/>
    </row>
    <row r="1051" spans="1:9" ht="18">
      <c r="A1051" s="182"/>
      <c r="B1051" s="43"/>
      <c r="C1051" s="43"/>
      <c r="D1051" s="43"/>
      <c r="E1051" s="43"/>
      <c r="F1051" s="43"/>
      <c r="G1051" s="43"/>
      <c r="H1051" s="43"/>
      <c r="I1051" s="41"/>
    </row>
    <row r="1052" spans="1:9" ht="18">
      <c r="A1052" s="182"/>
      <c r="B1052" s="43"/>
      <c r="C1052" s="43"/>
      <c r="D1052" s="43"/>
      <c r="E1052" s="43"/>
      <c r="F1052" s="43"/>
      <c r="G1052" s="43"/>
      <c r="H1052" s="43"/>
      <c r="I1052" s="41"/>
    </row>
    <row r="1053" spans="1:9" ht="18">
      <c r="A1053" s="182"/>
      <c r="B1053" s="43"/>
      <c r="C1053" s="43"/>
      <c r="D1053" s="43"/>
      <c r="E1053" s="43"/>
      <c r="F1053" s="43"/>
      <c r="G1053" s="43"/>
      <c r="H1053" s="43"/>
      <c r="I1053" s="41"/>
    </row>
    <row r="1054" spans="1:9" ht="18">
      <c r="A1054" s="182"/>
      <c r="B1054" s="43"/>
      <c r="C1054" s="43"/>
      <c r="D1054" s="43"/>
      <c r="E1054" s="43"/>
      <c r="F1054" s="43"/>
      <c r="G1054" s="43"/>
      <c r="H1054" s="43"/>
      <c r="I1054" s="41"/>
    </row>
    <row r="1055" spans="1:9" ht="18">
      <c r="A1055" s="182"/>
      <c r="B1055" s="43"/>
      <c r="C1055" s="43"/>
      <c r="D1055" s="43"/>
      <c r="E1055" s="43"/>
      <c r="F1055" s="43"/>
      <c r="G1055" s="43"/>
      <c r="H1055" s="43"/>
      <c r="I1055" s="41"/>
    </row>
    <row r="1056" spans="1:9" ht="18">
      <c r="A1056" s="182"/>
      <c r="B1056" s="43"/>
      <c r="C1056" s="43"/>
      <c r="D1056" s="43"/>
      <c r="E1056" s="43"/>
      <c r="F1056" s="43"/>
      <c r="G1056" s="43"/>
      <c r="H1056" s="43"/>
      <c r="I1056" s="41"/>
    </row>
    <row r="1057" spans="1:9" ht="18">
      <c r="A1057" s="182"/>
      <c r="B1057" s="43"/>
      <c r="C1057" s="43"/>
      <c r="D1057" s="43"/>
      <c r="E1057" s="43"/>
      <c r="F1057" s="43"/>
      <c r="G1057" s="43"/>
      <c r="H1057" s="43"/>
      <c r="I1057" s="41"/>
    </row>
    <row r="1058" spans="1:9" ht="18">
      <c r="A1058" s="182"/>
      <c r="B1058" s="43"/>
      <c r="C1058" s="43"/>
      <c r="D1058" s="43"/>
      <c r="E1058" s="43"/>
      <c r="F1058" s="43"/>
      <c r="G1058" s="43"/>
      <c r="H1058" s="43"/>
      <c r="I1058" s="41"/>
    </row>
    <row r="1059" spans="1:9" ht="18">
      <c r="A1059" s="182"/>
      <c r="B1059" s="43"/>
      <c r="C1059" s="43"/>
      <c r="D1059" s="43"/>
      <c r="E1059" s="43"/>
      <c r="F1059" s="43"/>
      <c r="G1059" s="43"/>
      <c r="H1059" s="43"/>
      <c r="I1059" s="41"/>
    </row>
    <row r="1060" spans="1:9" ht="18">
      <c r="A1060" s="182"/>
      <c r="B1060" s="43"/>
      <c r="C1060" s="43"/>
      <c r="D1060" s="43"/>
      <c r="E1060" s="43"/>
      <c r="F1060" s="43"/>
      <c r="G1060" s="43"/>
      <c r="H1060" s="43"/>
      <c r="I1060" s="41"/>
    </row>
    <row r="1061" spans="1:9" ht="18">
      <c r="A1061" s="182"/>
      <c r="B1061" s="43"/>
      <c r="C1061" s="43"/>
      <c r="D1061" s="43"/>
      <c r="E1061" s="43"/>
      <c r="F1061" s="43"/>
      <c r="G1061" s="43"/>
      <c r="H1061" s="43"/>
      <c r="I1061" s="41"/>
    </row>
    <row r="1062" spans="1:9" ht="18">
      <c r="A1062" s="182"/>
      <c r="B1062" s="43"/>
      <c r="C1062" s="43"/>
      <c r="D1062" s="43"/>
      <c r="E1062" s="43"/>
      <c r="F1062" s="43"/>
      <c r="G1062" s="43"/>
      <c r="H1062" s="43"/>
      <c r="I1062" s="41"/>
    </row>
    <row r="1063" spans="1:9" ht="18">
      <c r="A1063" s="182"/>
      <c r="B1063" s="43"/>
      <c r="C1063" s="43"/>
      <c r="D1063" s="43"/>
      <c r="E1063" s="43"/>
      <c r="F1063" s="43"/>
      <c r="G1063" s="43"/>
      <c r="H1063" s="43"/>
      <c r="I1063" s="41"/>
    </row>
    <row r="1064" spans="1:9" ht="18">
      <c r="A1064" s="182"/>
      <c r="B1064" s="43"/>
      <c r="C1064" s="43"/>
      <c r="D1064" s="43"/>
      <c r="E1064" s="43"/>
      <c r="F1064" s="43"/>
      <c r="G1064" s="43"/>
      <c r="H1064" s="43"/>
      <c r="I1064" s="41"/>
    </row>
    <row r="1065" spans="1:9" ht="18">
      <c r="A1065" s="182"/>
      <c r="B1065" s="43"/>
      <c r="C1065" s="43"/>
      <c r="D1065" s="43"/>
      <c r="E1065" s="43"/>
      <c r="F1065" s="43"/>
      <c r="G1065" s="43"/>
      <c r="H1065" s="43"/>
      <c r="I1065" s="41"/>
    </row>
    <row r="1066" spans="1:9" ht="18">
      <c r="A1066" s="182"/>
      <c r="B1066" s="43"/>
      <c r="C1066" s="43"/>
      <c r="D1066" s="43"/>
      <c r="E1066" s="43"/>
      <c r="F1066" s="43"/>
      <c r="G1066" s="43"/>
      <c r="H1066" s="43"/>
      <c r="I1066" s="41"/>
    </row>
    <row r="1067" spans="1:9" ht="18">
      <c r="A1067" s="182"/>
      <c r="B1067" s="43"/>
      <c r="C1067" s="43"/>
      <c r="D1067" s="43"/>
      <c r="E1067" s="43"/>
      <c r="F1067" s="43"/>
      <c r="G1067" s="43"/>
      <c r="H1067" s="43"/>
      <c r="I1067" s="41"/>
    </row>
    <row r="1068" spans="1:9" ht="18">
      <c r="A1068" s="182"/>
      <c r="B1068" s="43"/>
      <c r="C1068" s="43"/>
      <c r="D1068" s="43"/>
      <c r="E1068" s="43"/>
      <c r="F1068" s="43"/>
      <c r="G1068" s="43"/>
      <c r="H1068" s="43"/>
      <c r="I1068" s="41"/>
    </row>
    <row r="1069" spans="1:9" ht="18">
      <c r="A1069" s="182"/>
      <c r="B1069" s="43"/>
      <c r="C1069" s="43"/>
      <c r="D1069" s="43"/>
      <c r="E1069" s="43"/>
      <c r="F1069" s="43"/>
      <c r="G1069" s="43"/>
      <c r="H1069" s="43"/>
      <c r="I1069" s="41"/>
    </row>
    <row r="1070" spans="1:9" ht="18">
      <c r="A1070" s="182"/>
      <c r="B1070" s="43"/>
      <c r="C1070" s="43"/>
      <c r="D1070" s="43"/>
      <c r="E1070" s="43"/>
      <c r="F1070" s="43"/>
      <c r="G1070" s="43"/>
      <c r="H1070" s="43"/>
      <c r="I1070" s="41"/>
    </row>
    <row r="1071" spans="1:9" ht="18">
      <c r="A1071" s="182"/>
      <c r="B1071" s="43"/>
      <c r="C1071" s="43"/>
      <c r="D1071" s="43"/>
      <c r="E1071" s="43"/>
      <c r="F1071" s="43"/>
      <c r="G1071" s="43"/>
      <c r="H1071" s="43"/>
      <c r="I1071" s="41"/>
    </row>
    <row r="1072" spans="1:9" ht="18">
      <c r="A1072" s="182"/>
      <c r="B1072" s="43"/>
      <c r="C1072" s="43"/>
      <c r="D1072" s="43"/>
      <c r="E1072" s="43"/>
      <c r="F1072" s="43"/>
      <c r="G1072" s="43"/>
      <c r="H1072" s="43"/>
      <c r="I1072" s="41"/>
    </row>
    <row r="1073" spans="1:9" ht="18">
      <c r="A1073" s="182"/>
      <c r="B1073" s="43"/>
      <c r="C1073" s="43"/>
      <c r="D1073" s="43"/>
      <c r="E1073" s="43"/>
      <c r="F1073" s="43"/>
      <c r="G1073" s="43"/>
      <c r="H1073" s="43"/>
      <c r="I1073" s="41"/>
    </row>
    <row r="1074" spans="1:9" ht="18">
      <c r="A1074" s="182"/>
      <c r="B1074" s="43"/>
      <c r="C1074" s="43"/>
      <c r="D1074" s="43"/>
      <c r="E1074" s="43"/>
      <c r="F1074" s="43"/>
      <c r="G1074" s="43"/>
      <c r="H1074" s="43"/>
      <c r="I1074" s="41"/>
    </row>
    <row r="1075" spans="1:9" ht="18">
      <c r="A1075" s="182"/>
      <c r="B1075" s="43"/>
      <c r="C1075" s="43"/>
      <c r="D1075" s="43"/>
      <c r="E1075" s="43"/>
      <c r="F1075" s="43"/>
      <c r="G1075" s="43"/>
      <c r="H1075" s="43"/>
      <c r="I1075" s="41"/>
    </row>
    <row r="1076" spans="1:9" ht="18">
      <c r="A1076" s="182"/>
      <c r="B1076" s="43"/>
      <c r="C1076" s="43"/>
      <c r="D1076" s="43"/>
      <c r="E1076" s="43"/>
      <c r="F1076" s="43"/>
      <c r="G1076" s="43"/>
      <c r="H1076" s="43"/>
      <c r="I1076" s="41"/>
    </row>
    <row r="1077" spans="1:9" ht="18">
      <c r="A1077" s="182"/>
      <c r="B1077" s="43"/>
      <c r="C1077" s="43"/>
      <c r="D1077" s="43"/>
      <c r="E1077" s="43"/>
      <c r="F1077" s="43"/>
      <c r="G1077" s="43"/>
      <c r="H1077" s="43"/>
      <c r="I1077" s="41"/>
    </row>
    <row r="1078" spans="1:9" ht="18">
      <c r="A1078" s="182"/>
      <c r="B1078" s="43"/>
      <c r="C1078" s="43"/>
      <c r="D1078" s="43"/>
      <c r="E1078" s="43"/>
      <c r="F1078" s="43"/>
      <c r="G1078" s="43"/>
      <c r="H1078" s="43"/>
      <c r="I1078" s="41"/>
    </row>
    <row r="1079" spans="1:9" ht="18">
      <c r="A1079" s="182"/>
      <c r="B1079" s="43"/>
      <c r="C1079" s="43"/>
      <c r="D1079" s="43"/>
      <c r="E1079" s="43"/>
      <c r="F1079" s="43"/>
      <c r="G1079" s="43"/>
      <c r="H1079" s="43"/>
      <c r="I1079" s="41"/>
    </row>
    <row r="1080" spans="1:9" ht="18">
      <c r="A1080" s="182"/>
      <c r="B1080" s="43"/>
      <c r="C1080" s="43"/>
      <c r="D1080" s="43"/>
      <c r="E1080" s="43"/>
      <c r="F1080" s="43"/>
      <c r="G1080" s="43"/>
      <c r="H1080" s="43"/>
      <c r="I1080" s="41"/>
    </row>
    <row r="1081" spans="1:9" ht="18">
      <c r="A1081" s="182"/>
      <c r="B1081" s="43"/>
      <c r="C1081" s="43"/>
      <c r="D1081" s="43"/>
      <c r="E1081" s="43"/>
      <c r="F1081" s="43"/>
      <c r="G1081" s="43"/>
      <c r="H1081" s="43"/>
      <c r="I1081" s="41"/>
    </row>
    <row r="1082" spans="1:9" ht="18">
      <c r="A1082" s="182"/>
      <c r="B1082" s="43"/>
      <c r="C1082" s="43"/>
      <c r="D1082" s="43"/>
      <c r="E1082" s="43"/>
      <c r="F1082" s="43"/>
      <c r="G1082" s="43"/>
      <c r="H1082" s="43"/>
      <c r="I1082" s="41"/>
    </row>
    <row r="1083" spans="1:9" ht="18">
      <c r="A1083" s="182"/>
      <c r="B1083" s="43"/>
      <c r="C1083" s="43"/>
      <c r="D1083" s="43"/>
      <c r="E1083" s="43"/>
      <c r="F1083" s="43"/>
      <c r="G1083" s="43"/>
      <c r="H1083" s="43"/>
      <c r="I1083" s="41"/>
    </row>
    <row r="1084" spans="1:9" ht="18">
      <c r="A1084" s="182"/>
      <c r="B1084" s="43"/>
      <c r="C1084" s="43"/>
      <c r="D1084" s="43"/>
      <c r="E1084" s="43"/>
      <c r="F1084" s="43"/>
      <c r="G1084" s="43"/>
      <c r="H1084" s="43"/>
      <c r="I1084" s="41"/>
    </row>
    <row r="1085" spans="1:9" ht="18">
      <c r="A1085" s="182"/>
      <c r="B1085" s="43"/>
      <c r="C1085" s="43"/>
      <c r="D1085" s="43"/>
      <c r="E1085" s="43"/>
      <c r="F1085" s="43"/>
      <c r="G1085" s="43"/>
      <c r="H1085" s="43"/>
      <c r="I1085" s="41"/>
    </row>
    <row r="1086" spans="1:9" ht="18">
      <c r="A1086" s="182"/>
      <c r="B1086" s="43"/>
      <c r="C1086" s="43"/>
      <c r="D1086" s="43"/>
      <c r="E1086" s="43"/>
      <c r="F1086" s="43"/>
      <c r="G1086" s="43"/>
      <c r="H1086" s="43"/>
      <c r="I1086" s="41"/>
    </row>
    <row r="1087" spans="1:9" ht="18">
      <c r="A1087" s="182"/>
      <c r="B1087" s="43"/>
      <c r="C1087" s="43"/>
      <c r="D1087" s="43"/>
      <c r="E1087" s="43"/>
      <c r="F1087" s="43"/>
      <c r="G1087" s="43"/>
      <c r="H1087" s="43"/>
      <c r="I1087" s="41"/>
    </row>
    <row r="1088" spans="1:9" ht="18">
      <c r="A1088" s="182"/>
      <c r="B1088" s="43"/>
      <c r="C1088" s="43"/>
      <c r="D1088" s="43"/>
      <c r="E1088" s="43"/>
      <c r="F1088" s="43"/>
      <c r="G1088" s="43"/>
      <c r="H1088" s="43"/>
      <c r="I1088" s="41"/>
    </row>
    <row r="1089" spans="1:9" ht="18">
      <c r="A1089" s="182"/>
      <c r="B1089" s="43"/>
      <c r="C1089" s="43"/>
      <c r="D1089" s="43"/>
      <c r="E1089" s="43"/>
      <c r="F1089" s="43"/>
      <c r="G1089" s="43"/>
      <c r="H1089" s="43"/>
      <c r="I1089" s="41"/>
    </row>
    <row r="1090" spans="1:9" ht="18">
      <c r="A1090" s="182"/>
      <c r="B1090" s="43"/>
      <c r="C1090" s="43"/>
      <c r="D1090" s="43"/>
      <c r="E1090" s="43"/>
      <c r="F1090" s="43"/>
      <c r="G1090" s="43"/>
      <c r="H1090" s="43"/>
      <c r="I1090" s="41"/>
    </row>
    <row r="1091" spans="1:9" ht="18">
      <c r="A1091" s="182"/>
      <c r="B1091" s="43"/>
      <c r="C1091" s="43"/>
      <c r="D1091" s="43"/>
      <c r="E1091" s="43"/>
      <c r="F1091" s="43"/>
      <c r="G1091" s="43"/>
      <c r="H1091" s="43"/>
      <c r="I1091" s="41"/>
    </row>
    <row r="1092" spans="1:9" ht="18">
      <c r="A1092" s="182"/>
      <c r="B1092" s="43"/>
      <c r="C1092" s="43"/>
      <c r="D1092" s="43"/>
      <c r="E1092" s="43"/>
      <c r="F1092" s="43"/>
      <c r="G1092" s="43"/>
      <c r="H1092" s="43"/>
      <c r="I1092" s="41"/>
    </row>
    <row r="1093" spans="1:9" ht="18">
      <c r="A1093" s="182"/>
      <c r="B1093" s="43"/>
      <c r="C1093" s="43"/>
      <c r="D1093" s="43"/>
      <c r="E1093" s="43"/>
      <c r="F1093" s="43"/>
      <c r="G1093" s="43"/>
      <c r="H1093" s="43"/>
      <c r="I1093" s="41"/>
    </row>
    <row r="1094" spans="1:9" ht="18">
      <c r="A1094" s="182"/>
      <c r="B1094" s="43"/>
      <c r="C1094" s="43"/>
      <c r="D1094" s="43"/>
      <c r="E1094" s="43"/>
      <c r="F1094" s="43"/>
      <c r="G1094" s="43"/>
      <c r="H1094" s="43"/>
      <c r="I1094" s="41"/>
    </row>
    <row r="1095" spans="1:9" ht="18">
      <c r="A1095" s="182"/>
      <c r="B1095" s="43"/>
      <c r="C1095" s="43"/>
      <c r="D1095" s="43"/>
      <c r="E1095" s="43"/>
      <c r="F1095" s="43"/>
      <c r="G1095" s="43"/>
      <c r="H1095" s="43"/>
      <c r="I1095" s="41"/>
    </row>
    <row r="1096" spans="1:9" ht="18">
      <c r="A1096" s="182"/>
      <c r="B1096" s="43"/>
      <c r="C1096" s="43"/>
      <c r="D1096" s="43"/>
      <c r="E1096" s="43"/>
      <c r="F1096" s="43"/>
      <c r="G1096" s="43"/>
      <c r="H1096" s="43"/>
      <c r="I1096" s="41"/>
    </row>
    <row r="1097" spans="1:9" ht="18">
      <c r="A1097" s="182"/>
      <c r="B1097" s="43"/>
      <c r="C1097" s="43"/>
      <c r="D1097" s="43"/>
      <c r="E1097" s="43"/>
      <c r="F1097" s="43"/>
      <c r="G1097" s="43"/>
      <c r="H1097" s="43"/>
      <c r="I1097" s="41"/>
    </row>
    <row r="1098" spans="1:9" ht="18">
      <c r="A1098" s="182"/>
      <c r="B1098" s="43"/>
      <c r="C1098" s="43"/>
      <c r="D1098" s="43"/>
      <c r="E1098" s="43"/>
      <c r="F1098" s="43"/>
      <c r="G1098" s="43"/>
      <c r="H1098" s="43"/>
      <c r="I1098" s="41"/>
    </row>
    <row r="1099" spans="1:9" ht="18">
      <c r="A1099" s="182"/>
      <c r="B1099" s="43"/>
      <c r="C1099" s="43"/>
      <c r="D1099" s="43"/>
      <c r="E1099" s="43"/>
      <c r="F1099" s="43"/>
      <c r="G1099" s="43"/>
      <c r="H1099" s="43"/>
      <c r="I1099" s="41"/>
    </row>
    <row r="1100" spans="1:9" ht="18">
      <c r="A1100" s="182"/>
      <c r="B1100" s="43"/>
      <c r="C1100" s="43"/>
      <c r="D1100" s="43"/>
      <c r="E1100" s="43"/>
      <c r="F1100" s="43"/>
      <c r="G1100" s="43"/>
      <c r="H1100" s="43"/>
      <c r="I1100" s="41"/>
    </row>
    <row r="1101" spans="1:9" ht="18">
      <c r="A1101" s="182"/>
      <c r="B1101" s="43"/>
      <c r="C1101" s="43"/>
      <c r="D1101" s="43"/>
      <c r="E1101" s="43"/>
      <c r="F1101" s="43"/>
      <c r="G1101" s="43"/>
      <c r="H1101" s="43"/>
      <c r="I1101" s="41"/>
    </row>
    <row r="1102" spans="1:9" ht="18">
      <c r="A1102" s="182"/>
      <c r="B1102" s="43"/>
      <c r="C1102" s="43"/>
      <c r="D1102" s="43"/>
      <c r="E1102" s="43"/>
      <c r="F1102" s="43"/>
      <c r="G1102" s="43"/>
      <c r="H1102" s="43"/>
      <c r="I1102" s="41"/>
    </row>
    <row r="1103" spans="1:9" ht="18">
      <c r="A1103" s="182"/>
      <c r="B1103" s="43"/>
      <c r="C1103" s="43"/>
      <c r="D1103" s="43"/>
      <c r="E1103" s="43"/>
      <c r="F1103" s="43"/>
      <c r="G1103" s="43"/>
      <c r="H1103" s="43"/>
      <c r="I1103" s="41"/>
    </row>
    <row r="1104" spans="1:9" ht="18">
      <c r="A1104" s="182"/>
      <c r="B1104" s="43"/>
      <c r="C1104" s="43"/>
      <c r="D1104" s="43"/>
      <c r="E1104" s="43"/>
      <c r="F1104" s="43"/>
      <c r="G1104" s="43"/>
      <c r="H1104" s="43"/>
      <c r="I1104" s="41"/>
    </row>
    <row r="1105" spans="1:9" ht="18">
      <c r="A1105" s="182"/>
      <c r="B1105" s="43"/>
      <c r="C1105" s="43"/>
      <c r="D1105" s="43"/>
      <c r="E1105" s="43"/>
      <c r="F1105" s="43"/>
      <c r="G1105" s="43"/>
      <c r="H1105" s="43"/>
      <c r="I1105" s="41"/>
    </row>
    <row r="1106" spans="1:9" ht="18">
      <c r="A1106" s="182"/>
      <c r="B1106" s="43"/>
      <c r="C1106" s="43"/>
      <c r="D1106" s="43"/>
      <c r="E1106" s="43"/>
      <c r="F1106" s="43"/>
      <c r="G1106" s="43"/>
      <c r="H1106" s="43"/>
      <c r="I1106" s="41"/>
    </row>
    <row r="1107" spans="1:9" ht="18">
      <c r="A1107" s="182"/>
      <c r="B1107" s="43"/>
      <c r="C1107" s="43"/>
      <c r="D1107" s="43"/>
      <c r="E1107" s="43"/>
      <c r="F1107" s="43"/>
      <c r="G1107" s="43"/>
      <c r="H1107" s="43"/>
      <c r="I1107" s="41"/>
    </row>
    <row r="1108" spans="1:9" ht="18">
      <c r="A1108" s="182"/>
      <c r="B1108" s="43"/>
      <c r="C1108" s="43"/>
      <c r="D1108" s="43"/>
      <c r="E1108" s="43"/>
      <c r="F1108" s="43"/>
      <c r="G1108" s="43"/>
      <c r="H1108" s="43"/>
      <c r="I1108" s="41"/>
    </row>
    <row r="1109" spans="1:9" ht="18">
      <c r="A1109" s="182"/>
      <c r="B1109" s="43"/>
      <c r="C1109" s="43"/>
      <c r="D1109" s="43"/>
      <c r="E1109" s="43"/>
      <c r="F1109" s="43"/>
      <c r="G1109" s="43"/>
      <c r="H1109" s="43"/>
      <c r="I1109" s="41"/>
    </row>
    <row r="1110" spans="1:9" ht="18">
      <c r="A1110" s="182"/>
      <c r="B1110" s="43"/>
      <c r="C1110" s="43"/>
      <c r="D1110" s="43"/>
      <c r="E1110" s="43"/>
      <c r="F1110" s="43"/>
      <c r="G1110" s="43"/>
      <c r="H1110" s="43"/>
      <c r="I1110" s="41"/>
    </row>
    <row r="1111" spans="1:9" ht="18">
      <c r="A1111" s="182"/>
      <c r="B1111" s="43"/>
      <c r="C1111" s="43"/>
      <c r="D1111" s="43"/>
      <c r="E1111" s="43"/>
      <c r="F1111" s="43"/>
      <c r="G1111" s="43"/>
      <c r="H1111" s="43"/>
      <c r="I1111" s="41"/>
    </row>
    <row r="1112" spans="1:9" ht="18">
      <c r="A1112" s="182"/>
      <c r="B1112" s="43"/>
      <c r="C1112" s="43"/>
      <c r="D1112" s="43"/>
      <c r="E1112" s="43"/>
      <c r="F1112" s="43"/>
      <c r="G1112" s="43"/>
      <c r="H1112" s="43"/>
      <c r="I1112" s="41"/>
    </row>
    <row r="1113" spans="1:9" ht="18">
      <c r="A1113" s="182"/>
      <c r="B1113" s="43"/>
      <c r="C1113" s="43"/>
      <c r="D1113" s="43"/>
      <c r="E1113" s="43"/>
      <c r="F1113" s="43"/>
      <c r="G1113" s="43"/>
      <c r="H1113" s="43"/>
      <c r="I1113" s="41"/>
    </row>
    <row r="1114" spans="1:9" ht="18">
      <c r="A1114" s="182"/>
      <c r="B1114" s="43"/>
      <c r="C1114" s="43"/>
      <c r="D1114" s="43"/>
      <c r="E1114" s="43"/>
      <c r="F1114" s="43"/>
      <c r="G1114" s="43"/>
      <c r="H1114" s="43"/>
      <c r="I1114" s="41"/>
    </row>
    <row r="1115" spans="1:9" ht="18">
      <c r="A1115" s="182"/>
      <c r="B1115" s="43"/>
      <c r="C1115" s="43"/>
      <c r="D1115" s="43"/>
      <c r="E1115" s="43"/>
      <c r="F1115" s="43"/>
      <c r="G1115" s="43"/>
      <c r="H1115" s="43"/>
      <c r="I1115" s="41"/>
    </row>
    <row r="1116" spans="1:9" ht="18">
      <c r="A1116" s="182"/>
      <c r="B1116" s="43"/>
      <c r="C1116" s="43"/>
      <c r="D1116" s="43"/>
      <c r="E1116" s="43"/>
      <c r="F1116" s="43"/>
      <c r="G1116" s="43"/>
      <c r="H1116" s="43"/>
      <c r="I1116" s="41"/>
    </row>
    <row r="1117" spans="1:9" ht="18">
      <c r="A1117" s="182"/>
      <c r="B1117" s="43"/>
      <c r="C1117" s="43"/>
      <c r="D1117" s="43"/>
      <c r="E1117" s="43"/>
      <c r="F1117" s="43"/>
      <c r="G1117" s="43"/>
      <c r="H1117" s="43"/>
      <c r="I1117" s="41"/>
    </row>
    <row r="1118" spans="1:9" ht="18">
      <c r="A1118" s="182"/>
      <c r="B1118" s="43"/>
      <c r="C1118" s="43"/>
      <c r="D1118" s="43"/>
      <c r="E1118" s="43"/>
      <c r="F1118" s="43"/>
      <c r="G1118" s="43"/>
      <c r="H1118" s="43"/>
      <c r="I1118" s="41"/>
    </row>
    <row r="1119" spans="1:9" ht="18">
      <c r="A1119" s="182"/>
      <c r="B1119" s="43"/>
      <c r="C1119" s="43"/>
      <c r="D1119" s="43"/>
      <c r="E1119" s="43"/>
      <c r="F1119" s="43"/>
      <c r="G1119" s="43"/>
      <c r="H1119" s="43"/>
      <c r="I1119" s="41"/>
    </row>
    <row r="1120" spans="1:9" ht="18">
      <c r="A1120" s="182"/>
      <c r="B1120" s="43"/>
      <c r="C1120" s="43"/>
      <c r="D1120" s="43"/>
      <c r="E1120" s="43"/>
      <c r="F1120" s="43"/>
      <c r="G1120" s="43"/>
      <c r="H1120" s="43"/>
      <c r="I1120" s="41"/>
    </row>
    <row r="1121" spans="1:9" ht="18">
      <c r="A1121" s="182"/>
      <c r="B1121" s="43"/>
      <c r="C1121" s="43"/>
      <c r="D1121" s="43"/>
      <c r="E1121" s="43"/>
      <c r="F1121" s="43"/>
      <c r="G1121" s="43"/>
      <c r="H1121" s="43"/>
      <c r="I1121" s="41"/>
    </row>
    <row r="1122" spans="1:9" ht="18">
      <c r="A1122" s="182"/>
      <c r="B1122" s="43"/>
      <c r="C1122" s="43"/>
      <c r="D1122" s="43"/>
      <c r="E1122" s="43"/>
      <c r="F1122" s="43"/>
      <c r="G1122" s="43"/>
      <c r="H1122" s="43"/>
      <c r="I1122" s="41"/>
    </row>
    <row r="1123" spans="1:9" ht="18">
      <c r="A1123" s="182"/>
      <c r="B1123" s="43"/>
      <c r="C1123" s="43"/>
      <c r="D1123" s="43"/>
      <c r="E1123" s="43"/>
      <c r="F1123" s="43"/>
      <c r="G1123" s="43"/>
      <c r="H1123" s="43"/>
      <c r="I1123" s="41"/>
    </row>
    <row r="1124" spans="1:9" ht="18">
      <c r="A1124" s="182"/>
      <c r="B1124" s="43"/>
      <c r="C1124" s="43"/>
      <c r="D1124" s="43"/>
      <c r="E1124" s="43"/>
      <c r="F1124" s="43"/>
      <c r="G1124" s="43"/>
      <c r="H1124" s="43"/>
      <c r="I1124" s="41"/>
    </row>
    <row r="1125" spans="1:9" ht="18">
      <c r="A1125" s="182"/>
      <c r="B1125" s="43"/>
      <c r="C1125" s="43"/>
      <c r="D1125" s="43"/>
      <c r="E1125" s="43"/>
      <c r="F1125" s="43"/>
      <c r="G1125" s="43"/>
      <c r="H1125" s="43"/>
      <c r="I1125" s="41"/>
    </row>
    <row r="1126" spans="1:9" ht="18">
      <c r="A1126" s="182"/>
      <c r="B1126" s="43"/>
      <c r="C1126" s="43"/>
      <c r="D1126" s="43"/>
      <c r="E1126" s="43"/>
      <c r="F1126" s="43"/>
      <c r="G1126" s="43"/>
      <c r="H1126" s="43"/>
      <c r="I1126" s="41"/>
    </row>
    <row r="1127" spans="1:9" ht="18">
      <c r="A1127" s="182"/>
      <c r="B1127" s="43"/>
      <c r="C1127" s="43"/>
      <c r="D1127" s="43"/>
      <c r="E1127" s="43"/>
      <c r="F1127" s="43"/>
      <c r="G1127" s="43"/>
      <c r="H1127" s="43"/>
      <c r="I1127" s="41"/>
    </row>
    <row r="1128" spans="1:9" ht="18">
      <c r="A1128" s="182"/>
      <c r="B1128" s="43"/>
      <c r="C1128" s="43"/>
      <c r="D1128" s="43"/>
      <c r="E1128" s="43"/>
      <c r="F1128" s="43"/>
      <c r="G1128" s="43"/>
      <c r="H1128" s="43"/>
      <c r="I1128" s="41"/>
    </row>
    <row r="1129" spans="1:9" ht="18">
      <c r="A1129" s="182"/>
      <c r="B1129" s="43"/>
      <c r="C1129" s="43"/>
      <c r="D1129" s="43"/>
      <c r="E1129" s="43"/>
      <c r="F1129" s="43"/>
      <c r="G1129" s="43"/>
      <c r="H1129" s="43"/>
      <c r="I1129" s="41"/>
    </row>
    <row r="1130" spans="1:9" ht="18">
      <c r="A1130" s="182"/>
      <c r="B1130" s="43"/>
      <c r="C1130" s="43"/>
      <c r="D1130" s="43"/>
      <c r="E1130" s="43"/>
      <c r="F1130" s="43"/>
      <c r="G1130" s="43"/>
      <c r="H1130" s="43"/>
      <c r="I1130" s="41"/>
    </row>
    <row r="1131" spans="1:9" ht="18">
      <c r="A1131" s="182"/>
      <c r="B1131" s="43"/>
      <c r="C1131" s="43"/>
      <c r="D1131" s="43"/>
      <c r="E1131" s="43"/>
      <c r="F1131" s="43"/>
      <c r="G1131" s="43"/>
      <c r="H1131" s="43"/>
      <c r="I1131" s="41"/>
    </row>
    <row r="1132" spans="1:9" ht="18">
      <c r="A1132" s="182"/>
      <c r="B1132" s="43"/>
      <c r="C1132" s="43"/>
      <c r="D1132" s="43"/>
      <c r="E1132" s="43"/>
      <c r="F1132" s="43"/>
      <c r="G1132" s="43"/>
      <c r="H1132" s="43"/>
      <c r="I1132" s="41"/>
    </row>
    <row r="1133" spans="1:9" ht="18">
      <c r="A1133" s="182"/>
      <c r="B1133" s="43"/>
      <c r="C1133" s="43"/>
      <c r="D1133" s="43"/>
      <c r="E1133" s="43"/>
      <c r="F1133" s="43"/>
      <c r="G1133" s="43"/>
      <c r="H1133" s="43"/>
      <c r="I1133" s="41"/>
    </row>
    <row r="1134" spans="1:9" ht="18">
      <c r="A1134" s="182"/>
      <c r="B1134" s="43"/>
      <c r="C1134" s="43"/>
      <c r="D1134" s="43"/>
      <c r="E1134" s="43"/>
      <c r="F1134" s="43"/>
      <c r="G1134" s="43"/>
      <c r="H1134" s="43"/>
      <c r="I1134" s="41"/>
    </row>
    <row r="1135" spans="1:9" ht="18">
      <c r="A1135" s="182"/>
      <c r="B1135" s="43"/>
      <c r="C1135" s="43"/>
      <c r="D1135" s="43"/>
      <c r="E1135" s="43"/>
      <c r="F1135" s="43"/>
      <c r="G1135" s="43"/>
      <c r="H1135" s="43"/>
      <c r="I1135" s="41"/>
    </row>
    <row r="1136" spans="1:9" ht="18">
      <c r="A1136" s="182"/>
      <c r="B1136" s="43"/>
      <c r="C1136" s="43"/>
      <c r="D1136" s="43"/>
      <c r="E1136" s="43"/>
      <c r="F1136" s="43"/>
      <c r="G1136" s="43"/>
      <c r="H1136" s="43"/>
      <c r="I1136" s="41"/>
    </row>
    <row r="1137" spans="1:9" ht="18">
      <c r="A1137" s="182"/>
      <c r="B1137" s="43"/>
      <c r="C1137" s="43"/>
      <c r="D1137" s="43"/>
      <c r="E1137" s="43"/>
      <c r="F1137" s="43"/>
      <c r="G1137" s="43"/>
      <c r="H1137" s="43"/>
      <c r="I1137" s="41"/>
    </row>
    <row r="1138" spans="1:9" ht="18">
      <c r="A1138" s="182"/>
      <c r="B1138" s="43"/>
      <c r="C1138" s="43"/>
      <c r="D1138" s="43"/>
      <c r="E1138" s="43"/>
      <c r="F1138" s="43"/>
      <c r="G1138" s="43"/>
      <c r="H1138" s="43"/>
      <c r="I1138" s="41"/>
    </row>
    <row r="1139" spans="1:9" ht="18">
      <c r="A1139" s="182"/>
      <c r="B1139" s="43"/>
      <c r="C1139" s="43"/>
      <c r="D1139" s="43"/>
      <c r="E1139" s="43"/>
      <c r="F1139" s="43"/>
      <c r="G1139" s="43"/>
      <c r="H1139" s="43"/>
      <c r="I1139" s="41"/>
    </row>
    <row r="1140" spans="1:9" ht="18">
      <c r="A1140" s="182"/>
      <c r="B1140" s="43"/>
      <c r="C1140" s="43"/>
      <c r="D1140" s="43"/>
      <c r="E1140" s="43"/>
      <c r="F1140" s="43"/>
      <c r="G1140" s="43"/>
      <c r="H1140" s="43"/>
      <c r="I1140" s="41"/>
    </row>
    <row r="1141" spans="1:9" ht="18">
      <c r="A1141" s="182"/>
      <c r="B1141" s="43"/>
      <c r="C1141" s="43"/>
      <c r="D1141" s="43"/>
      <c r="E1141" s="43"/>
      <c r="F1141" s="43"/>
      <c r="G1141" s="43"/>
      <c r="H1141" s="43"/>
      <c r="I1141" s="41"/>
    </row>
    <row r="1142" spans="1:9" ht="18">
      <c r="A1142" s="182"/>
      <c r="B1142" s="43"/>
      <c r="C1142" s="43"/>
      <c r="D1142" s="43"/>
      <c r="E1142" s="43"/>
      <c r="F1142" s="43"/>
      <c r="G1142" s="43"/>
      <c r="H1142" s="43"/>
      <c r="I1142" s="41"/>
    </row>
    <row r="1143" spans="1:9" ht="18">
      <c r="A1143" s="182"/>
      <c r="B1143" s="43"/>
      <c r="C1143" s="43"/>
      <c r="D1143" s="43"/>
      <c r="E1143" s="43"/>
      <c r="F1143" s="43"/>
      <c r="G1143" s="43"/>
      <c r="H1143" s="43"/>
      <c r="I1143" s="41"/>
    </row>
    <row r="1144" spans="1:9" ht="18">
      <c r="A1144" s="182"/>
      <c r="B1144" s="43"/>
      <c r="C1144" s="43"/>
      <c r="D1144" s="43"/>
      <c r="E1144" s="43"/>
      <c r="F1144" s="43"/>
      <c r="G1144" s="43"/>
      <c r="H1144" s="43"/>
      <c r="I1144" s="41"/>
    </row>
    <row r="1145" spans="1:9" ht="18">
      <c r="A1145" s="182"/>
      <c r="B1145" s="43"/>
      <c r="C1145" s="43"/>
      <c r="D1145" s="43"/>
      <c r="E1145" s="43"/>
      <c r="F1145" s="43"/>
      <c r="G1145" s="43"/>
      <c r="H1145" s="43"/>
      <c r="I1145" s="41"/>
    </row>
    <row r="1146" spans="1:9" ht="18">
      <c r="A1146" s="182"/>
      <c r="B1146" s="43"/>
      <c r="C1146" s="43"/>
      <c r="D1146" s="43"/>
      <c r="E1146" s="43"/>
      <c r="F1146" s="43"/>
      <c r="G1146" s="43"/>
      <c r="H1146" s="43"/>
      <c r="I1146" s="41"/>
    </row>
    <row r="1147" spans="1:9" ht="18">
      <c r="A1147" s="182"/>
      <c r="B1147" s="43"/>
      <c r="C1147" s="43"/>
      <c r="D1147" s="43"/>
      <c r="E1147" s="43"/>
      <c r="F1147" s="43"/>
      <c r="G1147" s="43"/>
      <c r="H1147" s="43"/>
      <c r="I1147" s="41"/>
    </row>
    <row r="1148" spans="1:9" ht="18">
      <c r="A1148" s="182"/>
      <c r="B1148" s="43"/>
      <c r="C1148" s="43"/>
      <c r="D1148" s="43"/>
      <c r="E1148" s="43"/>
      <c r="F1148" s="43"/>
      <c r="G1148" s="43"/>
      <c r="H1148" s="43"/>
      <c r="I1148" s="41"/>
    </row>
    <row r="1149" spans="1:9" ht="18">
      <c r="A1149" s="182"/>
      <c r="B1149" s="43"/>
      <c r="C1149" s="43"/>
      <c r="D1149" s="43"/>
      <c r="E1149" s="43"/>
      <c r="F1149" s="43"/>
      <c r="G1149" s="43"/>
      <c r="H1149" s="43"/>
      <c r="I1149" s="41"/>
    </row>
    <row r="1150" spans="1:9" ht="18">
      <c r="A1150" s="182"/>
      <c r="B1150" s="43"/>
      <c r="C1150" s="43"/>
      <c r="D1150" s="43"/>
      <c r="E1150" s="43"/>
      <c r="F1150" s="43"/>
      <c r="G1150" s="43"/>
      <c r="H1150" s="43"/>
      <c r="I1150" s="41"/>
    </row>
    <row r="1151" spans="1:9" ht="18">
      <c r="A1151" s="182"/>
      <c r="B1151" s="43"/>
      <c r="C1151" s="43"/>
      <c r="D1151" s="43"/>
      <c r="E1151" s="43"/>
      <c r="F1151" s="43"/>
      <c r="G1151" s="43"/>
      <c r="H1151" s="43"/>
      <c r="I1151" s="41"/>
    </row>
    <row r="1152" spans="1:9" ht="18">
      <c r="A1152" s="182"/>
      <c r="B1152" s="43"/>
      <c r="C1152" s="43"/>
      <c r="D1152" s="43"/>
      <c r="E1152" s="43"/>
      <c r="F1152" s="43"/>
      <c r="G1152" s="43"/>
      <c r="H1152" s="43"/>
      <c r="I1152" s="41"/>
    </row>
    <row r="1153" spans="1:9" ht="18">
      <c r="A1153" s="182"/>
      <c r="B1153" s="43"/>
      <c r="C1153" s="43"/>
      <c r="D1153" s="43"/>
      <c r="E1153" s="43"/>
      <c r="F1153" s="43"/>
      <c r="G1153" s="43"/>
      <c r="H1153" s="43"/>
      <c r="I1153" s="41"/>
    </row>
    <row r="1154" spans="1:9" ht="18">
      <c r="A1154" s="182"/>
      <c r="B1154" s="43"/>
      <c r="C1154" s="43"/>
      <c r="D1154" s="43"/>
      <c r="E1154" s="43"/>
      <c r="F1154" s="43"/>
      <c r="G1154" s="43"/>
      <c r="H1154" s="43"/>
      <c r="I1154" s="41"/>
    </row>
    <row r="1155" spans="1:9" ht="18">
      <c r="A1155" s="182"/>
      <c r="B1155" s="43"/>
      <c r="C1155" s="43"/>
      <c r="D1155" s="43"/>
      <c r="E1155" s="43"/>
      <c r="F1155" s="43"/>
      <c r="G1155" s="43"/>
      <c r="H1155" s="43"/>
      <c r="I1155" s="41"/>
    </row>
    <row r="1156" spans="1:9" ht="18">
      <c r="A1156" s="182"/>
      <c r="B1156" s="43"/>
      <c r="C1156" s="43"/>
      <c r="D1156" s="43"/>
      <c r="E1156" s="43"/>
      <c r="F1156" s="43"/>
      <c r="G1156" s="43"/>
      <c r="H1156" s="43"/>
      <c r="I1156" s="41"/>
    </row>
    <row r="1157" spans="1:9" ht="18">
      <c r="A1157" s="182"/>
      <c r="B1157" s="43"/>
      <c r="C1157" s="43"/>
      <c r="D1157" s="43"/>
      <c r="E1157" s="43"/>
      <c r="F1157" s="43"/>
      <c r="G1157" s="43"/>
      <c r="H1157" s="43"/>
      <c r="I1157" s="41"/>
    </row>
    <row r="1158" spans="1:9" ht="18">
      <c r="A1158" s="182"/>
      <c r="B1158" s="43"/>
      <c r="C1158" s="43"/>
      <c r="D1158" s="43"/>
      <c r="E1158" s="43"/>
      <c r="F1158" s="43"/>
      <c r="G1158" s="43"/>
      <c r="H1158" s="43"/>
      <c r="I1158" s="41"/>
    </row>
    <row r="1159" spans="1:9" ht="18">
      <c r="A1159" s="182"/>
      <c r="B1159" s="43"/>
      <c r="C1159" s="43"/>
      <c r="D1159" s="43"/>
      <c r="E1159" s="43"/>
      <c r="F1159" s="43"/>
      <c r="G1159" s="43"/>
      <c r="H1159" s="43"/>
      <c r="I1159" s="41"/>
    </row>
    <row r="1160" spans="1:9" ht="18">
      <c r="A1160" s="182"/>
      <c r="B1160" s="43"/>
      <c r="C1160" s="43"/>
      <c r="D1160" s="43"/>
      <c r="E1160" s="43"/>
      <c r="F1160" s="43"/>
      <c r="G1160" s="43"/>
      <c r="H1160" s="43"/>
      <c r="I1160" s="41"/>
    </row>
    <row r="1161" spans="1:9" ht="18">
      <c r="A1161" s="182"/>
      <c r="B1161" s="43"/>
      <c r="C1161" s="43"/>
      <c r="D1161" s="43"/>
      <c r="E1161" s="43"/>
      <c r="F1161" s="43"/>
      <c r="G1161" s="43"/>
      <c r="H1161" s="43"/>
      <c r="I1161" s="41"/>
    </row>
    <row r="1162" spans="1:9" ht="18">
      <c r="A1162" s="182"/>
      <c r="B1162" s="43"/>
      <c r="C1162" s="43"/>
      <c r="D1162" s="43"/>
      <c r="E1162" s="43"/>
      <c r="F1162" s="43"/>
      <c r="G1162" s="43"/>
      <c r="H1162" s="43"/>
      <c r="I1162" s="41"/>
    </row>
    <row r="1163" spans="1:9" ht="18">
      <c r="A1163" s="182"/>
      <c r="B1163" s="43"/>
      <c r="C1163" s="43"/>
      <c r="D1163" s="43"/>
      <c r="E1163" s="43"/>
      <c r="F1163" s="43"/>
      <c r="G1163" s="43"/>
      <c r="H1163" s="43"/>
      <c r="I1163" s="41"/>
    </row>
    <row r="1164" spans="1:9" ht="18">
      <c r="A1164" s="182"/>
      <c r="B1164" s="43"/>
      <c r="C1164" s="43"/>
      <c r="D1164" s="43"/>
      <c r="E1164" s="43"/>
      <c r="F1164" s="43"/>
      <c r="G1164" s="43"/>
      <c r="H1164" s="43"/>
      <c r="I1164" s="41"/>
    </row>
    <row r="1165" spans="1:9" ht="18">
      <c r="A1165" s="182"/>
      <c r="B1165" s="43"/>
      <c r="C1165" s="43"/>
      <c r="D1165" s="43"/>
      <c r="E1165" s="43"/>
      <c r="F1165" s="43"/>
      <c r="G1165" s="43"/>
      <c r="H1165" s="43"/>
      <c r="I1165" s="41"/>
    </row>
    <row r="1166" spans="1:9" ht="18">
      <c r="A1166" s="182"/>
      <c r="B1166" s="43"/>
      <c r="C1166" s="43"/>
      <c r="D1166" s="43"/>
      <c r="E1166" s="43"/>
      <c r="F1166" s="43"/>
      <c r="G1166" s="43"/>
      <c r="H1166" s="43"/>
      <c r="I1166" s="41"/>
    </row>
    <row r="1167" spans="1:9" ht="18">
      <c r="A1167" s="182"/>
      <c r="B1167" s="43"/>
      <c r="C1167" s="43"/>
      <c r="D1167" s="43"/>
      <c r="E1167" s="43"/>
      <c r="F1167" s="43"/>
      <c r="G1167" s="43"/>
      <c r="H1167" s="43"/>
      <c r="I1167" s="41"/>
    </row>
    <row r="1168" spans="1:9" ht="18">
      <c r="A1168" s="182"/>
      <c r="B1168" s="43"/>
      <c r="C1168" s="43"/>
      <c r="D1168" s="43"/>
      <c r="E1168" s="43"/>
      <c r="F1168" s="43"/>
      <c r="G1168" s="43"/>
      <c r="H1168" s="43"/>
      <c r="I1168" s="41"/>
    </row>
    <row r="1169" spans="1:9" ht="18">
      <c r="A1169" s="182"/>
      <c r="B1169" s="43"/>
      <c r="C1169" s="43"/>
      <c r="D1169" s="43"/>
      <c r="E1169" s="43"/>
      <c r="F1169" s="43"/>
      <c r="G1169" s="43"/>
      <c r="H1169" s="43"/>
      <c r="I1169" s="41"/>
    </row>
    <row r="1170" spans="1:9" ht="18">
      <c r="A1170" s="182"/>
      <c r="B1170" s="43"/>
      <c r="C1170" s="43"/>
      <c r="D1170" s="43"/>
      <c r="E1170" s="43"/>
      <c r="F1170" s="43"/>
      <c r="G1170" s="43"/>
      <c r="H1170" s="43"/>
      <c r="I1170" s="41"/>
    </row>
    <row r="1171" spans="1:9" ht="18">
      <c r="A1171" s="182"/>
      <c r="B1171" s="43"/>
      <c r="C1171" s="43"/>
      <c r="D1171" s="43"/>
      <c r="E1171" s="43"/>
      <c r="F1171" s="43"/>
      <c r="G1171" s="43"/>
      <c r="H1171" s="43"/>
      <c r="I1171" s="41"/>
    </row>
    <row r="1172" spans="1:9" ht="18">
      <c r="A1172" s="182"/>
      <c r="B1172" s="43"/>
      <c r="C1172" s="43"/>
      <c r="D1172" s="43"/>
      <c r="E1172" s="43"/>
      <c r="F1172" s="43"/>
      <c r="G1172" s="43"/>
      <c r="H1172" s="43"/>
      <c r="I1172" s="41"/>
    </row>
    <row r="1173" spans="1:9" ht="18">
      <c r="A1173" s="182"/>
      <c r="B1173" s="43"/>
      <c r="C1173" s="43"/>
      <c r="D1173" s="43"/>
      <c r="E1173" s="43"/>
      <c r="F1173" s="43"/>
      <c r="G1173" s="43"/>
      <c r="H1173" s="43"/>
      <c r="I1173" s="41"/>
    </row>
    <row r="1174" spans="1:9" ht="18">
      <c r="A1174" s="182"/>
      <c r="B1174" s="43"/>
      <c r="C1174" s="43"/>
      <c r="D1174" s="43"/>
      <c r="E1174" s="43"/>
      <c r="F1174" s="43"/>
      <c r="G1174" s="43"/>
      <c r="H1174" s="43"/>
      <c r="I1174" s="41"/>
    </row>
    <row r="1175" spans="1:9" ht="18">
      <c r="A1175" s="182"/>
      <c r="B1175" s="43"/>
      <c r="C1175" s="43"/>
      <c r="D1175" s="43"/>
      <c r="E1175" s="43"/>
      <c r="F1175" s="43"/>
      <c r="G1175" s="43"/>
      <c r="H1175" s="43"/>
      <c r="I1175" s="41"/>
    </row>
    <row r="1176" spans="1:9" ht="18">
      <c r="A1176" s="182"/>
      <c r="B1176" s="43"/>
      <c r="C1176" s="43"/>
      <c r="D1176" s="43"/>
      <c r="E1176" s="43"/>
      <c r="F1176" s="43"/>
      <c r="G1176" s="43"/>
      <c r="H1176" s="43"/>
      <c r="I1176" s="41"/>
    </row>
    <row r="1177" spans="1:9" ht="18">
      <c r="A1177" s="182"/>
      <c r="B1177" s="43"/>
      <c r="C1177" s="43"/>
      <c r="D1177" s="43"/>
      <c r="E1177" s="43"/>
      <c r="F1177" s="43"/>
      <c r="G1177" s="43"/>
      <c r="H1177" s="43"/>
      <c r="I1177" s="41"/>
    </row>
    <row r="1178" spans="1:9" ht="18">
      <c r="A1178" s="182"/>
      <c r="B1178" s="43"/>
      <c r="C1178" s="43"/>
      <c r="D1178" s="43"/>
      <c r="E1178" s="43"/>
      <c r="F1178" s="43"/>
      <c r="G1178" s="43"/>
      <c r="H1178" s="43"/>
      <c r="I1178" s="41"/>
    </row>
    <row r="1179" spans="1:9" ht="18">
      <c r="A1179" s="182"/>
      <c r="B1179" s="43"/>
      <c r="C1179" s="43"/>
      <c r="D1179" s="43"/>
      <c r="E1179" s="43"/>
      <c r="F1179" s="43"/>
      <c r="G1179" s="43"/>
      <c r="H1179" s="43"/>
      <c r="I1179" s="41"/>
    </row>
    <row r="1180" spans="1:9" ht="18">
      <c r="A1180" s="182"/>
      <c r="B1180" s="43"/>
      <c r="C1180" s="43"/>
      <c r="D1180" s="43"/>
      <c r="E1180" s="43"/>
      <c r="F1180" s="43"/>
      <c r="G1180" s="43"/>
      <c r="H1180" s="43"/>
      <c r="I1180" s="41"/>
    </row>
    <row r="1181" spans="1:9" ht="18">
      <c r="A1181" s="182"/>
      <c r="B1181" s="43"/>
      <c r="C1181" s="43"/>
      <c r="D1181" s="43"/>
      <c r="E1181" s="43"/>
      <c r="F1181" s="43"/>
      <c r="G1181" s="43"/>
      <c r="H1181" s="43"/>
      <c r="I1181" s="41"/>
    </row>
    <row r="1182" spans="1:9" ht="18">
      <c r="A1182" s="182"/>
      <c r="B1182" s="43"/>
      <c r="C1182" s="43"/>
      <c r="D1182" s="43"/>
      <c r="E1182" s="43"/>
      <c r="F1182" s="43"/>
      <c r="G1182" s="43"/>
      <c r="H1182" s="43"/>
      <c r="I1182" s="41"/>
    </row>
    <row r="1183" spans="1:9" ht="18">
      <c r="A1183" s="182"/>
      <c r="B1183" s="43"/>
      <c r="C1183" s="43"/>
      <c r="D1183" s="43"/>
      <c r="E1183" s="43"/>
      <c r="F1183" s="43"/>
      <c r="G1183" s="43"/>
      <c r="H1183" s="43"/>
      <c r="I1183" s="41"/>
    </row>
    <row r="1184" spans="1:9" ht="18">
      <c r="A1184" s="182"/>
      <c r="B1184" s="43"/>
      <c r="C1184" s="43"/>
      <c r="D1184" s="43"/>
      <c r="E1184" s="43"/>
      <c r="F1184" s="43"/>
      <c r="G1184" s="43"/>
      <c r="H1184" s="43"/>
      <c r="I1184" s="41"/>
    </row>
    <row r="1185" spans="1:9" ht="18">
      <c r="A1185" s="182"/>
      <c r="B1185" s="43"/>
      <c r="C1185" s="43"/>
      <c r="D1185" s="43"/>
      <c r="E1185" s="43"/>
      <c r="F1185" s="43"/>
      <c r="G1185" s="43"/>
      <c r="H1185" s="43"/>
      <c r="I1185" s="41"/>
    </row>
    <row r="1186" spans="1:9" ht="18">
      <c r="A1186" s="182"/>
      <c r="B1186" s="43"/>
      <c r="C1186" s="43"/>
      <c r="D1186" s="43"/>
      <c r="E1186" s="43"/>
      <c r="F1186" s="43"/>
      <c r="G1186" s="43"/>
      <c r="H1186" s="43"/>
      <c r="I1186" s="41"/>
    </row>
    <row r="1187" spans="1:9" ht="18">
      <c r="A1187" s="182"/>
      <c r="B1187" s="43"/>
      <c r="C1187" s="43"/>
      <c r="D1187" s="43"/>
      <c r="E1187" s="43"/>
      <c r="F1187" s="43"/>
      <c r="G1187" s="43"/>
      <c r="H1187" s="43"/>
      <c r="I1187" s="41"/>
    </row>
    <row r="1188" spans="1:9" ht="18">
      <c r="A1188" s="182"/>
      <c r="B1188" s="43"/>
      <c r="C1188" s="43"/>
      <c r="D1188" s="43"/>
      <c r="E1188" s="43"/>
      <c r="F1188" s="43"/>
      <c r="G1188" s="43"/>
      <c r="H1188" s="43"/>
      <c r="I1188" s="41"/>
    </row>
    <row r="1189" spans="1:9" ht="18">
      <c r="A1189" s="182"/>
      <c r="B1189" s="43"/>
      <c r="C1189" s="43"/>
      <c r="D1189" s="43"/>
      <c r="E1189" s="43"/>
      <c r="F1189" s="43"/>
      <c r="G1189" s="43"/>
      <c r="H1189" s="43"/>
      <c r="I1189" s="41"/>
    </row>
    <row r="1190" spans="1:9" ht="18">
      <c r="A1190" s="182"/>
      <c r="B1190" s="43"/>
      <c r="C1190" s="43"/>
      <c r="D1190" s="43"/>
      <c r="E1190" s="43"/>
      <c r="F1190" s="43"/>
      <c r="G1190" s="43"/>
      <c r="H1190" s="43"/>
      <c r="I1190" s="41"/>
    </row>
    <row r="1191" spans="1:9" ht="18">
      <c r="A1191" s="182"/>
      <c r="B1191" s="43"/>
      <c r="C1191" s="43"/>
      <c r="D1191" s="43"/>
      <c r="E1191" s="43"/>
      <c r="F1191" s="43"/>
      <c r="G1191" s="43"/>
      <c r="H1191" s="43"/>
      <c r="I1191" s="41"/>
    </row>
    <row r="1192" spans="1:9" ht="18">
      <c r="A1192" s="182"/>
      <c r="B1192" s="43"/>
      <c r="C1192" s="43"/>
      <c r="D1192" s="43"/>
      <c r="E1192" s="43"/>
      <c r="F1192" s="43"/>
      <c r="G1192" s="43"/>
      <c r="H1192" s="43"/>
      <c r="I1192" s="41"/>
    </row>
    <row r="1193" spans="1:9" ht="18">
      <c r="A1193" s="182"/>
      <c r="B1193" s="43"/>
      <c r="C1193" s="43"/>
      <c r="D1193" s="43"/>
      <c r="E1193" s="43"/>
      <c r="F1193" s="43"/>
      <c r="G1193" s="43"/>
      <c r="H1193" s="43"/>
      <c r="I1193" s="41"/>
    </row>
    <row r="1194" spans="1:9" ht="18">
      <c r="A1194" s="182"/>
      <c r="B1194" s="43"/>
      <c r="C1194" s="43"/>
      <c r="D1194" s="43"/>
      <c r="E1194" s="43"/>
      <c r="F1194" s="43"/>
      <c r="G1194" s="43"/>
      <c r="H1194" s="43"/>
      <c r="I1194" s="41"/>
    </row>
    <row r="1195" spans="1:9" ht="18">
      <c r="A1195" s="182"/>
      <c r="B1195" s="43"/>
      <c r="C1195" s="43"/>
      <c r="D1195" s="43"/>
      <c r="E1195" s="43"/>
      <c r="F1195" s="43"/>
      <c r="G1195" s="43"/>
      <c r="H1195" s="43"/>
      <c r="I1195" s="41"/>
    </row>
    <row r="1196" spans="1:9" ht="18">
      <c r="A1196" s="182"/>
      <c r="B1196" s="43"/>
      <c r="C1196" s="43"/>
      <c r="D1196" s="43"/>
      <c r="E1196" s="43"/>
      <c r="F1196" s="43"/>
      <c r="G1196" s="43"/>
      <c r="H1196" s="43"/>
      <c r="I1196" s="41"/>
    </row>
    <row r="1197" spans="1:9" ht="18">
      <c r="A1197" s="182"/>
      <c r="B1197" s="43"/>
      <c r="C1197" s="43"/>
      <c r="D1197" s="43"/>
      <c r="E1197" s="43"/>
      <c r="F1197" s="43"/>
      <c r="G1197" s="43"/>
      <c r="H1197" s="43"/>
      <c r="I1197" s="41"/>
    </row>
    <row r="1198" spans="1:9" ht="18">
      <c r="A1198" s="182"/>
      <c r="B1198" s="43"/>
      <c r="C1198" s="43"/>
      <c r="D1198" s="43"/>
      <c r="E1198" s="43"/>
      <c r="F1198" s="43"/>
      <c r="G1198" s="43"/>
      <c r="H1198" s="43"/>
      <c r="I1198" s="41"/>
    </row>
    <row r="1199" spans="1:9" ht="18">
      <c r="A1199" s="182"/>
      <c r="B1199" s="43"/>
      <c r="C1199" s="43"/>
      <c r="D1199" s="43"/>
      <c r="E1199" s="43"/>
      <c r="F1199" s="43"/>
      <c r="G1199" s="43"/>
      <c r="H1199" s="43"/>
      <c r="I1199" s="41"/>
    </row>
    <row r="1200" spans="1:9" ht="18">
      <c r="A1200" s="182"/>
      <c r="B1200" s="43"/>
      <c r="C1200" s="43"/>
      <c r="D1200" s="43"/>
      <c r="E1200" s="43"/>
      <c r="F1200" s="43"/>
      <c r="G1200" s="43"/>
      <c r="H1200" s="43"/>
      <c r="I1200" s="41"/>
    </row>
    <row r="1201" spans="1:9" ht="18">
      <c r="A1201" s="182"/>
      <c r="B1201" s="43"/>
      <c r="C1201" s="43"/>
      <c r="D1201" s="43"/>
      <c r="E1201" s="43"/>
      <c r="F1201" s="43"/>
      <c r="G1201" s="43"/>
      <c r="H1201" s="43"/>
      <c r="I1201" s="41"/>
    </row>
    <row r="1202" spans="1:9" ht="18">
      <c r="A1202" s="182"/>
      <c r="B1202" s="43"/>
      <c r="C1202" s="43"/>
      <c r="D1202" s="43"/>
      <c r="E1202" s="43"/>
      <c r="F1202" s="43"/>
      <c r="G1202" s="43"/>
      <c r="H1202" s="43"/>
      <c r="I1202" s="41"/>
    </row>
    <row r="1203" spans="1:9" ht="18">
      <c r="A1203" s="182"/>
      <c r="B1203" s="43"/>
      <c r="C1203" s="43"/>
      <c r="D1203" s="43"/>
      <c r="E1203" s="43"/>
      <c r="F1203" s="43"/>
      <c r="G1203" s="43"/>
      <c r="H1203" s="43"/>
      <c r="I1203" s="41"/>
    </row>
    <row r="1204" spans="1:9" ht="18">
      <c r="A1204" s="182"/>
      <c r="B1204" s="43"/>
      <c r="C1204" s="43"/>
      <c r="D1204" s="43"/>
      <c r="E1204" s="43"/>
      <c r="F1204" s="43"/>
      <c r="G1204" s="43"/>
      <c r="H1204" s="43"/>
      <c r="I1204" s="41"/>
    </row>
    <row r="1205" spans="1:9" ht="18">
      <c r="A1205" s="182"/>
      <c r="B1205" s="43"/>
      <c r="C1205" s="43"/>
      <c r="D1205" s="43"/>
      <c r="E1205" s="43"/>
      <c r="F1205" s="43"/>
      <c r="G1205" s="43"/>
      <c r="H1205" s="43"/>
      <c r="I1205" s="41"/>
    </row>
    <row r="1206" spans="1:9" ht="18">
      <c r="A1206" s="182"/>
      <c r="B1206" s="43"/>
      <c r="C1206" s="43"/>
      <c r="D1206" s="43"/>
      <c r="E1206" s="43"/>
      <c r="F1206" s="43"/>
      <c r="G1206" s="43"/>
      <c r="H1206" s="43"/>
      <c r="I1206" s="41"/>
    </row>
    <row r="1207" spans="1:9" ht="18">
      <c r="A1207" s="182"/>
      <c r="B1207" s="43"/>
      <c r="C1207" s="43"/>
      <c r="D1207" s="43"/>
      <c r="E1207" s="43"/>
      <c r="F1207" s="43"/>
      <c r="G1207" s="43"/>
      <c r="H1207" s="43"/>
      <c r="I1207" s="41"/>
    </row>
    <row r="1208" spans="1:9" ht="18">
      <c r="A1208" s="182"/>
      <c r="B1208" s="43"/>
      <c r="C1208" s="43"/>
      <c r="D1208" s="43"/>
      <c r="E1208" s="43"/>
      <c r="F1208" s="43"/>
      <c r="G1208" s="43"/>
      <c r="H1208" s="43"/>
      <c r="I1208" s="41"/>
    </row>
    <row r="1209" spans="1:9" ht="18">
      <c r="A1209" s="182"/>
      <c r="B1209" s="43"/>
      <c r="C1209" s="43"/>
      <c r="D1209" s="43"/>
      <c r="E1209" s="43"/>
      <c r="F1209" s="43"/>
      <c r="G1209" s="43"/>
      <c r="H1209" s="43"/>
      <c r="I1209" s="41"/>
    </row>
    <row r="1210" spans="1:9" ht="18">
      <c r="A1210" s="182"/>
      <c r="B1210" s="43"/>
      <c r="C1210" s="43"/>
      <c r="D1210" s="43"/>
      <c r="E1210" s="43"/>
      <c r="F1210" s="43"/>
      <c r="G1210" s="43"/>
      <c r="H1210" s="43"/>
      <c r="I1210" s="41"/>
    </row>
    <row r="1211" spans="1:9" ht="18">
      <c r="A1211" s="182"/>
      <c r="B1211" s="43"/>
      <c r="C1211" s="43"/>
      <c r="D1211" s="43"/>
      <c r="E1211" s="43"/>
      <c r="F1211" s="43"/>
      <c r="G1211" s="43"/>
      <c r="H1211" s="43"/>
      <c r="I1211" s="41"/>
    </row>
    <row r="1212" spans="1:9" ht="18">
      <c r="A1212" s="182"/>
      <c r="B1212" s="43"/>
      <c r="C1212" s="43"/>
      <c r="D1212" s="43"/>
      <c r="E1212" s="43"/>
      <c r="F1212" s="43"/>
      <c r="G1212" s="43"/>
      <c r="H1212" s="43"/>
      <c r="I1212" s="41"/>
    </row>
    <row r="1213" spans="1:9" ht="18">
      <c r="A1213" s="182"/>
      <c r="B1213" s="43"/>
      <c r="C1213" s="43"/>
      <c r="D1213" s="43"/>
      <c r="E1213" s="43"/>
      <c r="F1213" s="43"/>
      <c r="G1213" s="43"/>
      <c r="H1213" s="43"/>
      <c r="I1213" s="41"/>
    </row>
    <row r="1214" spans="1:9" ht="18">
      <c r="A1214" s="182"/>
      <c r="B1214" s="43"/>
      <c r="C1214" s="43"/>
      <c r="D1214" s="43"/>
      <c r="E1214" s="43"/>
      <c r="F1214" s="43"/>
      <c r="G1214" s="43"/>
      <c r="H1214" s="43"/>
      <c r="I1214" s="41"/>
    </row>
    <row r="1215" spans="1:9" ht="18">
      <c r="A1215" s="182"/>
      <c r="B1215" s="43"/>
      <c r="C1215" s="43"/>
      <c r="D1215" s="43"/>
      <c r="E1215" s="43"/>
      <c r="F1215" s="43"/>
      <c r="G1215" s="43"/>
      <c r="H1215" s="43"/>
      <c r="I1215" s="41"/>
    </row>
    <row r="1216" spans="1:9" ht="18">
      <c r="A1216" s="182"/>
      <c r="B1216" s="43"/>
      <c r="C1216" s="43"/>
      <c r="D1216" s="43"/>
      <c r="E1216" s="43"/>
      <c r="F1216" s="43"/>
      <c r="G1216" s="43"/>
      <c r="H1216" s="43"/>
      <c r="I1216" s="41"/>
    </row>
    <row r="1217" spans="1:9" ht="18">
      <c r="A1217" s="182"/>
      <c r="B1217" s="43"/>
      <c r="C1217" s="43"/>
      <c r="D1217" s="43"/>
      <c r="E1217" s="43"/>
      <c r="F1217" s="43"/>
      <c r="G1217" s="43"/>
      <c r="H1217" s="43"/>
      <c r="I1217" s="41"/>
    </row>
    <row r="1218" spans="1:9" ht="18">
      <c r="A1218" s="182"/>
      <c r="B1218" s="43"/>
      <c r="C1218" s="43"/>
      <c r="D1218" s="43"/>
      <c r="E1218" s="43"/>
      <c r="F1218" s="43"/>
      <c r="G1218" s="43"/>
      <c r="H1218" s="43"/>
      <c r="I1218" s="41"/>
    </row>
    <row r="1219" spans="1:9" ht="18">
      <c r="A1219" s="182"/>
      <c r="B1219" s="43"/>
      <c r="C1219" s="43"/>
      <c r="D1219" s="43"/>
      <c r="E1219" s="43"/>
      <c r="F1219" s="43"/>
      <c r="G1219" s="43"/>
      <c r="H1219" s="43"/>
      <c r="I1219" s="41"/>
    </row>
    <row r="1220" spans="1:9" ht="18">
      <c r="A1220" s="182"/>
      <c r="B1220" s="43"/>
      <c r="C1220" s="43"/>
      <c r="D1220" s="43"/>
      <c r="E1220" s="43"/>
      <c r="F1220" s="43"/>
      <c r="G1220" s="43"/>
      <c r="H1220" s="43"/>
      <c r="I1220" s="41"/>
    </row>
    <row r="1221" spans="1:9" ht="18">
      <c r="A1221" s="182"/>
      <c r="B1221" s="43"/>
      <c r="C1221" s="43"/>
      <c r="D1221" s="43"/>
      <c r="E1221" s="43"/>
      <c r="F1221" s="43"/>
      <c r="G1221" s="43"/>
      <c r="H1221" s="43"/>
      <c r="I1221" s="41"/>
    </row>
    <row r="1222" spans="1:9" ht="18">
      <c r="A1222" s="182"/>
      <c r="B1222" s="43"/>
      <c r="C1222" s="43"/>
      <c r="D1222" s="43"/>
      <c r="E1222" s="43"/>
      <c r="F1222" s="43"/>
      <c r="G1222" s="43"/>
      <c r="H1222" s="43"/>
      <c r="I1222" s="41"/>
    </row>
    <row r="1223" spans="1:9" ht="18">
      <c r="A1223" s="182"/>
      <c r="B1223" s="43"/>
      <c r="C1223" s="43"/>
      <c r="D1223" s="43"/>
      <c r="E1223" s="43"/>
      <c r="F1223" s="43"/>
      <c r="G1223" s="43"/>
      <c r="H1223" s="43"/>
      <c r="I1223" s="41"/>
    </row>
    <row r="1224" spans="1:9" ht="18">
      <c r="A1224" s="182"/>
      <c r="B1224" s="43"/>
      <c r="C1224" s="43"/>
      <c r="D1224" s="43"/>
      <c r="E1224" s="43"/>
      <c r="F1224" s="43"/>
      <c r="G1224" s="43"/>
      <c r="H1224" s="43"/>
      <c r="I1224" s="41"/>
    </row>
    <row r="1225" spans="1:9" ht="18">
      <c r="A1225" s="182"/>
      <c r="B1225" s="43"/>
      <c r="C1225" s="43"/>
      <c r="D1225" s="43"/>
      <c r="E1225" s="43"/>
      <c r="F1225" s="43"/>
      <c r="G1225" s="43"/>
      <c r="H1225" s="43"/>
      <c r="I1225" s="41"/>
    </row>
    <row r="1226" spans="1:9" ht="18">
      <c r="A1226" s="182"/>
      <c r="B1226" s="43"/>
      <c r="C1226" s="43"/>
      <c r="D1226" s="43"/>
      <c r="E1226" s="43"/>
      <c r="F1226" s="43"/>
      <c r="G1226" s="43"/>
      <c r="H1226" s="43"/>
      <c r="I1226" s="41"/>
    </row>
    <row r="1227" spans="1:9" ht="18">
      <c r="A1227" s="182"/>
      <c r="B1227" s="43"/>
      <c r="C1227" s="43"/>
      <c r="D1227" s="43"/>
      <c r="E1227" s="43"/>
      <c r="F1227" s="43"/>
      <c r="G1227" s="43"/>
      <c r="H1227" s="43"/>
      <c r="I1227" s="41"/>
    </row>
    <row r="1228" spans="1:9" ht="18">
      <c r="A1228" s="182"/>
      <c r="B1228" s="43"/>
      <c r="C1228" s="43"/>
      <c r="D1228" s="43"/>
      <c r="E1228" s="43"/>
      <c r="F1228" s="43"/>
      <c r="G1228" s="43"/>
      <c r="H1228" s="43"/>
      <c r="I1228" s="41"/>
    </row>
    <row r="1229" spans="1:9" ht="18">
      <c r="A1229" s="182"/>
      <c r="B1229" s="43"/>
      <c r="C1229" s="43"/>
      <c r="D1229" s="43"/>
      <c r="E1229" s="43"/>
      <c r="F1229" s="43"/>
      <c r="G1229" s="43"/>
      <c r="H1229" s="43"/>
      <c r="I1229" s="41"/>
    </row>
    <row r="1230" spans="1:9" ht="18">
      <c r="A1230" s="182"/>
      <c r="B1230" s="43"/>
      <c r="C1230" s="43"/>
      <c r="D1230" s="43"/>
      <c r="E1230" s="43"/>
      <c r="F1230" s="43"/>
      <c r="G1230" s="43"/>
      <c r="H1230" s="43"/>
      <c r="I1230" s="41"/>
    </row>
    <row r="1231" spans="1:9" ht="18">
      <c r="A1231" s="182"/>
      <c r="B1231" s="43"/>
      <c r="C1231" s="43"/>
      <c r="D1231" s="43"/>
      <c r="E1231" s="43"/>
      <c r="F1231" s="43"/>
      <c r="G1231" s="43"/>
      <c r="H1231" s="43"/>
      <c r="I1231" s="41"/>
    </row>
    <row r="1232" spans="1:9" ht="18">
      <c r="A1232" s="182"/>
      <c r="B1232" s="43"/>
      <c r="C1232" s="43"/>
      <c r="D1232" s="43"/>
      <c r="E1232" s="43"/>
      <c r="F1232" s="43"/>
      <c r="G1232" s="43"/>
      <c r="H1232" s="43"/>
      <c r="I1232" s="41"/>
    </row>
    <row r="1233" spans="1:9" ht="18">
      <c r="A1233" s="182"/>
      <c r="B1233" s="43"/>
      <c r="C1233" s="43"/>
      <c r="D1233" s="43"/>
      <c r="E1233" s="43"/>
      <c r="F1233" s="43"/>
      <c r="G1233" s="43"/>
      <c r="H1233" s="43"/>
      <c r="I1233" s="41"/>
    </row>
    <row r="1234" spans="1:9" ht="18">
      <c r="A1234" s="182"/>
      <c r="B1234" s="43"/>
      <c r="C1234" s="43"/>
      <c r="D1234" s="43"/>
      <c r="E1234" s="43"/>
      <c r="F1234" s="43"/>
      <c r="G1234" s="43"/>
      <c r="H1234" s="43"/>
      <c r="I1234" s="41"/>
    </row>
    <row r="1235" spans="1:9" ht="18">
      <c r="A1235" s="182"/>
      <c r="B1235" s="43"/>
      <c r="C1235" s="43"/>
      <c r="D1235" s="43"/>
      <c r="E1235" s="43"/>
      <c r="F1235" s="43"/>
      <c r="G1235" s="43"/>
      <c r="H1235" s="43"/>
      <c r="I1235" s="41"/>
    </row>
    <row r="1236" spans="1:9" ht="18">
      <c r="A1236" s="182"/>
      <c r="B1236" s="43"/>
      <c r="C1236" s="43"/>
      <c r="D1236" s="43"/>
      <c r="E1236" s="43"/>
      <c r="F1236" s="43"/>
      <c r="G1236" s="43"/>
      <c r="H1236" s="43"/>
      <c r="I1236" s="41"/>
    </row>
    <row r="1237" spans="1:9" ht="18">
      <c r="A1237" s="182"/>
      <c r="B1237" s="43"/>
      <c r="C1237" s="43"/>
      <c r="D1237" s="43"/>
      <c r="E1237" s="43"/>
      <c r="F1237" s="43"/>
      <c r="G1237" s="43"/>
      <c r="H1237" s="43"/>
      <c r="I1237" s="41"/>
    </row>
    <row r="1238" spans="1:9" ht="18">
      <c r="A1238" s="182"/>
      <c r="B1238" s="43"/>
      <c r="C1238" s="43"/>
      <c r="D1238" s="43"/>
      <c r="E1238" s="43"/>
      <c r="F1238" s="43"/>
      <c r="G1238" s="43"/>
      <c r="H1238" s="43"/>
      <c r="I1238" s="41"/>
    </row>
    <row r="1239" spans="1:9" ht="18">
      <c r="A1239" s="182"/>
      <c r="B1239" s="43"/>
      <c r="C1239" s="43"/>
      <c r="D1239" s="43"/>
      <c r="E1239" s="43"/>
      <c r="F1239" s="43"/>
      <c r="G1239" s="43"/>
      <c r="H1239" s="43"/>
      <c r="I1239" s="41"/>
    </row>
    <row r="1240" spans="1:9" ht="18">
      <c r="A1240" s="182"/>
      <c r="B1240" s="43"/>
      <c r="C1240" s="43"/>
      <c r="D1240" s="43"/>
      <c r="E1240" s="43"/>
      <c r="F1240" s="43"/>
      <c r="G1240" s="43"/>
      <c r="H1240" s="43"/>
      <c r="I1240" s="41"/>
    </row>
    <row r="1241" spans="1:9" ht="18">
      <c r="A1241" s="182"/>
      <c r="B1241" s="43"/>
      <c r="C1241" s="43"/>
      <c r="D1241" s="43"/>
      <c r="E1241" s="43"/>
      <c r="F1241" s="43"/>
      <c r="G1241" s="43"/>
      <c r="H1241" s="43"/>
      <c r="I1241" s="41"/>
    </row>
    <row r="1242" spans="1:9" ht="18">
      <c r="A1242" s="182"/>
      <c r="B1242" s="43"/>
      <c r="C1242" s="43"/>
      <c r="D1242" s="43"/>
      <c r="E1242" s="43"/>
      <c r="F1242" s="43"/>
      <c r="G1242" s="43"/>
      <c r="H1242" s="43"/>
      <c r="I1242" s="41"/>
    </row>
    <row r="1243" spans="1:9" ht="18">
      <c r="A1243" s="182"/>
      <c r="B1243" s="43"/>
      <c r="C1243" s="43"/>
      <c r="D1243" s="43"/>
      <c r="E1243" s="43"/>
      <c r="F1243" s="43"/>
      <c r="G1243" s="43"/>
      <c r="H1243" s="43"/>
      <c r="I1243" s="41"/>
    </row>
    <row r="1244" spans="1:9" ht="18">
      <c r="A1244" s="182"/>
      <c r="B1244" s="43"/>
      <c r="C1244" s="43"/>
      <c r="D1244" s="43"/>
      <c r="E1244" s="43"/>
      <c r="F1244" s="43"/>
      <c r="G1244" s="43"/>
      <c r="H1244" s="43"/>
      <c r="I1244" s="41"/>
    </row>
    <row r="1245" spans="1:9" ht="18">
      <c r="A1245" s="182"/>
      <c r="B1245" s="43"/>
      <c r="C1245" s="43"/>
      <c r="D1245" s="43"/>
      <c r="E1245" s="43"/>
      <c r="F1245" s="43"/>
      <c r="G1245" s="43"/>
      <c r="H1245" s="43"/>
      <c r="I1245" s="41"/>
    </row>
    <row r="1246" spans="1:9" ht="18">
      <c r="A1246" s="182"/>
      <c r="B1246" s="43"/>
      <c r="C1246" s="43"/>
      <c r="D1246" s="43"/>
      <c r="E1246" s="43"/>
      <c r="F1246" s="43"/>
      <c r="G1246" s="43"/>
      <c r="H1246" s="43"/>
      <c r="I1246" s="41"/>
    </row>
    <row r="1247" spans="1:9" ht="18">
      <c r="A1247" s="182"/>
      <c r="B1247" s="43"/>
      <c r="C1247" s="43"/>
      <c r="D1247" s="43"/>
      <c r="E1247" s="43"/>
      <c r="F1247" s="43"/>
      <c r="G1247" s="43"/>
      <c r="H1247" s="43"/>
      <c r="I1247" s="41"/>
    </row>
    <row r="1248" spans="1:9" ht="18">
      <c r="A1248" s="182"/>
      <c r="B1248" s="43"/>
      <c r="C1248" s="43"/>
      <c r="D1248" s="43"/>
      <c r="E1248" s="43"/>
      <c r="F1248" s="43"/>
      <c r="G1248" s="43"/>
      <c r="H1248" s="43"/>
      <c r="I1248" s="41"/>
    </row>
    <row r="1249" spans="1:9" ht="18">
      <c r="A1249" s="182"/>
      <c r="B1249" s="43"/>
      <c r="C1249" s="43"/>
      <c r="D1249" s="43"/>
      <c r="E1249" s="43"/>
      <c r="F1249" s="43"/>
      <c r="G1249" s="43"/>
      <c r="H1249" s="43"/>
      <c r="I1249" s="41"/>
    </row>
    <row r="1250" spans="1:9" ht="18">
      <c r="A1250" s="182"/>
      <c r="B1250" s="43"/>
      <c r="C1250" s="43"/>
      <c r="D1250" s="43"/>
      <c r="E1250" s="43"/>
      <c r="F1250" s="43"/>
      <c r="G1250" s="43"/>
      <c r="H1250" s="43"/>
      <c r="I1250" s="41"/>
    </row>
    <row r="1251" spans="1:9" ht="18">
      <c r="A1251" s="182"/>
      <c r="B1251" s="43"/>
      <c r="C1251" s="43"/>
      <c r="D1251" s="43"/>
      <c r="E1251" s="43"/>
      <c r="F1251" s="43"/>
      <c r="G1251" s="43"/>
      <c r="H1251" s="43"/>
      <c r="I1251" s="41"/>
    </row>
    <row r="1252" spans="1:9" ht="18">
      <c r="A1252" s="182"/>
      <c r="B1252" s="43"/>
      <c r="C1252" s="43"/>
      <c r="D1252" s="43"/>
      <c r="E1252" s="43"/>
      <c r="F1252" s="43"/>
      <c r="G1252" s="43"/>
      <c r="H1252" s="43"/>
      <c r="I1252" s="41"/>
    </row>
    <row r="1253" spans="1:9" ht="18">
      <c r="A1253" s="182"/>
      <c r="B1253" s="43"/>
      <c r="C1253" s="43"/>
      <c r="D1253" s="43"/>
      <c r="E1253" s="43"/>
      <c r="F1253" s="43"/>
      <c r="G1253" s="43"/>
      <c r="H1253" s="43"/>
      <c r="I1253" s="41"/>
    </row>
    <row r="1254" spans="1:9" ht="18">
      <c r="A1254" s="182"/>
      <c r="B1254" s="43"/>
      <c r="C1254" s="43"/>
      <c r="D1254" s="43"/>
      <c r="E1254" s="43"/>
      <c r="F1254" s="43"/>
      <c r="G1254" s="43"/>
      <c r="H1254" s="43"/>
      <c r="I1254" s="41"/>
    </row>
    <row r="1255" spans="1:9" ht="18">
      <c r="A1255" s="182"/>
      <c r="B1255" s="43"/>
      <c r="C1255" s="43"/>
      <c r="D1255" s="43"/>
      <c r="E1255" s="43"/>
      <c r="F1255" s="43"/>
      <c r="G1255" s="43"/>
      <c r="H1255" s="43"/>
      <c r="I1255" s="41"/>
    </row>
    <row r="1256" spans="1:9" ht="18">
      <c r="A1256" s="182"/>
      <c r="B1256" s="43"/>
      <c r="C1256" s="43"/>
      <c r="D1256" s="43"/>
      <c r="E1256" s="43"/>
      <c r="F1256" s="43"/>
      <c r="G1256" s="43"/>
      <c r="H1256" s="43"/>
      <c r="I1256" s="41"/>
    </row>
    <row r="1257" spans="1:9" ht="18">
      <c r="A1257" s="182"/>
      <c r="B1257" s="43"/>
      <c r="C1257" s="43"/>
      <c r="D1257" s="43"/>
      <c r="E1257" s="43"/>
      <c r="F1257" s="43"/>
      <c r="G1257" s="43"/>
      <c r="H1257" s="43"/>
      <c r="I1257" s="41"/>
    </row>
    <row r="1258" spans="1:9" ht="18">
      <c r="A1258" s="182"/>
      <c r="B1258" s="43"/>
      <c r="C1258" s="43"/>
      <c r="D1258" s="43"/>
      <c r="E1258" s="43"/>
      <c r="F1258" s="43"/>
      <c r="G1258" s="43"/>
      <c r="H1258" s="43"/>
      <c r="I1258" s="41"/>
    </row>
    <row r="1259" spans="1:9" ht="18">
      <c r="A1259" s="182"/>
      <c r="B1259" s="43"/>
      <c r="C1259" s="43"/>
      <c r="D1259" s="43"/>
      <c r="E1259" s="43"/>
      <c r="F1259" s="43"/>
      <c r="G1259" s="43"/>
      <c r="H1259" s="43"/>
      <c r="I1259" s="41"/>
    </row>
    <row r="1260" spans="1:9" ht="18">
      <c r="A1260" s="182"/>
      <c r="B1260" s="43"/>
      <c r="C1260" s="43"/>
      <c r="D1260" s="43"/>
      <c r="E1260" s="43"/>
      <c r="F1260" s="43"/>
      <c r="G1260" s="43"/>
      <c r="H1260" s="43"/>
      <c r="I1260" s="41"/>
    </row>
    <row r="1261" spans="1:9" ht="18">
      <c r="A1261" s="182"/>
      <c r="B1261" s="43"/>
      <c r="C1261" s="43"/>
      <c r="D1261" s="43"/>
      <c r="E1261" s="43"/>
      <c r="F1261" s="43"/>
      <c r="G1261" s="43"/>
      <c r="H1261" s="43"/>
      <c r="I1261" s="41"/>
    </row>
    <row r="1262" spans="1:9" ht="18">
      <c r="A1262" s="182"/>
      <c r="B1262" s="43"/>
      <c r="C1262" s="43"/>
      <c r="D1262" s="43"/>
      <c r="E1262" s="43"/>
      <c r="F1262" s="43"/>
      <c r="G1262" s="43"/>
      <c r="H1262" s="43"/>
      <c r="I1262" s="41"/>
    </row>
    <row r="1263" spans="1:9" ht="18">
      <c r="A1263" s="182"/>
      <c r="B1263" s="43"/>
      <c r="C1263" s="43"/>
      <c r="D1263" s="43"/>
      <c r="E1263" s="43"/>
      <c r="F1263" s="43"/>
      <c r="G1263" s="43"/>
      <c r="H1263" s="43"/>
      <c r="I1263" s="41"/>
    </row>
    <row r="1264" spans="1:9" ht="18">
      <c r="A1264" s="182"/>
      <c r="B1264" s="43"/>
      <c r="C1264" s="43"/>
      <c r="D1264" s="43"/>
      <c r="E1264" s="43"/>
      <c r="F1264" s="43"/>
      <c r="G1264" s="43"/>
      <c r="H1264" s="43"/>
      <c r="I1264" s="41"/>
    </row>
    <row r="1265" spans="1:9" ht="18">
      <c r="A1265" s="182"/>
      <c r="B1265" s="43"/>
      <c r="C1265" s="43"/>
      <c r="D1265" s="43"/>
      <c r="E1265" s="43"/>
      <c r="F1265" s="43"/>
      <c r="G1265" s="43"/>
      <c r="H1265" s="43"/>
      <c r="I1265" s="41"/>
    </row>
    <row r="1266" spans="1:9" ht="18">
      <c r="A1266" s="182"/>
      <c r="B1266" s="43"/>
      <c r="C1266" s="43"/>
      <c r="D1266" s="43"/>
      <c r="E1266" s="43"/>
      <c r="F1266" s="43"/>
      <c r="G1266" s="43"/>
      <c r="H1266" s="43"/>
      <c r="I1266" s="41"/>
    </row>
    <row r="1267" spans="1:9" ht="18">
      <c r="A1267" s="182"/>
      <c r="B1267" s="43"/>
      <c r="C1267" s="43"/>
      <c r="D1267" s="43"/>
      <c r="E1267" s="43"/>
      <c r="F1267" s="43"/>
      <c r="G1267" s="43"/>
      <c r="H1267" s="43"/>
      <c r="I1267" s="41"/>
    </row>
    <row r="1268" spans="1:9" ht="18">
      <c r="A1268" s="182"/>
      <c r="B1268" s="43"/>
      <c r="C1268" s="43"/>
      <c r="D1268" s="43"/>
      <c r="E1268" s="43"/>
      <c r="F1268" s="43"/>
      <c r="G1268" s="43"/>
      <c r="H1268" s="43"/>
      <c r="I1268" s="41"/>
    </row>
    <row r="1269" spans="1:9" ht="18">
      <c r="A1269" s="182"/>
      <c r="B1269" s="43"/>
      <c r="C1269" s="43"/>
      <c r="D1269" s="43"/>
      <c r="E1269" s="43"/>
      <c r="F1269" s="43"/>
      <c r="G1269" s="43"/>
      <c r="H1269" s="43"/>
      <c r="I1269" s="41"/>
    </row>
    <row r="1270" spans="1:9" ht="18">
      <c r="A1270" s="182"/>
      <c r="B1270" s="43"/>
      <c r="C1270" s="43"/>
      <c r="D1270" s="43"/>
      <c r="E1270" s="43"/>
      <c r="F1270" s="43"/>
      <c r="G1270" s="43"/>
      <c r="H1270" s="43"/>
      <c r="I1270" s="41"/>
    </row>
    <row r="1271" spans="1:9" ht="18">
      <c r="A1271" s="182"/>
      <c r="B1271" s="43"/>
      <c r="C1271" s="43"/>
      <c r="D1271" s="43"/>
      <c r="E1271" s="43"/>
      <c r="F1271" s="43"/>
      <c r="G1271" s="43"/>
      <c r="H1271" s="43"/>
      <c r="I1271" s="41"/>
    </row>
    <row r="1272" spans="1:9" ht="18">
      <c r="A1272" s="182"/>
      <c r="B1272" s="43"/>
      <c r="C1272" s="43"/>
      <c r="D1272" s="43"/>
      <c r="E1272" s="43"/>
      <c r="F1272" s="43"/>
      <c r="G1272" s="43"/>
      <c r="H1272" s="43"/>
      <c r="I1272" s="41"/>
    </row>
    <row r="1273" spans="1:9" ht="18">
      <c r="A1273" s="182"/>
      <c r="B1273" s="43"/>
      <c r="C1273" s="43"/>
      <c r="D1273" s="43"/>
      <c r="E1273" s="43"/>
      <c r="F1273" s="43"/>
      <c r="G1273" s="43"/>
      <c r="H1273" s="43"/>
      <c r="I1273" s="41"/>
    </row>
    <row r="1274" spans="1:9" ht="18">
      <c r="A1274" s="182"/>
      <c r="B1274" s="43"/>
      <c r="C1274" s="43"/>
      <c r="D1274" s="43"/>
      <c r="E1274" s="43"/>
      <c r="F1274" s="43"/>
      <c r="G1274" s="43"/>
      <c r="H1274" s="43"/>
      <c r="I1274" s="41"/>
    </row>
    <row r="1275" spans="1:9" ht="18">
      <c r="A1275" s="182"/>
      <c r="B1275" s="43"/>
      <c r="C1275" s="43"/>
      <c r="D1275" s="43"/>
      <c r="E1275" s="43"/>
      <c r="F1275" s="43"/>
      <c r="G1275" s="43"/>
      <c r="H1275" s="43"/>
      <c r="I1275" s="41"/>
    </row>
    <row r="1276" spans="1:9" ht="18">
      <c r="A1276" s="182"/>
      <c r="B1276" s="43"/>
      <c r="C1276" s="43"/>
      <c r="D1276" s="43"/>
      <c r="E1276" s="43"/>
      <c r="F1276" s="43"/>
      <c r="G1276" s="43"/>
      <c r="H1276" s="43"/>
      <c r="I1276" s="41"/>
    </row>
    <row r="1277" spans="1:9" ht="18">
      <c r="A1277" s="182"/>
      <c r="B1277" s="43"/>
      <c r="C1277" s="43"/>
      <c r="D1277" s="43"/>
      <c r="E1277" s="43"/>
      <c r="F1277" s="43"/>
      <c r="G1277" s="43"/>
      <c r="H1277" s="43"/>
      <c r="I1277" s="41"/>
    </row>
    <row r="1278" spans="1:9" ht="18">
      <c r="A1278" s="182"/>
      <c r="B1278" s="43"/>
      <c r="C1278" s="43"/>
      <c r="D1278" s="43"/>
      <c r="E1278" s="43"/>
      <c r="F1278" s="43"/>
      <c r="G1278" s="43"/>
      <c r="H1278" s="43"/>
      <c r="I1278" s="41"/>
    </row>
    <row r="1279" spans="1:9" ht="18">
      <c r="A1279" s="182"/>
      <c r="B1279" s="43"/>
      <c r="C1279" s="43"/>
      <c r="D1279" s="43"/>
      <c r="E1279" s="43"/>
      <c r="F1279" s="43"/>
      <c r="G1279" s="43"/>
      <c r="H1279" s="43"/>
      <c r="I1279" s="41"/>
    </row>
    <row r="1280" spans="1:9" ht="18">
      <c r="A1280" s="182"/>
      <c r="B1280" s="43"/>
      <c r="C1280" s="43"/>
      <c r="D1280" s="43"/>
      <c r="E1280" s="43"/>
      <c r="F1280" s="43"/>
      <c r="G1280" s="43"/>
      <c r="H1280" s="43"/>
      <c r="I1280" s="41"/>
    </row>
  </sheetData>
  <sheetProtection/>
  <mergeCells count="4">
    <mergeCell ref="A3:K3"/>
    <mergeCell ref="E1:K1"/>
    <mergeCell ref="A1014:I1014"/>
    <mergeCell ref="I4:K4"/>
  </mergeCells>
  <printOptions/>
  <pageMargins left="0.984251968503937" right="0.5905511811023623" top="0.7874015748031497" bottom="0.7874015748031497" header="0" footer="0"/>
  <pageSetup horizontalDpi="600" verticalDpi="600" orientation="portrait" paperSize="9" scale="72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L43"/>
  <sheetViews>
    <sheetView zoomScalePageLayoutView="0" workbookViewId="0" topLeftCell="AB1">
      <selection activeCell="G1" sqref="G1:J1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2.25390625" style="11" customWidth="1"/>
    <col min="6" max="6" width="10.75390625" style="3" customWidth="1"/>
    <col min="7" max="7" width="11.875" style="3" customWidth="1"/>
    <col min="8" max="8" width="10.125" style="3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7:10" ht="99" customHeight="1">
      <c r="G1" s="257" t="s">
        <v>3</v>
      </c>
      <c r="H1" s="257"/>
      <c r="I1" s="257"/>
      <c r="J1" s="257"/>
    </row>
    <row r="2" spans="2:10" ht="45.75" customHeight="1">
      <c r="B2" s="243" t="s">
        <v>486</v>
      </c>
      <c r="C2" s="243"/>
      <c r="D2" s="243"/>
      <c r="E2" s="243"/>
      <c r="F2" s="243"/>
      <c r="G2" s="243"/>
      <c r="H2" s="243"/>
      <c r="I2" s="243"/>
      <c r="J2" s="243"/>
    </row>
    <row r="3" ht="15.75">
      <c r="J3" s="195" t="s">
        <v>83</v>
      </c>
    </row>
    <row r="4" spans="2:10" ht="38.25">
      <c r="B4" s="258" t="s">
        <v>53</v>
      </c>
      <c r="C4" s="259" t="s">
        <v>457</v>
      </c>
      <c r="D4" s="259" t="s">
        <v>243</v>
      </c>
      <c r="E4" s="196" t="s">
        <v>527</v>
      </c>
      <c r="F4" s="196" t="s">
        <v>111</v>
      </c>
      <c r="G4" s="194" t="s">
        <v>458</v>
      </c>
      <c r="H4" s="194" t="s">
        <v>527</v>
      </c>
      <c r="I4" s="194" t="s">
        <v>111</v>
      </c>
      <c r="J4" s="194" t="s">
        <v>487</v>
      </c>
    </row>
    <row r="5" spans="2:10" ht="15">
      <c r="B5" s="258"/>
      <c r="C5" s="259"/>
      <c r="D5" s="259"/>
      <c r="E5" s="260" t="s">
        <v>488</v>
      </c>
      <c r="F5" s="260"/>
      <c r="G5" s="260"/>
      <c r="H5" s="261" t="s">
        <v>489</v>
      </c>
      <c r="I5" s="261"/>
      <c r="J5" s="261"/>
    </row>
    <row r="6" spans="2:10" s="5" customFormat="1" ht="15.75">
      <c r="B6" s="60" t="s">
        <v>126</v>
      </c>
      <c r="C6" s="61" t="s">
        <v>70</v>
      </c>
      <c r="D6" s="61"/>
      <c r="E6" s="197">
        <f>SUM(E7:E13)</f>
        <v>54374.799999999996</v>
      </c>
      <c r="F6" s="197">
        <f>SUM(F7:F13)</f>
        <v>0</v>
      </c>
      <c r="G6" s="230">
        <f>E6+F6</f>
        <v>54374.799999999996</v>
      </c>
      <c r="H6" s="197">
        <f>SUM(H7:H13)</f>
        <v>54237.799999999996</v>
      </c>
      <c r="I6" s="197">
        <f>SUM(I7:I13)</f>
        <v>0</v>
      </c>
      <c r="J6" s="230">
        <f>H6+I6</f>
        <v>54237.799999999996</v>
      </c>
    </row>
    <row r="7" spans="2:10" ht="15.75">
      <c r="B7" s="62" t="s">
        <v>490</v>
      </c>
      <c r="C7" s="63" t="s">
        <v>70</v>
      </c>
      <c r="D7" s="63" t="s">
        <v>76</v>
      </c>
      <c r="E7" s="86">
        <f>'р.подр.цел'!H10</f>
        <v>1507</v>
      </c>
      <c r="F7" s="86">
        <f>'р.подр.цел'!I10</f>
        <v>0</v>
      </c>
      <c r="G7" s="231">
        <f aca="true" t="shared" si="0" ref="G7:G42">E7+F7</f>
        <v>1507</v>
      </c>
      <c r="H7" s="86">
        <f>'р.подр.цел'!K10</f>
        <v>1507</v>
      </c>
      <c r="I7" s="86">
        <f>'р.подр.цел'!L10</f>
        <v>0</v>
      </c>
      <c r="J7" s="231">
        <f aca="true" t="shared" si="1" ref="J7:J42">H7+I7</f>
        <v>1507</v>
      </c>
    </row>
    <row r="8" spans="2:10" ht="15.75">
      <c r="B8" s="198" t="s">
        <v>491</v>
      </c>
      <c r="C8" s="63" t="s">
        <v>70</v>
      </c>
      <c r="D8" s="63" t="s">
        <v>71</v>
      </c>
      <c r="E8" s="86">
        <f>'р.подр.цел'!H16</f>
        <v>2791.7</v>
      </c>
      <c r="F8" s="86">
        <f>'р.подр.цел'!I16</f>
        <v>0</v>
      </c>
      <c r="G8" s="231">
        <f t="shared" si="0"/>
        <v>2791.7</v>
      </c>
      <c r="H8" s="86">
        <f>'р.подр.цел'!K16</f>
        <v>2791.7</v>
      </c>
      <c r="I8" s="86">
        <f>'р.подр.цел'!L16</f>
        <v>0</v>
      </c>
      <c r="J8" s="231">
        <f t="shared" si="1"/>
        <v>2791.7</v>
      </c>
    </row>
    <row r="9" spans="2:10" ht="31.5">
      <c r="B9" s="62" t="s">
        <v>54</v>
      </c>
      <c r="C9" s="63" t="s">
        <v>70</v>
      </c>
      <c r="D9" s="63" t="s">
        <v>73</v>
      </c>
      <c r="E9" s="86">
        <f>'р.подр.цел'!H32</f>
        <v>31169.1</v>
      </c>
      <c r="F9" s="86">
        <f>'р.подр.цел'!I32</f>
        <v>0</v>
      </c>
      <c r="G9" s="231">
        <f t="shared" si="0"/>
        <v>31169.1</v>
      </c>
      <c r="H9" s="86">
        <f>'р.подр.цел'!K32</f>
        <v>31139.1</v>
      </c>
      <c r="I9" s="86">
        <f>'р.подр.цел'!L32</f>
        <v>0</v>
      </c>
      <c r="J9" s="231">
        <f t="shared" si="1"/>
        <v>31139.1</v>
      </c>
    </row>
    <row r="10" spans="2:10" ht="15.75">
      <c r="B10" s="62" t="s">
        <v>437</v>
      </c>
      <c r="C10" s="63" t="s">
        <v>70</v>
      </c>
      <c r="D10" s="63" t="s">
        <v>75</v>
      </c>
      <c r="E10" s="86">
        <f>'р.подр.цел'!H53</f>
        <v>27</v>
      </c>
      <c r="F10" s="86">
        <f>'р.подр.цел'!I53</f>
        <v>0</v>
      </c>
      <c r="G10" s="231">
        <f t="shared" si="0"/>
        <v>27</v>
      </c>
      <c r="H10" s="86">
        <f>'р.подр.цел'!K53</f>
        <v>43</v>
      </c>
      <c r="I10" s="86">
        <f>'р.подр.цел'!L53</f>
        <v>0</v>
      </c>
      <c r="J10" s="231">
        <f t="shared" si="1"/>
        <v>43</v>
      </c>
    </row>
    <row r="11" spans="2:10" ht="15.75">
      <c r="B11" s="62" t="s">
        <v>492</v>
      </c>
      <c r="C11" s="63" t="s">
        <v>70</v>
      </c>
      <c r="D11" s="63" t="s">
        <v>78</v>
      </c>
      <c r="E11" s="86">
        <f>'р.подр.цел'!H59</f>
        <v>6254.2</v>
      </c>
      <c r="F11" s="86">
        <f>'р.подр.цел'!I59</f>
        <v>0</v>
      </c>
      <c r="G11" s="231">
        <f t="shared" si="0"/>
        <v>6254.2</v>
      </c>
      <c r="H11" s="86">
        <f>'р.подр.цел'!K59</f>
        <v>6254.2</v>
      </c>
      <c r="I11" s="86">
        <f>'р.подр.цел'!L59</f>
        <v>0</v>
      </c>
      <c r="J11" s="231">
        <f t="shared" si="1"/>
        <v>6254.2</v>
      </c>
    </row>
    <row r="12" spans="2:10" ht="15.75">
      <c r="B12" s="62" t="s">
        <v>55</v>
      </c>
      <c r="C12" s="63" t="s">
        <v>70</v>
      </c>
      <c r="D12" s="63" t="s">
        <v>88</v>
      </c>
      <c r="E12" s="86">
        <f>'р.подр.цел'!H71</f>
        <v>100</v>
      </c>
      <c r="F12" s="86">
        <f>'р.подр.цел'!I71</f>
        <v>0</v>
      </c>
      <c r="G12" s="231">
        <f t="shared" si="0"/>
        <v>100</v>
      </c>
      <c r="H12" s="86">
        <f>'р.подр.цел'!K71</f>
        <v>100</v>
      </c>
      <c r="I12" s="86">
        <f>'р.подр.цел'!L71</f>
        <v>0</v>
      </c>
      <c r="J12" s="231">
        <f t="shared" si="1"/>
        <v>100</v>
      </c>
    </row>
    <row r="13" spans="2:10" ht="15.75">
      <c r="B13" s="62" t="s">
        <v>56</v>
      </c>
      <c r="C13" s="63" t="s">
        <v>70</v>
      </c>
      <c r="D13" s="63" t="s">
        <v>112</v>
      </c>
      <c r="E13" s="86">
        <f>'р.подр.цел'!H77</f>
        <v>12525.800000000001</v>
      </c>
      <c r="F13" s="86">
        <f>'р.подр.цел'!I77</f>
        <v>0</v>
      </c>
      <c r="G13" s="231">
        <f t="shared" si="0"/>
        <v>12525.800000000001</v>
      </c>
      <c r="H13" s="86">
        <f>'р.подр.цел'!K77</f>
        <v>12402.800000000001</v>
      </c>
      <c r="I13" s="86">
        <f>'р.подр.цел'!L77</f>
        <v>0</v>
      </c>
      <c r="J13" s="231">
        <f t="shared" si="1"/>
        <v>12402.800000000001</v>
      </c>
    </row>
    <row r="14" spans="2:142" s="5" customFormat="1" ht="15.75">
      <c r="B14" s="60" t="s">
        <v>57</v>
      </c>
      <c r="C14" s="61" t="s">
        <v>73</v>
      </c>
      <c r="D14" s="61"/>
      <c r="E14" s="83">
        <f>SUM(E15:E17)</f>
        <v>29008.9</v>
      </c>
      <c r="F14" s="83">
        <f>SUM(F15:F17)</f>
        <v>9618.5</v>
      </c>
      <c r="G14" s="230">
        <f t="shared" si="0"/>
        <v>38627.4</v>
      </c>
      <c r="H14" s="83">
        <f>SUM(H15:H17)</f>
        <v>3998.9</v>
      </c>
      <c r="I14" s="83">
        <f>SUM(I15:I17)</f>
        <v>9578.5</v>
      </c>
      <c r="J14" s="230">
        <f t="shared" si="1"/>
        <v>13577.4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2" t="s">
        <v>220</v>
      </c>
      <c r="C15" s="63" t="s">
        <v>73</v>
      </c>
      <c r="D15" s="63" t="s">
        <v>74</v>
      </c>
      <c r="E15" s="86">
        <f>'р.подр.цел'!H162</f>
        <v>0.4</v>
      </c>
      <c r="F15" s="86">
        <f>'р.подр.цел'!I162</f>
        <v>0</v>
      </c>
      <c r="G15" s="231">
        <f t="shared" si="0"/>
        <v>0.4</v>
      </c>
      <c r="H15" s="86">
        <f>'р.подр.цел'!K162</f>
        <v>0.4</v>
      </c>
      <c r="I15" s="86">
        <f>'р.подр.цел'!L162</f>
        <v>0</v>
      </c>
      <c r="J15" s="231">
        <f t="shared" si="1"/>
        <v>0.4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2" t="s">
        <v>123</v>
      </c>
      <c r="C16" s="63" t="s">
        <v>73</v>
      </c>
      <c r="D16" s="63" t="s">
        <v>72</v>
      </c>
      <c r="E16" s="86">
        <f>'р.подр.цел'!H168</f>
        <v>28798.5</v>
      </c>
      <c r="F16" s="86">
        <f>'р.подр.цел'!I168</f>
        <v>9578.5</v>
      </c>
      <c r="G16" s="231">
        <f t="shared" si="0"/>
        <v>38377</v>
      </c>
      <c r="H16" s="86">
        <f>'р.подр.цел'!K168</f>
        <v>3798.5</v>
      </c>
      <c r="I16" s="86">
        <f>'р.подр.цел'!L168</f>
        <v>9578.5</v>
      </c>
      <c r="J16" s="231">
        <f t="shared" si="1"/>
        <v>13377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8" customFormat="1" ht="31.5">
      <c r="A17" s="7"/>
      <c r="B17" s="62" t="s">
        <v>89</v>
      </c>
      <c r="C17" s="63" t="s">
        <v>73</v>
      </c>
      <c r="D17" s="63" t="s">
        <v>85</v>
      </c>
      <c r="E17" s="86">
        <f>'р.подр.цел'!H194</f>
        <v>210</v>
      </c>
      <c r="F17" s="86">
        <f>'р.подр.цел'!I194</f>
        <v>40</v>
      </c>
      <c r="G17" s="231">
        <f t="shared" si="0"/>
        <v>250</v>
      </c>
      <c r="H17" s="86">
        <f>'р.подр.цел'!K194</f>
        <v>200</v>
      </c>
      <c r="I17" s="86">
        <f>'р.подр.цел'!L194</f>
        <v>0</v>
      </c>
      <c r="J17" s="231">
        <f t="shared" si="1"/>
        <v>200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</row>
    <row r="18" spans="2:142" s="5" customFormat="1" ht="15.75">
      <c r="B18" s="60" t="s">
        <v>58</v>
      </c>
      <c r="C18" s="61" t="s">
        <v>75</v>
      </c>
      <c r="D18" s="61"/>
      <c r="E18" s="83">
        <f>SUM(E19:E22)</f>
        <v>26657.199999999997</v>
      </c>
      <c r="F18" s="83">
        <f>SUM(F19:F22)</f>
        <v>12930.7</v>
      </c>
      <c r="G18" s="230">
        <f t="shared" si="0"/>
        <v>39587.899999999994</v>
      </c>
      <c r="H18" s="83">
        <f>SUM(H19:H22)</f>
        <v>27207.199999999997</v>
      </c>
      <c r="I18" s="83">
        <f>SUM(I19:I22)</f>
        <v>12930.7</v>
      </c>
      <c r="J18" s="230">
        <f t="shared" si="1"/>
        <v>40137.899999999994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ht="15.75">
      <c r="B19" s="62" t="s">
        <v>59</v>
      </c>
      <c r="C19" s="63" t="s">
        <v>75</v>
      </c>
      <c r="D19" s="63" t="s">
        <v>70</v>
      </c>
      <c r="E19" s="86">
        <f>'р.подр.цел'!H212</f>
        <v>2066</v>
      </c>
      <c r="F19" s="86">
        <f>'р.подр.цел'!I212</f>
        <v>0</v>
      </c>
      <c r="G19" s="231">
        <f t="shared" si="0"/>
        <v>2066</v>
      </c>
      <c r="H19" s="86">
        <f>'р.подр.цел'!K212</f>
        <v>2066</v>
      </c>
      <c r="I19" s="86">
        <f>'р.подр.цел'!L212</f>
        <v>0</v>
      </c>
      <c r="J19" s="231">
        <f t="shared" si="1"/>
        <v>2066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ht="15.75">
      <c r="B20" s="62" t="s">
        <v>60</v>
      </c>
      <c r="C20" s="63" t="s">
        <v>75</v>
      </c>
      <c r="D20" s="63" t="s">
        <v>76</v>
      </c>
      <c r="E20" s="86">
        <f>'р.подр.цел'!H218</f>
        <v>2880</v>
      </c>
      <c r="F20" s="86">
        <f>'р.подр.цел'!I218</f>
        <v>0</v>
      </c>
      <c r="G20" s="231">
        <f t="shared" si="0"/>
        <v>2880</v>
      </c>
      <c r="H20" s="86">
        <f>'р.подр.цел'!K218</f>
        <v>3430</v>
      </c>
      <c r="I20" s="86">
        <f>'р.подр.цел'!L218</f>
        <v>0</v>
      </c>
      <c r="J20" s="231">
        <f t="shared" si="1"/>
        <v>3430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2" t="s">
        <v>87</v>
      </c>
      <c r="C21" s="63" t="s">
        <v>75</v>
      </c>
      <c r="D21" s="63" t="s">
        <v>71</v>
      </c>
      <c r="E21" s="86">
        <f>'р.подр.цел'!H228</f>
        <v>21401.6</v>
      </c>
      <c r="F21" s="86">
        <f>'р.подр.цел'!I228</f>
        <v>12930.7</v>
      </c>
      <c r="G21" s="231">
        <f t="shared" si="0"/>
        <v>34332.3</v>
      </c>
      <c r="H21" s="86">
        <f>'р.подр.цел'!K228</f>
        <v>21401.6</v>
      </c>
      <c r="I21" s="86">
        <f>'р.подр.цел'!L228</f>
        <v>12930.7</v>
      </c>
      <c r="J21" s="231">
        <f t="shared" si="1"/>
        <v>34332.3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31.5">
      <c r="B22" s="89" t="s">
        <v>272</v>
      </c>
      <c r="C22" s="63" t="s">
        <v>75</v>
      </c>
      <c r="D22" s="63" t="s">
        <v>75</v>
      </c>
      <c r="E22" s="86">
        <f>'р.подр.цел'!H261</f>
        <v>309.6</v>
      </c>
      <c r="F22" s="86">
        <f>'р.подр.цел'!I261</f>
        <v>0</v>
      </c>
      <c r="G22" s="231">
        <f t="shared" si="0"/>
        <v>309.6</v>
      </c>
      <c r="H22" s="86">
        <f>'р.подр.цел'!K261</f>
        <v>309.6</v>
      </c>
      <c r="I22" s="86">
        <f>'р.подр.цел'!L261</f>
        <v>0</v>
      </c>
      <c r="J22" s="231">
        <f t="shared" si="1"/>
        <v>309.6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0" s="5" customFormat="1" ht="15.75">
      <c r="B23" s="60" t="s">
        <v>61</v>
      </c>
      <c r="C23" s="61" t="s">
        <v>77</v>
      </c>
      <c r="D23" s="61"/>
      <c r="E23" s="83">
        <f>SUM(E24:E28)</f>
        <v>544416.8</v>
      </c>
      <c r="F23" s="83">
        <f>SUM(F24:F28)</f>
        <v>0</v>
      </c>
      <c r="G23" s="230">
        <f t="shared" si="0"/>
        <v>544416.8</v>
      </c>
      <c r="H23" s="83">
        <f>SUM(H24:H28)</f>
        <v>462235.29999999993</v>
      </c>
      <c r="I23" s="83">
        <f>SUM(I24:I28)</f>
        <v>0</v>
      </c>
      <c r="J23" s="230">
        <f t="shared" si="1"/>
        <v>462235.29999999993</v>
      </c>
    </row>
    <row r="24" spans="2:10" ht="15.75">
      <c r="B24" s="62" t="s">
        <v>62</v>
      </c>
      <c r="C24" s="63" t="s">
        <v>77</v>
      </c>
      <c r="D24" s="63" t="s">
        <v>70</v>
      </c>
      <c r="E24" s="86">
        <f>'р.подр.цел'!H280</f>
        <v>180355.6</v>
      </c>
      <c r="F24" s="86">
        <f>'р.подр.цел'!I280</f>
        <v>0</v>
      </c>
      <c r="G24" s="231">
        <f t="shared" si="0"/>
        <v>180355.6</v>
      </c>
      <c r="H24" s="86">
        <f>'р.подр.цел'!K280</f>
        <v>180105.4</v>
      </c>
      <c r="I24" s="86">
        <f>'р.подр.цел'!L280</f>
        <v>0</v>
      </c>
      <c r="J24" s="231">
        <f t="shared" si="1"/>
        <v>180105.4</v>
      </c>
    </row>
    <row r="25" spans="2:10" ht="15.75">
      <c r="B25" s="62" t="s">
        <v>63</v>
      </c>
      <c r="C25" s="63" t="s">
        <v>77</v>
      </c>
      <c r="D25" s="63" t="s">
        <v>76</v>
      </c>
      <c r="E25" s="86">
        <f>'р.подр.цел'!H304</f>
        <v>302489.10000000003</v>
      </c>
      <c r="F25" s="86">
        <f>'р.подр.цел'!I304</f>
        <v>0</v>
      </c>
      <c r="G25" s="231">
        <f t="shared" si="0"/>
        <v>302489.10000000003</v>
      </c>
      <c r="H25" s="86">
        <f>'р.подр.цел'!K304</f>
        <v>220557.8</v>
      </c>
      <c r="I25" s="86">
        <f>'р.подр.цел'!L304</f>
        <v>0</v>
      </c>
      <c r="J25" s="231">
        <f t="shared" si="1"/>
        <v>220557.8</v>
      </c>
    </row>
    <row r="26" spans="2:10" ht="15.75">
      <c r="B26" s="62" t="s">
        <v>431</v>
      </c>
      <c r="C26" s="63" t="s">
        <v>77</v>
      </c>
      <c r="D26" s="63" t="s">
        <v>71</v>
      </c>
      <c r="E26" s="86">
        <f>'р.подр.цел'!H343</f>
        <v>39343</v>
      </c>
      <c r="F26" s="86">
        <f>'р.подр.цел'!I343</f>
        <v>0</v>
      </c>
      <c r="G26" s="231">
        <f t="shared" si="0"/>
        <v>39343</v>
      </c>
      <c r="H26" s="86">
        <f>'р.подр.цел'!K343</f>
        <v>39343</v>
      </c>
      <c r="I26" s="86">
        <f>'р.подр.цел'!L343</f>
        <v>0</v>
      </c>
      <c r="J26" s="231">
        <f t="shared" si="1"/>
        <v>39343</v>
      </c>
    </row>
    <row r="27" spans="2:10" ht="15.75">
      <c r="B27" s="62" t="s">
        <v>64</v>
      </c>
      <c r="C27" s="63" t="s">
        <v>77</v>
      </c>
      <c r="D27" s="63" t="s">
        <v>77</v>
      </c>
      <c r="E27" s="86">
        <f>'р.подр.цел'!H365</f>
        <v>2000</v>
      </c>
      <c r="F27" s="86">
        <f>'р.подр.цел'!I365</f>
        <v>0</v>
      </c>
      <c r="G27" s="231">
        <f t="shared" si="0"/>
        <v>2000</v>
      </c>
      <c r="H27" s="86">
        <f>'р.подр.цел'!K365</f>
        <v>2000</v>
      </c>
      <c r="I27" s="86">
        <f>'р.подр.цел'!L365</f>
        <v>0</v>
      </c>
      <c r="J27" s="231">
        <f t="shared" si="1"/>
        <v>2000</v>
      </c>
    </row>
    <row r="28" spans="2:10" ht="15.75">
      <c r="B28" s="62" t="s">
        <v>65</v>
      </c>
      <c r="C28" s="63" t="s">
        <v>77</v>
      </c>
      <c r="D28" s="63" t="s">
        <v>72</v>
      </c>
      <c r="E28" s="86">
        <f>'р.подр.цел'!H373</f>
        <v>20229.1</v>
      </c>
      <c r="F28" s="86">
        <f>'р.подр.цел'!I373</f>
        <v>0</v>
      </c>
      <c r="G28" s="231">
        <f t="shared" si="0"/>
        <v>20229.1</v>
      </c>
      <c r="H28" s="86">
        <f>'р.подр.цел'!K373</f>
        <v>20229.1</v>
      </c>
      <c r="I28" s="86">
        <f>'р.подр.цел'!L373</f>
        <v>0</v>
      </c>
      <c r="J28" s="231">
        <f t="shared" si="1"/>
        <v>20229.1</v>
      </c>
    </row>
    <row r="29" spans="2:10" s="5" customFormat="1" ht="15.75">
      <c r="B29" s="60" t="s">
        <v>114</v>
      </c>
      <c r="C29" s="61" t="s">
        <v>74</v>
      </c>
      <c r="D29" s="61"/>
      <c r="E29" s="83">
        <f>SUM(E30:E31)</f>
        <v>26423</v>
      </c>
      <c r="F29" s="83">
        <f>SUM(F30:F31)</f>
        <v>396</v>
      </c>
      <c r="G29" s="230">
        <f t="shared" si="0"/>
        <v>26819</v>
      </c>
      <c r="H29" s="83">
        <f>SUM(H30:H31)</f>
        <v>26393</v>
      </c>
      <c r="I29" s="83">
        <f>SUM(I30:I31)</f>
        <v>0</v>
      </c>
      <c r="J29" s="230">
        <f t="shared" si="1"/>
        <v>26393</v>
      </c>
    </row>
    <row r="30" spans="2:10" ht="15.75">
      <c r="B30" s="62" t="s">
        <v>66</v>
      </c>
      <c r="C30" s="63" t="s">
        <v>74</v>
      </c>
      <c r="D30" s="63" t="s">
        <v>70</v>
      </c>
      <c r="E30" s="86">
        <f>'р.подр.цел'!H417</f>
        <v>19590.8</v>
      </c>
      <c r="F30" s="86">
        <f>'р.подр.цел'!I417</f>
        <v>396</v>
      </c>
      <c r="G30" s="231">
        <f t="shared" si="0"/>
        <v>19986.8</v>
      </c>
      <c r="H30" s="86">
        <f>'р.подр.цел'!K417</f>
        <v>19560.8</v>
      </c>
      <c r="I30" s="86">
        <f>'р.подр.цел'!L417</f>
        <v>0</v>
      </c>
      <c r="J30" s="231">
        <f t="shared" si="1"/>
        <v>19560.8</v>
      </c>
    </row>
    <row r="31" spans="2:10" ht="31.5">
      <c r="B31" s="62" t="s">
        <v>115</v>
      </c>
      <c r="C31" s="63" t="s">
        <v>74</v>
      </c>
      <c r="D31" s="63" t="s">
        <v>73</v>
      </c>
      <c r="E31" s="86">
        <f>'р.подр.цел'!H465</f>
        <v>6832.2</v>
      </c>
      <c r="F31" s="86">
        <f>'р.подр.цел'!I465</f>
        <v>0</v>
      </c>
      <c r="G31" s="231">
        <f t="shared" si="0"/>
        <v>6832.2</v>
      </c>
      <c r="H31" s="86">
        <f>'р.подр.цел'!K465</f>
        <v>6832.2</v>
      </c>
      <c r="I31" s="86">
        <f>'р.подр.цел'!L465</f>
        <v>0</v>
      </c>
      <c r="J31" s="231">
        <f t="shared" si="1"/>
        <v>6832.2</v>
      </c>
    </row>
    <row r="32" spans="2:10" s="5" customFormat="1" ht="15.75">
      <c r="B32" s="60" t="s">
        <v>67</v>
      </c>
      <c r="C32" s="61">
        <v>10</v>
      </c>
      <c r="D32" s="61"/>
      <c r="E32" s="83">
        <f>SUM(E33:E36)</f>
        <v>40784.1</v>
      </c>
      <c r="F32" s="83">
        <f>SUM(F33:F36)</f>
        <v>0</v>
      </c>
      <c r="G32" s="230">
        <f t="shared" si="0"/>
        <v>40784.1</v>
      </c>
      <c r="H32" s="83">
        <f>SUM(H33:H36)</f>
        <v>41325.5</v>
      </c>
      <c r="I32" s="83">
        <f>SUM(I33:I36)</f>
        <v>0</v>
      </c>
      <c r="J32" s="230">
        <f t="shared" si="1"/>
        <v>41325.5</v>
      </c>
    </row>
    <row r="33" spans="2:10" ht="15.75">
      <c r="B33" s="62" t="s">
        <v>68</v>
      </c>
      <c r="C33" s="63">
        <v>10</v>
      </c>
      <c r="D33" s="63" t="s">
        <v>70</v>
      </c>
      <c r="E33" s="86">
        <f>'р.подр.цел'!H490</f>
        <v>7200</v>
      </c>
      <c r="F33" s="86">
        <f>'р.подр.цел'!I490</f>
        <v>0</v>
      </c>
      <c r="G33" s="231">
        <f t="shared" si="0"/>
        <v>7200</v>
      </c>
      <c r="H33" s="86">
        <f>'р.подр.цел'!K490</f>
        <v>7200</v>
      </c>
      <c r="I33" s="86">
        <f>'р.подр.цел'!L490</f>
        <v>0</v>
      </c>
      <c r="J33" s="231">
        <f t="shared" si="1"/>
        <v>7200</v>
      </c>
    </row>
    <row r="34" spans="2:10" ht="15.75">
      <c r="B34" s="62" t="s">
        <v>82</v>
      </c>
      <c r="C34" s="63">
        <v>10</v>
      </c>
      <c r="D34" s="63" t="s">
        <v>71</v>
      </c>
      <c r="E34" s="86">
        <f>'р.подр.цел'!H496</f>
        <v>132</v>
      </c>
      <c r="F34" s="86">
        <f>'р.подр.цел'!I496</f>
        <v>0</v>
      </c>
      <c r="G34" s="231">
        <f t="shared" si="0"/>
        <v>132</v>
      </c>
      <c r="H34" s="86">
        <f>'р.подр.цел'!K496</f>
        <v>649.3</v>
      </c>
      <c r="I34" s="86">
        <f>'р.подр.цел'!L496</f>
        <v>0</v>
      </c>
      <c r="J34" s="231">
        <f t="shared" si="1"/>
        <v>649.3</v>
      </c>
    </row>
    <row r="35" spans="2:10" ht="15.75">
      <c r="B35" s="62" t="s">
        <v>124</v>
      </c>
      <c r="C35" s="63">
        <v>10</v>
      </c>
      <c r="D35" s="63" t="s">
        <v>73</v>
      </c>
      <c r="E35" s="86">
        <f>'р.подр.цел'!H510</f>
        <v>31027.1</v>
      </c>
      <c r="F35" s="86">
        <f>'р.подр.цел'!I510</f>
        <v>0</v>
      </c>
      <c r="G35" s="231">
        <f t="shared" si="0"/>
        <v>31027.1</v>
      </c>
      <c r="H35" s="86">
        <f>'р.подр.цел'!K510</f>
        <v>31051.199999999997</v>
      </c>
      <c r="I35" s="86">
        <f>'р.подр.цел'!L510</f>
        <v>0</v>
      </c>
      <c r="J35" s="231">
        <f t="shared" si="1"/>
        <v>31051.199999999997</v>
      </c>
    </row>
    <row r="36" spans="2:10" ht="15.75">
      <c r="B36" s="62" t="s">
        <v>69</v>
      </c>
      <c r="C36" s="63">
        <v>10</v>
      </c>
      <c r="D36" s="63" t="s">
        <v>78</v>
      </c>
      <c r="E36" s="86">
        <f>'р.подр.цел'!H553</f>
        <v>2425</v>
      </c>
      <c r="F36" s="86">
        <f>'р.подр.цел'!I553</f>
        <v>0</v>
      </c>
      <c r="G36" s="231">
        <f t="shared" si="0"/>
        <v>2425</v>
      </c>
      <c r="H36" s="86">
        <f>'р.подр.цел'!K553</f>
        <v>2425</v>
      </c>
      <c r="I36" s="86">
        <f>'р.подр.цел'!L553</f>
        <v>0</v>
      </c>
      <c r="J36" s="231">
        <f t="shared" si="1"/>
        <v>2425</v>
      </c>
    </row>
    <row r="37" spans="2:10" ht="15.75">
      <c r="B37" s="60" t="s">
        <v>101</v>
      </c>
      <c r="C37" s="61" t="s">
        <v>88</v>
      </c>
      <c r="D37" s="61"/>
      <c r="E37" s="83">
        <f>E38</f>
        <v>6800</v>
      </c>
      <c r="F37" s="83">
        <f>F38</f>
        <v>0</v>
      </c>
      <c r="G37" s="230">
        <f t="shared" si="0"/>
        <v>6800</v>
      </c>
      <c r="H37" s="83">
        <f>H38</f>
        <v>6800</v>
      </c>
      <c r="I37" s="83">
        <f>I38</f>
        <v>0</v>
      </c>
      <c r="J37" s="230">
        <f t="shared" si="1"/>
        <v>6800</v>
      </c>
    </row>
    <row r="38" spans="2:10" ht="15.75">
      <c r="B38" s="62" t="s">
        <v>113</v>
      </c>
      <c r="C38" s="63" t="s">
        <v>88</v>
      </c>
      <c r="D38" s="63" t="s">
        <v>76</v>
      </c>
      <c r="E38" s="86">
        <f>'р.подр.цел'!H565</f>
        <v>6800</v>
      </c>
      <c r="F38" s="86">
        <f>'р.подр.цел'!I565</f>
        <v>0</v>
      </c>
      <c r="G38" s="231">
        <f t="shared" si="0"/>
        <v>6800</v>
      </c>
      <c r="H38" s="86">
        <f>'р.подр.цел'!K565</f>
        <v>6800</v>
      </c>
      <c r="I38" s="86">
        <f>'р.подр.цел'!L565</f>
        <v>0</v>
      </c>
      <c r="J38" s="231">
        <f t="shared" si="1"/>
        <v>6800</v>
      </c>
    </row>
    <row r="39" spans="2:10" ht="31.5">
      <c r="B39" s="81" t="s">
        <v>244</v>
      </c>
      <c r="C39" s="82" t="s">
        <v>112</v>
      </c>
      <c r="D39" s="82"/>
      <c r="E39" s="83">
        <f>E40</f>
        <v>7225</v>
      </c>
      <c r="F39" s="83">
        <f>F40</f>
        <v>0</v>
      </c>
      <c r="G39" s="230">
        <f t="shared" si="0"/>
        <v>7225</v>
      </c>
      <c r="H39" s="83">
        <f>H40</f>
        <v>7225</v>
      </c>
      <c r="I39" s="83">
        <f>I40</f>
        <v>0</v>
      </c>
      <c r="J39" s="230">
        <f t="shared" si="1"/>
        <v>7225</v>
      </c>
    </row>
    <row r="40" spans="2:11" ht="31.5">
      <c r="B40" s="84" t="s">
        <v>245</v>
      </c>
      <c r="C40" s="85" t="s">
        <v>112</v>
      </c>
      <c r="D40" s="85" t="s">
        <v>70</v>
      </c>
      <c r="E40" s="86">
        <f>'р.подр.цел'!H584</f>
        <v>7225</v>
      </c>
      <c r="F40" s="86">
        <f>'р.подр.цел'!I584</f>
        <v>0</v>
      </c>
      <c r="G40" s="231">
        <f t="shared" si="0"/>
        <v>7225</v>
      </c>
      <c r="H40" s="86">
        <f>'р.подр.цел'!K584</f>
        <v>7225</v>
      </c>
      <c r="I40" s="86">
        <f>'р.подр.цел'!L584</f>
        <v>0</v>
      </c>
      <c r="J40" s="231">
        <f t="shared" si="1"/>
        <v>7225</v>
      </c>
      <c r="K40" s="5"/>
    </row>
    <row r="41" spans="2:11" ht="15.75">
      <c r="B41" s="199" t="s">
        <v>493</v>
      </c>
      <c r="C41" s="82" t="s">
        <v>494</v>
      </c>
      <c r="D41" s="82" t="s">
        <v>494</v>
      </c>
      <c r="E41" s="83">
        <f>'р.подр.цел'!H591</f>
        <v>0</v>
      </c>
      <c r="F41" s="83">
        <f>'р.подр.цел'!I591</f>
        <v>0</v>
      </c>
      <c r="G41" s="230">
        <f t="shared" si="0"/>
        <v>0</v>
      </c>
      <c r="H41" s="83">
        <f>'р.подр.цел'!K591</f>
        <v>2434.1</v>
      </c>
      <c r="I41" s="83">
        <f>'р.подр.цел'!L591</f>
        <v>0</v>
      </c>
      <c r="J41" s="230">
        <f t="shared" si="1"/>
        <v>2434.1</v>
      </c>
      <c r="K41" s="5"/>
    </row>
    <row r="42" spans="2:10" s="5" customFormat="1" ht="15.75">
      <c r="B42" s="45" t="s">
        <v>234</v>
      </c>
      <c r="C42" s="61"/>
      <c r="D42" s="61"/>
      <c r="E42" s="83">
        <f>E37+E32+E29+E23+E18+E14+E6+E39+E41</f>
        <v>735689.8</v>
      </c>
      <c r="F42" s="83">
        <f>F37+F32+F29+F23+F18+F14+F6+F39+F41</f>
        <v>22945.2</v>
      </c>
      <c r="G42" s="230">
        <f t="shared" si="0"/>
        <v>758635</v>
      </c>
      <c r="H42" s="83">
        <f>H37+H32+H29+H23+H18+H14+H6+H39+H41</f>
        <v>631856.7999999999</v>
      </c>
      <c r="I42" s="83">
        <f>I37+I32+I29+I23+I18+I14+I6+I39+I41</f>
        <v>22509.2</v>
      </c>
      <c r="J42" s="230">
        <f t="shared" si="1"/>
        <v>654365.9999999999</v>
      </c>
    </row>
    <row r="43" spans="2:10" s="5" customFormat="1" ht="15.75">
      <c r="B43" s="65"/>
      <c r="C43" s="66"/>
      <c r="D43" s="66"/>
      <c r="E43" s="67"/>
      <c r="F43" s="200"/>
      <c r="G43" s="200"/>
      <c r="H43" s="200"/>
      <c r="I43" s="200"/>
      <c r="J43" s="201"/>
    </row>
  </sheetData>
  <sheetProtection/>
  <mergeCells count="7">
    <mergeCell ref="G1:J1"/>
    <mergeCell ref="B2:J2"/>
    <mergeCell ref="B4:B5"/>
    <mergeCell ref="C4:C5"/>
    <mergeCell ref="D4:D5"/>
    <mergeCell ref="E5:G5"/>
    <mergeCell ref="H5:J5"/>
  </mergeCells>
  <printOptions/>
  <pageMargins left="0.7480314960629921" right="0.5905511811023623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85"/>
  <sheetViews>
    <sheetView view="pageBreakPreview" zoomScale="60" zoomScalePageLayoutView="0" workbookViewId="0" topLeftCell="B1">
      <selection activeCell="J1" sqref="J1:M1"/>
    </sheetView>
  </sheetViews>
  <sheetFormatPr defaultColWidth="9.00390625" defaultRowHeight="12.75"/>
  <cols>
    <col min="1" max="1" width="0" style="2" hidden="1" customWidth="1"/>
    <col min="2" max="2" width="39.625" style="22" customWidth="1"/>
    <col min="3" max="3" width="4.125" style="24" customWidth="1"/>
    <col min="4" max="4" width="4.375" style="24" customWidth="1"/>
    <col min="5" max="5" width="16.00390625" style="22" customWidth="1"/>
    <col min="6" max="6" width="5.00390625" style="22" customWidth="1"/>
    <col min="7" max="7" width="3.875" style="22" customWidth="1"/>
    <col min="8" max="8" width="10.125" style="23" customWidth="1"/>
    <col min="9" max="9" width="9.375" style="23" customWidth="1"/>
    <col min="10" max="10" width="12.125" style="23" customWidth="1"/>
    <col min="11" max="11" width="11.00390625" style="2" customWidth="1"/>
    <col min="12" max="12" width="8.875" style="2" customWidth="1"/>
    <col min="13" max="13" width="10.625" style="2" customWidth="1"/>
    <col min="14" max="16384" width="9.125" style="2" customWidth="1"/>
  </cols>
  <sheetData>
    <row r="1" spans="2:13" ht="78" customHeight="1">
      <c r="B1" s="247"/>
      <c r="C1" s="247"/>
      <c r="D1" s="247"/>
      <c r="G1" s="202"/>
      <c r="H1" s="202"/>
      <c r="I1" s="202"/>
      <c r="J1" s="262" t="s">
        <v>4</v>
      </c>
      <c r="K1" s="262"/>
      <c r="L1" s="262"/>
      <c r="M1" s="262"/>
    </row>
    <row r="2" spans="2:13" s="13" customFormat="1" ht="58.5" customHeight="1">
      <c r="B2" s="233" t="s">
        <v>495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2:13" s="13" customFormat="1" ht="15">
      <c r="B3" s="88"/>
      <c r="C3" s="14"/>
      <c r="D3" s="14"/>
      <c r="E3" s="14"/>
      <c r="F3" s="14"/>
      <c r="G3" s="14"/>
      <c r="K3" s="263" t="s">
        <v>83</v>
      </c>
      <c r="L3" s="263"/>
      <c r="M3" s="263"/>
    </row>
    <row r="4" spans="2:13" ht="42" customHeight="1">
      <c r="B4" s="246" t="s">
        <v>53</v>
      </c>
      <c r="C4" s="246" t="s">
        <v>79</v>
      </c>
      <c r="D4" s="246" t="s">
        <v>80</v>
      </c>
      <c r="E4" s="246" t="s">
        <v>247</v>
      </c>
      <c r="F4" s="246" t="s">
        <v>81</v>
      </c>
      <c r="G4" s="246" t="s">
        <v>103</v>
      </c>
      <c r="H4" s="90" t="s">
        <v>527</v>
      </c>
      <c r="I4" s="90" t="s">
        <v>528</v>
      </c>
      <c r="J4" s="90" t="s">
        <v>487</v>
      </c>
      <c r="K4" s="90" t="s">
        <v>527</v>
      </c>
      <c r="L4" s="90" t="s">
        <v>528</v>
      </c>
      <c r="M4" s="90" t="s">
        <v>487</v>
      </c>
    </row>
    <row r="5" spans="2:13" ht="14.25" hidden="1">
      <c r="B5" s="246"/>
      <c r="C5" s="246"/>
      <c r="D5" s="246"/>
      <c r="E5" s="246"/>
      <c r="F5" s="246"/>
      <c r="G5" s="246"/>
      <c r="H5" s="203"/>
      <c r="I5" s="204"/>
      <c r="J5" s="204"/>
      <c r="K5" s="205"/>
      <c r="L5" s="206"/>
      <c r="M5" s="207"/>
    </row>
    <row r="6" spans="2:13" ht="14.25">
      <c r="B6" s="246"/>
      <c r="C6" s="246"/>
      <c r="D6" s="246"/>
      <c r="E6" s="246"/>
      <c r="F6" s="246"/>
      <c r="G6" s="246"/>
      <c r="H6" s="264" t="s">
        <v>488</v>
      </c>
      <c r="I6" s="265"/>
      <c r="J6" s="266"/>
      <c r="K6" s="264" t="s">
        <v>489</v>
      </c>
      <c r="L6" s="265"/>
      <c r="M6" s="266"/>
    </row>
    <row r="7" spans="2:13" s="1" customFormat="1" ht="14.25">
      <c r="B7" s="91" t="s">
        <v>126</v>
      </c>
      <c r="C7" s="92" t="s">
        <v>70</v>
      </c>
      <c r="D7" s="92"/>
      <c r="E7" s="92"/>
      <c r="F7" s="92"/>
      <c r="G7" s="92"/>
      <c r="H7" s="50">
        <f>H10+H16+H32+H53+H59+H71+H77</f>
        <v>54374.799999999996</v>
      </c>
      <c r="I7" s="50">
        <f>I10+I16+I32+I53+I59+I71+I77</f>
        <v>0</v>
      </c>
      <c r="J7" s="50">
        <f>H7+I7</f>
        <v>54374.799999999996</v>
      </c>
      <c r="K7" s="50">
        <f>K10+K16+K32+K53+K59+K71+K77</f>
        <v>54237.799999999996</v>
      </c>
      <c r="L7" s="50">
        <f>L10+L16+L32+L53+L59+L71+L77</f>
        <v>0</v>
      </c>
      <c r="M7" s="99">
        <f>K7+L7</f>
        <v>54237.799999999996</v>
      </c>
    </row>
    <row r="8" spans="2:13" s="1" customFormat="1" ht="14.25">
      <c r="B8" s="91" t="s">
        <v>120</v>
      </c>
      <c r="C8" s="92" t="s">
        <v>70</v>
      </c>
      <c r="D8" s="92"/>
      <c r="E8" s="92"/>
      <c r="F8" s="92"/>
      <c r="G8" s="92" t="s">
        <v>105</v>
      </c>
      <c r="H8" s="50">
        <f>H15+H21+H24+H27+H31+H37+H40+H43+H49+H52+H64+H67+H70+H76+H103+H106+H109+H113+H116+H120+H124+H127+H133+H139+H144+H149+H158+H155</f>
        <v>52941.200000000004</v>
      </c>
      <c r="I8" s="50">
        <f>I15+I21+I24+I27+I31+I37+I40+I43+I49+I52+I64+I67+I70+I76+I103+I106+I109+I113+I116+I120+I124+I127+I133+I139+I144+I149+I158+I155</f>
        <v>0</v>
      </c>
      <c r="J8" s="50">
        <f aca="true" t="shared" si="0" ref="J8:J71">H8+I8</f>
        <v>52941.200000000004</v>
      </c>
      <c r="K8" s="50">
        <f>K15+K21+K24+K27+K31+K37+K40+K43+K49+K52+K64+K67+K70+K76+K103+K106+K109+K113+K116+K120+K124+K127+K133+K139+K144+K149+K158+K155</f>
        <v>52788.200000000004</v>
      </c>
      <c r="L8" s="50">
        <f>L15+L21+L24+L27+L31+L37+L40+L43+L49+L52+L64+L67+L70+L76+L103+L106+L109+L113+L116+L120+L124+L127+L133+L139+L144+L149+L158+L155</f>
        <v>0</v>
      </c>
      <c r="M8" s="99">
        <f aca="true" t="shared" si="1" ref="M8:M71">K8+L8</f>
        <v>52788.200000000004</v>
      </c>
    </row>
    <row r="9" spans="2:13" s="1" customFormat="1" ht="14.25">
      <c r="B9" s="91" t="s">
        <v>121</v>
      </c>
      <c r="C9" s="92" t="s">
        <v>70</v>
      </c>
      <c r="D9" s="92"/>
      <c r="E9" s="92"/>
      <c r="F9" s="92"/>
      <c r="G9" s="92" t="s">
        <v>106</v>
      </c>
      <c r="H9" s="50">
        <f>H58+H82+H85+H89+H92+H96+H99</f>
        <v>1433.6000000000001</v>
      </c>
      <c r="I9" s="50">
        <f>I58+I82+I85+I89+I92+I96+I99</f>
        <v>0</v>
      </c>
      <c r="J9" s="50">
        <f t="shared" si="0"/>
        <v>1433.6000000000001</v>
      </c>
      <c r="K9" s="50">
        <f>K58+K82+K85+K89+K92+K96+K99</f>
        <v>1449.6000000000001</v>
      </c>
      <c r="L9" s="50">
        <f>L58+L82+L85+L89+L92+L96+L99</f>
        <v>0</v>
      </c>
      <c r="M9" s="99">
        <f t="shared" si="1"/>
        <v>1449.6000000000001</v>
      </c>
    </row>
    <row r="10" spans="2:13" ht="28.5">
      <c r="B10" s="91" t="s">
        <v>129</v>
      </c>
      <c r="C10" s="92" t="s">
        <v>70</v>
      </c>
      <c r="D10" s="92" t="s">
        <v>76</v>
      </c>
      <c r="E10" s="92"/>
      <c r="F10" s="92"/>
      <c r="G10" s="92"/>
      <c r="H10" s="50">
        <f aca="true" t="shared" si="2" ref="H10:L14">H11</f>
        <v>1507</v>
      </c>
      <c r="I10" s="50">
        <f t="shared" si="2"/>
        <v>0</v>
      </c>
      <c r="J10" s="50">
        <f t="shared" si="0"/>
        <v>1507</v>
      </c>
      <c r="K10" s="50">
        <f t="shared" si="2"/>
        <v>1507</v>
      </c>
      <c r="L10" s="50">
        <f t="shared" si="2"/>
        <v>0</v>
      </c>
      <c r="M10" s="99">
        <f t="shared" si="1"/>
        <v>1507</v>
      </c>
    </row>
    <row r="11" spans="2:13" ht="30">
      <c r="B11" s="70" t="s">
        <v>40</v>
      </c>
      <c r="C11" s="93" t="s">
        <v>70</v>
      </c>
      <c r="D11" s="93" t="s">
        <v>76</v>
      </c>
      <c r="E11" s="93" t="s">
        <v>273</v>
      </c>
      <c r="F11" s="93"/>
      <c r="G11" s="93"/>
      <c r="H11" s="51">
        <f t="shared" si="2"/>
        <v>1507</v>
      </c>
      <c r="I11" s="51">
        <f t="shared" si="2"/>
        <v>0</v>
      </c>
      <c r="J11" s="51">
        <f t="shared" si="0"/>
        <v>1507</v>
      </c>
      <c r="K11" s="51">
        <f t="shared" si="2"/>
        <v>1507</v>
      </c>
      <c r="L11" s="51">
        <f t="shared" si="2"/>
        <v>0</v>
      </c>
      <c r="M11" s="100">
        <f t="shared" si="1"/>
        <v>1507</v>
      </c>
    </row>
    <row r="12" spans="2:13" ht="45">
      <c r="B12" s="95" t="s">
        <v>51</v>
      </c>
      <c r="C12" s="93" t="s">
        <v>70</v>
      </c>
      <c r="D12" s="93" t="s">
        <v>76</v>
      </c>
      <c r="E12" s="93" t="s">
        <v>402</v>
      </c>
      <c r="F12" s="93"/>
      <c r="G12" s="93"/>
      <c r="H12" s="51">
        <f t="shared" si="2"/>
        <v>1507</v>
      </c>
      <c r="I12" s="51">
        <f t="shared" si="2"/>
        <v>0</v>
      </c>
      <c r="J12" s="51">
        <f t="shared" si="0"/>
        <v>1507</v>
      </c>
      <c r="K12" s="51">
        <f t="shared" si="2"/>
        <v>1507</v>
      </c>
      <c r="L12" s="51">
        <f t="shared" si="2"/>
        <v>0</v>
      </c>
      <c r="M12" s="100">
        <f t="shared" si="1"/>
        <v>1507</v>
      </c>
    </row>
    <row r="13" spans="2:13" ht="90">
      <c r="B13" s="70" t="s">
        <v>257</v>
      </c>
      <c r="C13" s="93" t="s">
        <v>70</v>
      </c>
      <c r="D13" s="93" t="s">
        <v>76</v>
      </c>
      <c r="E13" s="93" t="s">
        <v>402</v>
      </c>
      <c r="F13" s="93" t="s">
        <v>132</v>
      </c>
      <c r="G13" s="93"/>
      <c r="H13" s="51">
        <f t="shared" si="2"/>
        <v>1507</v>
      </c>
      <c r="I13" s="51">
        <f t="shared" si="2"/>
        <v>0</v>
      </c>
      <c r="J13" s="51">
        <f t="shared" si="0"/>
        <v>1507</v>
      </c>
      <c r="K13" s="51">
        <f t="shared" si="2"/>
        <v>1507</v>
      </c>
      <c r="L13" s="51">
        <f t="shared" si="2"/>
        <v>0</v>
      </c>
      <c r="M13" s="100">
        <f t="shared" si="1"/>
        <v>1507</v>
      </c>
    </row>
    <row r="14" spans="2:13" s="9" customFormat="1" ht="30">
      <c r="B14" s="70" t="s">
        <v>136</v>
      </c>
      <c r="C14" s="93" t="s">
        <v>70</v>
      </c>
      <c r="D14" s="93" t="s">
        <v>76</v>
      </c>
      <c r="E14" s="93" t="s">
        <v>402</v>
      </c>
      <c r="F14" s="93" t="s">
        <v>133</v>
      </c>
      <c r="G14" s="93"/>
      <c r="H14" s="51">
        <f t="shared" si="2"/>
        <v>1507</v>
      </c>
      <c r="I14" s="51">
        <f t="shared" si="2"/>
        <v>0</v>
      </c>
      <c r="J14" s="51">
        <f t="shared" si="0"/>
        <v>1507</v>
      </c>
      <c r="K14" s="51">
        <f t="shared" si="2"/>
        <v>1507</v>
      </c>
      <c r="L14" s="51">
        <f t="shared" si="2"/>
        <v>0</v>
      </c>
      <c r="M14" s="100">
        <f t="shared" si="1"/>
        <v>1507</v>
      </c>
    </row>
    <row r="15" spans="2:13" ht="15">
      <c r="B15" s="98" t="s">
        <v>120</v>
      </c>
      <c r="C15" s="96" t="s">
        <v>70</v>
      </c>
      <c r="D15" s="96" t="s">
        <v>76</v>
      </c>
      <c r="E15" s="96" t="s">
        <v>402</v>
      </c>
      <c r="F15" s="96" t="s">
        <v>133</v>
      </c>
      <c r="G15" s="96" t="s">
        <v>105</v>
      </c>
      <c r="H15" s="53">
        <f>'[1]вед.прил.10'!H250</f>
        <v>1507</v>
      </c>
      <c r="I15" s="53">
        <f>'[1]вед.прил.10'!I250</f>
        <v>0</v>
      </c>
      <c r="J15" s="53">
        <f t="shared" si="0"/>
        <v>1507</v>
      </c>
      <c r="K15" s="53">
        <f>'[1]вед.прил.10'!K250</f>
        <v>1507</v>
      </c>
      <c r="L15" s="53">
        <f>'[1]вед.прил.10'!L250</f>
        <v>0</v>
      </c>
      <c r="M15" s="101">
        <f t="shared" si="1"/>
        <v>1507</v>
      </c>
    </row>
    <row r="16" spans="2:13" ht="42.75">
      <c r="B16" s="91" t="s">
        <v>130</v>
      </c>
      <c r="C16" s="92" t="s">
        <v>70</v>
      </c>
      <c r="D16" s="92" t="s">
        <v>71</v>
      </c>
      <c r="E16" s="92"/>
      <c r="F16" s="92"/>
      <c r="G16" s="92"/>
      <c r="H16" s="55">
        <f>H17</f>
        <v>2791.7</v>
      </c>
      <c r="I16" s="55">
        <f>I17</f>
        <v>0</v>
      </c>
      <c r="J16" s="50">
        <f t="shared" si="0"/>
        <v>2791.7</v>
      </c>
      <c r="K16" s="55">
        <f>K17</f>
        <v>2791.7</v>
      </c>
      <c r="L16" s="55">
        <f>L17</f>
        <v>0</v>
      </c>
      <c r="M16" s="99">
        <f t="shared" si="1"/>
        <v>2791.7</v>
      </c>
    </row>
    <row r="17" spans="2:13" ht="30">
      <c r="B17" s="70" t="s">
        <v>40</v>
      </c>
      <c r="C17" s="93" t="s">
        <v>70</v>
      </c>
      <c r="D17" s="93" t="s">
        <v>71</v>
      </c>
      <c r="E17" s="93" t="s">
        <v>273</v>
      </c>
      <c r="F17" s="93"/>
      <c r="G17" s="93"/>
      <c r="H17" s="208">
        <f>H18+H28</f>
        <v>2791.7</v>
      </c>
      <c r="I17" s="208">
        <f>I18+I28</f>
        <v>0</v>
      </c>
      <c r="J17" s="51">
        <f t="shared" si="0"/>
        <v>2791.7</v>
      </c>
      <c r="K17" s="208">
        <f>K18+K28</f>
        <v>2791.7</v>
      </c>
      <c r="L17" s="208">
        <f>L18+L28</f>
        <v>0</v>
      </c>
      <c r="M17" s="100">
        <f t="shared" si="1"/>
        <v>2791.7</v>
      </c>
    </row>
    <row r="18" spans="2:13" ht="45">
      <c r="B18" s="130" t="s">
        <v>131</v>
      </c>
      <c r="C18" s="46" t="s">
        <v>70</v>
      </c>
      <c r="D18" s="46" t="s">
        <v>71</v>
      </c>
      <c r="E18" s="46" t="s">
        <v>274</v>
      </c>
      <c r="F18" s="46"/>
      <c r="G18" s="46"/>
      <c r="H18" s="51">
        <f>H19+H22+H25</f>
        <v>1403.7</v>
      </c>
      <c r="I18" s="51">
        <f>I19+I22+I25</f>
        <v>0</v>
      </c>
      <c r="J18" s="51">
        <f t="shared" si="0"/>
        <v>1403.7</v>
      </c>
      <c r="K18" s="51">
        <f>K19+K22+K25</f>
        <v>1403.7</v>
      </c>
      <c r="L18" s="51">
        <f>L19+L22+L25</f>
        <v>0</v>
      </c>
      <c r="M18" s="100">
        <f t="shared" si="1"/>
        <v>1403.7</v>
      </c>
    </row>
    <row r="19" spans="2:13" s="9" customFormat="1" ht="90">
      <c r="B19" s="70" t="s">
        <v>257</v>
      </c>
      <c r="C19" s="46" t="s">
        <v>70</v>
      </c>
      <c r="D19" s="46" t="s">
        <v>71</v>
      </c>
      <c r="E19" s="46" t="s">
        <v>274</v>
      </c>
      <c r="F19" s="46" t="s">
        <v>132</v>
      </c>
      <c r="G19" s="46"/>
      <c r="H19" s="51">
        <f>H20</f>
        <v>1252</v>
      </c>
      <c r="I19" s="51">
        <f>I20</f>
        <v>0</v>
      </c>
      <c r="J19" s="51">
        <f t="shared" si="0"/>
        <v>1252</v>
      </c>
      <c r="K19" s="51">
        <f>K20</f>
        <v>1252</v>
      </c>
      <c r="L19" s="51">
        <f>L20</f>
        <v>0</v>
      </c>
      <c r="M19" s="100">
        <f t="shared" si="1"/>
        <v>1252</v>
      </c>
    </row>
    <row r="20" spans="2:13" s="9" customFormat="1" ht="30">
      <c r="B20" s="70" t="s">
        <v>136</v>
      </c>
      <c r="C20" s="46" t="s">
        <v>70</v>
      </c>
      <c r="D20" s="46" t="s">
        <v>71</v>
      </c>
      <c r="E20" s="46" t="s">
        <v>274</v>
      </c>
      <c r="F20" s="46" t="s">
        <v>133</v>
      </c>
      <c r="G20" s="46"/>
      <c r="H20" s="51">
        <f>H21</f>
        <v>1252</v>
      </c>
      <c r="I20" s="51">
        <f>I21</f>
        <v>0</v>
      </c>
      <c r="J20" s="51">
        <f t="shared" si="0"/>
        <v>1252</v>
      </c>
      <c r="K20" s="51">
        <f>K21</f>
        <v>1252</v>
      </c>
      <c r="L20" s="51">
        <f>L21</f>
        <v>0</v>
      </c>
      <c r="M20" s="100">
        <f t="shared" si="1"/>
        <v>1252</v>
      </c>
    </row>
    <row r="21" spans="2:13" s="9" customFormat="1" ht="15">
      <c r="B21" s="72" t="s">
        <v>120</v>
      </c>
      <c r="C21" s="47" t="s">
        <v>70</v>
      </c>
      <c r="D21" s="47" t="s">
        <v>71</v>
      </c>
      <c r="E21" s="47" t="s">
        <v>274</v>
      </c>
      <c r="F21" s="47" t="s">
        <v>133</v>
      </c>
      <c r="G21" s="47" t="s">
        <v>105</v>
      </c>
      <c r="H21" s="53">
        <f>'[1]вед.прил.10'!H16</f>
        <v>1252</v>
      </c>
      <c r="I21" s="53">
        <f>'[1]вед.прил.10'!I16</f>
        <v>0</v>
      </c>
      <c r="J21" s="53">
        <f t="shared" si="0"/>
        <v>1252</v>
      </c>
      <c r="K21" s="53">
        <f>'[1]вед.прил.10'!K16</f>
        <v>1252</v>
      </c>
      <c r="L21" s="53">
        <f>'[1]вед.прил.10'!L16</f>
        <v>0</v>
      </c>
      <c r="M21" s="101">
        <f t="shared" si="1"/>
        <v>1252</v>
      </c>
    </row>
    <row r="22" spans="2:13" s="9" customFormat="1" ht="30">
      <c r="B22" s="71" t="s">
        <v>134</v>
      </c>
      <c r="C22" s="46" t="s">
        <v>70</v>
      </c>
      <c r="D22" s="46" t="s">
        <v>71</v>
      </c>
      <c r="E22" s="46" t="s">
        <v>274</v>
      </c>
      <c r="F22" s="46" t="s">
        <v>135</v>
      </c>
      <c r="G22" s="46"/>
      <c r="H22" s="51">
        <f>H23</f>
        <v>146.7</v>
      </c>
      <c r="I22" s="51">
        <f>I23</f>
        <v>0</v>
      </c>
      <c r="J22" s="51">
        <f t="shared" si="0"/>
        <v>146.7</v>
      </c>
      <c r="K22" s="51">
        <f>K23</f>
        <v>146.7</v>
      </c>
      <c r="L22" s="51">
        <f>L23</f>
        <v>0</v>
      </c>
      <c r="M22" s="100">
        <f t="shared" si="1"/>
        <v>146.7</v>
      </c>
    </row>
    <row r="23" spans="2:13" s="9" customFormat="1" ht="30">
      <c r="B23" s="71" t="s">
        <v>138</v>
      </c>
      <c r="C23" s="46" t="s">
        <v>70</v>
      </c>
      <c r="D23" s="46" t="s">
        <v>71</v>
      </c>
      <c r="E23" s="46" t="s">
        <v>274</v>
      </c>
      <c r="F23" s="46" t="s">
        <v>137</v>
      </c>
      <c r="G23" s="46"/>
      <c r="H23" s="51">
        <f>H24</f>
        <v>146.7</v>
      </c>
      <c r="I23" s="51">
        <f>I24</f>
        <v>0</v>
      </c>
      <c r="J23" s="51">
        <f t="shared" si="0"/>
        <v>146.7</v>
      </c>
      <c r="K23" s="51">
        <f>K24</f>
        <v>146.7</v>
      </c>
      <c r="L23" s="51">
        <f>L24</f>
        <v>0</v>
      </c>
      <c r="M23" s="100">
        <f t="shared" si="1"/>
        <v>146.7</v>
      </c>
    </row>
    <row r="24" spans="2:13" s="9" customFormat="1" ht="15">
      <c r="B24" s="72" t="s">
        <v>120</v>
      </c>
      <c r="C24" s="47" t="s">
        <v>70</v>
      </c>
      <c r="D24" s="47" t="s">
        <v>71</v>
      </c>
      <c r="E24" s="47" t="s">
        <v>274</v>
      </c>
      <c r="F24" s="47" t="s">
        <v>137</v>
      </c>
      <c r="G24" s="47" t="s">
        <v>105</v>
      </c>
      <c r="H24" s="53">
        <f>'[1]вед.прил.10'!H19</f>
        <v>146.7</v>
      </c>
      <c r="I24" s="53">
        <f>'[1]вед.прил.10'!I19</f>
        <v>0</v>
      </c>
      <c r="J24" s="53">
        <f t="shared" si="0"/>
        <v>146.7</v>
      </c>
      <c r="K24" s="53">
        <f>'[1]вед.прил.10'!K19</f>
        <v>146.7</v>
      </c>
      <c r="L24" s="53">
        <f>'[1]вед.прил.10'!L19</f>
        <v>0</v>
      </c>
      <c r="M24" s="101">
        <f t="shared" si="1"/>
        <v>146.7</v>
      </c>
    </row>
    <row r="25" spans="2:13" s="9" customFormat="1" ht="15">
      <c r="B25" s="71" t="s">
        <v>147</v>
      </c>
      <c r="C25" s="46" t="s">
        <v>70</v>
      </c>
      <c r="D25" s="46" t="s">
        <v>71</v>
      </c>
      <c r="E25" s="46" t="s">
        <v>274</v>
      </c>
      <c r="F25" s="46" t="s">
        <v>146</v>
      </c>
      <c r="G25" s="46"/>
      <c r="H25" s="51">
        <f>H26</f>
        <v>5</v>
      </c>
      <c r="I25" s="51">
        <f>I26</f>
        <v>0</v>
      </c>
      <c r="J25" s="51">
        <f t="shared" si="0"/>
        <v>5</v>
      </c>
      <c r="K25" s="51">
        <f>K26</f>
        <v>5</v>
      </c>
      <c r="L25" s="51">
        <f>L26</f>
        <v>0</v>
      </c>
      <c r="M25" s="100">
        <f t="shared" si="1"/>
        <v>5</v>
      </c>
    </row>
    <row r="26" spans="2:13" s="9" customFormat="1" ht="15">
      <c r="B26" s="71" t="s">
        <v>149</v>
      </c>
      <c r="C26" s="46" t="s">
        <v>70</v>
      </c>
      <c r="D26" s="46" t="s">
        <v>71</v>
      </c>
      <c r="E26" s="46" t="s">
        <v>274</v>
      </c>
      <c r="F26" s="46" t="s">
        <v>148</v>
      </c>
      <c r="G26" s="46"/>
      <c r="H26" s="51">
        <f>H27</f>
        <v>5</v>
      </c>
      <c r="I26" s="51">
        <f>I27</f>
        <v>0</v>
      </c>
      <c r="J26" s="51">
        <f t="shared" si="0"/>
        <v>5</v>
      </c>
      <c r="K26" s="51">
        <f>K27</f>
        <v>5</v>
      </c>
      <c r="L26" s="51">
        <f>L27</f>
        <v>0</v>
      </c>
      <c r="M26" s="100">
        <f t="shared" si="1"/>
        <v>5</v>
      </c>
    </row>
    <row r="27" spans="2:13" s="9" customFormat="1" ht="15">
      <c r="B27" s="72" t="s">
        <v>120</v>
      </c>
      <c r="C27" s="47" t="s">
        <v>70</v>
      </c>
      <c r="D27" s="47" t="s">
        <v>71</v>
      </c>
      <c r="E27" s="47" t="s">
        <v>274</v>
      </c>
      <c r="F27" s="47" t="s">
        <v>148</v>
      </c>
      <c r="G27" s="47" t="s">
        <v>105</v>
      </c>
      <c r="H27" s="53">
        <f>'[1]вед.прил.10'!H22</f>
        <v>5</v>
      </c>
      <c r="I27" s="53">
        <f>'[1]вед.прил.10'!I22</f>
        <v>0</v>
      </c>
      <c r="J27" s="53">
        <f t="shared" si="0"/>
        <v>5</v>
      </c>
      <c r="K27" s="53">
        <f>'[1]вед.прил.10'!K22</f>
        <v>5</v>
      </c>
      <c r="L27" s="53">
        <f>'[1]вед.прил.10'!L22</f>
        <v>0</v>
      </c>
      <c r="M27" s="101">
        <f t="shared" si="1"/>
        <v>5</v>
      </c>
    </row>
    <row r="28" spans="2:13" ht="60">
      <c r="B28" s="75" t="s">
        <v>250</v>
      </c>
      <c r="C28" s="93" t="s">
        <v>70</v>
      </c>
      <c r="D28" s="93" t="s">
        <v>71</v>
      </c>
      <c r="E28" s="93" t="s">
        <v>275</v>
      </c>
      <c r="F28" s="93"/>
      <c r="G28" s="93"/>
      <c r="H28" s="208">
        <f aca="true" t="shared" si="3" ref="H28:L30">H29</f>
        <v>1388</v>
      </c>
      <c r="I28" s="208">
        <f t="shared" si="3"/>
        <v>0</v>
      </c>
      <c r="J28" s="51">
        <f t="shared" si="0"/>
        <v>1388</v>
      </c>
      <c r="K28" s="208">
        <f t="shared" si="3"/>
        <v>1388</v>
      </c>
      <c r="L28" s="208">
        <f t="shared" si="3"/>
        <v>0</v>
      </c>
      <c r="M28" s="100">
        <f t="shared" si="1"/>
        <v>1388</v>
      </c>
    </row>
    <row r="29" spans="2:13" s="20" customFormat="1" ht="90">
      <c r="B29" s="70" t="s">
        <v>257</v>
      </c>
      <c r="C29" s="93" t="s">
        <v>70</v>
      </c>
      <c r="D29" s="93" t="s">
        <v>71</v>
      </c>
      <c r="E29" s="93" t="s">
        <v>275</v>
      </c>
      <c r="F29" s="93" t="s">
        <v>132</v>
      </c>
      <c r="G29" s="93"/>
      <c r="H29" s="208">
        <f t="shared" si="3"/>
        <v>1388</v>
      </c>
      <c r="I29" s="208">
        <f t="shared" si="3"/>
        <v>0</v>
      </c>
      <c r="J29" s="51">
        <f t="shared" si="0"/>
        <v>1388</v>
      </c>
      <c r="K29" s="208">
        <f t="shared" si="3"/>
        <v>1388</v>
      </c>
      <c r="L29" s="208">
        <f t="shared" si="3"/>
        <v>0</v>
      </c>
      <c r="M29" s="100">
        <f t="shared" si="1"/>
        <v>1388</v>
      </c>
    </row>
    <row r="30" spans="2:13" s="10" customFormat="1" ht="30">
      <c r="B30" s="70" t="s">
        <v>136</v>
      </c>
      <c r="C30" s="93" t="s">
        <v>70</v>
      </c>
      <c r="D30" s="93" t="s">
        <v>71</v>
      </c>
      <c r="E30" s="93" t="s">
        <v>275</v>
      </c>
      <c r="F30" s="93" t="s">
        <v>133</v>
      </c>
      <c r="G30" s="93"/>
      <c r="H30" s="208">
        <f t="shared" si="3"/>
        <v>1388</v>
      </c>
      <c r="I30" s="208">
        <f t="shared" si="3"/>
        <v>0</v>
      </c>
      <c r="J30" s="51">
        <f t="shared" si="0"/>
        <v>1388</v>
      </c>
      <c r="K30" s="208">
        <f t="shared" si="3"/>
        <v>1388</v>
      </c>
      <c r="L30" s="208">
        <f t="shared" si="3"/>
        <v>0</v>
      </c>
      <c r="M30" s="100">
        <f t="shared" si="1"/>
        <v>1388</v>
      </c>
    </row>
    <row r="31" spans="2:13" s="10" customFormat="1" ht="15">
      <c r="B31" s="72" t="s">
        <v>120</v>
      </c>
      <c r="C31" s="96" t="s">
        <v>70</v>
      </c>
      <c r="D31" s="96" t="s">
        <v>71</v>
      </c>
      <c r="E31" s="96" t="s">
        <v>275</v>
      </c>
      <c r="F31" s="96" t="s">
        <v>133</v>
      </c>
      <c r="G31" s="96" t="s">
        <v>105</v>
      </c>
      <c r="H31" s="59">
        <f>'[1]вед.прил.10'!H26</f>
        <v>1388</v>
      </c>
      <c r="I31" s="59">
        <f>'[1]вед.прил.10'!I26</f>
        <v>0</v>
      </c>
      <c r="J31" s="53">
        <f t="shared" si="0"/>
        <v>1388</v>
      </c>
      <c r="K31" s="59">
        <f>'[1]вед.прил.10'!K26</f>
        <v>1388</v>
      </c>
      <c r="L31" s="59">
        <f>'[1]вед.прил.10'!L26</f>
        <v>0</v>
      </c>
      <c r="M31" s="101">
        <f t="shared" si="1"/>
        <v>1388</v>
      </c>
    </row>
    <row r="32" spans="2:13" s="10" customFormat="1" ht="28.5">
      <c r="B32" s="91" t="s">
        <v>54</v>
      </c>
      <c r="C32" s="92" t="s">
        <v>70</v>
      </c>
      <c r="D32" s="92" t="s">
        <v>73</v>
      </c>
      <c r="E32" s="92"/>
      <c r="F32" s="92"/>
      <c r="G32" s="92"/>
      <c r="H32" s="55">
        <f>H33+H44</f>
        <v>31169.1</v>
      </c>
      <c r="I32" s="55">
        <f>I33+I44</f>
        <v>0</v>
      </c>
      <c r="J32" s="50">
        <f t="shared" si="0"/>
        <v>31169.1</v>
      </c>
      <c r="K32" s="55">
        <f>K33+K44</f>
        <v>31139.1</v>
      </c>
      <c r="L32" s="55">
        <f>L33+L44</f>
        <v>0</v>
      </c>
      <c r="M32" s="99">
        <f t="shared" si="1"/>
        <v>31139.1</v>
      </c>
    </row>
    <row r="33" spans="2:13" s="10" customFormat="1" ht="30">
      <c r="B33" s="70" t="s">
        <v>40</v>
      </c>
      <c r="C33" s="46" t="s">
        <v>70</v>
      </c>
      <c r="D33" s="46" t="s">
        <v>73</v>
      </c>
      <c r="E33" s="46" t="s">
        <v>273</v>
      </c>
      <c r="F33" s="46"/>
      <c r="G33" s="46"/>
      <c r="H33" s="51">
        <f>H34</f>
        <v>31139.1</v>
      </c>
      <c r="I33" s="51">
        <f>I34</f>
        <v>0</v>
      </c>
      <c r="J33" s="51">
        <f t="shared" si="0"/>
        <v>31139.1</v>
      </c>
      <c r="K33" s="51">
        <f>K34</f>
        <v>31139.1</v>
      </c>
      <c r="L33" s="51">
        <f>L34</f>
        <v>0</v>
      </c>
      <c r="M33" s="100">
        <f t="shared" si="1"/>
        <v>31139.1</v>
      </c>
    </row>
    <row r="34" spans="2:13" s="20" customFormat="1" ht="45">
      <c r="B34" s="75" t="s">
        <v>131</v>
      </c>
      <c r="C34" s="46" t="s">
        <v>70</v>
      </c>
      <c r="D34" s="46" t="s">
        <v>73</v>
      </c>
      <c r="E34" s="46" t="s">
        <v>266</v>
      </c>
      <c r="F34" s="46"/>
      <c r="G34" s="46"/>
      <c r="H34" s="51">
        <f>H36+H38+H41</f>
        <v>31139.1</v>
      </c>
      <c r="I34" s="51">
        <f>I36+I38+I41</f>
        <v>0</v>
      </c>
      <c r="J34" s="51">
        <f t="shared" si="0"/>
        <v>31139.1</v>
      </c>
      <c r="K34" s="51">
        <f>K36+K38+K41</f>
        <v>31139.1</v>
      </c>
      <c r="L34" s="51">
        <f>L36+L38+L41</f>
        <v>0</v>
      </c>
      <c r="M34" s="100">
        <f t="shared" si="1"/>
        <v>31139.1</v>
      </c>
    </row>
    <row r="35" spans="2:13" s="20" customFormat="1" ht="90">
      <c r="B35" s="70" t="s">
        <v>257</v>
      </c>
      <c r="C35" s="102" t="s">
        <v>70</v>
      </c>
      <c r="D35" s="102" t="s">
        <v>73</v>
      </c>
      <c r="E35" s="46" t="s">
        <v>266</v>
      </c>
      <c r="F35" s="102" t="s">
        <v>132</v>
      </c>
      <c r="G35" s="102"/>
      <c r="H35" s="51">
        <f>H36</f>
        <v>26869.2</v>
      </c>
      <c r="I35" s="51">
        <f>I36</f>
        <v>0</v>
      </c>
      <c r="J35" s="51">
        <f t="shared" si="0"/>
        <v>26869.2</v>
      </c>
      <c r="K35" s="51">
        <f>K36</f>
        <v>26869.2</v>
      </c>
      <c r="L35" s="51">
        <f>L36</f>
        <v>0</v>
      </c>
      <c r="M35" s="100">
        <f t="shared" si="1"/>
        <v>26869.2</v>
      </c>
    </row>
    <row r="36" spans="2:13" s="20" customFormat="1" ht="30">
      <c r="B36" s="70" t="s">
        <v>136</v>
      </c>
      <c r="C36" s="46" t="s">
        <v>70</v>
      </c>
      <c r="D36" s="46" t="s">
        <v>73</v>
      </c>
      <c r="E36" s="46" t="s">
        <v>266</v>
      </c>
      <c r="F36" s="46" t="s">
        <v>133</v>
      </c>
      <c r="G36" s="46"/>
      <c r="H36" s="51">
        <f>H37</f>
        <v>26869.2</v>
      </c>
      <c r="I36" s="51">
        <f>I37</f>
        <v>0</v>
      </c>
      <c r="J36" s="51">
        <f t="shared" si="0"/>
        <v>26869.2</v>
      </c>
      <c r="K36" s="51">
        <f>K37</f>
        <v>26869.2</v>
      </c>
      <c r="L36" s="51">
        <f>L37</f>
        <v>0</v>
      </c>
      <c r="M36" s="100">
        <f t="shared" si="1"/>
        <v>26869.2</v>
      </c>
    </row>
    <row r="37" spans="2:13" s="20" customFormat="1" ht="15">
      <c r="B37" s="72" t="s">
        <v>120</v>
      </c>
      <c r="C37" s="47" t="s">
        <v>70</v>
      </c>
      <c r="D37" s="47" t="s">
        <v>73</v>
      </c>
      <c r="E37" s="47" t="s">
        <v>266</v>
      </c>
      <c r="F37" s="47" t="s">
        <v>133</v>
      </c>
      <c r="G37" s="47" t="s">
        <v>105</v>
      </c>
      <c r="H37" s="53">
        <f>'[1]вед.прил.10'!H256</f>
        <v>26869.2</v>
      </c>
      <c r="I37" s="53">
        <f>'[1]вед.прил.10'!I256</f>
        <v>0</v>
      </c>
      <c r="J37" s="53">
        <f t="shared" si="0"/>
        <v>26869.2</v>
      </c>
      <c r="K37" s="53">
        <f>'[1]вед.прил.10'!K256</f>
        <v>26869.2</v>
      </c>
      <c r="L37" s="53">
        <f>'[1]вед.прил.10'!L256</f>
        <v>0</v>
      </c>
      <c r="M37" s="101">
        <f t="shared" si="1"/>
        <v>26869.2</v>
      </c>
    </row>
    <row r="38" spans="2:13" s="10" customFormat="1" ht="30">
      <c r="B38" s="70" t="s">
        <v>134</v>
      </c>
      <c r="C38" s="46" t="s">
        <v>70</v>
      </c>
      <c r="D38" s="46" t="s">
        <v>73</v>
      </c>
      <c r="E38" s="46" t="s">
        <v>266</v>
      </c>
      <c r="F38" s="46" t="s">
        <v>135</v>
      </c>
      <c r="G38" s="46"/>
      <c r="H38" s="51">
        <f>H39</f>
        <v>4229.9</v>
      </c>
      <c r="I38" s="51">
        <f>I39</f>
        <v>0</v>
      </c>
      <c r="J38" s="51">
        <f t="shared" si="0"/>
        <v>4229.9</v>
      </c>
      <c r="K38" s="51">
        <f>K39</f>
        <v>4229.9</v>
      </c>
      <c r="L38" s="51">
        <f>L39</f>
        <v>0</v>
      </c>
      <c r="M38" s="100">
        <f t="shared" si="1"/>
        <v>4229.9</v>
      </c>
    </row>
    <row r="39" spans="2:13" s="10" customFormat="1" ht="30">
      <c r="B39" s="71" t="s">
        <v>138</v>
      </c>
      <c r="C39" s="46" t="s">
        <v>70</v>
      </c>
      <c r="D39" s="46" t="s">
        <v>73</v>
      </c>
      <c r="E39" s="46" t="s">
        <v>266</v>
      </c>
      <c r="F39" s="46" t="s">
        <v>137</v>
      </c>
      <c r="G39" s="46"/>
      <c r="H39" s="51">
        <f>H40</f>
        <v>4229.9</v>
      </c>
      <c r="I39" s="51">
        <f>I40</f>
        <v>0</v>
      </c>
      <c r="J39" s="51">
        <f t="shared" si="0"/>
        <v>4229.9</v>
      </c>
      <c r="K39" s="51">
        <f>K40</f>
        <v>4229.9</v>
      </c>
      <c r="L39" s="51">
        <f>L40</f>
        <v>0</v>
      </c>
      <c r="M39" s="100">
        <f t="shared" si="1"/>
        <v>4229.9</v>
      </c>
    </row>
    <row r="40" spans="2:13" s="10" customFormat="1" ht="15">
      <c r="B40" s="74" t="s">
        <v>120</v>
      </c>
      <c r="C40" s="47" t="s">
        <v>70</v>
      </c>
      <c r="D40" s="47" t="s">
        <v>73</v>
      </c>
      <c r="E40" s="47" t="s">
        <v>266</v>
      </c>
      <c r="F40" s="47" t="s">
        <v>137</v>
      </c>
      <c r="G40" s="47" t="s">
        <v>105</v>
      </c>
      <c r="H40" s="53">
        <f>'[1]вед.прил.10'!H259</f>
        <v>4229.9</v>
      </c>
      <c r="I40" s="53">
        <f>'[1]вед.прил.10'!I259</f>
        <v>0</v>
      </c>
      <c r="J40" s="53">
        <f t="shared" si="0"/>
        <v>4229.9</v>
      </c>
      <c r="K40" s="53">
        <f>'[1]вед.прил.10'!K259</f>
        <v>4229.9</v>
      </c>
      <c r="L40" s="53">
        <f>'[1]вед.прил.10'!L259</f>
        <v>0</v>
      </c>
      <c r="M40" s="101">
        <f t="shared" si="1"/>
        <v>4229.9</v>
      </c>
    </row>
    <row r="41" spans="2:13" s="10" customFormat="1" ht="15">
      <c r="B41" s="71" t="s">
        <v>147</v>
      </c>
      <c r="C41" s="46" t="s">
        <v>70</v>
      </c>
      <c r="D41" s="46" t="s">
        <v>73</v>
      </c>
      <c r="E41" s="46" t="s">
        <v>266</v>
      </c>
      <c r="F41" s="46" t="s">
        <v>146</v>
      </c>
      <c r="G41" s="46"/>
      <c r="H41" s="51">
        <f>H42</f>
        <v>40</v>
      </c>
      <c r="I41" s="51">
        <f>I42</f>
        <v>0</v>
      </c>
      <c r="J41" s="51">
        <f t="shared" si="0"/>
        <v>40</v>
      </c>
      <c r="K41" s="51">
        <f>K42</f>
        <v>40</v>
      </c>
      <c r="L41" s="51">
        <f>L42</f>
        <v>0</v>
      </c>
      <c r="M41" s="100">
        <f t="shared" si="1"/>
        <v>40</v>
      </c>
    </row>
    <row r="42" spans="2:13" s="10" customFormat="1" ht="15">
      <c r="B42" s="71" t="s">
        <v>149</v>
      </c>
      <c r="C42" s="46" t="s">
        <v>70</v>
      </c>
      <c r="D42" s="46" t="s">
        <v>73</v>
      </c>
      <c r="E42" s="46" t="s">
        <v>266</v>
      </c>
      <c r="F42" s="46" t="s">
        <v>148</v>
      </c>
      <c r="G42" s="46"/>
      <c r="H42" s="51">
        <f>H43</f>
        <v>40</v>
      </c>
      <c r="I42" s="51">
        <f>I43</f>
        <v>0</v>
      </c>
      <c r="J42" s="51">
        <f t="shared" si="0"/>
        <v>40</v>
      </c>
      <c r="K42" s="51">
        <f>K43</f>
        <v>40</v>
      </c>
      <c r="L42" s="51">
        <f>L43</f>
        <v>0</v>
      </c>
      <c r="M42" s="100">
        <f t="shared" si="1"/>
        <v>40</v>
      </c>
    </row>
    <row r="43" spans="2:13" s="10" customFormat="1" ht="15">
      <c r="B43" s="72" t="s">
        <v>120</v>
      </c>
      <c r="C43" s="47" t="s">
        <v>70</v>
      </c>
      <c r="D43" s="47" t="s">
        <v>73</v>
      </c>
      <c r="E43" s="47" t="s">
        <v>266</v>
      </c>
      <c r="F43" s="47" t="s">
        <v>148</v>
      </c>
      <c r="G43" s="47" t="s">
        <v>105</v>
      </c>
      <c r="H43" s="53">
        <f>'[1]вед.прил.10'!H262</f>
        <v>40</v>
      </c>
      <c r="I43" s="53">
        <f>'[1]вед.прил.10'!I262</f>
        <v>0</v>
      </c>
      <c r="J43" s="53">
        <f t="shared" si="0"/>
        <v>40</v>
      </c>
      <c r="K43" s="53">
        <f>'[1]вед.прил.10'!K262</f>
        <v>40</v>
      </c>
      <c r="L43" s="53">
        <f>'[1]вед.прил.10'!L262</f>
        <v>0</v>
      </c>
      <c r="M43" s="101">
        <f t="shared" si="1"/>
        <v>40</v>
      </c>
    </row>
    <row r="44" spans="2:13" s="10" customFormat="1" ht="45">
      <c r="B44" s="71" t="s">
        <v>186</v>
      </c>
      <c r="C44" s="46" t="s">
        <v>70</v>
      </c>
      <c r="D44" s="46" t="s">
        <v>73</v>
      </c>
      <c r="E44" s="46" t="s">
        <v>267</v>
      </c>
      <c r="F44" s="46"/>
      <c r="G44" s="46"/>
      <c r="H44" s="51">
        <f>H45</f>
        <v>30</v>
      </c>
      <c r="I44" s="51">
        <f>I45</f>
        <v>0</v>
      </c>
      <c r="J44" s="51">
        <f t="shared" si="0"/>
        <v>30</v>
      </c>
      <c r="K44" s="51">
        <f>K45</f>
        <v>0</v>
      </c>
      <c r="L44" s="51">
        <f>L45</f>
        <v>0</v>
      </c>
      <c r="M44" s="100">
        <f t="shared" si="1"/>
        <v>0</v>
      </c>
    </row>
    <row r="45" spans="2:13" s="10" customFormat="1" ht="45">
      <c r="B45" s="71" t="s">
        <v>399</v>
      </c>
      <c r="C45" s="46" t="s">
        <v>70</v>
      </c>
      <c r="D45" s="46" t="s">
        <v>73</v>
      </c>
      <c r="E45" s="46" t="s">
        <v>400</v>
      </c>
      <c r="F45" s="46"/>
      <c r="G45" s="46"/>
      <c r="H45" s="51">
        <f>H46</f>
        <v>30</v>
      </c>
      <c r="I45" s="51">
        <f>I46</f>
        <v>0</v>
      </c>
      <c r="J45" s="51">
        <f t="shared" si="0"/>
        <v>30</v>
      </c>
      <c r="K45" s="51">
        <f>K46</f>
        <v>0</v>
      </c>
      <c r="L45" s="51">
        <f>L46</f>
        <v>0</v>
      </c>
      <c r="M45" s="100">
        <f t="shared" si="1"/>
        <v>0</v>
      </c>
    </row>
    <row r="46" spans="2:13" s="10" customFormat="1" ht="15">
      <c r="B46" s="71" t="s">
        <v>301</v>
      </c>
      <c r="C46" s="46" t="s">
        <v>70</v>
      </c>
      <c r="D46" s="46" t="s">
        <v>73</v>
      </c>
      <c r="E46" s="46" t="s">
        <v>401</v>
      </c>
      <c r="F46" s="46"/>
      <c r="G46" s="46"/>
      <c r="H46" s="51">
        <f>H47+H50</f>
        <v>30</v>
      </c>
      <c r="I46" s="51">
        <f>I47+I50</f>
        <v>0</v>
      </c>
      <c r="J46" s="51">
        <f t="shared" si="0"/>
        <v>30</v>
      </c>
      <c r="K46" s="51">
        <f>K47+K50</f>
        <v>0</v>
      </c>
      <c r="L46" s="51">
        <f>L47+L50</f>
        <v>0</v>
      </c>
      <c r="M46" s="100">
        <f t="shared" si="1"/>
        <v>0</v>
      </c>
    </row>
    <row r="47" spans="2:13" s="15" customFormat="1" ht="90">
      <c r="B47" s="70" t="s">
        <v>257</v>
      </c>
      <c r="C47" s="102" t="s">
        <v>70</v>
      </c>
      <c r="D47" s="102" t="s">
        <v>73</v>
      </c>
      <c r="E47" s="46" t="s">
        <v>401</v>
      </c>
      <c r="F47" s="102" t="s">
        <v>132</v>
      </c>
      <c r="G47" s="102"/>
      <c r="H47" s="51">
        <f>H48</f>
        <v>10</v>
      </c>
      <c r="I47" s="51">
        <f>I48</f>
        <v>0</v>
      </c>
      <c r="J47" s="51">
        <f t="shared" si="0"/>
        <v>10</v>
      </c>
      <c r="K47" s="51">
        <f>K48</f>
        <v>0</v>
      </c>
      <c r="L47" s="51">
        <f>L48</f>
        <v>0</v>
      </c>
      <c r="M47" s="100">
        <f t="shared" si="1"/>
        <v>0</v>
      </c>
    </row>
    <row r="48" spans="2:13" s="15" customFormat="1" ht="30">
      <c r="B48" s="70" t="s">
        <v>136</v>
      </c>
      <c r="C48" s="46" t="s">
        <v>70</v>
      </c>
      <c r="D48" s="46" t="s">
        <v>73</v>
      </c>
      <c r="E48" s="46" t="s">
        <v>401</v>
      </c>
      <c r="F48" s="46" t="s">
        <v>133</v>
      </c>
      <c r="G48" s="46"/>
      <c r="H48" s="51">
        <f>H49</f>
        <v>10</v>
      </c>
      <c r="I48" s="51">
        <f>I49</f>
        <v>0</v>
      </c>
      <c r="J48" s="51">
        <f t="shared" si="0"/>
        <v>10</v>
      </c>
      <c r="K48" s="51">
        <f>K49</f>
        <v>0</v>
      </c>
      <c r="L48" s="51">
        <f>L49</f>
        <v>0</v>
      </c>
      <c r="M48" s="100">
        <f t="shared" si="1"/>
        <v>0</v>
      </c>
    </row>
    <row r="49" spans="2:13" s="15" customFormat="1" ht="15">
      <c r="B49" s="72" t="s">
        <v>120</v>
      </c>
      <c r="C49" s="47" t="s">
        <v>70</v>
      </c>
      <c r="D49" s="47" t="s">
        <v>73</v>
      </c>
      <c r="E49" s="47" t="s">
        <v>401</v>
      </c>
      <c r="F49" s="47" t="s">
        <v>133</v>
      </c>
      <c r="G49" s="47" t="s">
        <v>105</v>
      </c>
      <c r="H49" s="53">
        <f>'[1]вед.прил.10'!H268</f>
        <v>10</v>
      </c>
      <c r="I49" s="53">
        <f>'[1]вед.прил.10'!I268</f>
        <v>0</v>
      </c>
      <c r="J49" s="53">
        <f t="shared" si="0"/>
        <v>10</v>
      </c>
      <c r="K49" s="53">
        <f>'[1]вед.прил.10'!K268</f>
        <v>0</v>
      </c>
      <c r="L49" s="53">
        <f>'[1]вед.прил.10'!L268</f>
        <v>0</v>
      </c>
      <c r="M49" s="101">
        <f t="shared" si="1"/>
        <v>0</v>
      </c>
    </row>
    <row r="50" spans="2:13" s="15" customFormat="1" ht="30">
      <c r="B50" s="70" t="s">
        <v>134</v>
      </c>
      <c r="C50" s="46" t="s">
        <v>70</v>
      </c>
      <c r="D50" s="46" t="s">
        <v>73</v>
      </c>
      <c r="E50" s="46" t="s">
        <v>401</v>
      </c>
      <c r="F50" s="46" t="s">
        <v>135</v>
      </c>
      <c r="G50" s="46"/>
      <c r="H50" s="51">
        <f>H51</f>
        <v>20</v>
      </c>
      <c r="I50" s="51">
        <f>I51</f>
        <v>0</v>
      </c>
      <c r="J50" s="51">
        <f t="shared" si="0"/>
        <v>20</v>
      </c>
      <c r="K50" s="51">
        <f>K51</f>
        <v>0</v>
      </c>
      <c r="L50" s="51">
        <f>L51</f>
        <v>0</v>
      </c>
      <c r="M50" s="100">
        <f t="shared" si="1"/>
        <v>0</v>
      </c>
    </row>
    <row r="51" spans="2:13" s="15" customFormat="1" ht="30">
      <c r="B51" s="71" t="s">
        <v>138</v>
      </c>
      <c r="C51" s="46" t="s">
        <v>70</v>
      </c>
      <c r="D51" s="46" t="s">
        <v>73</v>
      </c>
      <c r="E51" s="46" t="s">
        <v>401</v>
      </c>
      <c r="F51" s="46" t="s">
        <v>137</v>
      </c>
      <c r="G51" s="46"/>
      <c r="H51" s="51">
        <f>H52</f>
        <v>20</v>
      </c>
      <c r="I51" s="51">
        <f>I52</f>
        <v>0</v>
      </c>
      <c r="J51" s="51">
        <f t="shared" si="0"/>
        <v>20</v>
      </c>
      <c r="K51" s="51">
        <f>K52</f>
        <v>0</v>
      </c>
      <c r="L51" s="51">
        <f>L52</f>
        <v>0</v>
      </c>
      <c r="M51" s="100">
        <f t="shared" si="1"/>
        <v>0</v>
      </c>
    </row>
    <row r="52" spans="2:13" s="15" customFormat="1" ht="15">
      <c r="B52" s="74" t="s">
        <v>120</v>
      </c>
      <c r="C52" s="47" t="s">
        <v>70</v>
      </c>
      <c r="D52" s="47" t="s">
        <v>73</v>
      </c>
      <c r="E52" s="47" t="s">
        <v>401</v>
      </c>
      <c r="F52" s="47" t="s">
        <v>137</v>
      </c>
      <c r="G52" s="47" t="s">
        <v>105</v>
      </c>
      <c r="H52" s="53">
        <f>'[1]вед.прил.10'!H271</f>
        <v>20</v>
      </c>
      <c r="I52" s="53">
        <f>'[1]вед.прил.10'!I271</f>
        <v>0</v>
      </c>
      <c r="J52" s="53">
        <f t="shared" si="0"/>
        <v>20</v>
      </c>
      <c r="K52" s="53">
        <f>'[1]вед.прил.10'!K271</f>
        <v>0</v>
      </c>
      <c r="L52" s="53">
        <f>'[1]вед.прил.10'!L271</f>
        <v>0</v>
      </c>
      <c r="M52" s="101">
        <f t="shared" si="1"/>
        <v>0</v>
      </c>
    </row>
    <row r="53" spans="2:13" s="15" customFormat="1" ht="14.25">
      <c r="B53" s="73" t="s">
        <v>436</v>
      </c>
      <c r="C53" s="48" t="s">
        <v>70</v>
      </c>
      <c r="D53" s="48" t="s">
        <v>75</v>
      </c>
      <c r="E53" s="48"/>
      <c r="F53" s="48"/>
      <c r="G53" s="48"/>
      <c r="H53" s="50">
        <f aca="true" t="shared" si="4" ref="H53:L57">H54</f>
        <v>27</v>
      </c>
      <c r="I53" s="50">
        <f t="shared" si="4"/>
        <v>0</v>
      </c>
      <c r="J53" s="50">
        <f t="shared" si="0"/>
        <v>27</v>
      </c>
      <c r="K53" s="50">
        <f t="shared" si="4"/>
        <v>43</v>
      </c>
      <c r="L53" s="50">
        <f t="shared" si="4"/>
        <v>0</v>
      </c>
      <c r="M53" s="99">
        <f t="shared" si="1"/>
        <v>43</v>
      </c>
    </row>
    <row r="54" spans="2:13" s="15" customFormat="1" ht="30">
      <c r="B54" s="71" t="s">
        <v>40</v>
      </c>
      <c r="C54" s="46" t="s">
        <v>70</v>
      </c>
      <c r="D54" s="46" t="s">
        <v>75</v>
      </c>
      <c r="E54" s="46" t="s">
        <v>273</v>
      </c>
      <c r="F54" s="46"/>
      <c r="G54" s="46"/>
      <c r="H54" s="51">
        <f t="shared" si="4"/>
        <v>27</v>
      </c>
      <c r="I54" s="51">
        <f t="shared" si="4"/>
        <v>0</v>
      </c>
      <c r="J54" s="51">
        <f t="shared" si="0"/>
        <v>27</v>
      </c>
      <c r="K54" s="51">
        <f t="shared" si="4"/>
        <v>43</v>
      </c>
      <c r="L54" s="51">
        <f t="shared" si="4"/>
        <v>0</v>
      </c>
      <c r="M54" s="100">
        <f t="shared" si="1"/>
        <v>43</v>
      </c>
    </row>
    <row r="55" spans="2:13" s="15" customFormat="1" ht="90">
      <c r="B55" s="70" t="s">
        <v>8</v>
      </c>
      <c r="C55" s="46" t="s">
        <v>70</v>
      </c>
      <c r="D55" s="46" t="s">
        <v>75</v>
      </c>
      <c r="E55" s="46" t="s">
        <v>9</v>
      </c>
      <c r="F55" s="46"/>
      <c r="G55" s="46"/>
      <c r="H55" s="51">
        <f t="shared" si="4"/>
        <v>27</v>
      </c>
      <c r="I55" s="51">
        <f t="shared" si="4"/>
        <v>0</v>
      </c>
      <c r="J55" s="51">
        <f t="shared" si="0"/>
        <v>27</v>
      </c>
      <c r="K55" s="51">
        <f t="shared" si="4"/>
        <v>43</v>
      </c>
      <c r="L55" s="51">
        <f t="shared" si="4"/>
        <v>0</v>
      </c>
      <c r="M55" s="100">
        <f t="shared" si="1"/>
        <v>43</v>
      </c>
    </row>
    <row r="56" spans="2:13" s="15" customFormat="1" ht="30">
      <c r="B56" s="70" t="s">
        <v>134</v>
      </c>
      <c r="C56" s="46" t="s">
        <v>70</v>
      </c>
      <c r="D56" s="46" t="s">
        <v>75</v>
      </c>
      <c r="E56" s="46" t="s">
        <v>9</v>
      </c>
      <c r="F56" s="46" t="s">
        <v>135</v>
      </c>
      <c r="G56" s="46"/>
      <c r="H56" s="51">
        <f t="shared" si="4"/>
        <v>27</v>
      </c>
      <c r="I56" s="51">
        <f t="shared" si="4"/>
        <v>0</v>
      </c>
      <c r="J56" s="51">
        <f t="shared" si="0"/>
        <v>27</v>
      </c>
      <c r="K56" s="51">
        <f t="shared" si="4"/>
        <v>43</v>
      </c>
      <c r="L56" s="51">
        <f t="shared" si="4"/>
        <v>0</v>
      </c>
      <c r="M56" s="100">
        <f t="shared" si="1"/>
        <v>43</v>
      </c>
    </row>
    <row r="57" spans="2:13" s="15" customFormat="1" ht="30">
      <c r="B57" s="71" t="s">
        <v>138</v>
      </c>
      <c r="C57" s="46" t="s">
        <v>70</v>
      </c>
      <c r="D57" s="46" t="s">
        <v>75</v>
      </c>
      <c r="E57" s="46" t="s">
        <v>9</v>
      </c>
      <c r="F57" s="46" t="s">
        <v>137</v>
      </c>
      <c r="G57" s="46"/>
      <c r="H57" s="51">
        <f t="shared" si="4"/>
        <v>27</v>
      </c>
      <c r="I57" s="51">
        <f t="shared" si="4"/>
        <v>0</v>
      </c>
      <c r="J57" s="51">
        <f t="shared" si="0"/>
        <v>27</v>
      </c>
      <c r="K57" s="51">
        <f t="shared" si="4"/>
        <v>43</v>
      </c>
      <c r="L57" s="51">
        <f t="shared" si="4"/>
        <v>0</v>
      </c>
      <c r="M57" s="100">
        <f t="shared" si="1"/>
        <v>43</v>
      </c>
    </row>
    <row r="58" spans="2:13" s="15" customFormat="1" ht="15">
      <c r="B58" s="74" t="s">
        <v>121</v>
      </c>
      <c r="C58" s="47" t="s">
        <v>70</v>
      </c>
      <c r="D58" s="47" t="s">
        <v>75</v>
      </c>
      <c r="E58" s="47" t="s">
        <v>9</v>
      </c>
      <c r="F58" s="47" t="s">
        <v>137</v>
      </c>
      <c r="G58" s="47" t="s">
        <v>106</v>
      </c>
      <c r="H58" s="53">
        <f>'[1]вед.прил.10'!H277</f>
        <v>27</v>
      </c>
      <c r="I58" s="53">
        <f>'[1]вед.прил.10'!I277</f>
        <v>0</v>
      </c>
      <c r="J58" s="53">
        <f t="shared" si="0"/>
        <v>27</v>
      </c>
      <c r="K58" s="53">
        <f>'[1]вед.прил.10'!K277</f>
        <v>43</v>
      </c>
      <c r="L58" s="53">
        <f>'[1]вед.прил.10'!L277</f>
        <v>0</v>
      </c>
      <c r="M58" s="101">
        <f t="shared" si="1"/>
        <v>43</v>
      </c>
    </row>
    <row r="59" spans="2:13" s="16" customFormat="1" ht="57">
      <c r="B59" s="73" t="s">
        <v>237</v>
      </c>
      <c r="C59" s="48" t="s">
        <v>70</v>
      </c>
      <c r="D59" s="48" t="s">
        <v>78</v>
      </c>
      <c r="E59" s="48"/>
      <c r="F59" s="48"/>
      <c r="G59" s="48"/>
      <c r="H59" s="50">
        <f>H60</f>
        <v>6254.2</v>
      </c>
      <c r="I59" s="50">
        <f>I60</f>
        <v>0</v>
      </c>
      <c r="J59" s="50">
        <f t="shared" si="0"/>
        <v>6254.2</v>
      </c>
      <c r="K59" s="50">
        <f>K60</f>
        <v>6254.2</v>
      </c>
      <c r="L59" s="50">
        <f>L60</f>
        <v>0</v>
      </c>
      <c r="M59" s="99">
        <f t="shared" si="1"/>
        <v>6254.2</v>
      </c>
    </row>
    <row r="60" spans="2:13" s="16" customFormat="1" ht="30">
      <c r="B60" s="70" t="s">
        <v>40</v>
      </c>
      <c r="C60" s="46" t="s">
        <v>70</v>
      </c>
      <c r="D60" s="46" t="s">
        <v>78</v>
      </c>
      <c r="E60" s="46" t="s">
        <v>273</v>
      </c>
      <c r="F60" s="46"/>
      <c r="G60" s="46"/>
      <c r="H60" s="51">
        <f>H61</f>
        <v>6254.2</v>
      </c>
      <c r="I60" s="51">
        <f>I61</f>
        <v>0</v>
      </c>
      <c r="J60" s="51">
        <f t="shared" si="0"/>
        <v>6254.2</v>
      </c>
      <c r="K60" s="51">
        <f>K61</f>
        <v>6254.2</v>
      </c>
      <c r="L60" s="51">
        <f>L61</f>
        <v>0</v>
      </c>
      <c r="M60" s="100">
        <f t="shared" si="1"/>
        <v>6254.2</v>
      </c>
    </row>
    <row r="61" spans="2:13" s="16" customFormat="1" ht="45">
      <c r="B61" s="75" t="s">
        <v>131</v>
      </c>
      <c r="C61" s="46" t="s">
        <v>70</v>
      </c>
      <c r="D61" s="46" t="s">
        <v>78</v>
      </c>
      <c r="E61" s="46" t="s">
        <v>274</v>
      </c>
      <c r="F61" s="46"/>
      <c r="G61" s="46"/>
      <c r="H61" s="51">
        <f>H62+H65+H68</f>
        <v>6254.2</v>
      </c>
      <c r="I61" s="51">
        <f>I62+I65+I68</f>
        <v>0</v>
      </c>
      <c r="J61" s="51">
        <f t="shared" si="0"/>
        <v>6254.2</v>
      </c>
      <c r="K61" s="51">
        <f>K62+K65+K68</f>
        <v>6254.2</v>
      </c>
      <c r="L61" s="51">
        <f>L62+L65+L68</f>
        <v>0</v>
      </c>
      <c r="M61" s="100">
        <f t="shared" si="1"/>
        <v>6254.2</v>
      </c>
    </row>
    <row r="62" spans="2:13" s="16" customFormat="1" ht="90">
      <c r="B62" s="70" t="s">
        <v>257</v>
      </c>
      <c r="C62" s="46" t="s">
        <v>70</v>
      </c>
      <c r="D62" s="46" t="s">
        <v>78</v>
      </c>
      <c r="E62" s="46" t="s">
        <v>274</v>
      </c>
      <c r="F62" s="46" t="s">
        <v>132</v>
      </c>
      <c r="G62" s="46"/>
      <c r="H62" s="51">
        <f>H63</f>
        <v>5920.4</v>
      </c>
      <c r="I62" s="51">
        <f>I63</f>
        <v>0</v>
      </c>
      <c r="J62" s="51">
        <f t="shared" si="0"/>
        <v>5920.4</v>
      </c>
      <c r="K62" s="51">
        <f>K63</f>
        <v>5920.4</v>
      </c>
      <c r="L62" s="51">
        <f>L63</f>
        <v>0</v>
      </c>
      <c r="M62" s="100">
        <f t="shared" si="1"/>
        <v>5920.4</v>
      </c>
    </row>
    <row r="63" spans="2:13" s="16" customFormat="1" ht="30">
      <c r="B63" s="70" t="s">
        <v>136</v>
      </c>
      <c r="C63" s="46" t="s">
        <v>70</v>
      </c>
      <c r="D63" s="46" t="s">
        <v>78</v>
      </c>
      <c r="E63" s="46" t="s">
        <v>274</v>
      </c>
      <c r="F63" s="46" t="s">
        <v>133</v>
      </c>
      <c r="G63" s="46"/>
      <c r="H63" s="51">
        <f>H64</f>
        <v>5920.4</v>
      </c>
      <c r="I63" s="51">
        <f>I64</f>
        <v>0</v>
      </c>
      <c r="J63" s="51">
        <f t="shared" si="0"/>
        <v>5920.4</v>
      </c>
      <c r="K63" s="51">
        <f>K64</f>
        <v>5920.4</v>
      </c>
      <c r="L63" s="51">
        <f>L64</f>
        <v>0</v>
      </c>
      <c r="M63" s="100">
        <f t="shared" si="1"/>
        <v>5920.4</v>
      </c>
    </row>
    <row r="64" spans="2:13" s="16" customFormat="1" ht="15">
      <c r="B64" s="72" t="s">
        <v>120</v>
      </c>
      <c r="C64" s="47" t="s">
        <v>70</v>
      </c>
      <c r="D64" s="47" t="s">
        <v>78</v>
      </c>
      <c r="E64" s="47" t="s">
        <v>274</v>
      </c>
      <c r="F64" s="47" t="s">
        <v>133</v>
      </c>
      <c r="G64" s="47" t="s">
        <v>105</v>
      </c>
      <c r="H64" s="53">
        <f>'[1]вед.прил.10'!H46+'[1]вед.прил.10'!H653</f>
        <v>5920.4</v>
      </c>
      <c r="I64" s="53">
        <f>'[1]вед.прил.10'!I46+'[1]вед.прил.10'!I653</f>
        <v>0</v>
      </c>
      <c r="J64" s="53">
        <f t="shared" si="0"/>
        <v>5920.4</v>
      </c>
      <c r="K64" s="53">
        <f>'[1]вед.прил.10'!K46+'[1]вед.прил.10'!K653</f>
        <v>5920.4</v>
      </c>
      <c r="L64" s="53">
        <f>'[1]вед.прил.10'!L46+'[1]вед.прил.10'!L653</f>
        <v>0</v>
      </c>
      <c r="M64" s="101">
        <f t="shared" si="1"/>
        <v>5920.4</v>
      </c>
    </row>
    <row r="65" spans="2:13" s="21" customFormat="1" ht="30">
      <c r="B65" s="71" t="s">
        <v>134</v>
      </c>
      <c r="C65" s="46" t="s">
        <v>70</v>
      </c>
      <c r="D65" s="46" t="s">
        <v>78</v>
      </c>
      <c r="E65" s="46" t="s">
        <v>274</v>
      </c>
      <c r="F65" s="46" t="s">
        <v>135</v>
      </c>
      <c r="G65" s="46"/>
      <c r="H65" s="51">
        <f>H66</f>
        <v>330.3</v>
      </c>
      <c r="I65" s="51">
        <f>I66</f>
        <v>0</v>
      </c>
      <c r="J65" s="51">
        <f t="shared" si="0"/>
        <v>330.3</v>
      </c>
      <c r="K65" s="51">
        <f>K66</f>
        <v>330.3</v>
      </c>
      <c r="L65" s="51">
        <f>L66</f>
        <v>0</v>
      </c>
      <c r="M65" s="100">
        <f t="shared" si="1"/>
        <v>330.3</v>
      </c>
    </row>
    <row r="66" spans="2:13" ht="30">
      <c r="B66" s="71" t="s">
        <v>138</v>
      </c>
      <c r="C66" s="46" t="s">
        <v>70</v>
      </c>
      <c r="D66" s="46" t="s">
        <v>78</v>
      </c>
      <c r="E66" s="46" t="s">
        <v>274</v>
      </c>
      <c r="F66" s="46" t="s">
        <v>137</v>
      </c>
      <c r="G66" s="46"/>
      <c r="H66" s="51">
        <f>H67</f>
        <v>330.3</v>
      </c>
      <c r="I66" s="51">
        <f>I67</f>
        <v>0</v>
      </c>
      <c r="J66" s="51">
        <f t="shared" si="0"/>
        <v>330.3</v>
      </c>
      <c r="K66" s="51">
        <f>K67</f>
        <v>330.3</v>
      </c>
      <c r="L66" s="51">
        <f>L67</f>
        <v>0</v>
      </c>
      <c r="M66" s="100">
        <f t="shared" si="1"/>
        <v>330.3</v>
      </c>
    </row>
    <row r="67" spans="2:13" ht="15">
      <c r="B67" s="72" t="s">
        <v>120</v>
      </c>
      <c r="C67" s="47" t="s">
        <v>70</v>
      </c>
      <c r="D67" s="47" t="s">
        <v>78</v>
      </c>
      <c r="E67" s="47" t="s">
        <v>274</v>
      </c>
      <c r="F67" s="47" t="s">
        <v>137</v>
      </c>
      <c r="G67" s="47" t="s">
        <v>105</v>
      </c>
      <c r="H67" s="53">
        <f>'[1]вед.прил.10'!H656+'[1]вед.прил.10'!H49</f>
        <v>330.3</v>
      </c>
      <c r="I67" s="53">
        <f>'[1]вед.прил.10'!I656+'[1]вед.прил.10'!I49</f>
        <v>0</v>
      </c>
      <c r="J67" s="53">
        <f t="shared" si="0"/>
        <v>330.3</v>
      </c>
      <c r="K67" s="53">
        <f>'[1]вед.прил.10'!K656+'[1]вед.прил.10'!K49</f>
        <v>330.3</v>
      </c>
      <c r="L67" s="53">
        <f>'[1]вед.прил.10'!L656+'[1]вед.прил.10'!L49</f>
        <v>0</v>
      </c>
      <c r="M67" s="101">
        <f t="shared" si="1"/>
        <v>330.3</v>
      </c>
    </row>
    <row r="68" spans="2:13" ht="15">
      <c r="B68" s="71" t="s">
        <v>147</v>
      </c>
      <c r="C68" s="46" t="s">
        <v>70</v>
      </c>
      <c r="D68" s="46" t="s">
        <v>78</v>
      </c>
      <c r="E68" s="46" t="s">
        <v>274</v>
      </c>
      <c r="F68" s="46" t="s">
        <v>146</v>
      </c>
      <c r="G68" s="46"/>
      <c r="H68" s="51">
        <f>H69</f>
        <v>3.5</v>
      </c>
      <c r="I68" s="51">
        <f>I69</f>
        <v>0</v>
      </c>
      <c r="J68" s="51">
        <f t="shared" si="0"/>
        <v>3.5</v>
      </c>
      <c r="K68" s="51">
        <f>K69</f>
        <v>3.5</v>
      </c>
      <c r="L68" s="51">
        <f>L69</f>
        <v>0</v>
      </c>
      <c r="M68" s="100">
        <f t="shared" si="1"/>
        <v>3.5</v>
      </c>
    </row>
    <row r="69" spans="2:13" ht="15">
      <c r="B69" s="71" t="s">
        <v>149</v>
      </c>
      <c r="C69" s="46" t="s">
        <v>70</v>
      </c>
      <c r="D69" s="46" t="s">
        <v>78</v>
      </c>
      <c r="E69" s="46" t="s">
        <v>274</v>
      </c>
      <c r="F69" s="46" t="s">
        <v>148</v>
      </c>
      <c r="G69" s="46"/>
      <c r="H69" s="51">
        <f>H70</f>
        <v>3.5</v>
      </c>
      <c r="I69" s="51">
        <f>I70</f>
        <v>0</v>
      </c>
      <c r="J69" s="51">
        <f t="shared" si="0"/>
        <v>3.5</v>
      </c>
      <c r="K69" s="51">
        <f>K70</f>
        <v>3.5</v>
      </c>
      <c r="L69" s="51">
        <f>L70</f>
        <v>0</v>
      </c>
      <c r="M69" s="100">
        <f t="shared" si="1"/>
        <v>3.5</v>
      </c>
    </row>
    <row r="70" spans="2:13" ht="15">
      <c r="B70" s="72" t="s">
        <v>120</v>
      </c>
      <c r="C70" s="47" t="s">
        <v>70</v>
      </c>
      <c r="D70" s="47" t="s">
        <v>78</v>
      </c>
      <c r="E70" s="47" t="s">
        <v>274</v>
      </c>
      <c r="F70" s="47" t="s">
        <v>148</v>
      </c>
      <c r="G70" s="47" t="s">
        <v>105</v>
      </c>
      <c r="H70" s="53">
        <f>'[1]вед.прил.10'!H659+'[1]вед.прил.10'!H52</f>
        <v>3.5</v>
      </c>
      <c r="I70" s="53">
        <f>'[1]вед.прил.10'!I659+'[1]вед.прил.10'!I52</f>
        <v>0</v>
      </c>
      <c r="J70" s="53">
        <f t="shared" si="0"/>
        <v>3.5</v>
      </c>
      <c r="K70" s="53">
        <f>'[1]вед.прил.10'!K659+'[1]вед.прил.10'!K52</f>
        <v>3.5</v>
      </c>
      <c r="L70" s="53">
        <f>'[1]вед.прил.10'!L659+'[1]вед.прил.10'!L52</f>
        <v>0</v>
      </c>
      <c r="M70" s="101">
        <f t="shared" si="1"/>
        <v>3.5</v>
      </c>
    </row>
    <row r="71" spans="2:13" ht="14.25">
      <c r="B71" s="76" t="s">
        <v>55</v>
      </c>
      <c r="C71" s="48" t="s">
        <v>70</v>
      </c>
      <c r="D71" s="48" t="s">
        <v>88</v>
      </c>
      <c r="E71" s="48"/>
      <c r="F71" s="48"/>
      <c r="G71" s="48"/>
      <c r="H71" s="50">
        <f aca="true" t="shared" si="5" ref="H71:L75">H72</f>
        <v>100</v>
      </c>
      <c r="I71" s="50">
        <f t="shared" si="5"/>
        <v>0</v>
      </c>
      <c r="J71" s="50">
        <f t="shared" si="0"/>
        <v>100</v>
      </c>
      <c r="K71" s="50">
        <f t="shared" si="5"/>
        <v>100</v>
      </c>
      <c r="L71" s="50">
        <f t="shared" si="5"/>
        <v>0</v>
      </c>
      <c r="M71" s="99">
        <f t="shared" si="1"/>
        <v>100</v>
      </c>
    </row>
    <row r="72" spans="2:13" ht="30">
      <c r="B72" s="71" t="s">
        <v>40</v>
      </c>
      <c r="C72" s="46" t="s">
        <v>70</v>
      </c>
      <c r="D72" s="46" t="s">
        <v>88</v>
      </c>
      <c r="E72" s="46" t="s">
        <v>273</v>
      </c>
      <c r="F72" s="46"/>
      <c r="G72" s="46"/>
      <c r="H72" s="51">
        <f t="shared" si="5"/>
        <v>100</v>
      </c>
      <c r="I72" s="51">
        <f t="shared" si="5"/>
        <v>0</v>
      </c>
      <c r="J72" s="51">
        <f aca="true" t="shared" si="6" ref="J72:J135">H72+I72</f>
        <v>100</v>
      </c>
      <c r="K72" s="51">
        <f t="shared" si="5"/>
        <v>100</v>
      </c>
      <c r="L72" s="51">
        <f t="shared" si="5"/>
        <v>0</v>
      </c>
      <c r="M72" s="100">
        <f aca="true" t="shared" si="7" ref="M72:M135">K72+L72</f>
        <v>100</v>
      </c>
    </row>
    <row r="73" spans="2:13" ht="45">
      <c r="B73" s="71" t="s">
        <v>252</v>
      </c>
      <c r="C73" s="46" t="s">
        <v>70</v>
      </c>
      <c r="D73" s="46" t="s">
        <v>88</v>
      </c>
      <c r="E73" s="46" t="s">
        <v>397</v>
      </c>
      <c r="F73" s="46"/>
      <c r="G73" s="46"/>
      <c r="H73" s="51">
        <f t="shared" si="5"/>
        <v>100</v>
      </c>
      <c r="I73" s="51">
        <f t="shared" si="5"/>
        <v>0</v>
      </c>
      <c r="J73" s="51">
        <f t="shared" si="6"/>
        <v>100</v>
      </c>
      <c r="K73" s="51">
        <f t="shared" si="5"/>
        <v>100</v>
      </c>
      <c r="L73" s="51">
        <f t="shared" si="5"/>
        <v>0</v>
      </c>
      <c r="M73" s="100">
        <f t="shared" si="7"/>
        <v>100</v>
      </c>
    </row>
    <row r="74" spans="2:13" ht="15">
      <c r="B74" s="70" t="s">
        <v>147</v>
      </c>
      <c r="C74" s="46" t="s">
        <v>70</v>
      </c>
      <c r="D74" s="46" t="s">
        <v>88</v>
      </c>
      <c r="E74" s="46" t="s">
        <v>397</v>
      </c>
      <c r="F74" s="46" t="s">
        <v>146</v>
      </c>
      <c r="G74" s="46"/>
      <c r="H74" s="51">
        <f t="shared" si="5"/>
        <v>100</v>
      </c>
      <c r="I74" s="51">
        <f t="shared" si="5"/>
        <v>0</v>
      </c>
      <c r="J74" s="51">
        <f t="shared" si="6"/>
        <v>100</v>
      </c>
      <c r="K74" s="51">
        <f t="shared" si="5"/>
        <v>100</v>
      </c>
      <c r="L74" s="51">
        <f t="shared" si="5"/>
        <v>0</v>
      </c>
      <c r="M74" s="100">
        <f t="shared" si="7"/>
        <v>100</v>
      </c>
    </row>
    <row r="75" spans="2:13" ht="15">
      <c r="B75" s="71" t="s">
        <v>419</v>
      </c>
      <c r="C75" s="46" t="s">
        <v>70</v>
      </c>
      <c r="D75" s="46" t="s">
        <v>88</v>
      </c>
      <c r="E75" s="46" t="s">
        <v>397</v>
      </c>
      <c r="F75" s="46" t="s">
        <v>418</v>
      </c>
      <c r="G75" s="46"/>
      <c r="H75" s="51">
        <f t="shared" si="5"/>
        <v>100</v>
      </c>
      <c r="I75" s="51">
        <f t="shared" si="5"/>
        <v>0</v>
      </c>
      <c r="J75" s="51">
        <f t="shared" si="6"/>
        <v>100</v>
      </c>
      <c r="K75" s="51">
        <f t="shared" si="5"/>
        <v>100</v>
      </c>
      <c r="L75" s="51">
        <f t="shared" si="5"/>
        <v>0</v>
      </c>
      <c r="M75" s="100">
        <f t="shared" si="7"/>
        <v>100</v>
      </c>
    </row>
    <row r="76" spans="2:13" ht="15">
      <c r="B76" s="74" t="s">
        <v>120</v>
      </c>
      <c r="C76" s="47" t="s">
        <v>70</v>
      </c>
      <c r="D76" s="47" t="s">
        <v>88</v>
      </c>
      <c r="E76" s="47" t="s">
        <v>397</v>
      </c>
      <c r="F76" s="47" t="s">
        <v>418</v>
      </c>
      <c r="G76" s="47" t="s">
        <v>105</v>
      </c>
      <c r="H76" s="53">
        <f>'[1]вед.прил.10'!H283</f>
        <v>100</v>
      </c>
      <c r="I76" s="53">
        <f>'[1]вед.прил.10'!I283</f>
        <v>0</v>
      </c>
      <c r="J76" s="53">
        <f t="shared" si="6"/>
        <v>100</v>
      </c>
      <c r="K76" s="53">
        <f>'[1]вед.прил.10'!K283</f>
        <v>100</v>
      </c>
      <c r="L76" s="53">
        <f>'[1]вед.прил.10'!L283</f>
        <v>0</v>
      </c>
      <c r="M76" s="101">
        <f t="shared" si="7"/>
        <v>100</v>
      </c>
    </row>
    <row r="77" spans="2:13" s="9" customFormat="1" ht="28.5">
      <c r="B77" s="91" t="s">
        <v>56</v>
      </c>
      <c r="C77" s="48" t="s">
        <v>70</v>
      </c>
      <c r="D77" s="48" t="s">
        <v>112</v>
      </c>
      <c r="E77" s="48"/>
      <c r="F77" s="48"/>
      <c r="G77" s="48"/>
      <c r="H77" s="50">
        <f>H78+H128+H150+H134</f>
        <v>12525.800000000001</v>
      </c>
      <c r="I77" s="50">
        <f>I78+I128+I150+I134</f>
        <v>0</v>
      </c>
      <c r="J77" s="50">
        <f t="shared" si="6"/>
        <v>12525.800000000001</v>
      </c>
      <c r="K77" s="50">
        <f>K78+K128+K150+K134</f>
        <v>12402.800000000001</v>
      </c>
      <c r="L77" s="50">
        <f>L78+L128+L150+L134</f>
        <v>0</v>
      </c>
      <c r="M77" s="99">
        <f t="shared" si="7"/>
        <v>12402.800000000001</v>
      </c>
    </row>
    <row r="78" spans="2:13" ht="30">
      <c r="B78" s="70" t="s">
        <v>40</v>
      </c>
      <c r="C78" s="46" t="s">
        <v>70</v>
      </c>
      <c r="D78" s="46" t="s">
        <v>112</v>
      </c>
      <c r="E78" s="46" t="s">
        <v>268</v>
      </c>
      <c r="F78" s="46"/>
      <c r="G78" s="46"/>
      <c r="H78" s="51">
        <f>H79+H86+H93+H100+H110+H121+H117</f>
        <v>12207.800000000001</v>
      </c>
      <c r="I78" s="51">
        <f>I79+I86+I93+I100+I110+I121+I117</f>
        <v>0</v>
      </c>
      <c r="J78" s="51">
        <f t="shared" si="6"/>
        <v>12207.800000000001</v>
      </c>
      <c r="K78" s="51">
        <f>K79+K86+K93+K100+K110+K121+K117</f>
        <v>12207.800000000001</v>
      </c>
      <c r="L78" s="51">
        <f>L79+L86+L93+L100+L110+L121+L117</f>
        <v>0</v>
      </c>
      <c r="M78" s="100">
        <f t="shared" si="7"/>
        <v>12207.800000000001</v>
      </c>
    </row>
    <row r="79" spans="2:13" s="9" customFormat="1" ht="120">
      <c r="B79" s="78" t="s">
        <v>50</v>
      </c>
      <c r="C79" s="46" t="s">
        <v>70</v>
      </c>
      <c r="D79" s="46" t="s">
        <v>112</v>
      </c>
      <c r="E79" s="46" t="s">
        <v>269</v>
      </c>
      <c r="F79" s="46"/>
      <c r="G79" s="46"/>
      <c r="H79" s="51">
        <f>H81+H83</f>
        <v>327.7</v>
      </c>
      <c r="I79" s="51">
        <f>I81+I83</f>
        <v>0</v>
      </c>
      <c r="J79" s="51">
        <f t="shared" si="6"/>
        <v>327.7</v>
      </c>
      <c r="K79" s="51">
        <f>K81+K83</f>
        <v>327.7</v>
      </c>
      <c r="L79" s="51">
        <f>L81+L83</f>
        <v>0</v>
      </c>
      <c r="M79" s="100">
        <f t="shared" si="7"/>
        <v>327.7</v>
      </c>
    </row>
    <row r="80" spans="2:13" s="9" customFormat="1" ht="90">
      <c r="B80" s="70" t="s">
        <v>257</v>
      </c>
      <c r="C80" s="102" t="s">
        <v>70</v>
      </c>
      <c r="D80" s="102" t="s">
        <v>112</v>
      </c>
      <c r="E80" s="46" t="s">
        <v>269</v>
      </c>
      <c r="F80" s="102" t="s">
        <v>132</v>
      </c>
      <c r="G80" s="102"/>
      <c r="H80" s="51">
        <f>H81</f>
        <v>260.4</v>
      </c>
      <c r="I80" s="51">
        <f>I81</f>
        <v>0</v>
      </c>
      <c r="J80" s="51">
        <f t="shared" si="6"/>
        <v>260.4</v>
      </c>
      <c r="K80" s="51">
        <f>K81</f>
        <v>260.4</v>
      </c>
      <c r="L80" s="51">
        <f>L81</f>
        <v>0</v>
      </c>
      <c r="M80" s="100">
        <f t="shared" si="7"/>
        <v>260.4</v>
      </c>
    </row>
    <row r="81" spans="2:13" s="9" customFormat="1" ht="30">
      <c r="B81" s="70" t="s">
        <v>136</v>
      </c>
      <c r="C81" s="46" t="s">
        <v>70</v>
      </c>
      <c r="D81" s="46" t="s">
        <v>112</v>
      </c>
      <c r="E81" s="46" t="s">
        <v>269</v>
      </c>
      <c r="F81" s="46" t="s">
        <v>133</v>
      </c>
      <c r="G81" s="46"/>
      <c r="H81" s="51">
        <f>H82</f>
        <v>260.4</v>
      </c>
      <c r="I81" s="51">
        <f>I82</f>
        <v>0</v>
      </c>
      <c r="J81" s="51">
        <f t="shared" si="6"/>
        <v>260.4</v>
      </c>
      <c r="K81" s="51">
        <f>K82</f>
        <v>260.4</v>
      </c>
      <c r="L81" s="51">
        <f>L82</f>
        <v>0</v>
      </c>
      <c r="M81" s="100">
        <f t="shared" si="7"/>
        <v>260.4</v>
      </c>
    </row>
    <row r="82" spans="2:13" s="17" customFormat="1" ht="15">
      <c r="B82" s="72" t="s">
        <v>121</v>
      </c>
      <c r="C82" s="47" t="s">
        <v>70</v>
      </c>
      <c r="D82" s="47" t="s">
        <v>112</v>
      </c>
      <c r="E82" s="47" t="s">
        <v>269</v>
      </c>
      <c r="F82" s="47" t="s">
        <v>133</v>
      </c>
      <c r="G82" s="47" t="s">
        <v>106</v>
      </c>
      <c r="H82" s="53">
        <f>'[1]вед.прил.10'!H324</f>
        <v>260.4</v>
      </c>
      <c r="I82" s="53">
        <f>'[1]вед.прил.10'!I324</f>
        <v>0</v>
      </c>
      <c r="J82" s="53">
        <f t="shared" si="6"/>
        <v>260.4</v>
      </c>
      <c r="K82" s="53">
        <f>'[1]вед.прил.10'!K324</f>
        <v>260.4</v>
      </c>
      <c r="L82" s="53">
        <f>'[1]вед.прил.10'!L324</f>
        <v>0</v>
      </c>
      <c r="M82" s="101">
        <f t="shared" si="7"/>
        <v>260.4</v>
      </c>
    </row>
    <row r="83" spans="2:13" s="12" customFormat="1" ht="30">
      <c r="B83" s="70" t="s">
        <v>134</v>
      </c>
      <c r="C83" s="46" t="s">
        <v>70</v>
      </c>
      <c r="D83" s="46" t="s">
        <v>112</v>
      </c>
      <c r="E83" s="46" t="s">
        <v>269</v>
      </c>
      <c r="F83" s="46" t="s">
        <v>135</v>
      </c>
      <c r="G83" s="46"/>
      <c r="H83" s="51">
        <f>H84</f>
        <v>67.3</v>
      </c>
      <c r="I83" s="51">
        <f>I84</f>
        <v>0</v>
      </c>
      <c r="J83" s="51">
        <f t="shared" si="6"/>
        <v>67.3</v>
      </c>
      <c r="K83" s="51">
        <f>K84</f>
        <v>67.3</v>
      </c>
      <c r="L83" s="51">
        <f>L84</f>
        <v>0</v>
      </c>
      <c r="M83" s="100">
        <f t="shared" si="7"/>
        <v>67.3</v>
      </c>
    </row>
    <row r="84" spans="2:13" s="12" customFormat="1" ht="30">
      <c r="B84" s="71" t="s">
        <v>138</v>
      </c>
      <c r="C84" s="46" t="s">
        <v>70</v>
      </c>
      <c r="D84" s="46" t="s">
        <v>112</v>
      </c>
      <c r="E84" s="46" t="s">
        <v>269</v>
      </c>
      <c r="F84" s="46" t="s">
        <v>137</v>
      </c>
      <c r="G84" s="46"/>
      <c r="H84" s="51">
        <f>H85</f>
        <v>67.3</v>
      </c>
      <c r="I84" s="51">
        <f>I85</f>
        <v>0</v>
      </c>
      <c r="J84" s="51">
        <f t="shared" si="6"/>
        <v>67.3</v>
      </c>
      <c r="K84" s="51">
        <f>K85</f>
        <v>67.3</v>
      </c>
      <c r="L84" s="51">
        <f>L85</f>
        <v>0</v>
      </c>
      <c r="M84" s="100">
        <f t="shared" si="7"/>
        <v>67.3</v>
      </c>
    </row>
    <row r="85" spans="2:13" s="12" customFormat="1" ht="15">
      <c r="B85" s="74" t="s">
        <v>121</v>
      </c>
      <c r="C85" s="47" t="s">
        <v>70</v>
      </c>
      <c r="D85" s="47" t="s">
        <v>112</v>
      </c>
      <c r="E85" s="47" t="s">
        <v>269</v>
      </c>
      <c r="F85" s="47" t="s">
        <v>137</v>
      </c>
      <c r="G85" s="47" t="s">
        <v>106</v>
      </c>
      <c r="H85" s="53">
        <f>'[1]вед.прил.10'!H327</f>
        <v>67.3</v>
      </c>
      <c r="I85" s="53">
        <f>'[1]вед.прил.10'!I327</f>
        <v>0</v>
      </c>
      <c r="J85" s="53">
        <f t="shared" si="6"/>
        <v>67.3</v>
      </c>
      <c r="K85" s="53">
        <f>'[1]вед.прил.10'!K327</f>
        <v>67.3</v>
      </c>
      <c r="L85" s="53">
        <f>'[1]вед.прил.10'!L327</f>
        <v>0</v>
      </c>
      <c r="M85" s="101">
        <f t="shared" si="7"/>
        <v>67.3</v>
      </c>
    </row>
    <row r="86" spans="2:13" s="12" customFormat="1" ht="90">
      <c r="B86" s="78" t="s">
        <v>49</v>
      </c>
      <c r="C86" s="46" t="s">
        <v>70</v>
      </c>
      <c r="D86" s="46" t="s">
        <v>112</v>
      </c>
      <c r="E86" s="46" t="s">
        <v>388</v>
      </c>
      <c r="F86" s="46"/>
      <c r="G86" s="46"/>
      <c r="H86" s="51">
        <f>H88+H90</f>
        <v>754.5</v>
      </c>
      <c r="I86" s="51">
        <f>I88+I90</f>
        <v>0</v>
      </c>
      <c r="J86" s="51">
        <f t="shared" si="6"/>
        <v>754.5</v>
      </c>
      <c r="K86" s="51">
        <f>K88+K90</f>
        <v>754.5</v>
      </c>
      <c r="L86" s="51">
        <f>L88+L90</f>
        <v>0</v>
      </c>
      <c r="M86" s="100">
        <f t="shared" si="7"/>
        <v>754.5</v>
      </c>
    </row>
    <row r="87" spans="2:13" s="12" customFormat="1" ht="90">
      <c r="B87" s="70" t="s">
        <v>257</v>
      </c>
      <c r="C87" s="102" t="s">
        <v>70</v>
      </c>
      <c r="D87" s="102" t="s">
        <v>112</v>
      </c>
      <c r="E87" s="46" t="s">
        <v>388</v>
      </c>
      <c r="F87" s="102" t="s">
        <v>132</v>
      </c>
      <c r="G87" s="102"/>
      <c r="H87" s="51">
        <f>H88</f>
        <v>719</v>
      </c>
      <c r="I87" s="51">
        <f>I88</f>
        <v>0</v>
      </c>
      <c r="J87" s="51">
        <f t="shared" si="6"/>
        <v>719</v>
      </c>
      <c r="K87" s="51">
        <f>K88</f>
        <v>719</v>
      </c>
      <c r="L87" s="51">
        <f>L88</f>
        <v>0</v>
      </c>
      <c r="M87" s="100">
        <f t="shared" si="7"/>
        <v>719</v>
      </c>
    </row>
    <row r="88" spans="2:13" s="9" customFormat="1" ht="30">
      <c r="B88" s="70" t="s">
        <v>136</v>
      </c>
      <c r="C88" s="46" t="s">
        <v>70</v>
      </c>
      <c r="D88" s="46" t="s">
        <v>112</v>
      </c>
      <c r="E88" s="46" t="s">
        <v>388</v>
      </c>
      <c r="F88" s="46" t="s">
        <v>133</v>
      </c>
      <c r="G88" s="46"/>
      <c r="H88" s="51">
        <f>H89</f>
        <v>719</v>
      </c>
      <c r="I88" s="51">
        <f>I89</f>
        <v>0</v>
      </c>
      <c r="J88" s="51">
        <f t="shared" si="6"/>
        <v>719</v>
      </c>
      <c r="K88" s="51">
        <f>K89</f>
        <v>719</v>
      </c>
      <c r="L88" s="51">
        <f>L89</f>
        <v>0</v>
      </c>
      <c r="M88" s="100">
        <f t="shared" si="7"/>
        <v>719</v>
      </c>
    </row>
    <row r="89" spans="2:13" s="9" customFormat="1" ht="15">
      <c r="B89" s="72" t="s">
        <v>121</v>
      </c>
      <c r="C89" s="47" t="s">
        <v>70</v>
      </c>
      <c r="D89" s="47" t="s">
        <v>112</v>
      </c>
      <c r="E89" s="47" t="s">
        <v>388</v>
      </c>
      <c r="F89" s="47" t="s">
        <v>133</v>
      </c>
      <c r="G89" s="47" t="s">
        <v>106</v>
      </c>
      <c r="H89" s="53">
        <f>'[1]вед.прил.10'!H331</f>
        <v>719</v>
      </c>
      <c r="I89" s="53">
        <f>'[1]вед.прил.10'!I331</f>
        <v>0</v>
      </c>
      <c r="J89" s="53">
        <f t="shared" si="6"/>
        <v>719</v>
      </c>
      <c r="K89" s="53">
        <f>'[1]вед.прил.10'!K331</f>
        <v>719</v>
      </c>
      <c r="L89" s="53">
        <f>'[1]вед.прил.10'!L331</f>
        <v>0</v>
      </c>
      <c r="M89" s="101">
        <f t="shared" si="7"/>
        <v>719</v>
      </c>
    </row>
    <row r="90" spans="2:13" s="9" customFormat="1" ht="30">
      <c r="B90" s="70" t="s">
        <v>134</v>
      </c>
      <c r="C90" s="46" t="s">
        <v>70</v>
      </c>
      <c r="D90" s="46" t="s">
        <v>112</v>
      </c>
      <c r="E90" s="46" t="s">
        <v>388</v>
      </c>
      <c r="F90" s="46" t="s">
        <v>135</v>
      </c>
      <c r="G90" s="46"/>
      <c r="H90" s="51">
        <f>H91</f>
        <v>35.5</v>
      </c>
      <c r="I90" s="51">
        <f>I91</f>
        <v>0</v>
      </c>
      <c r="J90" s="51">
        <f t="shared" si="6"/>
        <v>35.5</v>
      </c>
      <c r="K90" s="51">
        <f>K91</f>
        <v>35.5</v>
      </c>
      <c r="L90" s="51">
        <f>L91</f>
        <v>0</v>
      </c>
      <c r="M90" s="100">
        <f t="shared" si="7"/>
        <v>35.5</v>
      </c>
    </row>
    <row r="91" spans="2:13" s="9" customFormat="1" ht="30">
      <c r="B91" s="71" t="s">
        <v>138</v>
      </c>
      <c r="C91" s="46" t="s">
        <v>70</v>
      </c>
      <c r="D91" s="46" t="s">
        <v>112</v>
      </c>
      <c r="E91" s="46" t="s">
        <v>388</v>
      </c>
      <c r="F91" s="46" t="s">
        <v>137</v>
      </c>
      <c r="G91" s="46"/>
      <c r="H91" s="51">
        <f>H92</f>
        <v>35.5</v>
      </c>
      <c r="I91" s="51">
        <f>I92</f>
        <v>0</v>
      </c>
      <c r="J91" s="51">
        <f t="shared" si="6"/>
        <v>35.5</v>
      </c>
      <c r="K91" s="51">
        <f>K92</f>
        <v>35.5</v>
      </c>
      <c r="L91" s="51">
        <f>L92</f>
        <v>0</v>
      </c>
      <c r="M91" s="100">
        <f t="shared" si="7"/>
        <v>35.5</v>
      </c>
    </row>
    <row r="92" spans="2:13" s="9" customFormat="1" ht="15">
      <c r="B92" s="74" t="s">
        <v>121</v>
      </c>
      <c r="C92" s="47" t="s">
        <v>70</v>
      </c>
      <c r="D92" s="47" t="s">
        <v>112</v>
      </c>
      <c r="E92" s="47" t="s">
        <v>388</v>
      </c>
      <c r="F92" s="47" t="s">
        <v>137</v>
      </c>
      <c r="G92" s="47" t="s">
        <v>106</v>
      </c>
      <c r="H92" s="53">
        <f>'[1]вед.прил.10'!H334</f>
        <v>35.5</v>
      </c>
      <c r="I92" s="53">
        <f>'[1]вед.прил.10'!I334</f>
        <v>0</v>
      </c>
      <c r="J92" s="53">
        <f t="shared" si="6"/>
        <v>35.5</v>
      </c>
      <c r="K92" s="53">
        <f>'[1]вед.прил.10'!K334</f>
        <v>35.5</v>
      </c>
      <c r="L92" s="53">
        <f>'[1]вед.прил.10'!L334</f>
        <v>0</v>
      </c>
      <c r="M92" s="101">
        <f t="shared" si="7"/>
        <v>35.5</v>
      </c>
    </row>
    <row r="93" spans="2:13" s="9" customFormat="1" ht="60">
      <c r="B93" s="78" t="s">
        <v>48</v>
      </c>
      <c r="C93" s="46" t="s">
        <v>70</v>
      </c>
      <c r="D93" s="46" t="s">
        <v>112</v>
      </c>
      <c r="E93" s="46" t="s">
        <v>387</v>
      </c>
      <c r="F93" s="46"/>
      <c r="G93" s="46"/>
      <c r="H93" s="51">
        <f>H94+H97</f>
        <v>324.4</v>
      </c>
      <c r="I93" s="51">
        <f>I94+I97</f>
        <v>0</v>
      </c>
      <c r="J93" s="51">
        <f t="shared" si="6"/>
        <v>324.4</v>
      </c>
      <c r="K93" s="51">
        <f>K94+K97</f>
        <v>324.4</v>
      </c>
      <c r="L93" s="51">
        <f>L94+L97</f>
        <v>0</v>
      </c>
      <c r="M93" s="100">
        <f t="shared" si="7"/>
        <v>324.4</v>
      </c>
    </row>
    <row r="94" spans="2:13" s="9" customFormat="1" ht="90">
      <c r="B94" s="70" t="s">
        <v>257</v>
      </c>
      <c r="C94" s="102" t="s">
        <v>70</v>
      </c>
      <c r="D94" s="102" t="s">
        <v>112</v>
      </c>
      <c r="E94" s="46" t="s">
        <v>387</v>
      </c>
      <c r="F94" s="102" t="s">
        <v>132</v>
      </c>
      <c r="G94" s="102"/>
      <c r="H94" s="51">
        <f>H95</f>
        <v>276</v>
      </c>
      <c r="I94" s="51">
        <f>I95</f>
        <v>0</v>
      </c>
      <c r="J94" s="51">
        <f t="shared" si="6"/>
        <v>276</v>
      </c>
      <c r="K94" s="51">
        <f>K95</f>
        <v>276</v>
      </c>
      <c r="L94" s="51">
        <f>L95</f>
        <v>0</v>
      </c>
      <c r="M94" s="100">
        <f t="shared" si="7"/>
        <v>276</v>
      </c>
    </row>
    <row r="95" spans="2:13" s="9" customFormat="1" ht="30">
      <c r="B95" s="70" t="s">
        <v>136</v>
      </c>
      <c r="C95" s="46" t="s">
        <v>70</v>
      </c>
      <c r="D95" s="46" t="s">
        <v>112</v>
      </c>
      <c r="E95" s="46" t="s">
        <v>387</v>
      </c>
      <c r="F95" s="46" t="s">
        <v>133</v>
      </c>
      <c r="G95" s="46"/>
      <c r="H95" s="51">
        <f>H96</f>
        <v>276</v>
      </c>
      <c r="I95" s="51">
        <f>I96</f>
        <v>0</v>
      </c>
      <c r="J95" s="51">
        <f t="shared" si="6"/>
        <v>276</v>
      </c>
      <c r="K95" s="51">
        <f>K96</f>
        <v>276</v>
      </c>
      <c r="L95" s="51">
        <f>L96</f>
        <v>0</v>
      </c>
      <c r="M95" s="100">
        <f t="shared" si="7"/>
        <v>276</v>
      </c>
    </row>
    <row r="96" spans="2:13" s="9" customFormat="1" ht="15">
      <c r="B96" s="72" t="s">
        <v>121</v>
      </c>
      <c r="C96" s="47" t="s">
        <v>70</v>
      </c>
      <c r="D96" s="47" t="s">
        <v>112</v>
      </c>
      <c r="E96" s="47" t="s">
        <v>387</v>
      </c>
      <c r="F96" s="47" t="s">
        <v>133</v>
      </c>
      <c r="G96" s="47" t="s">
        <v>106</v>
      </c>
      <c r="H96" s="53">
        <f>'[1]вед.прил.10'!H338</f>
        <v>276</v>
      </c>
      <c r="I96" s="53">
        <f>'[1]вед.прил.10'!I338</f>
        <v>0</v>
      </c>
      <c r="J96" s="53">
        <f t="shared" si="6"/>
        <v>276</v>
      </c>
      <c r="K96" s="53">
        <f>'[1]вед.прил.10'!K338</f>
        <v>276</v>
      </c>
      <c r="L96" s="53">
        <f>'[1]вед.прил.10'!L338</f>
        <v>0</v>
      </c>
      <c r="M96" s="101">
        <f t="shared" si="7"/>
        <v>276</v>
      </c>
    </row>
    <row r="97" spans="2:13" s="9" customFormat="1" ht="30">
      <c r="B97" s="70" t="s">
        <v>134</v>
      </c>
      <c r="C97" s="46" t="s">
        <v>70</v>
      </c>
      <c r="D97" s="46" t="s">
        <v>112</v>
      </c>
      <c r="E97" s="46" t="s">
        <v>387</v>
      </c>
      <c r="F97" s="46" t="s">
        <v>135</v>
      </c>
      <c r="G97" s="46"/>
      <c r="H97" s="51">
        <f>H98</f>
        <v>48.4</v>
      </c>
      <c r="I97" s="51">
        <f>I98</f>
        <v>0</v>
      </c>
      <c r="J97" s="51">
        <f t="shared" si="6"/>
        <v>48.4</v>
      </c>
      <c r="K97" s="51">
        <f>K98</f>
        <v>48.4</v>
      </c>
      <c r="L97" s="51">
        <f>L98</f>
        <v>0</v>
      </c>
      <c r="M97" s="100">
        <f t="shared" si="7"/>
        <v>48.4</v>
      </c>
    </row>
    <row r="98" spans="2:13" s="9" customFormat="1" ht="30">
      <c r="B98" s="71" t="s">
        <v>138</v>
      </c>
      <c r="C98" s="46" t="s">
        <v>70</v>
      </c>
      <c r="D98" s="46" t="s">
        <v>112</v>
      </c>
      <c r="E98" s="46" t="s">
        <v>387</v>
      </c>
      <c r="F98" s="46" t="s">
        <v>137</v>
      </c>
      <c r="G98" s="46"/>
      <c r="H98" s="51">
        <f>H99</f>
        <v>48.4</v>
      </c>
      <c r="I98" s="51">
        <f>I99</f>
        <v>0</v>
      </c>
      <c r="J98" s="51">
        <f t="shared" si="6"/>
        <v>48.4</v>
      </c>
      <c r="K98" s="51">
        <f>K99</f>
        <v>48.4</v>
      </c>
      <c r="L98" s="51">
        <f>L99</f>
        <v>0</v>
      </c>
      <c r="M98" s="100">
        <f t="shared" si="7"/>
        <v>48.4</v>
      </c>
    </row>
    <row r="99" spans="2:13" s="9" customFormat="1" ht="15">
      <c r="B99" s="72" t="s">
        <v>121</v>
      </c>
      <c r="C99" s="47" t="s">
        <v>70</v>
      </c>
      <c r="D99" s="47" t="s">
        <v>112</v>
      </c>
      <c r="E99" s="47" t="s">
        <v>387</v>
      </c>
      <c r="F99" s="47" t="s">
        <v>137</v>
      </c>
      <c r="G99" s="47" t="s">
        <v>106</v>
      </c>
      <c r="H99" s="53">
        <f>'[1]вед.прил.10'!H341</f>
        <v>48.4</v>
      </c>
      <c r="I99" s="53">
        <f>'[1]вед.прил.10'!I341</f>
        <v>0</v>
      </c>
      <c r="J99" s="53">
        <f t="shared" si="6"/>
        <v>48.4</v>
      </c>
      <c r="K99" s="53">
        <f>'[1]вед.прил.10'!K341</f>
        <v>48.4</v>
      </c>
      <c r="L99" s="53">
        <f>'[1]вед.прил.10'!L341</f>
        <v>0</v>
      </c>
      <c r="M99" s="101">
        <f t="shared" si="7"/>
        <v>48.4</v>
      </c>
    </row>
    <row r="100" spans="2:13" s="9" customFormat="1" ht="45">
      <c r="B100" s="75" t="s">
        <v>131</v>
      </c>
      <c r="C100" s="46" t="s">
        <v>70</v>
      </c>
      <c r="D100" s="46" t="s">
        <v>112</v>
      </c>
      <c r="E100" s="46" t="s">
        <v>274</v>
      </c>
      <c r="F100" s="46"/>
      <c r="G100" s="46"/>
      <c r="H100" s="51">
        <f>H102+H104+H107</f>
        <v>6380.1</v>
      </c>
      <c r="I100" s="51">
        <f>I102+I104+I107</f>
        <v>0</v>
      </c>
      <c r="J100" s="51">
        <f t="shared" si="6"/>
        <v>6380.1</v>
      </c>
      <c r="K100" s="51">
        <f>K102+K104+K107</f>
        <v>6380.1</v>
      </c>
      <c r="L100" s="51">
        <f>L102+L104+L107</f>
        <v>0</v>
      </c>
      <c r="M100" s="100">
        <f t="shared" si="7"/>
        <v>6380.1</v>
      </c>
    </row>
    <row r="101" spans="2:13" s="9" customFormat="1" ht="90">
      <c r="B101" s="70" t="s">
        <v>257</v>
      </c>
      <c r="C101" s="102" t="s">
        <v>70</v>
      </c>
      <c r="D101" s="102" t="s">
        <v>112</v>
      </c>
      <c r="E101" s="46" t="s">
        <v>274</v>
      </c>
      <c r="F101" s="102" t="s">
        <v>132</v>
      </c>
      <c r="G101" s="102"/>
      <c r="H101" s="51">
        <f>H102</f>
        <v>5853</v>
      </c>
      <c r="I101" s="51">
        <f>I102</f>
        <v>0</v>
      </c>
      <c r="J101" s="51">
        <f t="shared" si="6"/>
        <v>5853</v>
      </c>
      <c r="K101" s="51">
        <f>K102</f>
        <v>5853</v>
      </c>
      <c r="L101" s="51">
        <f>L102</f>
        <v>0</v>
      </c>
      <c r="M101" s="100">
        <f t="shared" si="7"/>
        <v>5853</v>
      </c>
    </row>
    <row r="102" spans="2:13" ht="30">
      <c r="B102" s="70" t="s">
        <v>136</v>
      </c>
      <c r="C102" s="46" t="s">
        <v>70</v>
      </c>
      <c r="D102" s="46" t="s">
        <v>112</v>
      </c>
      <c r="E102" s="46" t="s">
        <v>274</v>
      </c>
      <c r="F102" s="46" t="s">
        <v>133</v>
      </c>
      <c r="G102" s="46"/>
      <c r="H102" s="51">
        <f>H103</f>
        <v>5853</v>
      </c>
      <c r="I102" s="51">
        <f>I103</f>
        <v>0</v>
      </c>
      <c r="J102" s="51">
        <f t="shared" si="6"/>
        <v>5853</v>
      </c>
      <c r="K102" s="51">
        <f>K103</f>
        <v>5853</v>
      </c>
      <c r="L102" s="51">
        <f>L103</f>
        <v>0</v>
      </c>
      <c r="M102" s="100">
        <f t="shared" si="7"/>
        <v>5853</v>
      </c>
    </row>
    <row r="103" spans="2:13" s="16" customFormat="1" ht="15">
      <c r="B103" s="72" t="s">
        <v>120</v>
      </c>
      <c r="C103" s="47" t="s">
        <v>70</v>
      </c>
      <c r="D103" s="47" t="s">
        <v>112</v>
      </c>
      <c r="E103" s="47" t="s">
        <v>274</v>
      </c>
      <c r="F103" s="47" t="s">
        <v>133</v>
      </c>
      <c r="G103" s="47" t="s">
        <v>105</v>
      </c>
      <c r="H103" s="53">
        <f>'[1]вед.прил.10'!H186</f>
        <v>5853</v>
      </c>
      <c r="I103" s="53">
        <f>'[1]вед.прил.10'!I186</f>
        <v>0</v>
      </c>
      <c r="J103" s="53">
        <f t="shared" si="6"/>
        <v>5853</v>
      </c>
      <c r="K103" s="53">
        <f>'[1]вед.прил.10'!K186</f>
        <v>5853</v>
      </c>
      <c r="L103" s="53">
        <f>'[1]вед.прил.10'!L186</f>
        <v>0</v>
      </c>
      <c r="M103" s="101">
        <f t="shared" si="7"/>
        <v>5853</v>
      </c>
    </row>
    <row r="104" spans="2:13" s="16" customFormat="1" ht="30">
      <c r="B104" s="70" t="s">
        <v>134</v>
      </c>
      <c r="C104" s="46" t="s">
        <v>70</v>
      </c>
      <c r="D104" s="46" t="s">
        <v>112</v>
      </c>
      <c r="E104" s="46" t="s">
        <v>274</v>
      </c>
      <c r="F104" s="46" t="s">
        <v>135</v>
      </c>
      <c r="G104" s="46"/>
      <c r="H104" s="51">
        <f>H105</f>
        <v>523.1</v>
      </c>
      <c r="I104" s="51">
        <f>I105</f>
        <v>0</v>
      </c>
      <c r="J104" s="51">
        <f t="shared" si="6"/>
        <v>523.1</v>
      </c>
      <c r="K104" s="51">
        <f>K105</f>
        <v>523.1</v>
      </c>
      <c r="L104" s="51">
        <f>L105</f>
        <v>0</v>
      </c>
      <c r="M104" s="100">
        <f t="shared" si="7"/>
        <v>523.1</v>
      </c>
    </row>
    <row r="105" spans="2:13" s="16" customFormat="1" ht="30">
      <c r="B105" s="71" t="s">
        <v>138</v>
      </c>
      <c r="C105" s="46" t="s">
        <v>70</v>
      </c>
      <c r="D105" s="46" t="s">
        <v>112</v>
      </c>
      <c r="E105" s="46" t="s">
        <v>274</v>
      </c>
      <c r="F105" s="46" t="s">
        <v>137</v>
      </c>
      <c r="G105" s="46"/>
      <c r="H105" s="51">
        <f>H106</f>
        <v>523.1</v>
      </c>
      <c r="I105" s="51">
        <f>I106</f>
        <v>0</v>
      </c>
      <c r="J105" s="51">
        <f t="shared" si="6"/>
        <v>523.1</v>
      </c>
      <c r="K105" s="51">
        <f>K106</f>
        <v>523.1</v>
      </c>
      <c r="L105" s="51">
        <f>L106</f>
        <v>0</v>
      </c>
      <c r="M105" s="100">
        <f t="shared" si="7"/>
        <v>523.1</v>
      </c>
    </row>
    <row r="106" spans="2:13" s="15" customFormat="1" ht="15">
      <c r="B106" s="74" t="s">
        <v>120</v>
      </c>
      <c r="C106" s="47" t="s">
        <v>70</v>
      </c>
      <c r="D106" s="47" t="s">
        <v>112</v>
      </c>
      <c r="E106" s="47" t="s">
        <v>274</v>
      </c>
      <c r="F106" s="47" t="s">
        <v>137</v>
      </c>
      <c r="G106" s="47" t="s">
        <v>105</v>
      </c>
      <c r="H106" s="53">
        <f>'[1]вед.прил.10'!H189</f>
        <v>523.1</v>
      </c>
      <c r="I106" s="53">
        <f>'[1]вед.прил.10'!I189</f>
        <v>0</v>
      </c>
      <c r="J106" s="53">
        <f t="shared" si="6"/>
        <v>523.1</v>
      </c>
      <c r="K106" s="53">
        <f>'[1]вед.прил.10'!K189</f>
        <v>523.1</v>
      </c>
      <c r="L106" s="53">
        <f>'[1]вед.прил.10'!L189</f>
        <v>0</v>
      </c>
      <c r="M106" s="101">
        <f t="shared" si="7"/>
        <v>523.1</v>
      </c>
    </row>
    <row r="107" spans="2:13" s="15" customFormat="1" ht="15">
      <c r="B107" s="71" t="s">
        <v>147</v>
      </c>
      <c r="C107" s="46" t="s">
        <v>70</v>
      </c>
      <c r="D107" s="46" t="s">
        <v>112</v>
      </c>
      <c r="E107" s="46" t="s">
        <v>274</v>
      </c>
      <c r="F107" s="46" t="s">
        <v>146</v>
      </c>
      <c r="G107" s="46"/>
      <c r="H107" s="51">
        <f>H108</f>
        <v>4</v>
      </c>
      <c r="I107" s="51">
        <f>I108</f>
        <v>0</v>
      </c>
      <c r="J107" s="51">
        <f t="shared" si="6"/>
        <v>4</v>
      </c>
      <c r="K107" s="51">
        <f>K108</f>
        <v>4</v>
      </c>
      <c r="L107" s="51">
        <f>L108</f>
        <v>0</v>
      </c>
      <c r="M107" s="100">
        <f t="shared" si="7"/>
        <v>4</v>
      </c>
    </row>
    <row r="108" spans="2:13" s="15" customFormat="1" ht="15">
      <c r="B108" s="71" t="s">
        <v>149</v>
      </c>
      <c r="C108" s="46" t="s">
        <v>70</v>
      </c>
      <c r="D108" s="46" t="s">
        <v>112</v>
      </c>
      <c r="E108" s="46" t="s">
        <v>274</v>
      </c>
      <c r="F108" s="46" t="s">
        <v>148</v>
      </c>
      <c r="G108" s="46"/>
      <c r="H108" s="51">
        <f>H109</f>
        <v>4</v>
      </c>
      <c r="I108" s="51">
        <f>I109</f>
        <v>0</v>
      </c>
      <c r="J108" s="51">
        <f t="shared" si="6"/>
        <v>4</v>
      </c>
      <c r="K108" s="51">
        <f>K109</f>
        <v>4</v>
      </c>
      <c r="L108" s="51">
        <f>L109</f>
        <v>0</v>
      </c>
      <c r="M108" s="100">
        <f t="shared" si="7"/>
        <v>4</v>
      </c>
    </row>
    <row r="109" spans="2:13" s="15" customFormat="1" ht="15">
      <c r="B109" s="72" t="s">
        <v>120</v>
      </c>
      <c r="C109" s="47" t="s">
        <v>70</v>
      </c>
      <c r="D109" s="47" t="s">
        <v>112</v>
      </c>
      <c r="E109" s="47" t="s">
        <v>274</v>
      </c>
      <c r="F109" s="47" t="s">
        <v>148</v>
      </c>
      <c r="G109" s="47" t="s">
        <v>105</v>
      </c>
      <c r="H109" s="53">
        <f>'[1]вед.прил.10'!H192</f>
        <v>4</v>
      </c>
      <c r="I109" s="53">
        <f>'[1]вед.прил.10'!I192</f>
        <v>0</v>
      </c>
      <c r="J109" s="53">
        <f t="shared" si="6"/>
        <v>4</v>
      </c>
      <c r="K109" s="53">
        <f>'[1]вед.прил.10'!K192</f>
        <v>4</v>
      </c>
      <c r="L109" s="53">
        <f>'[1]вед.прил.10'!L192</f>
        <v>0</v>
      </c>
      <c r="M109" s="101">
        <f t="shared" si="7"/>
        <v>4</v>
      </c>
    </row>
    <row r="110" spans="2:13" s="15" customFormat="1" ht="75">
      <c r="B110" s="71" t="s">
        <v>233</v>
      </c>
      <c r="C110" s="46" t="s">
        <v>70</v>
      </c>
      <c r="D110" s="46" t="s">
        <v>112</v>
      </c>
      <c r="E110" s="46" t="s">
        <v>18</v>
      </c>
      <c r="F110" s="46"/>
      <c r="G110" s="46"/>
      <c r="H110" s="51">
        <f>H111+H114</f>
        <v>726.1</v>
      </c>
      <c r="I110" s="51">
        <f>I111+I114</f>
        <v>0</v>
      </c>
      <c r="J110" s="51">
        <f t="shared" si="6"/>
        <v>726.1</v>
      </c>
      <c r="K110" s="51">
        <f>K111+K114</f>
        <v>726.1</v>
      </c>
      <c r="L110" s="51">
        <f>L111+L114</f>
        <v>0</v>
      </c>
      <c r="M110" s="100">
        <f t="shared" si="7"/>
        <v>726.1</v>
      </c>
    </row>
    <row r="111" spans="2:13" s="15" customFormat="1" ht="30">
      <c r="B111" s="70" t="s">
        <v>134</v>
      </c>
      <c r="C111" s="46" t="s">
        <v>70</v>
      </c>
      <c r="D111" s="46" t="s">
        <v>112</v>
      </c>
      <c r="E111" s="46" t="s">
        <v>18</v>
      </c>
      <c r="F111" s="46" t="s">
        <v>135</v>
      </c>
      <c r="G111" s="46"/>
      <c r="H111" s="51">
        <f>H112</f>
        <v>718.2</v>
      </c>
      <c r="I111" s="51">
        <f>I112</f>
        <v>0</v>
      </c>
      <c r="J111" s="51">
        <f t="shared" si="6"/>
        <v>718.2</v>
      </c>
      <c r="K111" s="51">
        <f>K112</f>
        <v>718.2</v>
      </c>
      <c r="L111" s="51">
        <f>L112</f>
        <v>0</v>
      </c>
      <c r="M111" s="100">
        <f t="shared" si="7"/>
        <v>718.2</v>
      </c>
    </row>
    <row r="112" spans="2:13" s="15" customFormat="1" ht="30">
      <c r="B112" s="71" t="s">
        <v>138</v>
      </c>
      <c r="C112" s="46" t="s">
        <v>70</v>
      </c>
      <c r="D112" s="46" t="s">
        <v>112</v>
      </c>
      <c r="E112" s="46" t="s">
        <v>18</v>
      </c>
      <c r="F112" s="46" t="s">
        <v>137</v>
      </c>
      <c r="G112" s="46"/>
      <c r="H112" s="51">
        <f>H113</f>
        <v>718.2</v>
      </c>
      <c r="I112" s="51">
        <f>I113</f>
        <v>0</v>
      </c>
      <c r="J112" s="51">
        <f t="shared" si="6"/>
        <v>718.2</v>
      </c>
      <c r="K112" s="51">
        <f>K113</f>
        <v>718.2</v>
      </c>
      <c r="L112" s="51">
        <f>L113</f>
        <v>0</v>
      </c>
      <c r="M112" s="100">
        <f t="shared" si="7"/>
        <v>718.2</v>
      </c>
    </row>
    <row r="113" spans="2:13" s="16" customFormat="1" ht="15">
      <c r="B113" s="74" t="s">
        <v>120</v>
      </c>
      <c r="C113" s="47" t="s">
        <v>70</v>
      </c>
      <c r="D113" s="47" t="s">
        <v>112</v>
      </c>
      <c r="E113" s="47" t="s">
        <v>18</v>
      </c>
      <c r="F113" s="47" t="s">
        <v>137</v>
      </c>
      <c r="G113" s="47" t="s">
        <v>105</v>
      </c>
      <c r="H113" s="53">
        <f>'[1]вед.прил.10'!H196</f>
        <v>718.2</v>
      </c>
      <c r="I113" s="53">
        <f>'[1]вед.прил.10'!I196</f>
        <v>0</v>
      </c>
      <c r="J113" s="53">
        <f t="shared" si="6"/>
        <v>718.2</v>
      </c>
      <c r="K113" s="53">
        <f>'[1]вед.прил.10'!K196</f>
        <v>718.2</v>
      </c>
      <c r="L113" s="53">
        <f>'[1]вед.прил.10'!L196</f>
        <v>0</v>
      </c>
      <c r="M113" s="101">
        <f t="shared" si="7"/>
        <v>718.2</v>
      </c>
    </row>
    <row r="114" spans="2:13" s="16" customFormat="1" ht="15">
      <c r="B114" s="71" t="s">
        <v>147</v>
      </c>
      <c r="C114" s="46" t="s">
        <v>70</v>
      </c>
      <c r="D114" s="46" t="s">
        <v>112</v>
      </c>
      <c r="E114" s="46" t="s">
        <v>18</v>
      </c>
      <c r="F114" s="46" t="s">
        <v>146</v>
      </c>
      <c r="G114" s="46"/>
      <c r="H114" s="51">
        <f>H115</f>
        <v>7.9</v>
      </c>
      <c r="I114" s="51">
        <f>I115</f>
        <v>0</v>
      </c>
      <c r="J114" s="51">
        <f t="shared" si="6"/>
        <v>7.9</v>
      </c>
      <c r="K114" s="51">
        <f>K115</f>
        <v>7.9</v>
      </c>
      <c r="L114" s="51">
        <f>L115</f>
        <v>0</v>
      </c>
      <c r="M114" s="100">
        <f t="shared" si="7"/>
        <v>7.9</v>
      </c>
    </row>
    <row r="115" spans="2:13" s="15" customFormat="1" ht="15">
      <c r="B115" s="71" t="s">
        <v>149</v>
      </c>
      <c r="C115" s="46" t="s">
        <v>70</v>
      </c>
      <c r="D115" s="46" t="s">
        <v>112</v>
      </c>
      <c r="E115" s="46" t="s">
        <v>18</v>
      </c>
      <c r="F115" s="46" t="s">
        <v>148</v>
      </c>
      <c r="G115" s="46"/>
      <c r="H115" s="51">
        <f>H116</f>
        <v>7.9</v>
      </c>
      <c r="I115" s="51">
        <f>I116</f>
        <v>0</v>
      </c>
      <c r="J115" s="51">
        <f t="shared" si="6"/>
        <v>7.9</v>
      </c>
      <c r="K115" s="51">
        <f>K116</f>
        <v>7.9</v>
      </c>
      <c r="L115" s="51">
        <f>L116</f>
        <v>0</v>
      </c>
      <c r="M115" s="100">
        <f t="shared" si="7"/>
        <v>7.9</v>
      </c>
    </row>
    <row r="116" spans="2:13" s="9" customFormat="1" ht="15">
      <c r="B116" s="72" t="s">
        <v>120</v>
      </c>
      <c r="C116" s="47" t="s">
        <v>70</v>
      </c>
      <c r="D116" s="47" t="s">
        <v>112</v>
      </c>
      <c r="E116" s="47" t="s">
        <v>18</v>
      </c>
      <c r="F116" s="47" t="s">
        <v>148</v>
      </c>
      <c r="G116" s="47" t="s">
        <v>105</v>
      </c>
      <c r="H116" s="53">
        <f>'[1]вед.прил.10'!H199</f>
        <v>7.9</v>
      </c>
      <c r="I116" s="53">
        <f>'[1]вед.прил.10'!I199</f>
        <v>0</v>
      </c>
      <c r="J116" s="53">
        <f t="shared" si="6"/>
        <v>7.9</v>
      </c>
      <c r="K116" s="53">
        <f>'[1]вед.прил.10'!K199</f>
        <v>7.9</v>
      </c>
      <c r="L116" s="53">
        <f>'[1]вед.прил.10'!L199</f>
        <v>0</v>
      </c>
      <c r="M116" s="101">
        <f t="shared" si="7"/>
        <v>7.9</v>
      </c>
    </row>
    <row r="117" spans="2:13" s="9" customFormat="1" ht="60">
      <c r="B117" s="71" t="s">
        <v>270</v>
      </c>
      <c r="C117" s="46" t="s">
        <v>70</v>
      </c>
      <c r="D117" s="46" t="s">
        <v>112</v>
      </c>
      <c r="E117" s="46" t="s">
        <v>277</v>
      </c>
      <c r="F117" s="46"/>
      <c r="G117" s="46"/>
      <c r="H117" s="51">
        <f aca="true" t="shared" si="8" ref="H117:L119">H118</f>
        <v>3200</v>
      </c>
      <c r="I117" s="51">
        <f t="shared" si="8"/>
        <v>0</v>
      </c>
      <c r="J117" s="51">
        <f t="shared" si="6"/>
        <v>3200</v>
      </c>
      <c r="K117" s="51">
        <f t="shared" si="8"/>
        <v>3200</v>
      </c>
      <c r="L117" s="51">
        <f t="shared" si="8"/>
        <v>0</v>
      </c>
      <c r="M117" s="100">
        <f t="shared" si="7"/>
        <v>3200</v>
      </c>
    </row>
    <row r="118" spans="2:13" s="9" customFormat="1" ht="30">
      <c r="B118" s="71" t="s">
        <v>134</v>
      </c>
      <c r="C118" s="46" t="s">
        <v>70</v>
      </c>
      <c r="D118" s="46" t="s">
        <v>112</v>
      </c>
      <c r="E118" s="46" t="s">
        <v>277</v>
      </c>
      <c r="F118" s="46" t="s">
        <v>135</v>
      </c>
      <c r="G118" s="46"/>
      <c r="H118" s="51">
        <f t="shared" si="8"/>
        <v>3200</v>
      </c>
      <c r="I118" s="51">
        <f t="shared" si="8"/>
        <v>0</v>
      </c>
      <c r="J118" s="51">
        <f t="shared" si="6"/>
        <v>3200</v>
      </c>
      <c r="K118" s="51">
        <f t="shared" si="8"/>
        <v>3200</v>
      </c>
      <c r="L118" s="51">
        <f t="shared" si="8"/>
        <v>0</v>
      </c>
      <c r="M118" s="100">
        <f t="shared" si="7"/>
        <v>3200</v>
      </c>
    </row>
    <row r="119" spans="2:13" s="9" customFormat="1" ht="30">
      <c r="B119" s="71" t="s">
        <v>138</v>
      </c>
      <c r="C119" s="46" t="s">
        <v>70</v>
      </c>
      <c r="D119" s="46" t="s">
        <v>112</v>
      </c>
      <c r="E119" s="46" t="s">
        <v>277</v>
      </c>
      <c r="F119" s="46" t="s">
        <v>137</v>
      </c>
      <c r="G119" s="46"/>
      <c r="H119" s="51">
        <f t="shared" si="8"/>
        <v>3200</v>
      </c>
      <c r="I119" s="51">
        <f t="shared" si="8"/>
        <v>0</v>
      </c>
      <c r="J119" s="51">
        <f t="shared" si="6"/>
        <v>3200</v>
      </c>
      <c r="K119" s="51">
        <f t="shared" si="8"/>
        <v>3200</v>
      </c>
      <c r="L119" s="51">
        <f t="shared" si="8"/>
        <v>0</v>
      </c>
      <c r="M119" s="100">
        <f t="shared" si="7"/>
        <v>3200</v>
      </c>
    </row>
    <row r="120" spans="2:13" s="9" customFormat="1" ht="15">
      <c r="B120" s="72" t="s">
        <v>120</v>
      </c>
      <c r="C120" s="47" t="s">
        <v>70</v>
      </c>
      <c r="D120" s="47" t="s">
        <v>112</v>
      </c>
      <c r="E120" s="47" t="s">
        <v>277</v>
      </c>
      <c r="F120" s="47" t="s">
        <v>137</v>
      </c>
      <c r="G120" s="47" t="s">
        <v>105</v>
      </c>
      <c r="H120" s="53">
        <f>'[1]вед.прил.10'!H32</f>
        <v>3200</v>
      </c>
      <c r="I120" s="53">
        <f>'[1]вед.прил.10'!I32</f>
        <v>0</v>
      </c>
      <c r="J120" s="53">
        <f t="shared" si="6"/>
        <v>3200</v>
      </c>
      <c r="K120" s="53">
        <f>'[1]вед.прил.10'!K32</f>
        <v>3200</v>
      </c>
      <c r="L120" s="53">
        <f>'[1]вед.прил.10'!L32</f>
        <v>0</v>
      </c>
      <c r="M120" s="101">
        <f t="shared" si="7"/>
        <v>3200</v>
      </c>
    </row>
    <row r="121" spans="2:13" ht="45">
      <c r="B121" s="71" t="s">
        <v>232</v>
      </c>
      <c r="C121" s="46" t="s">
        <v>70</v>
      </c>
      <c r="D121" s="46" t="s">
        <v>112</v>
      </c>
      <c r="E121" s="46" t="s">
        <v>278</v>
      </c>
      <c r="F121" s="46"/>
      <c r="G121" s="46"/>
      <c r="H121" s="51">
        <f>H122+H125</f>
        <v>495</v>
      </c>
      <c r="I121" s="51">
        <f>I122+I125</f>
        <v>0</v>
      </c>
      <c r="J121" s="51">
        <f t="shared" si="6"/>
        <v>495</v>
      </c>
      <c r="K121" s="51">
        <f>K122+K125</f>
        <v>495</v>
      </c>
      <c r="L121" s="51">
        <f>L122+L125</f>
        <v>0</v>
      </c>
      <c r="M121" s="100">
        <f t="shared" si="7"/>
        <v>495</v>
      </c>
    </row>
    <row r="122" spans="2:13" ht="30">
      <c r="B122" s="70" t="s">
        <v>134</v>
      </c>
      <c r="C122" s="46" t="s">
        <v>70</v>
      </c>
      <c r="D122" s="46" t="s">
        <v>112</v>
      </c>
      <c r="E122" s="46" t="s">
        <v>278</v>
      </c>
      <c r="F122" s="46" t="s">
        <v>135</v>
      </c>
      <c r="G122" s="46"/>
      <c r="H122" s="51">
        <f>H123</f>
        <v>465</v>
      </c>
      <c r="I122" s="51">
        <f>I123</f>
        <v>0</v>
      </c>
      <c r="J122" s="51">
        <f t="shared" si="6"/>
        <v>465</v>
      </c>
      <c r="K122" s="51">
        <f>K123</f>
        <v>465</v>
      </c>
      <c r="L122" s="51">
        <f>L123</f>
        <v>0</v>
      </c>
      <c r="M122" s="100">
        <f t="shared" si="7"/>
        <v>465</v>
      </c>
    </row>
    <row r="123" spans="2:13" ht="30">
      <c r="B123" s="71" t="s">
        <v>138</v>
      </c>
      <c r="C123" s="46" t="s">
        <v>70</v>
      </c>
      <c r="D123" s="46" t="s">
        <v>112</v>
      </c>
      <c r="E123" s="46" t="s">
        <v>278</v>
      </c>
      <c r="F123" s="46" t="s">
        <v>137</v>
      </c>
      <c r="G123" s="46"/>
      <c r="H123" s="51">
        <f>H124</f>
        <v>465</v>
      </c>
      <c r="I123" s="51">
        <f>I124</f>
        <v>0</v>
      </c>
      <c r="J123" s="51">
        <f t="shared" si="6"/>
        <v>465</v>
      </c>
      <c r="K123" s="51">
        <f>K124</f>
        <v>465</v>
      </c>
      <c r="L123" s="51">
        <f>L124</f>
        <v>0</v>
      </c>
      <c r="M123" s="100">
        <f t="shared" si="7"/>
        <v>465</v>
      </c>
    </row>
    <row r="124" spans="2:13" ht="15">
      <c r="B124" s="74" t="s">
        <v>120</v>
      </c>
      <c r="C124" s="47" t="s">
        <v>70</v>
      </c>
      <c r="D124" s="47" t="s">
        <v>112</v>
      </c>
      <c r="E124" s="47" t="s">
        <v>278</v>
      </c>
      <c r="F124" s="47" t="s">
        <v>137</v>
      </c>
      <c r="G124" s="47" t="s">
        <v>105</v>
      </c>
      <c r="H124" s="53">
        <f>'[1]вед.прил.10'!H36+'[1]вед.прил.10'!H317</f>
        <v>465</v>
      </c>
      <c r="I124" s="53">
        <f>'[1]вед.прил.10'!I36+'[1]вед.прил.10'!I317</f>
        <v>0</v>
      </c>
      <c r="J124" s="53">
        <f t="shared" si="6"/>
        <v>465</v>
      </c>
      <c r="K124" s="53">
        <f>'[1]вед.прил.10'!K36+'[1]вед.прил.10'!K317</f>
        <v>465</v>
      </c>
      <c r="L124" s="53">
        <f>'[1]вед.прил.10'!L36+'[1]вед.прил.10'!L317</f>
        <v>0</v>
      </c>
      <c r="M124" s="101">
        <f t="shared" si="7"/>
        <v>465</v>
      </c>
    </row>
    <row r="125" spans="2:13" ht="15">
      <c r="B125" s="71" t="s">
        <v>147</v>
      </c>
      <c r="C125" s="46" t="s">
        <v>70</v>
      </c>
      <c r="D125" s="46" t="s">
        <v>112</v>
      </c>
      <c r="E125" s="46" t="s">
        <v>278</v>
      </c>
      <c r="F125" s="46" t="s">
        <v>146</v>
      </c>
      <c r="G125" s="46"/>
      <c r="H125" s="51">
        <f>H126</f>
        <v>30</v>
      </c>
      <c r="I125" s="51">
        <f>I126</f>
        <v>0</v>
      </c>
      <c r="J125" s="51">
        <f t="shared" si="6"/>
        <v>30</v>
      </c>
      <c r="K125" s="51">
        <f>K126</f>
        <v>30</v>
      </c>
      <c r="L125" s="51">
        <f>L126</f>
        <v>0</v>
      </c>
      <c r="M125" s="100">
        <f t="shared" si="7"/>
        <v>30</v>
      </c>
    </row>
    <row r="126" spans="2:13" ht="15">
      <c r="B126" s="71" t="s">
        <v>149</v>
      </c>
      <c r="C126" s="46" t="s">
        <v>70</v>
      </c>
      <c r="D126" s="46" t="s">
        <v>112</v>
      </c>
      <c r="E126" s="46" t="s">
        <v>278</v>
      </c>
      <c r="F126" s="46" t="s">
        <v>148</v>
      </c>
      <c r="G126" s="46"/>
      <c r="H126" s="51">
        <f>H127</f>
        <v>30</v>
      </c>
      <c r="I126" s="51">
        <f>I127</f>
        <v>0</v>
      </c>
      <c r="J126" s="51">
        <f t="shared" si="6"/>
        <v>30</v>
      </c>
      <c r="K126" s="51">
        <f>K127</f>
        <v>30</v>
      </c>
      <c r="L126" s="51">
        <f>L127</f>
        <v>0</v>
      </c>
      <c r="M126" s="100">
        <f t="shared" si="7"/>
        <v>30</v>
      </c>
    </row>
    <row r="127" spans="2:13" ht="15">
      <c r="B127" s="74" t="s">
        <v>120</v>
      </c>
      <c r="C127" s="47" t="s">
        <v>70</v>
      </c>
      <c r="D127" s="47" t="s">
        <v>112</v>
      </c>
      <c r="E127" s="47" t="s">
        <v>278</v>
      </c>
      <c r="F127" s="47" t="s">
        <v>148</v>
      </c>
      <c r="G127" s="47" t="s">
        <v>105</v>
      </c>
      <c r="H127" s="53">
        <f>'[1]вед.прил.10'!H320</f>
        <v>30</v>
      </c>
      <c r="I127" s="53">
        <f>'[1]вед.прил.10'!I320</f>
        <v>0</v>
      </c>
      <c r="J127" s="53">
        <f t="shared" si="6"/>
        <v>30</v>
      </c>
      <c r="K127" s="53">
        <f>'[1]вед.прил.10'!K320</f>
        <v>30</v>
      </c>
      <c r="L127" s="53">
        <f>'[1]вед.прил.10'!L320</f>
        <v>0</v>
      </c>
      <c r="M127" s="101">
        <f t="shared" si="7"/>
        <v>30</v>
      </c>
    </row>
    <row r="128" spans="2:13" s="21" customFormat="1" ht="60">
      <c r="B128" s="70" t="s">
        <v>198</v>
      </c>
      <c r="C128" s="46" t="s">
        <v>70</v>
      </c>
      <c r="D128" s="46" t="s">
        <v>112</v>
      </c>
      <c r="E128" s="46" t="s">
        <v>200</v>
      </c>
      <c r="F128" s="46"/>
      <c r="G128" s="46"/>
      <c r="H128" s="51">
        <f aca="true" t="shared" si="9" ref="H128:L132">H129</f>
        <v>125</v>
      </c>
      <c r="I128" s="51">
        <f t="shared" si="9"/>
        <v>0</v>
      </c>
      <c r="J128" s="51">
        <f t="shared" si="6"/>
        <v>125</v>
      </c>
      <c r="K128" s="51">
        <f t="shared" si="9"/>
        <v>0</v>
      </c>
      <c r="L128" s="51">
        <f t="shared" si="9"/>
        <v>0</v>
      </c>
      <c r="M128" s="100">
        <f t="shared" si="7"/>
        <v>0</v>
      </c>
    </row>
    <row r="129" spans="2:13" s="21" customFormat="1" ht="45">
      <c r="B129" s="70" t="s">
        <v>199</v>
      </c>
      <c r="C129" s="46" t="s">
        <v>70</v>
      </c>
      <c r="D129" s="46" t="s">
        <v>112</v>
      </c>
      <c r="E129" s="46" t="s">
        <v>201</v>
      </c>
      <c r="F129" s="46"/>
      <c r="G129" s="46"/>
      <c r="H129" s="51">
        <f t="shared" si="9"/>
        <v>125</v>
      </c>
      <c r="I129" s="51">
        <f t="shared" si="9"/>
        <v>0</v>
      </c>
      <c r="J129" s="51">
        <f t="shared" si="6"/>
        <v>125</v>
      </c>
      <c r="K129" s="51">
        <f t="shared" si="9"/>
        <v>0</v>
      </c>
      <c r="L129" s="51">
        <f t="shared" si="9"/>
        <v>0</v>
      </c>
      <c r="M129" s="100">
        <f t="shared" si="7"/>
        <v>0</v>
      </c>
    </row>
    <row r="130" spans="2:13" s="21" customFormat="1" ht="15">
      <c r="B130" s="71" t="s">
        <v>301</v>
      </c>
      <c r="C130" s="46" t="s">
        <v>70</v>
      </c>
      <c r="D130" s="46" t="s">
        <v>112</v>
      </c>
      <c r="E130" s="46" t="s">
        <v>202</v>
      </c>
      <c r="F130" s="46"/>
      <c r="G130" s="46"/>
      <c r="H130" s="51">
        <f t="shared" si="9"/>
        <v>125</v>
      </c>
      <c r="I130" s="51">
        <f t="shared" si="9"/>
        <v>0</v>
      </c>
      <c r="J130" s="51">
        <f t="shared" si="6"/>
        <v>125</v>
      </c>
      <c r="K130" s="51">
        <f t="shared" si="9"/>
        <v>0</v>
      </c>
      <c r="L130" s="51">
        <f t="shared" si="9"/>
        <v>0</v>
      </c>
      <c r="M130" s="100">
        <f t="shared" si="7"/>
        <v>0</v>
      </c>
    </row>
    <row r="131" spans="2:13" s="21" customFormat="1" ht="30">
      <c r="B131" s="70" t="s">
        <v>134</v>
      </c>
      <c r="C131" s="46" t="s">
        <v>70</v>
      </c>
      <c r="D131" s="46" t="s">
        <v>112</v>
      </c>
      <c r="E131" s="46" t="s">
        <v>202</v>
      </c>
      <c r="F131" s="46" t="s">
        <v>135</v>
      </c>
      <c r="G131" s="46"/>
      <c r="H131" s="51">
        <f t="shared" si="9"/>
        <v>125</v>
      </c>
      <c r="I131" s="51">
        <f t="shared" si="9"/>
        <v>0</v>
      </c>
      <c r="J131" s="51">
        <f t="shared" si="6"/>
        <v>125</v>
      </c>
      <c r="K131" s="51">
        <f t="shared" si="9"/>
        <v>0</v>
      </c>
      <c r="L131" s="51">
        <f t="shared" si="9"/>
        <v>0</v>
      </c>
      <c r="M131" s="100">
        <f t="shared" si="7"/>
        <v>0</v>
      </c>
    </row>
    <row r="132" spans="2:13" s="21" customFormat="1" ht="30">
      <c r="B132" s="71" t="s">
        <v>138</v>
      </c>
      <c r="C132" s="46" t="s">
        <v>70</v>
      </c>
      <c r="D132" s="46" t="s">
        <v>112</v>
      </c>
      <c r="E132" s="46" t="s">
        <v>202</v>
      </c>
      <c r="F132" s="46" t="s">
        <v>137</v>
      </c>
      <c r="G132" s="46"/>
      <c r="H132" s="51">
        <f t="shared" si="9"/>
        <v>125</v>
      </c>
      <c r="I132" s="51">
        <f t="shared" si="9"/>
        <v>0</v>
      </c>
      <c r="J132" s="51">
        <f t="shared" si="6"/>
        <v>125</v>
      </c>
      <c r="K132" s="51">
        <f t="shared" si="9"/>
        <v>0</v>
      </c>
      <c r="L132" s="51">
        <f t="shared" si="9"/>
        <v>0</v>
      </c>
      <c r="M132" s="100">
        <f t="shared" si="7"/>
        <v>0</v>
      </c>
    </row>
    <row r="133" spans="2:13" ht="15">
      <c r="B133" s="74" t="s">
        <v>120</v>
      </c>
      <c r="C133" s="47" t="s">
        <v>70</v>
      </c>
      <c r="D133" s="47" t="s">
        <v>112</v>
      </c>
      <c r="E133" s="47" t="s">
        <v>202</v>
      </c>
      <c r="F133" s="47" t="s">
        <v>137</v>
      </c>
      <c r="G133" s="47" t="s">
        <v>105</v>
      </c>
      <c r="H133" s="53">
        <f>'[1]вед.прил.10'!H306</f>
        <v>125</v>
      </c>
      <c r="I133" s="53">
        <f>'[1]вед.прил.10'!I306</f>
        <v>0</v>
      </c>
      <c r="J133" s="53">
        <f t="shared" si="6"/>
        <v>125</v>
      </c>
      <c r="K133" s="53">
        <f>'[1]вед.прил.10'!K306</f>
        <v>0</v>
      </c>
      <c r="L133" s="53">
        <f>'[1]вед.прил.10'!L306</f>
        <v>0</v>
      </c>
      <c r="M133" s="101">
        <f t="shared" si="7"/>
        <v>0</v>
      </c>
    </row>
    <row r="134" spans="2:13" ht="45">
      <c r="B134" s="70" t="s">
        <v>430</v>
      </c>
      <c r="C134" s="46" t="s">
        <v>70</v>
      </c>
      <c r="D134" s="46" t="s">
        <v>112</v>
      </c>
      <c r="E134" s="46" t="s">
        <v>394</v>
      </c>
      <c r="F134" s="46"/>
      <c r="G134" s="46"/>
      <c r="H134" s="51">
        <f>H135+H140+H145</f>
        <v>55</v>
      </c>
      <c r="I134" s="51">
        <f>I135+I140+I145</f>
        <v>0</v>
      </c>
      <c r="J134" s="51">
        <f t="shared" si="6"/>
        <v>55</v>
      </c>
      <c r="K134" s="51">
        <f>K135+K140+K145</f>
        <v>57</v>
      </c>
      <c r="L134" s="51">
        <f>L135+L140+L145</f>
        <v>0</v>
      </c>
      <c r="M134" s="100">
        <f t="shared" si="7"/>
        <v>57</v>
      </c>
    </row>
    <row r="135" spans="2:13" ht="120">
      <c r="B135" s="70" t="s">
        <v>432</v>
      </c>
      <c r="C135" s="46" t="s">
        <v>70</v>
      </c>
      <c r="D135" s="46" t="s">
        <v>112</v>
      </c>
      <c r="E135" s="46" t="s">
        <v>395</v>
      </c>
      <c r="F135" s="46"/>
      <c r="G135" s="46"/>
      <c r="H135" s="51">
        <f aca="true" t="shared" si="10" ref="H135:L138">H136</f>
        <v>30</v>
      </c>
      <c r="I135" s="51">
        <f t="shared" si="10"/>
        <v>0</v>
      </c>
      <c r="J135" s="51">
        <f t="shared" si="6"/>
        <v>30</v>
      </c>
      <c r="K135" s="51">
        <f t="shared" si="10"/>
        <v>27</v>
      </c>
      <c r="L135" s="51">
        <f t="shared" si="10"/>
        <v>0</v>
      </c>
      <c r="M135" s="100">
        <f t="shared" si="7"/>
        <v>27</v>
      </c>
    </row>
    <row r="136" spans="2:13" ht="15">
      <c r="B136" s="71" t="s">
        <v>301</v>
      </c>
      <c r="C136" s="46" t="s">
        <v>70</v>
      </c>
      <c r="D136" s="46" t="s">
        <v>112</v>
      </c>
      <c r="E136" s="46" t="s">
        <v>396</v>
      </c>
      <c r="F136" s="46"/>
      <c r="G136" s="46"/>
      <c r="H136" s="51">
        <f t="shared" si="10"/>
        <v>30</v>
      </c>
      <c r="I136" s="51">
        <f t="shared" si="10"/>
        <v>0</v>
      </c>
      <c r="J136" s="51">
        <f aca="true" t="shared" si="11" ref="J136:J212">H136+I136</f>
        <v>30</v>
      </c>
      <c r="K136" s="51">
        <f t="shared" si="10"/>
        <v>27</v>
      </c>
      <c r="L136" s="51">
        <f t="shared" si="10"/>
        <v>0</v>
      </c>
      <c r="M136" s="100">
        <f aca="true" t="shared" si="12" ref="M136:M212">K136+L136</f>
        <v>27</v>
      </c>
    </row>
    <row r="137" spans="2:13" ht="30">
      <c r="B137" s="70" t="s">
        <v>134</v>
      </c>
      <c r="C137" s="46" t="s">
        <v>70</v>
      </c>
      <c r="D137" s="46" t="s">
        <v>112</v>
      </c>
      <c r="E137" s="46" t="s">
        <v>396</v>
      </c>
      <c r="F137" s="46" t="s">
        <v>135</v>
      </c>
      <c r="G137" s="46"/>
      <c r="H137" s="51">
        <f t="shared" si="10"/>
        <v>30</v>
      </c>
      <c r="I137" s="51">
        <f t="shared" si="10"/>
        <v>0</v>
      </c>
      <c r="J137" s="51">
        <f t="shared" si="11"/>
        <v>30</v>
      </c>
      <c r="K137" s="51">
        <f t="shared" si="10"/>
        <v>27</v>
      </c>
      <c r="L137" s="51">
        <f t="shared" si="10"/>
        <v>0</v>
      </c>
      <c r="M137" s="100">
        <f t="shared" si="12"/>
        <v>27</v>
      </c>
    </row>
    <row r="138" spans="2:13" ht="30">
      <c r="B138" s="71" t="s">
        <v>138</v>
      </c>
      <c r="C138" s="46" t="s">
        <v>70</v>
      </c>
      <c r="D138" s="46" t="s">
        <v>112</v>
      </c>
      <c r="E138" s="46" t="s">
        <v>396</v>
      </c>
      <c r="F138" s="46" t="s">
        <v>137</v>
      </c>
      <c r="G138" s="46"/>
      <c r="H138" s="51">
        <f t="shared" si="10"/>
        <v>30</v>
      </c>
      <c r="I138" s="51">
        <f t="shared" si="10"/>
        <v>0</v>
      </c>
      <c r="J138" s="51">
        <f t="shared" si="11"/>
        <v>30</v>
      </c>
      <c r="K138" s="51">
        <f t="shared" si="10"/>
        <v>27</v>
      </c>
      <c r="L138" s="51">
        <f t="shared" si="10"/>
        <v>0</v>
      </c>
      <c r="M138" s="100">
        <f t="shared" si="12"/>
        <v>27</v>
      </c>
    </row>
    <row r="139" spans="2:13" ht="15">
      <c r="B139" s="74" t="s">
        <v>120</v>
      </c>
      <c r="C139" s="47" t="s">
        <v>70</v>
      </c>
      <c r="D139" s="47" t="s">
        <v>112</v>
      </c>
      <c r="E139" s="47" t="s">
        <v>396</v>
      </c>
      <c r="F139" s="47" t="s">
        <v>137</v>
      </c>
      <c r="G139" s="47" t="s">
        <v>105</v>
      </c>
      <c r="H139" s="53">
        <f>'[1]вед.прил.10'!H290</f>
        <v>30</v>
      </c>
      <c r="I139" s="53">
        <f>'[1]вед.прил.10'!I290</f>
        <v>0</v>
      </c>
      <c r="J139" s="53">
        <f t="shared" si="11"/>
        <v>30</v>
      </c>
      <c r="K139" s="53">
        <f>'[1]вед.прил.10'!K290</f>
        <v>27</v>
      </c>
      <c r="L139" s="53">
        <f>'[1]вед.прил.10'!L290</f>
        <v>0</v>
      </c>
      <c r="M139" s="101">
        <f t="shared" si="12"/>
        <v>27</v>
      </c>
    </row>
    <row r="140" spans="2:13" ht="45">
      <c r="B140" s="70" t="s">
        <v>496</v>
      </c>
      <c r="C140" s="46"/>
      <c r="D140" s="46"/>
      <c r="E140" s="46"/>
      <c r="F140" s="46"/>
      <c r="G140" s="46"/>
      <c r="H140" s="51">
        <f aca="true" t="shared" si="13" ref="H140:L143">H141</f>
        <v>0</v>
      </c>
      <c r="I140" s="51">
        <f t="shared" si="13"/>
        <v>0</v>
      </c>
      <c r="J140" s="51">
        <f t="shared" si="11"/>
        <v>0</v>
      </c>
      <c r="K140" s="51">
        <f t="shared" si="13"/>
        <v>30</v>
      </c>
      <c r="L140" s="51">
        <f t="shared" si="13"/>
        <v>0</v>
      </c>
      <c r="M140" s="100">
        <f t="shared" si="12"/>
        <v>30</v>
      </c>
    </row>
    <row r="141" spans="2:13" ht="15">
      <c r="B141" s="71" t="s">
        <v>301</v>
      </c>
      <c r="C141" s="46" t="s">
        <v>70</v>
      </c>
      <c r="D141" s="46" t="s">
        <v>112</v>
      </c>
      <c r="E141" s="46" t="s">
        <v>497</v>
      </c>
      <c r="F141" s="46"/>
      <c r="G141" s="46"/>
      <c r="H141" s="51">
        <f t="shared" si="13"/>
        <v>0</v>
      </c>
      <c r="I141" s="51">
        <f t="shared" si="13"/>
        <v>0</v>
      </c>
      <c r="J141" s="51">
        <f t="shared" si="11"/>
        <v>0</v>
      </c>
      <c r="K141" s="51">
        <f t="shared" si="13"/>
        <v>30</v>
      </c>
      <c r="L141" s="51">
        <f t="shared" si="13"/>
        <v>0</v>
      </c>
      <c r="M141" s="100">
        <f t="shared" si="12"/>
        <v>30</v>
      </c>
    </row>
    <row r="142" spans="2:13" ht="30">
      <c r="B142" s="70" t="s">
        <v>134</v>
      </c>
      <c r="C142" s="46" t="s">
        <v>70</v>
      </c>
      <c r="D142" s="46" t="s">
        <v>112</v>
      </c>
      <c r="E142" s="46" t="s">
        <v>497</v>
      </c>
      <c r="F142" s="46" t="s">
        <v>135</v>
      </c>
      <c r="G142" s="46"/>
      <c r="H142" s="51">
        <f t="shared" si="13"/>
        <v>0</v>
      </c>
      <c r="I142" s="51">
        <f t="shared" si="13"/>
        <v>0</v>
      </c>
      <c r="J142" s="51">
        <f t="shared" si="11"/>
        <v>0</v>
      </c>
      <c r="K142" s="51">
        <f t="shared" si="13"/>
        <v>30</v>
      </c>
      <c r="L142" s="51">
        <f t="shared" si="13"/>
        <v>0</v>
      </c>
      <c r="M142" s="100">
        <f t="shared" si="12"/>
        <v>30</v>
      </c>
    </row>
    <row r="143" spans="2:13" ht="30">
      <c r="B143" s="71" t="s">
        <v>138</v>
      </c>
      <c r="C143" s="46" t="s">
        <v>70</v>
      </c>
      <c r="D143" s="46" t="s">
        <v>112</v>
      </c>
      <c r="E143" s="46" t="s">
        <v>497</v>
      </c>
      <c r="F143" s="46" t="s">
        <v>137</v>
      </c>
      <c r="G143" s="46"/>
      <c r="H143" s="51">
        <f t="shared" si="13"/>
        <v>0</v>
      </c>
      <c r="I143" s="51">
        <f t="shared" si="13"/>
        <v>0</v>
      </c>
      <c r="J143" s="51">
        <f t="shared" si="11"/>
        <v>0</v>
      </c>
      <c r="K143" s="51">
        <f t="shared" si="13"/>
        <v>30</v>
      </c>
      <c r="L143" s="51">
        <f t="shared" si="13"/>
        <v>0</v>
      </c>
      <c r="M143" s="100">
        <f t="shared" si="12"/>
        <v>30</v>
      </c>
    </row>
    <row r="144" spans="2:13" ht="15">
      <c r="B144" s="74" t="s">
        <v>120</v>
      </c>
      <c r="C144" s="47" t="s">
        <v>70</v>
      </c>
      <c r="D144" s="47" t="s">
        <v>112</v>
      </c>
      <c r="E144" s="47" t="s">
        <v>497</v>
      </c>
      <c r="F144" s="47" t="s">
        <v>137</v>
      </c>
      <c r="G144" s="47" t="s">
        <v>105</v>
      </c>
      <c r="H144" s="53">
        <f>'[1]вед.прил.10'!H295</f>
        <v>0</v>
      </c>
      <c r="I144" s="53">
        <f>'[1]вед.прил.10'!I295</f>
        <v>0</v>
      </c>
      <c r="J144" s="53">
        <f t="shared" si="11"/>
        <v>0</v>
      </c>
      <c r="K144" s="53">
        <f>'[1]вед.прил.10'!K295</f>
        <v>30</v>
      </c>
      <c r="L144" s="53">
        <f>'[1]вед.прил.10'!L295</f>
        <v>0</v>
      </c>
      <c r="M144" s="101">
        <f t="shared" si="12"/>
        <v>30</v>
      </c>
    </row>
    <row r="145" spans="2:13" ht="90">
      <c r="B145" s="70" t="s">
        <v>498</v>
      </c>
      <c r="C145" s="46" t="s">
        <v>70</v>
      </c>
      <c r="D145" s="46" t="s">
        <v>112</v>
      </c>
      <c r="E145" s="46" t="s">
        <v>499</v>
      </c>
      <c r="F145" s="46"/>
      <c r="G145" s="46"/>
      <c r="H145" s="51">
        <f aca="true" t="shared" si="14" ref="H145:L148">H146</f>
        <v>25</v>
      </c>
      <c r="I145" s="51">
        <f t="shared" si="14"/>
        <v>0</v>
      </c>
      <c r="J145" s="51">
        <f t="shared" si="11"/>
        <v>25</v>
      </c>
      <c r="K145" s="51">
        <f t="shared" si="14"/>
        <v>0</v>
      </c>
      <c r="L145" s="51">
        <f t="shared" si="14"/>
        <v>0</v>
      </c>
      <c r="M145" s="100">
        <f t="shared" si="12"/>
        <v>0</v>
      </c>
    </row>
    <row r="146" spans="2:13" ht="15">
      <c r="B146" s="71" t="s">
        <v>301</v>
      </c>
      <c r="C146" s="46" t="s">
        <v>70</v>
      </c>
      <c r="D146" s="46" t="s">
        <v>112</v>
      </c>
      <c r="E146" s="46" t="s">
        <v>500</v>
      </c>
      <c r="F146" s="46"/>
      <c r="G146" s="46"/>
      <c r="H146" s="51">
        <f t="shared" si="14"/>
        <v>25</v>
      </c>
      <c r="I146" s="51">
        <f t="shared" si="14"/>
        <v>0</v>
      </c>
      <c r="J146" s="51">
        <f t="shared" si="11"/>
        <v>25</v>
      </c>
      <c r="K146" s="51">
        <f t="shared" si="14"/>
        <v>0</v>
      </c>
      <c r="L146" s="51">
        <f t="shared" si="14"/>
        <v>0</v>
      </c>
      <c r="M146" s="100">
        <f t="shared" si="12"/>
        <v>0</v>
      </c>
    </row>
    <row r="147" spans="2:13" ht="30">
      <c r="B147" s="70" t="s">
        <v>134</v>
      </c>
      <c r="C147" s="46" t="s">
        <v>70</v>
      </c>
      <c r="D147" s="46" t="s">
        <v>112</v>
      </c>
      <c r="E147" s="46" t="s">
        <v>500</v>
      </c>
      <c r="F147" s="46" t="s">
        <v>135</v>
      </c>
      <c r="G147" s="46"/>
      <c r="H147" s="51">
        <f t="shared" si="14"/>
        <v>25</v>
      </c>
      <c r="I147" s="51">
        <f t="shared" si="14"/>
        <v>0</v>
      </c>
      <c r="J147" s="51">
        <f t="shared" si="11"/>
        <v>25</v>
      </c>
      <c r="K147" s="51">
        <f t="shared" si="14"/>
        <v>0</v>
      </c>
      <c r="L147" s="51">
        <f t="shared" si="14"/>
        <v>0</v>
      </c>
      <c r="M147" s="100">
        <f t="shared" si="12"/>
        <v>0</v>
      </c>
    </row>
    <row r="148" spans="2:13" ht="30">
      <c r="B148" s="71" t="s">
        <v>138</v>
      </c>
      <c r="C148" s="46" t="s">
        <v>70</v>
      </c>
      <c r="D148" s="46" t="s">
        <v>112</v>
      </c>
      <c r="E148" s="46" t="s">
        <v>500</v>
      </c>
      <c r="F148" s="46" t="s">
        <v>137</v>
      </c>
      <c r="G148" s="46"/>
      <c r="H148" s="51">
        <f t="shared" si="14"/>
        <v>25</v>
      </c>
      <c r="I148" s="51">
        <f t="shared" si="14"/>
        <v>0</v>
      </c>
      <c r="J148" s="51">
        <f t="shared" si="11"/>
        <v>25</v>
      </c>
      <c r="K148" s="51">
        <f t="shared" si="14"/>
        <v>0</v>
      </c>
      <c r="L148" s="51">
        <f t="shared" si="14"/>
        <v>0</v>
      </c>
      <c r="M148" s="100">
        <f t="shared" si="12"/>
        <v>0</v>
      </c>
    </row>
    <row r="149" spans="2:13" ht="15">
      <c r="B149" s="74" t="s">
        <v>120</v>
      </c>
      <c r="C149" s="47" t="s">
        <v>70</v>
      </c>
      <c r="D149" s="47" t="s">
        <v>112</v>
      </c>
      <c r="E149" s="47" t="s">
        <v>500</v>
      </c>
      <c r="F149" s="47" t="s">
        <v>137</v>
      </c>
      <c r="G149" s="47" t="s">
        <v>105</v>
      </c>
      <c r="H149" s="53">
        <f>'[1]вед.прил.10'!H300</f>
        <v>25</v>
      </c>
      <c r="I149" s="53">
        <f>'[1]вед.прил.10'!I300</f>
        <v>0</v>
      </c>
      <c r="J149" s="53">
        <f t="shared" si="11"/>
        <v>25</v>
      </c>
      <c r="K149" s="53">
        <f>'[1]вед.прил.10'!K300</f>
        <v>0</v>
      </c>
      <c r="L149" s="53">
        <f>'[1]вед.прил.10'!L300</f>
        <v>0</v>
      </c>
      <c r="M149" s="101">
        <f t="shared" si="12"/>
        <v>0</v>
      </c>
    </row>
    <row r="150" spans="2:13" ht="75">
      <c r="B150" s="70" t="s">
        <v>450</v>
      </c>
      <c r="C150" s="46" t="s">
        <v>70</v>
      </c>
      <c r="D150" s="46" t="s">
        <v>112</v>
      </c>
      <c r="E150" s="46" t="s">
        <v>391</v>
      </c>
      <c r="F150" s="46"/>
      <c r="G150" s="46"/>
      <c r="H150" s="51">
        <f>H151</f>
        <v>138</v>
      </c>
      <c r="I150" s="51">
        <f>I151</f>
        <v>0</v>
      </c>
      <c r="J150" s="51">
        <f t="shared" si="11"/>
        <v>138</v>
      </c>
      <c r="K150" s="51">
        <f>K151</f>
        <v>138</v>
      </c>
      <c r="L150" s="51">
        <f>L151</f>
        <v>0</v>
      </c>
      <c r="M150" s="100">
        <f t="shared" si="12"/>
        <v>138</v>
      </c>
    </row>
    <row r="151" spans="2:13" ht="45">
      <c r="B151" s="70" t="s">
        <v>390</v>
      </c>
      <c r="C151" s="46" t="s">
        <v>70</v>
      </c>
      <c r="D151" s="46" t="s">
        <v>112</v>
      </c>
      <c r="E151" s="46" t="s">
        <v>392</v>
      </c>
      <c r="F151" s="46"/>
      <c r="G151" s="46"/>
      <c r="H151" s="51">
        <f>H152</f>
        <v>138</v>
      </c>
      <c r="I151" s="51">
        <f>I152</f>
        <v>0</v>
      </c>
      <c r="J151" s="51">
        <f t="shared" si="11"/>
        <v>138</v>
      </c>
      <c r="K151" s="51">
        <f>K152</f>
        <v>138</v>
      </c>
      <c r="L151" s="51">
        <f>L152</f>
        <v>0</v>
      </c>
      <c r="M151" s="100">
        <f t="shared" si="12"/>
        <v>138</v>
      </c>
    </row>
    <row r="152" spans="2:13" ht="15">
      <c r="B152" s="71" t="s">
        <v>301</v>
      </c>
      <c r="C152" s="46" t="s">
        <v>70</v>
      </c>
      <c r="D152" s="46" t="s">
        <v>112</v>
      </c>
      <c r="E152" s="46" t="s">
        <v>393</v>
      </c>
      <c r="F152" s="46"/>
      <c r="G152" s="46"/>
      <c r="H152" s="51">
        <f>H156+H153</f>
        <v>138</v>
      </c>
      <c r="I152" s="51">
        <f>I156+I153</f>
        <v>0</v>
      </c>
      <c r="J152" s="51">
        <f t="shared" si="11"/>
        <v>138</v>
      </c>
      <c r="K152" s="51">
        <f>K156+K153</f>
        <v>138</v>
      </c>
      <c r="L152" s="51">
        <f>L156+L153</f>
        <v>0</v>
      </c>
      <c r="M152" s="100">
        <f t="shared" si="12"/>
        <v>138</v>
      </c>
    </row>
    <row r="153" spans="2:13" ht="90">
      <c r="B153" s="161" t="s">
        <v>257</v>
      </c>
      <c r="C153" s="46" t="s">
        <v>70</v>
      </c>
      <c r="D153" s="46" t="s">
        <v>112</v>
      </c>
      <c r="E153" s="46" t="s">
        <v>393</v>
      </c>
      <c r="F153" s="46" t="s">
        <v>132</v>
      </c>
      <c r="G153" s="46"/>
      <c r="H153" s="51">
        <f>H154</f>
        <v>0</v>
      </c>
      <c r="I153" s="51">
        <f>I154</f>
        <v>138</v>
      </c>
      <c r="J153" s="51">
        <f>H153+I153</f>
        <v>138</v>
      </c>
      <c r="K153" s="51">
        <f>K154</f>
        <v>0</v>
      </c>
      <c r="L153" s="51">
        <f>L154</f>
        <v>138</v>
      </c>
      <c r="M153" s="100">
        <f>K153+L153</f>
        <v>138</v>
      </c>
    </row>
    <row r="154" spans="2:13" ht="30">
      <c r="B154" s="161" t="s">
        <v>136</v>
      </c>
      <c r="C154" s="46" t="s">
        <v>70</v>
      </c>
      <c r="D154" s="46" t="s">
        <v>112</v>
      </c>
      <c r="E154" s="46" t="s">
        <v>393</v>
      </c>
      <c r="F154" s="46" t="s">
        <v>133</v>
      </c>
      <c r="G154" s="46"/>
      <c r="H154" s="51">
        <f>H155</f>
        <v>0</v>
      </c>
      <c r="I154" s="51">
        <f>I155</f>
        <v>138</v>
      </c>
      <c r="J154" s="51">
        <f>H154+I154</f>
        <v>138</v>
      </c>
      <c r="K154" s="51">
        <f>K155</f>
        <v>0</v>
      </c>
      <c r="L154" s="51">
        <f>L155</f>
        <v>138</v>
      </c>
      <c r="M154" s="100">
        <f>K154+L154</f>
        <v>138</v>
      </c>
    </row>
    <row r="155" spans="2:13" ht="15">
      <c r="B155" s="72" t="s">
        <v>120</v>
      </c>
      <c r="C155" s="47" t="s">
        <v>70</v>
      </c>
      <c r="D155" s="47" t="s">
        <v>112</v>
      </c>
      <c r="E155" s="47" t="s">
        <v>529</v>
      </c>
      <c r="F155" s="47" t="s">
        <v>133</v>
      </c>
      <c r="G155" s="47" t="s">
        <v>105</v>
      </c>
      <c r="H155" s="53">
        <f>'вед.'!H312</f>
        <v>0</v>
      </c>
      <c r="I155" s="53">
        <f>'вед.'!I312</f>
        <v>138</v>
      </c>
      <c r="J155" s="53">
        <f>'вед.'!J312</f>
        <v>138</v>
      </c>
      <c r="K155" s="53">
        <f>'вед.'!K312</f>
        <v>0</v>
      </c>
      <c r="L155" s="53">
        <f>'вед.'!O312</f>
        <v>138</v>
      </c>
      <c r="M155" s="101">
        <f>'вед.'!P312</f>
        <v>138</v>
      </c>
    </row>
    <row r="156" spans="2:13" ht="30">
      <c r="B156" s="70" t="s">
        <v>151</v>
      </c>
      <c r="C156" s="46" t="s">
        <v>70</v>
      </c>
      <c r="D156" s="46" t="s">
        <v>112</v>
      </c>
      <c r="E156" s="46" t="s">
        <v>393</v>
      </c>
      <c r="F156" s="46" t="s">
        <v>150</v>
      </c>
      <c r="G156" s="46"/>
      <c r="H156" s="51">
        <f>H157</f>
        <v>138</v>
      </c>
      <c r="I156" s="51">
        <f>I157</f>
        <v>-138</v>
      </c>
      <c r="J156" s="51">
        <f t="shared" si="11"/>
        <v>0</v>
      </c>
      <c r="K156" s="51">
        <f>K157</f>
        <v>138</v>
      </c>
      <c r="L156" s="51">
        <f>L157</f>
        <v>-138</v>
      </c>
      <c r="M156" s="100">
        <f t="shared" si="12"/>
        <v>0</v>
      </c>
    </row>
    <row r="157" spans="2:13" ht="15">
      <c r="B157" s="70" t="s">
        <v>225</v>
      </c>
      <c r="C157" s="46" t="s">
        <v>70</v>
      </c>
      <c r="D157" s="46" t="s">
        <v>112</v>
      </c>
      <c r="E157" s="46" t="s">
        <v>393</v>
      </c>
      <c r="F157" s="46" t="s">
        <v>224</v>
      </c>
      <c r="G157" s="46"/>
      <c r="H157" s="51">
        <f>H158</f>
        <v>138</v>
      </c>
      <c r="I157" s="51">
        <f>I158</f>
        <v>-138</v>
      </c>
      <c r="J157" s="51">
        <f t="shared" si="11"/>
        <v>0</v>
      </c>
      <c r="K157" s="51">
        <f>K158</f>
        <v>138</v>
      </c>
      <c r="L157" s="51">
        <f>L158</f>
        <v>-138</v>
      </c>
      <c r="M157" s="100">
        <f t="shared" si="12"/>
        <v>0</v>
      </c>
    </row>
    <row r="158" spans="2:13" ht="15">
      <c r="B158" s="74" t="s">
        <v>120</v>
      </c>
      <c r="C158" s="47" t="s">
        <v>70</v>
      </c>
      <c r="D158" s="47" t="s">
        <v>112</v>
      </c>
      <c r="E158" s="47" t="s">
        <v>530</v>
      </c>
      <c r="F158" s="47" t="s">
        <v>224</v>
      </c>
      <c r="G158" s="47" t="s">
        <v>105</v>
      </c>
      <c r="H158" s="53">
        <f>'[1]вед.прил.10'!H312</f>
        <v>138</v>
      </c>
      <c r="I158" s="53">
        <v>-138</v>
      </c>
      <c r="J158" s="53">
        <f t="shared" si="11"/>
        <v>0</v>
      </c>
      <c r="K158" s="53">
        <f>'[1]вед.прил.10'!K312</f>
        <v>138</v>
      </c>
      <c r="L158" s="53">
        <v>-138</v>
      </c>
      <c r="M158" s="101">
        <f t="shared" si="12"/>
        <v>0</v>
      </c>
    </row>
    <row r="159" spans="2:13" s="9" customFormat="1" ht="14.25">
      <c r="B159" s="91" t="s">
        <v>57</v>
      </c>
      <c r="C159" s="92" t="s">
        <v>73</v>
      </c>
      <c r="D159" s="92"/>
      <c r="E159" s="92"/>
      <c r="F159" s="92"/>
      <c r="G159" s="92"/>
      <c r="H159" s="55">
        <f>H168+H194+H162</f>
        <v>29008.9</v>
      </c>
      <c r="I159" s="55">
        <f>I168+I194+I162</f>
        <v>9618.5</v>
      </c>
      <c r="J159" s="50">
        <f t="shared" si="11"/>
        <v>38627.4</v>
      </c>
      <c r="K159" s="55">
        <f>K168+K194+K162</f>
        <v>3998.9</v>
      </c>
      <c r="L159" s="55">
        <f>L168+L194+L162</f>
        <v>9578.5</v>
      </c>
      <c r="M159" s="99">
        <f t="shared" si="12"/>
        <v>13577.4</v>
      </c>
    </row>
    <row r="160" spans="2:13" s="9" customFormat="1" ht="14.25">
      <c r="B160" s="91" t="s">
        <v>120</v>
      </c>
      <c r="C160" s="92" t="s">
        <v>73</v>
      </c>
      <c r="D160" s="92"/>
      <c r="E160" s="92"/>
      <c r="F160" s="92"/>
      <c r="G160" s="92" t="s">
        <v>105</v>
      </c>
      <c r="H160" s="55">
        <f>H167+H174+H183+H199+H204+H208+H193</f>
        <v>4008.9</v>
      </c>
      <c r="I160" s="55">
        <f>I167+I174+I183+I199+I204+I208+I193</f>
        <v>135.8</v>
      </c>
      <c r="J160" s="50">
        <f t="shared" si="11"/>
        <v>4144.7</v>
      </c>
      <c r="K160" s="55">
        <f>K167+K174+K183+K199+K204+K208+K193</f>
        <v>3998.9</v>
      </c>
      <c r="L160" s="55">
        <f>L167+L174+L183+L199+L204+L208+L193</f>
        <v>95.8</v>
      </c>
      <c r="M160" s="99">
        <f t="shared" si="12"/>
        <v>4094.7000000000003</v>
      </c>
    </row>
    <row r="161" spans="2:13" s="9" customFormat="1" ht="14.25">
      <c r="B161" s="91" t="s">
        <v>121</v>
      </c>
      <c r="C161" s="92" t="s">
        <v>73</v>
      </c>
      <c r="D161" s="92"/>
      <c r="E161" s="92"/>
      <c r="F161" s="92"/>
      <c r="G161" s="92" t="s">
        <v>106</v>
      </c>
      <c r="H161" s="55">
        <f>H179+H189</f>
        <v>25000</v>
      </c>
      <c r="I161" s="55">
        <f>I179+I189</f>
        <v>9482.7</v>
      </c>
      <c r="J161" s="50">
        <f t="shared" si="11"/>
        <v>34482.7</v>
      </c>
      <c r="K161" s="55">
        <f>K179+K189</f>
        <v>0</v>
      </c>
      <c r="L161" s="55">
        <f>L179+L189</f>
        <v>9482.7</v>
      </c>
      <c r="M161" s="99">
        <f t="shared" si="12"/>
        <v>9482.7</v>
      </c>
    </row>
    <row r="162" spans="2:13" ht="14.25">
      <c r="B162" s="73" t="s">
        <v>220</v>
      </c>
      <c r="C162" s="48" t="s">
        <v>73</v>
      </c>
      <c r="D162" s="48" t="s">
        <v>74</v>
      </c>
      <c r="E162" s="48"/>
      <c r="F162" s="48"/>
      <c r="G162" s="48"/>
      <c r="H162" s="50">
        <f>H163</f>
        <v>0.4</v>
      </c>
      <c r="I162" s="50">
        <f>I163</f>
        <v>0</v>
      </c>
      <c r="J162" s="50">
        <f t="shared" si="11"/>
        <v>0.4</v>
      </c>
      <c r="K162" s="50">
        <f>K163</f>
        <v>0.4</v>
      </c>
      <c r="L162" s="50">
        <f>L163</f>
        <v>0</v>
      </c>
      <c r="M162" s="99">
        <f t="shared" si="12"/>
        <v>0.4</v>
      </c>
    </row>
    <row r="163" spans="2:13" ht="30">
      <c r="B163" s="70" t="s">
        <v>40</v>
      </c>
      <c r="C163" s="46" t="s">
        <v>73</v>
      </c>
      <c r="D163" s="46" t="s">
        <v>74</v>
      </c>
      <c r="E163" s="46" t="s">
        <v>273</v>
      </c>
      <c r="F163" s="46"/>
      <c r="G163" s="46"/>
      <c r="H163" s="51">
        <f>H164</f>
        <v>0.4</v>
      </c>
      <c r="I163" s="51">
        <f>I164</f>
        <v>0</v>
      </c>
      <c r="J163" s="51">
        <f t="shared" si="11"/>
        <v>0.4</v>
      </c>
      <c r="K163" s="51">
        <f>K164</f>
        <v>0.4</v>
      </c>
      <c r="L163" s="51">
        <f>L164</f>
        <v>0</v>
      </c>
      <c r="M163" s="100">
        <f t="shared" si="12"/>
        <v>0.4</v>
      </c>
    </row>
    <row r="164" spans="2:13" ht="90">
      <c r="B164" s="70" t="s">
        <v>221</v>
      </c>
      <c r="C164" s="46" t="s">
        <v>73</v>
      </c>
      <c r="D164" s="46" t="s">
        <v>74</v>
      </c>
      <c r="E164" s="46" t="s">
        <v>222</v>
      </c>
      <c r="F164" s="46"/>
      <c r="G164" s="46"/>
      <c r="H164" s="51">
        <f aca="true" t="shared" si="15" ref="H164:L166">H165</f>
        <v>0.4</v>
      </c>
      <c r="I164" s="51">
        <f t="shared" si="15"/>
        <v>0</v>
      </c>
      <c r="J164" s="51">
        <f t="shared" si="11"/>
        <v>0.4</v>
      </c>
      <c r="K164" s="51">
        <f t="shared" si="15"/>
        <v>0.4</v>
      </c>
      <c r="L164" s="51">
        <f t="shared" si="15"/>
        <v>0</v>
      </c>
      <c r="M164" s="100">
        <f t="shared" si="12"/>
        <v>0.4</v>
      </c>
    </row>
    <row r="165" spans="2:13" ht="30">
      <c r="B165" s="70" t="s">
        <v>134</v>
      </c>
      <c r="C165" s="46" t="s">
        <v>73</v>
      </c>
      <c r="D165" s="46" t="s">
        <v>74</v>
      </c>
      <c r="E165" s="46" t="s">
        <v>222</v>
      </c>
      <c r="F165" s="46" t="s">
        <v>135</v>
      </c>
      <c r="G165" s="46"/>
      <c r="H165" s="51">
        <f t="shared" si="15"/>
        <v>0.4</v>
      </c>
      <c r="I165" s="51">
        <f t="shared" si="15"/>
        <v>0</v>
      </c>
      <c r="J165" s="51">
        <f t="shared" si="11"/>
        <v>0.4</v>
      </c>
      <c r="K165" s="51">
        <f t="shared" si="15"/>
        <v>0.4</v>
      </c>
      <c r="L165" s="51">
        <f t="shared" si="15"/>
        <v>0</v>
      </c>
      <c r="M165" s="100">
        <f t="shared" si="12"/>
        <v>0.4</v>
      </c>
    </row>
    <row r="166" spans="2:13" ht="30">
      <c r="B166" s="71" t="s">
        <v>138</v>
      </c>
      <c r="C166" s="46" t="s">
        <v>73</v>
      </c>
      <c r="D166" s="46" t="s">
        <v>74</v>
      </c>
      <c r="E166" s="46" t="s">
        <v>222</v>
      </c>
      <c r="F166" s="46" t="s">
        <v>137</v>
      </c>
      <c r="G166" s="46"/>
      <c r="H166" s="51">
        <f t="shared" si="15"/>
        <v>0.4</v>
      </c>
      <c r="I166" s="51">
        <f t="shared" si="15"/>
        <v>0</v>
      </c>
      <c r="J166" s="51">
        <f t="shared" si="11"/>
        <v>0.4</v>
      </c>
      <c r="K166" s="51">
        <f t="shared" si="15"/>
        <v>0.4</v>
      </c>
      <c r="L166" s="51">
        <f t="shared" si="15"/>
        <v>0</v>
      </c>
      <c r="M166" s="100">
        <f t="shared" si="12"/>
        <v>0.4</v>
      </c>
    </row>
    <row r="167" spans="2:13" ht="15">
      <c r="B167" s="74" t="s">
        <v>120</v>
      </c>
      <c r="C167" s="47" t="s">
        <v>73</v>
      </c>
      <c r="D167" s="47" t="s">
        <v>74</v>
      </c>
      <c r="E167" s="47" t="s">
        <v>222</v>
      </c>
      <c r="F167" s="47" t="s">
        <v>137</v>
      </c>
      <c r="G167" s="47" t="s">
        <v>105</v>
      </c>
      <c r="H167" s="53">
        <f>'вед.'!H481+'вед.'!H351</f>
        <v>0.4</v>
      </c>
      <c r="I167" s="53">
        <f>'вед.'!I351+'вед.'!I481</f>
        <v>0</v>
      </c>
      <c r="J167" s="53">
        <f t="shared" si="11"/>
        <v>0.4</v>
      </c>
      <c r="K167" s="53">
        <f>'вед.'!K481+'вед.'!K351</f>
        <v>0.4</v>
      </c>
      <c r="L167" s="53">
        <f>'вед.'!O351+'вед.'!O481</f>
        <v>0</v>
      </c>
      <c r="M167" s="101">
        <f t="shared" si="12"/>
        <v>0.4</v>
      </c>
    </row>
    <row r="168" spans="2:13" ht="14.25">
      <c r="B168" s="73" t="s">
        <v>123</v>
      </c>
      <c r="C168" s="48" t="s">
        <v>73</v>
      </c>
      <c r="D168" s="48" t="s">
        <v>72</v>
      </c>
      <c r="E168" s="48"/>
      <c r="F168" s="48"/>
      <c r="G168" s="48"/>
      <c r="H168" s="50">
        <f>H169+H184</f>
        <v>28798.5</v>
      </c>
      <c r="I168" s="50">
        <f>I169+I184</f>
        <v>9578.5</v>
      </c>
      <c r="J168" s="50">
        <f t="shared" si="11"/>
        <v>38377</v>
      </c>
      <c r="K168" s="50">
        <f>K169+K184</f>
        <v>3798.5</v>
      </c>
      <c r="L168" s="50">
        <f>L169+L184</f>
        <v>9578.5</v>
      </c>
      <c r="M168" s="99">
        <f t="shared" si="12"/>
        <v>13377</v>
      </c>
    </row>
    <row r="169" spans="2:13" ht="75">
      <c r="B169" s="71" t="s">
        <v>183</v>
      </c>
      <c r="C169" s="46" t="s">
        <v>73</v>
      </c>
      <c r="D169" s="46" t="s">
        <v>72</v>
      </c>
      <c r="E169" s="46" t="s">
        <v>385</v>
      </c>
      <c r="F169" s="46"/>
      <c r="G169" s="46"/>
      <c r="H169" s="51">
        <f>H175+H170</f>
        <v>28798.5</v>
      </c>
      <c r="I169" s="51">
        <f>I175+I170</f>
        <v>0</v>
      </c>
      <c r="J169" s="51">
        <f t="shared" si="11"/>
        <v>28798.5</v>
      </c>
      <c r="K169" s="51">
        <f>K175+K170</f>
        <v>3798.5</v>
      </c>
      <c r="L169" s="51">
        <f>L175+L170</f>
        <v>0</v>
      </c>
      <c r="M169" s="100">
        <f t="shared" si="12"/>
        <v>3798.5</v>
      </c>
    </row>
    <row r="170" spans="2:13" ht="30">
      <c r="B170" s="71" t="s">
        <v>187</v>
      </c>
      <c r="C170" s="46" t="s">
        <v>73</v>
      </c>
      <c r="D170" s="46" t="s">
        <v>72</v>
      </c>
      <c r="E170" s="46" t="s">
        <v>188</v>
      </c>
      <c r="F170" s="46"/>
      <c r="G170" s="46"/>
      <c r="H170" s="51">
        <f aca="true" t="shared" si="16" ref="H170:L173">H171</f>
        <v>1020.7</v>
      </c>
      <c r="I170" s="51">
        <f t="shared" si="16"/>
        <v>0</v>
      </c>
      <c r="J170" s="51">
        <f t="shared" si="11"/>
        <v>1020.7</v>
      </c>
      <c r="K170" s="51">
        <f t="shared" si="16"/>
        <v>1020.7</v>
      </c>
      <c r="L170" s="51">
        <f t="shared" si="16"/>
        <v>0</v>
      </c>
      <c r="M170" s="100">
        <f t="shared" si="12"/>
        <v>1020.7</v>
      </c>
    </row>
    <row r="171" spans="2:13" ht="15">
      <c r="B171" s="71" t="s">
        <v>301</v>
      </c>
      <c r="C171" s="46" t="s">
        <v>73</v>
      </c>
      <c r="D171" s="46" t="s">
        <v>72</v>
      </c>
      <c r="E171" s="46" t="s">
        <v>189</v>
      </c>
      <c r="F171" s="46"/>
      <c r="G171" s="46"/>
      <c r="H171" s="51">
        <f t="shared" si="16"/>
        <v>1020.7</v>
      </c>
      <c r="I171" s="51">
        <f t="shared" si="16"/>
        <v>0</v>
      </c>
      <c r="J171" s="51">
        <f t="shared" si="11"/>
        <v>1020.7</v>
      </c>
      <c r="K171" s="51">
        <f t="shared" si="16"/>
        <v>1020.7</v>
      </c>
      <c r="L171" s="51">
        <f t="shared" si="16"/>
        <v>0</v>
      </c>
      <c r="M171" s="100">
        <f t="shared" si="12"/>
        <v>1020.7</v>
      </c>
    </row>
    <row r="172" spans="2:13" ht="30">
      <c r="B172" s="70" t="s">
        <v>134</v>
      </c>
      <c r="C172" s="46" t="s">
        <v>73</v>
      </c>
      <c r="D172" s="46" t="s">
        <v>72</v>
      </c>
      <c r="E172" s="46" t="s">
        <v>189</v>
      </c>
      <c r="F172" s="46" t="s">
        <v>135</v>
      </c>
      <c r="G172" s="46"/>
      <c r="H172" s="51">
        <f t="shared" si="16"/>
        <v>1020.7</v>
      </c>
      <c r="I172" s="51">
        <f t="shared" si="16"/>
        <v>0</v>
      </c>
      <c r="J172" s="51">
        <f t="shared" si="11"/>
        <v>1020.7</v>
      </c>
      <c r="K172" s="51">
        <f t="shared" si="16"/>
        <v>1020.7</v>
      </c>
      <c r="L172" s="51">
        <f t="shared" si="16"/>
        <v>0</v>
      </c>
      <c r="M172" s="100">
        <f t="shared" si="12"/>
        <v>1020.7</v>
      </c>
    </row>
    <row r="173" spans="2:13" ht="30">
      <c r="B173" s="71" t="s">
        <v>138</v>
      </c>
      <c r="C173" s="46" t="s">
        <v>73</v>
      </c>
      <c r="D173" s="46" t="s">
        <v>72</v>
      </c>
      <c r="E173" s="46" t="s">
        <v>189</v>
      </c>
      <c r="F173" s="46" t="s">
        <v>137</v>
      </c>
      <c r="G173" s="46"/>
      <c r="H173" s="51">
        <f t="shared" si="16"/>
        <v>1020.7</v>
      </c>
      <c r="I173" s="51">
        <f t="shared" si="16"/>
        <v>0</v>
      </c>
      <c r="J173" s="51">
        <f t="shared" si="11"/>
        <v>1020.7</v>
      </c>
      <c r="K173" s="51">
        <f t="shared" si="16"/>
        <v>1020.7</v>
      </c>
      <c r="L173" s="51">
        <f t="shared" si="16"/>
        <v>0</v>
      </c>
      <c r="M173" s="100">
        <f t="shared" si="12"/>
        <v>1020.7</v>
      </c>
    </row>
    <row r="174" spans="2:13" ht="15">
      <c r="B174" s="74" t="s">
        <v>120</v>
      </c>
      <c r="C174" s="47" t="s">
        <v>73</v>
      </c>
      <c r="D174" s="47" t="s">
        <v>72</v>
      </c>
      <c r="E174" s="47" t="s">
        <v>189</v>
      </c>
      <c r="F174" s="47" t="s">
        <v>137</v>
      </c>
      <c r="G174" s="47" t="s">
        <v>105</v>
      </c>
      <c r="H174" s="53">
        <f>'[1]вед.прил.10'!H355+'[1]вед.прил.10'!H476</f>
        <v>1020.7</v>
      </c>
      <c r="I174" s="53">
        <f>'[1]вед.прил.10'!I355+'[1]вед.прил.10'!I476</f>
        <v>0</v>
      </c>
      <c r="J174" s="53">
        <f t="shared" si="11"/>
        <v>1020.7</v>
      </c>
      <c r="K174" s="53">
        <f>'[1]вед.прил.10'!K355</f>
        <v>1020.7</v>
      </c>
      <c r="L174" s="53">
        <f>'[1]вед.прил.10'!L355</f>
        <v>0</v>
      </c>
      <c r="M174" s="101">
        <f t="shared" si="12"/>
        <v>1020.7</v>
      </c>
    </row>
    <row r="175" spans="2:13" ht="45">
      <c r="B175" s="71" t="s">
        <v>386</v>
      </c>
      <c r="C175" s="46" t="s">
        <v>73</v>
      </c>
      <c r="D175" s="46" t="s">
        <v>72</v>
      </c>
      <c r="E175" s="46" t="s">
        <v>190</v>
      </c>
      <c r="F175" s="46"/>
      <c r="G175" s="46"/>
      <c r="H175" s="51">
        <f>H180+H176</f>
        <v>27777.8</v>
      </c>
      <c r="I175" s="51">
        <f>I180+I176</f>
        <v>0</v>
      </c>
      <c r="J175" s="51">
        <f t="shared" si="11"/>
        <v>27777.8</v>
      </c>
      <c r="K175" s="51">
        <f>K180+K176</f>
        <v>2777.8</v>
      </c>
      <c r="L175" s="51">
        <f>L180+L176</f>
        <v>0</v>
      </c>
      <c r="M175" s="100">
        <f t="shared" si="12"/>
        <v>2777.8</v>
      </c>
    </row>
    <row r="176" spans="2:13" ht="15">
      <c r="B176" s="71" t="s">
        <v>301</v>
      </c>
      <c r="C176" s="46" t="s">
        <v>73</v>
      </c>
      <c r="D176" s="46" t="s">
        <v>72</v>
      </c>
      <c r="E176" s="46" t="s">
        <v>10</v>
      </c>
      <c r="F176" s="46"/>
      <c r="G176" s="46"/>
      <c r="H176" s="51">
        <f aca="true" t="shared" si="17" ref="H176:L178">H177</f>
        <v>25000</v>
      </c>
      <c r="I176" s="51">
        <f t="shared" si="17"/>
        <v>0</v>
      </c>
      <c r="J176" s="51">
        <f t="shared" si="11"/>
        <v>25000</v>
      </c>
      <c r="K176" s="51">
        <f t="shared" si="17"/>
        <v>0</v>
      </c>
      <c r="L176" s="51">
        <f t="shared" si="17"/>
        <v>0</v>
      </c>
      <c r="M176" s="100">
        <f t="shared" si="12"/>
        <v>0</v>
      </c>
    </row>
    <row r="177" spans="2:13" ht="30">
      <c r="B177" s="70" t="s">
        <v>134</v>
      </c>
      <c r="C177" s="46" t="s">
        <v>73</v>
      </c>
      <c r="D177" s="46" t="s">
        <v>72</v>
      </c>
      <c r="E177" s="46" t="s">
        <v>10</v>
      </c>
      <c r="F177" s="46" t="s">
        <v>135</v>
      </c>
      <c r="G177" s="46"/>
      <c r="H177" s="51">
        <f t="shared" si="17"/>
        <v>25000</v>
      </c>
      <c r="I177" s="51">
        <f t="shared" si="17"/>
        <v>0</v>
      </c>
      <c r="J177" s="51">
        <f t="shared" si="11"/>
        <v>25000</v>
      </c>
      <c r="K177" s="51">
        <f t="shared" si="17"/>
        <v>0</v>
      </c>
      <c r="L177" s="51">
        <f t="shared" si="17"/>
        <v>0</v>
      </c>
      <c r="M177" s="100">
        <f t="shared" si="12"/>
        <v>0</v>
      </c>
    </row>
    <row r="178" spans="2:13" ht="30">
      <c r="B178" s="71" t="s">
        <v>138</v>
      </c>
      <c r="C178" s="46" t="s">
        <v>73</v>
      </c>
      <c r="D178" s="46" t="s">
        <v>72</v>
      </c>
      <c r="E178" s="46" t="s">
        <v>10</v>
      </c>
      <c r="F178" s="46" t="s">
        <v>137</v>
      </c>
      <c r="G178" s="46"/>
      <c r="H178" s="51">
        <f t="shared" si="17"/>
        <v>25000</v>
      </c>
      <c r="I178" s="51">
        <f t="shared" si="17"/>
        <v>0</v>
      </c>
      <c r="J178" s="51">
        <f t="shared" si="11"/>
        <v>25000</v>
      </c>
      <c r="K178" s="51">
        <f t="shared" si="17"/>
        <v>0</v>
      </c>
      <c r="L178" s="51">
        <f t="shared" si="17"/>
        <v>0</v>
      </c>
      <c r="M178" s="100">
        <f t="shared" si="12"/>
        <v>0</v>
      </c>
    </row>
    <row r="179" spans="2:13" ht="15">
      <c r="B179" s="74" t="s">
        <v>121</v>
      </c>
      <c r="C179" s="47" t="s">
        <v>73</v>
      </c>
      <c r="D179" s="47" t="s">
        <v>72</v>
      </c>
      <c r="E179" s="47" t="s">
        <v>10</v>
      </c>
      <c r="F179" s="47" t="s">
        <v>137</v>
      </c>
      <c r="G179" s="47" t="s">
        <v>106</v>
      </c>
      <c r="H179" s="53">
        <f>'[1]вед.прил.10'!H360+'[1]вед.прил.10'!H481</f>
        <v>25000</v>
      </c>
      <c r="I179" s="53">
        <f>'[1]вед.прил.10'!I360+'[1]вед.прил.10'!I481</f>
        <v>0</v>
      </c>
      <c r="J179" s="53">
        <f t="shared" si="11"/>
        <v>25000</v>
      </c>
      <c r="K179" s="53">
        <f>'[1]вед.прил.10'!K360</f>
        <v>0</v>
      </c>
      <c r="L179" s="53">
        <f>'[1]вед.прил.10'!L360</f>
        <v>0</v>
      </c>
      <c r="M179" s="101">
        <f t="shared" si="12"/>
        <v>0</v>
      </c>
    </row>
    <row r="180" spans="2:13" ht="15">
      <c r="B180" s="71" t="s">
        <v>301</v>
      </c>
      <c r="C180" s="46" t="s">
        <v>73</v>
      </c>
      <c r="D180" s="46" t="s">
        <v>72</v>
      </c>
      <c r="E180" s="46" t="s">
        <v>191</v>
      </c>
      <c r="F180" s="46"/>
      <c r="G180" s="46"/>
      <c r="H180" s="51">
        <f aca="true" t="shared" si="18" ref="H180:L182">H181</f>
        <v>2777.8</v>
      </c>
      <c r="I180" s="51">
        <f t="shared" si="18"/>
        <v>0</v>
      </c>
      <c r="J180" s="51">
        <f t="shared" si="11"/>
        <v>2777.8</v>
      </c>
      <c r="K180" s="51">
        <f t="shared" si="18"/>
        <v>2777.8</v>
      </c>
      <c r="L180" s="51">
        <f t="shared" si="18"/>
        <v>0</v>
      </c>
      <c r="M180" s="100">
        <f t="shared" si="12"/>
        <v>2777.8</v>
      </c>
    </row>
    <row r="181" spans="2:13" ht="30">
      <c r="B181" s="70" t="s">
        <v>134</v>
      </c>
      <c r="C181" s="46" t="s">
        <v>73</v>
      </c>
      <c r="D181" s="46" t="s">
        <v>72</v>
      </c>
      <c r="E181" s="46" t="s">
        <v>191</v>
      </c>
      <c r="F181" s="46" t="s">
        <v>135</v>
      </c>
      <c r="G181" s="46"/>
      <c r="H181" s="51">
        <f t="shared" si="18"/>
        <v>2777.8</v>
      </c>
      <c r="I181" s="51">
        <f t="shared" si="18"/>
        <v>0</v>
      </c>
      <c r="J181" s="51">
        <f t="shared" si="11"/>
        <v>2777.8</v>
      </c>
      <c r="K181" s="51">
        <f t="shared" si="18"/>
        <v>2777.8</v>
      </c>
      <c r="L181" s="51">
        <f t="shared" si="18"/>
        <v>0</v>
      </c>
      <c r="M181" s="100">
        <f t="shared" si="12"/>
        <v>2777.8</v>
      </c>
    </row>
    <row r="182" spans="2:13" ht="30">
      <c r="B182" s="71" t="s">
        <v>138</v>
      </c>
      <c r="C182" s="46" t="s">
        <v>73</v>
      </c>
      <c r="D182" s="46" t="s">
        <v>72</v>
      </c>
      <c r="E182" s="46" t="s">
        <v>191</v>
      </c>
      <c r="F182" s="46" t="s">
        <v>137</v>
      </c>
      <c r="G182" s="46"/>
      <c r="H182" s="51">
        <f t="shared" si="18"/>
        <v>2777.8</v>
      </c>
      <c r="I182" s="51">
        <f t="shared" si="18"/>
        <v>0</v>
      </c>
      <c r="J182" s="51">
        <f t="shared" si="11"/>
        <v>2777.8</v>
      </c>
      <c r="K182" s="51">
        <f t="shared" si="18"/>
        <v>2777.8</v>
      </c>
      <c r="L182" s="51">
        <f t="shared" si="18"/>
        <v>0</v>
      </c>
      <c r="M182" s="100">
        <f t="shared" si="12"/>
        <v>2777.8</v>
      </c>
    </row>
    <row r="183" spans="2:13" ht="15">
      <c r="B183" s="74" t="s">
        <v>120</v>
      </c>
      <c r="C183" s="47" t="s">
        <v>73</v>
      </c>
      <c r="D183" s="47" t="s">
        <v>72</v>
      </c>
      <c r="E183" s="47" t="s">
        <v>191</v>
      </c>
      <c r="F183" s="47" t="s">
        <v>137</v>
      </c>
      <c r="G183" s="47" t="s">
        <v>105</v>
      </c>
      <c r="H183" s="53">
        <f>'[1]вед.прил.10'!H364+'[1]вед.прил.10'!H485</f>
        <v>2777.8</v>
      </c>
      <c r="I183" s="53">
        <f>'[1]вед.прил.10'!I364+'[1]вед.прил.10'!I485</f>
        <v>0</v>
      </c>
      <c r="J183" s="53">
        <f t="shared" si="11"/>
        <v>2777.8</v>
      </c>
      <c r="K183" s="53">
        <f>'[1]вед.прил.10'!K364</f>
        <v>2777.8</v>
      </c>
      <c r="L183" s="53">
        <f>'[1]вед.прил.10'!L364</f>
        <v>0</v>
      </c>
      <c r="M183" s="101">
        <f t="shared" si="12"/>
        <v>2777.8</v>
      </c>
    </row>
    <row r="184" spans="2:13" ht="60">
      <c r="B184" s="80" t="s">
        <v>438</v>
      </c>
      <c r="C184" s="46" t="s">
        <v>73</v>
      </c>
      <c r="D184" s="46" t="s">
        <v>72</v>
      </c>
      <c r="E184" s="46" t="s">
        <v>13</v>
      </c>
      <c r="F184" s="46"/>
      <c r="G184" s="46"/>
      <c r="H184" s="51">
        <f>H185</f>
        <v>0</v>
      </c>
      <c r="I184" s="51">
        <f>I185</f>
        <v>9578.5</v>
      </c>
      <c r="J184" s="51">
        <f>H184+I184</f>
        <v>9578.5</v>
      </c>
      <c r="K184" s="51">
        <f>K185</f>
        <v>0</v>
      </c>
      <c r="L184" s="51">
        <f>L185</f>
        <v>9578.5</v>
      </c>
      <c r="M184" s="100">
        <f>K184+L184</f>
        <v>9578.5</v>
      </c>
    </row>
    <row r="185" spans="2:13" ht="75">
      <c r="B185" s="71" t="s">
        <v>14</v>
      </c>
      <c r="C185" s="46" t="s">
        <v>73</v>
      </c>
      <c r="D185" s="46" t="s">
        <v>72</v>
      </c>
      <c r="E185" s="46" t="s">
        <v>15</v>
      </c>
      <c r="F185" s="46"/>
      <c r="G185" s="46"/>
      <c r="H185" s="51">
        <f>H186+H190</f>
        <v>0</v>
      </c>
      <c r="I185" s="51">
        <f>I186+I190</f>
        <v>9578.5</v>
      </c>
      <c r="J185" s="51">
        <f>H185+I185</f>
        <v>9578.5</v>
      </c>
      <c r="K185" s="51">
        <f>K186+K190</f>
        <v>0</v>
      </c>
      <c r="L185" s="51">
        <f>L186+L190</f>
        <v>9578.5</v>
      </c>
      <c r="M185" s="100">
        <f>K185+L185</f>
        <v>9578.5</v>
      </c>
    </row>
    <row r="186" spans="2:13" ht="15">
      <c r="B186" s="71" t="s">
        <v>301</v>
      </c>
      <c r="C186" s="46" t="s">
        <v>73</v>
      </c>
      <c r="D186" s="46" t="s">
        <v>72</v>
      </c>
      <c r="E186" s="46" t="s">
        <v>522</v>
      </c>
      <c r="F186" s="46"/>
      <c r="G186" s="46"/>
      <c r="H186" s="51">
        <f aca="true" t="shared" si="19" ref="H186:I188">H187</f>
        <v>0</v>
      </c>
      <c r="I186" s="51">
        <f t="shared" si="19"/>
        <v>9482.7</v>
      </c>
      <c r="J186" s="51">
        <f>H186+I186</f>
        <v>9482.7</v>
      </c>
      <c r="K186" s="51">
        <v>0</v>
      </c>
      <c r="L186" s="51">
        <f>L187</f>
        <v>9482.7</v>
      </c>
      <c r="M186" s="100">
        <f>K186+L186</f>
        <v>9482.7</v>
      </c>
    </row>
    <row r="187" spans="2:13" ht="30">
      <c r="B187" s="161" t="s">
        <v>134</v>
      </c>
      <c r="C187" s="46" t="s">
        <v>73</v>
      </c>
      <c r="D187" s="46" t="s">
        <v>72</v>
      </c>
      <c r="E187" s="46" t="s">
        <v>522</v>
      </c>
      <c r="F187" s="46" t="s">
        <v>135</v>
      </c>
      <c r="G187" s="46"/>
      <c r="H187" s="51">
        <f t="shared" si="19"/>
        <v>0</v>
      </c>
      <c r="I187" s="51">
        <f t="shared" si="19"/>
        <v>9482.7</v>
      </c>
      <c r="J187" s="51">
        <f>H187+I187</f>
        <v>9482.7</v>
      </c>
      <c r="K187" s="51">
        <f>K188</f>
        <v>0</v>
      </c>
      <c r="L187" s="51">
        <f>L188</f>
        <v>9482.7</v>
      </c>
      <c r="M187" s="100">
        <f>K187+L187</f>
        <v>9482.7</v>
      </c>
    </row>
    <row r="188" spans="2:13" ht="30">
      <c r="B188" s="71" t="s">
        <v>138</v>
      </c>
      <c r="C188" s="46" t="s">
        <v>73</v>
      </c>
      <c r="D188" s="46" t="s">
        <v>72</v>
      </c>
      <c r="E188" s="46" t="s">
        <v>522</v>
      </c>
      <c r="F188" s="46" t="s">
        <v>137</v>
      </c>
      <c r="G188" s="46"/>
      <c r="H188" s="51">
        <f t="shared" si="19"/>
        <v>0</v>
      </c>
      <c r="I188" s="51">
        <f t="shared" si="19"/>
        <v>9482.7</v>
      </c>
      <c r="J188" s="51">
        <f>H188+I188</f>
        <v>9482.7</v>
      </c>
      <c r="K188" s="51">
        <f>K189</f>
        <v>0</v>
      </c>
      <c r="L188" s="51">
        <f>L189</f>
        <v>9482.7</v>
      </c>
      <c r="M188" s="100">
        <f>K188+L188</f>
        <v>9482.7</v>
      </c>
    </row>
    <row r="189" spans="2:13" ht="15">
      <c r="B189" s="169" t="s">
        <v>121</v>
      </c>
      <c r="C189" s="47" t="s">
        <v>73</v>
      </c>
      <c r="D189" s="47" t="s">
        <v>72</v>
      </c>
      <c r="E189" s="47" t="s">
        <v>531</v>
      </c>
      <c r="F189" s="47" t="s">
        <v>137</v>
      </c>
      <c r="G189" s="47" t="s">
        <v>106</v>
      </c>
      <c r="H189" s="53">
        <f>'вед.'!H503</f>
        <v>0</v>
      </c>
      <c r="I189" s="53">
        <f>'вед.'!I503</f>
        <v>9482.7</v>
      </c>
      <c r="J189" s="53">
        <f>'вед.'!J503</f>
        <v>9482.7</v>
      </c>
      <c r="K189" s="53">
        <f>'вед.'!K503</f>
        <v>0</v>
      </c>
      <c r="L189" s="53">
        <f>'вед.'!O503</f>
        <v>9482.7</v>
      </c>
      <c r="M189" s="101">
        <f>'вед.'!P503</f>
        <v>9482.7</v>
      </c>
    </row>
    <row r="190" spans="2:13" ht="15">
      <c r="B190" s="71" t="s">
        <v>301</v>
      </c>
      <c r="C190" s="46" t="s">
        <v>73</v>
      </c>
      <c r="D190" s="46" t="s">
        <v>72</v>
      </c>
      <c r="E190" s="46" t="s">
        <v>522</v>
      </c>
      <c r="F190" s="46"/>
      <c r="G190" s="46"/>
      <c r="H190" s="51">
        <f aca="true" t="shared" si="20" ref="H190:I192">H191</f>
        <v>0</v>
      </c>
      <c r="I190" s="51">
        <f t="shared" si="20"/>
        <v>95.8</v>
      </c>
      <c r="J190" s="51">
        <f>'вед.'!J504</f>
        <v>95.8</v>
      </c>
      <c r="K190" s="51">
        <f aca="true" t="shared" si="21" ref="K190:L192">K191</f>
        <v>0</v>
      </c>
      <c r="L190" s="51">
        <f t="shared" si="21"/>
        <v>95.8</v>
      </c>
      <c r="M190" s="100">
        <f>'вед.'!P504</f>
        <v>95.8</v>
      </c>
    </row>
    <row r="191" spans="2:13" ht="30">
      <c r="B191" s="161" t="s">
        <v>134</v>
      </c>
      <c r="C191" s="46" t="s">
        <v>73</v>
      </c>
      <c r="D191" s="46" t="s">
        <v>72</v>
      </c>
      <c r="E191" s="46" t="s">
        <v>522</v>
      </c>
      <c r="F191" s="46" t="s">
        <v>135</v>
      </c>
      <c r="G191" s="46"/>
      <c r="H191" s="51">
        <f t="shared" si="20"/>
        <v>0</v>
      </c>
      <c r="I191" s="51">
        <f t="shared" si="20"/>
        <v>95.8</v>
      </c>
      <c r="J191" s="51">
        <f>'вед.'!J505</f>
        <v>95.8</v>
      </c>
      <c r="K191" s="51">
        <f t="shared" si="21"/>
        <v>0</v>
      </c>
      <c r="L191" s="51">
        <f t="shared" si="21"/>
        <v>95.8</v>
      </c>
      <c r="M191" s="100">
        <f>'вед.'!P505</f>
        <v>95.8</v>
      </c>
    </row>
    <row r="192" spans="2:13" ht="30">
      <c r="B192" s="71" t="s">
        <v>138</v>
      </c>
      <c r="C192" s="46" t="s">
        <v>73</v>
      </c>
      <c r="D192" s="46" t="s">
        <v>72</v>
      </c>
      <c r="E192" s="46" t="s">
        <v>522</v>
      </c>
      <c r="F192" s="46" t="s">
        <v>137</v>
      </c>
      <c r="G192" s="46"/>
      <c r="H192" s="51">
        <f t="shared" si="20"/>
        <v>0</v>
      </c>
      <c r="I192" s="51">
        <f t="shared" si="20"/>
        <v>95.8</v>
      </c>
      <c r="J192" s="51">
        <f>'вед.'!J506</f>
        <v>95.8</v>
      </c>
      <c r="K192" s="51">
        <f t="shared" si="21"/>
        <v>0</v>
      </c>
      <c r="L192" s="51">
        <f t="shared" si="21"/>
        <v>95.8</v>
      </c>
      <c r="M192" s="100">
        <f>'вед.'!P506</f>
        <v>95.8</v>
      </c>
    </row>
    <row r="193" spans="2:13" ht="15">
      <c r="B193" s="169" t="s">
        <v>120</v>
      </c>
      <c r="C193" s="47" t="s">
        <v>73</v>
      </c>
      <c r="D193" s="47" t="s">
        <v>72</v>
      </c>
      <c r="E193" s="47" t="s">
        <v>532</v>
      </c>
      <c r="F193" s="47" t="s">
        <v>137</v>
      </c>
      <c r="G193" s="47" t="s">
        <v>105</v>
      </c>
      <c r="H193" s="53">
        <f>'вед.'!H507</f>
        <v>0</v>
      </c>
      <c r="I193" s="53">
        <f>'вед.'!I507</f>
        <v>95.8</v>
      </c>
      <c r="J193" s="53">
        <f>'вед.'!J507</f>
        <v>95.8</v>
      </c>
      <c r="K193" s="53">
        <f>'вед.'!K507</f>
        <v>0</v>
      </c>
      <c r="L193" s="53">
        <f>'вед.'!O507</f>
        <v>95.8</v>
      </c>
      <c r="M193" s="101">
        <f>'вед.'!P507</f>
        <v>95.8</v>
      </c>
    </row>
    <row r="194" spans="2:13" ht="28.5">
      <c r="B194" s="76" t="s">
        <v>89</v>
      </c>
      <c r="C194" s="48" t="s">
        <v>73</v>
      </c>
      <c r="D194" s="48" t="s">
        <v>85</v>
      </c>
      <c r="E194" s="48"/>
      <c r="F194" s="48"/>
      <c r="G194" s="48"/>
      <c r="H194" s="50">
        <f>H195+H200</f>
        <v>210</v>
      </c>
      <c r="I194" s="50">
        <f>I195+I200</f>
        <v>40</v>
      </c>
      <c r="J194" s="50">
        <f t="shared" si="11"/>
        <v>250</v>
      </c>
      <c r="K194" s="50">
        <f>K195+K200</f>
        <v>200</v>
      </c>
      <c r="L194" s="50">
        <f>L195+L200</f>
        <v>0</v>
      </c>
      <c r="M194" s="99">
        <f t="shared" si="12"/>
        <v>200</v>
      </c>
    </row>
    <row r="195" spans="2:13" ht="30">
      <c r="B195" s="70" t="s">
        <v>40</v>
      </c>
      <c r="C195" s="46" t="s">
        <v>73</v>
      </c>
      <c r="D195" s="46" t="s">
        <v>85</v>
      </c>
      <c r="E195" s="46" t="s">
        <v>273</v>
      </c>
      <c r="F195" s="46"/>
      <c r="G195" s="46"/>
      <c r="H195" s="51">
        <f aca="true" t="shared" si="22" ref="H195:L198">H196</f>
        <v>200</v>
      </c>
      <c r="I195" s="51">
        <f t="shared" si="22"/>
        <v>0</v>
      </c>
      <c r="J195" s="51">
        <f t="shared" si="11"/>
        <v>200</v>
      </c>
      <c r="K195" s="51">
        <f t="shared" si="22"/>
        <v>200</v>
      </c>
      <c r="L195" s="51">
        <f t="shared" si="22"/>
        <v>0</v>
      </c>
      <c r="M195" s="100">
        <f t="shared" si="12"/>
        <v>200</v>
      </c>
    </row>
    <row r="196" spans="2:13" ht="60">
      <c r="B196" s="70" t="s">
        <v>235</v>
      </c>
      <c r="C196" s="46" t="s">
        <v>73</v>
      </c>
      <c r="D196" s="46" t="s">
        <v>85</v>
      </c>
      <c r="E196" s="46" t="s">
        <v>415</v>
      </c>
      <c r="F196" s="46"/>
      <c r="G196" s="46"/>
      <c r="H196" s="51">
        <f t="shared" si="22"/>
        <v>200</v>
      </c>
      <c r="I196" s="51">
        <f t="shared" si="22"/>
        <v>0</v>
      </c>
      <c r="J196" s="51">
        <f t="shared" si="11"/>
        <v>200</v>
      </c>
      <c r="K196" s="51">
        <f t="shared" si="22"/>
        <v>200</v>
      </c>
      <c r="L196" s="51">
        <f t="shared" si="22"/>
        <v>0</v>
      </c>
      <c r="M196" s="100">
        <f t="shared" si="12"/>
        <v>200</v>
      </c>
    </row>
    <row r="197" spans="2:13" ht="30">
      <c r="B197" s="70" t="s">
        <v>134</v>
      </c>
      <c r="C197" s="46" t="s">
        <v>73</v>
      </c>
      <c r="D197" s="46" t="s">
        <v>85</v>
      </c>
      <c r="E197" s="46" t="s">
        <v>415</v>
      </c>
      <c r="F197" s="46" t="s">
        <v>135</v>
      </c>
      <c r="G197" s="46"/>
      <c r="H197" s="51">
        <f t="shared" si="22"/>
        <v>200</v>
      </c>
      <c r="I197" s="51">
        <f t="shared" si="22"/>
        <v>0</v>
      </c>
      <c r="J197" s="51">
        <f t="shared" si="11"/>
        <v>200</v>
      </c>
      <c r="K197" s="51">
        <f t="shared" si="22"/>
        <v>200</v>
      </c>
      <c r="L197" s="51">
        <f t="shared" si="22"/>
        <v>0</v>
      </c>
      <c r="M197" s="100">
        <f t="shared" si="12"/>
        <v>200</v>
      </c>
    </row>
    <row r="198" spans="2:13" ht="30">
      <c r="B198" s="71" t="s">
        <v>138</v>
      </c>
      <c r="C198" s="46" t="s">
        <v>73</v>
      </c>
      <c r="D198" s="46" t="s">
        <v>85</v>
      </c>
      <c r="E198" s="46" t="s">
        <v>415</v>
      </c>
      <c r="F198" s="46" t="s">
        <v>137</v>
      </c>
      <c r="G198" s="46"/>
      <c r="H198" s="51">
        <f t="shared" si="22"/>
        <v>200</v>
      </c>
      <c r="I198" s="51">
        <f t="shared" si="22"/>
        <v>0</v>
      </c>
      <c r="J198" s="51">
        <f t="shared" si="11"/>
        <v>200</v>
      </c>
      <c r="K198" s="51">
        <f t="shared" si="22"/>
        <v>200</v>
      </c>
      <c r="L198" s="51">
        <f t="shared" si="22"/>
        <v>0</v>
      </c>
      <c r="M198" s="100">
        <f t="shared" si="12"/>
        <v>200</v>
      </c>
    </row>
    <row r="199" spans="2:13" ht="15">
      <c r="B199" s="72" t="s">
        <v>120</v>
      </c>
      <c r="C199" s="47" t="s">
        <v>73</v>
      </c>
      <c r="D199" s="47" t="s">
        <v>85</v>
      </c>
      <c r="E199" s="47" t="s">
        <v>415</v>
      </c>
      <c r="F199" s="47" t="s">
        <v>137</v>
      </c>
      <c r="G199" s="47" t="s">
        <v>105</v>
      </c>
      <c r="H199" s="53">
        <f>'[1]вед.прил.10'!H206</f>
        <v>200</v>
      </c>
      <c r="I199" s="53">
        <f>'[1]вед.прил.10'!I206</f>
        <v>0</v>
      </c>
      <c r="J199" s="53">
        <f t="shared" si="11"/>
        <v>200</v>
      </c>
      <c r="K199" s="53">
        <f>'[1]вед.прил.10'!K206</f>
        <v>200</v>
      </c>
      <c r="L199" s="53">
        <f>'[1]вед.прил.10'!L206</f>
        <v>0</v>
      </c>
      <c r="M199" s="101">
        <f t="shared" si="12"/>
        <v>200</v>
      </c>
    </row>
    <row r="200" spans="2:13" ht="60">
      <c r="B200" s="70" t="s">
        <v>416</v>
      </c>
      <c r="C200" s="46" t="s">
        <v>73</v>
      </c>
      <c r="D200" s="46" t="s">
        <v>85</v>
      </c>
      <c r="E200" s="46" t="s">
        <v>205</v>
      </c>
      <c r="F200" s="46"/>
      <c r="G200" s="46"/>
      <c r="H200" s="51">
        <f>H201+H205</f>
        <v>10</v>
      </c>
      <c r="I200" s="51">
        <f>I201+I205</f>
        <v>40</v>
      </c>
      <c r="J200" s="51">
        <f t="shared" si="11"/>
        <v>50</v>
      </c>
      <c r="K200" s="51">
        <f>K201+K205</f>
        <v>0</v>
      </c>
      <c r="L200" s="51">
        <f>L201+L205</f>
        <v>0</v>
      </c>
      <c r="M200" s="100">
        <f t="shared" si="12"/>
        <v>0</v>
      </c>
    </row>
    <row r="201" spans="2:13" ht="105">
      <c r="B201" s="70" t="s">
        <v>203</v>
      </c>
      <c r="C201" s="46" t="s">
        <v>73</v>
      </c>
      <c r="D201" s="46" t="s">
        <v>85</v>
      </c>
      <c r="E201" s="46" t="s">
        <v>206</v>
      </c>
      <c r="F201" s="46"/>
      <c r="G201" s="46"/>
      <c r="H201" s="51">
        <f aca="true" t="shared" si="23" ref="H201:L203">H202</f>
        <v>5</v>
      </c>
      <c r="I201" s="51">
        <f t="shared" si="23"/>
        <v>5</v>
      </c>
      <c r="J201" s="51">
        <f t="shared" si="11"/>
        <v>10</v>
      </c>
      <c r="K201" s="51">
        <f t="shared" si="23"/>
        <v>0</v>
      </c>
      <c r="L201" s="51">
        <f t="shared" si="23"/>
        <v>0</v>
      </c>
      <c r="M201" s="100">
        <f t="shared" si="12"/>
        <v>0</v>
      </c>
    </row>
    <row r="202" spans="2:13" ht="30">
      <c r="B202" s="70" t="s">
        <v>134</v>
      </c>
      <c r="C202" s="46" t="s">
        <v>73</v>
      </c>
      <c r="D202" s="46" t="s">
        <v>85</v>
      </c>
      <c r="E202" s="46" t="s">
        <v>208</v>
      </c>
      <c r="F202" s="46" t="s">
        <v>135</v>
      </c>
      <c r="G202" s="46"/>
      <c r="H202" s="51">
        <f t="shared" si="23"/>
        <v>5</v>
      </c>
      <c r="I202" s="51">
        <f t="shared" si="23"/>
        <v>5</v>
      </c>
      <c r="J202" s="51">
        <f t="shared" si="11"/>
        <v>10</v>
      </c>
      <c r="K202" s="51">
        <f t="shared" si="23"/>
        <v>0</v>
      </c>
      <c r="L202" s="51">
        <f t="shared" si="23"/>
        <v>0</v>
      </c>
      <c r="M202" s="100">
        <f t="shared" si="12"/>
        <v>0</v>
      </c>
    </row>
    <row r="203" spans="2:13" ht="30">
      <c r="B203" s="71" t="s">
        <v>138</v>
      </c>
      <c r="C203" s="46" t="s">
        <v>73</v>
      </c>
      <c r="D203" s="46" t="s">
        <v>85</v>
      </c>
      <c r="E203" s="46" t="s">
        <v>208</v>
      </c>
      <c r="F203" s="46" t="s">
        <v>137</v>
      </c>
      <c r="G203" s="46"/>
      <c r="H203" s="51">
        <f t="shared" si="23"/>
        <v>5</v>
      </c>
      <c r="I203" s="51">
        <f t="shared" si="23"/>
        <v>5</v>
      </c>
      <c r="J203" s="51">
        <f t="shared" si="11"/>
        <v>10</v>
      </c>
      <c r="K203" s="51">
        <f t="shared" si="23"/>
        <v>0</v>
      </c>
      <c r="L203" s="51">
        <f t="shared" si="23"/>
        <v>0</v>
      </c>
      <c r="M203" s="100">
        <f t="shared" si="12"/>
        <v>0</v>
      </c>
    </row>
    <row r="204" spans="2:13" ht="15">
      <c r="B204" s="74" t="s">
        <v>120</v>
      </c>
      <c r="C204" s="47" t="s">
        <v>73</v>
      </c>
      <c r="D204" s="47" t="s">
        <v>85</v>
      </c>
      <c r="E204" s="47" t="s">
        <v>208</v>
      </c>
      <c r="F204" s="47" t="s">
        <v>137</v>
      </c>
      <c r="G204" s="47" t="s">
        <v>105</v>
      </c>
      <c r="H204" s="53">
        <f>'вед.'!H373</f>
        <v>5</v>
      </c>
      <c r="I204" s="53">
        <f>'вед.'!I373</f>
        <v>5</v>
      </c>
      <c r="J204" s="53">
        <f t="shared" si="11"/>
        <v>10</v>
      </c>
      <c r="K204" s="53">
        <f>'[1]вед.прил.10'!K370</f>
        <v>0</v>
      </c>
      <c r="L204" s="53">
        <f>'[1]вед.прил.10'!L370</f>
        <v>0</v>
      </c>
      <c r="M204" s="101">
        <f t="shared" si="12"/>
        <v>0</v>
      </c>
    </row>
    <row r="205" spans="2:13" ht="60">
      <c r="B205" s="70" t="s">
        <v>204</v>
      </c>
      <c r="C205" s="46" t="s">
        <v>73</v>
      </c>
      <c r="D205" s="46" t="s">
        <v>85</v>
      </c>
      <c r="E205" s="46" t="s">
        <v>207</v>
      </c>
      <c r="F205" s="46"/>
      <c r="G205" s="46"/>
      <c r="H205" s="51">
        <f aca="true" t="shared" si="24" ref="H205:L207">H206</f>
        <v>5</v>
      </c>
      <c r="I205" s="51">
        <f t="shared" si="24"/>
        <v>35</v>
      </c>
      <c r="J205" s="51">
        <f t="shared" si="11"/>
        <v>40</v>
      </c>
      <c r="K205" s="51">
        <f t="shared" si="24"/>
        <v>0</v>
      </c>
      <c r="L205" s="51">
        <f t="shared" si="24"/>
        <v>0</v>
      </c>
      <c r="M205" s="100">
        <f t="shared" si="12"/>
        <v>0</v>
      </c>
    </row>
    <row r="206" spans="2:13" ht="30">
      <c r="B206" s="70" t="s">
        <v>134</v>
      </c>
      <c r="C206" s="46" t="s">
        <v>73</v>
      </c>
      <c r="D206" s="46" t="s">
        <v>85</v>
      </c>
      <c r="E206" s="46" t="s">
        <v>209</v>
      </c>
      <c r="F206" s="46" t="s">
        <v>135</v>
      </c>
      <c r="G206" s="46"/>
      <c r="H206" s="51">
        <f t="shared" si="24"/>
        <v>5</v>
      </c>
      <c r="I206" s="51">
        <f t="shared" si="24"/>
        <v>35</v>
      </c>
      <c r="J206" s="51">
        <f t="shared" si="11"/>
        <v>40</v>
      </c>
      <c r="K206" s="51">
        <f t="shared" si="24"/>
        <v>0</v>
      </c>
      <c r="L206" s="51">
        <f t="shared" si="24"/>
        <v>0</v>
      </c>
      <c r="M206" s="100">
        <f t="shared" si="12"/>
        <v>0</v>
      </c>
    </row>
    <row r="207" spans="2:13" ht="30">
      <c r="B207" s="71" t="s">
        <v>138</v>
      </c>
      <c r="C207" s="46" t="s">
        <v>73</v>
      </c>
      <c r="D207" s="46" t="s">
        <v>85</v>
      </c>
      <c r="E207" s="46" t="s">
        <v>209</v>
      </c>
      <c r="F207" s="46" t="s">
        <v>137</v>
      </c>
      <c r="G207" s="46"/>
      <c r="H207" s="51">
        <f t="shared" si="24"/>
        <v>5</v>
      </c>
      <c r="I207" s="51">
        <f t="shared" si="24"/>
        <v>35</v>
      </c>
      <c r="J207" s="51">
        <f t="shared" si="11"/>
        <v>40</v>
      </c>
      <c r="K207" s="51">
        <f t="shared" si="24"/>
        <v>0</v>
      </c>
      <c r="L207" s="51">
        <f t="shared" si="24"/>
        <v>0</v>
      </c>
      <c r="M207" s="100">
        <f t="shared" si="12"/>
        <v>0</v>
      </c>
    </row>
    <row r="208" spans="2:13" ht="15">
      <c r="B208" s="74" t="s">
        <v>120</v>
      </c>
      <c r="C208" s="47" t="s">
        <v>73</v>
      </c>
      <c r="D208" s="47" t="s">
        <v>85</v>
      </c>
      <c r="E208" s="47" t="s">
        <v>209</v>
      </c>
      <c r="F208" s="47" t="s">
        <v>137</v>
      </c>
      <c r="G208" s="47" t="s">
        <v>105</v>
      </c>
      <c r="H208" s="53">
        <f>'вед.'!H377</f>
        <v>5</v>
      </c>
      <c r="I208" s="53">
        <f>'вед.'!I377</f>
        <v>35</v>
      </c>
      <c r="J208" s="53">
        <f t="shared" si="11"/>
        <v>40</v>
      </c>
      <c r="K208" s="53">
        <f>'вед.'!K377</f>
        <v>0</v>
      </c>
      <c r="L208" s="53">
        <f>'[1]вед.прил.10'!L374</f>
        <v>0</v>
      </c>
      <c r="M208" s="101">
        <f t="shared" si="12"/>
        <v>0</v>
      </c>
    </row>
    <row r="209" spans="2:13" ht="14.25">
      <c r="B209" s="91" t="s">
        <v>58</v>
      </c>
      <c r="C209" s="92" t="s">
        <v>75</v>
      </c>
      <c r="D209" s="92"/>
      <c r="E209" s="92"/>
      <c r="F209" s="92"/>
      <c r="G209" s="92"/>
      <c r="H209" s="55">
        <f>H212+H218+H228+H261</f>
        <v>26657.199999999997</v>
      </c>
      <c r="I209" s="55">
        <f>I212+I218+I228+I261</f>
        <v>12930.7</v>
      </c>
      <c r="J209" s="50">
        <f t="shared" si="11"/>
        <v>39587.899999999994</v>
      </c>
      <c r="K209" s="55">
        <f>K212+K218+K228+K261</f>
        <v>27207.199999999997</v>
      </c>
      <c r="L209" s="55">
        <f>L212+L218+L228+L261</f>
        <v>12930.7</v>
      </c>
      <c r="M209" s="99">
        <f t="shared" si="12"/>
        <v>40137.899999999994</v>
      </c>
    </row>
    <row r="210" spans="2:13" ht="14.25">
      <c r="B210" s="91" t="s">
        <v>120</v>
      </c>
      <c r="C210" s="92" t="s">
        <v>75</v>
      </c>
      <c r="D210" s="92"/>
      <c r="E210" s="92"/>
      <c r="F210" s="92"/>
      <c r="G210" s="92" t="s">
        <v>105</v>
      </c>
      <c r="H210" s="55">
        <f>H217+H223+H234+H239+H244+H276+H227+H260+H250+H273+H256</f>
        <v>26657.2</v>
      </c>
      <c r="I210" s="55">
        <f>I217+I223+I234+I239+I244+I276+I227+I260+I250+I273</f>
        <v>0</v>
      </c>
      <c r="J210" s="50">
        <f t="shared" si="11"/>
        <v>26657.2</v>
      </c>
      <c r="K210" s="55">
        <f>K217+K223+K234+K239+K244+K276+K227+K260+K250+K273</f>
        <v>27207.2</v>
      </c>
      <c r="L210" s="55">
        <f>L217+L223+L234+L239+L244+L276+L227+L260+L250+L273</f>
        <v>0</v>
      </c>
      <c r="M210" s="99">
        <f t="shared" si="12"/>
        <v>27207.2</v>
      </c>
    </row>
    <row r="211" spans="2:13" ht="14.25">
      <c r="B211" s="91" t="s">
        <v>121</v>
      </c>
      <c r="C211" s="92" t="s">
        <v>75</v>
      </c>
      <c r="D211" s="92"/>
      <c r="E211" s="92"/>
      <c r="F211" s="92"/>
      <c r="G211" s="92" t="s">
        <v>106</v>
      </c>
      <c r="H211" s="55">
        <f>H256</f>
        <v>0</v>
      </c>
      <c r="I211" s="55">
        <f>I256</f>
        <v>12930.7</v>
      </c>
      <c r="J211" s="50">
        <f t="shared" si="11"/>
        <v>12930.7</v>
      </c>
      <c r="K211" s="55">
        <f>K256</f>
        <v>0</v>
      </c>
      <c r="L211" s="55">
        <f>L256</f>
        <v>12930.7</v>
      </c>
      <c r="M211" s="99">
        <f t="shared" si="12"/>
        <v>12930.7</v>
      </c>
    </row>
    <row r="212" spans="2:13" ht="14.25">
      <c r="B212" s="76" t="s">
        <v>59</v>
      </c>
      <c r="C212" s="48" t="s">
        <v>75</v>
      </c>
      <c r="D212" s="48" t="s">
        <v>70</v>
      </c>
      <c r="E212" s="48"/>
      <c r="F212" s="48"/>
      <c r="G212" s="48"/>
      <c r="H212" s="50">
        <f>H213</f>
        <v>2066</v>
      </c>
      <c r="I212" s="50">
        <f>I213</f>
        <v>0</v>
      </c>
      <c r="J212" s="50">
        <f t="shared" si="11"/>
        <v>2066</v>
      </c>
      <c r="K212" s="50">
        <f>K213</f>
        <v>2066</v>
      </c>
      <c r="L212" s="50">
        <f>L213</f>
        <v>0</v>
      </c>
      <c r="M212" s="99">
        <f t="shared" si="12"/>
        <v>2066</v>
      </c>
    </row>
    <row r="213" spans="2:13" ht="30">
      <c r="B213" s="71" t="s">
        <v>40</v>
      </c>
      <c r="C213" s="46" t="s">
        <v>75</v>
      </c>
      <c r="D213" s="46" t="s">
        <v>70</v>
      </c>
      <c r="E213" s="46" t="s">
        <v>273</v>
      </c>
      <c r="F213" s="46"/>
      <c r="G213" s="46"/>
      <c r="H213" s="51">
        <f>H214</f>
        <v>2066</v>
      </c>
      <c r="I213" s="51">
        <f>I214</f>
        <v>0</v>
      </c>
      <c r="J213" s="51">
        <f aca="true" t="shared" si="25" ref="J213:J283">H213+I213</f>
        <v>2066</v>
      </c>
      <c r="K213" s="51">
        <f>K214</f>
        <v>2066</v>
      </c>
      <c r="L213" s="51">
        <f>L214</f>
        <v>0</v>
      </c>
      <c r="M213" s="100">
        <f aca="true" t="shared" si="26" ref="M213:M283">K213+L213</f>
        <v>2066</v>
      </c>
    </row>
    <row r="214" spans="2:13" ht="60">
      <c r="B214" s="70" t="s">
        <v>449</v>
      </c>
      <c r="C214" s="46" t="s">
        <v>75</v>
      </c>
      <c r="D214" s="46" t="s">
        <v>70</v>
      </c>
      <c r="E214" s="46" t="s">
        <v>414</v>
      </c>
      <c r="F214" s="46"/>
      <c r="G214" s="46"/>
      <c r="H214" s="51">
        <f aca="true" t="shared" si="27" ref="H214:L216">H215</f>
        <v>2066</v>
      </c>
      <c r="I214" s="51">
        <f t="shared" si="27"/>
        <v>0</v>
      </c>
      <c r="J214" s="51">
        <f t="shared" si="25"/>
        <v>2066</v>
      </c>
      <c r="K214" s="51">
        <f t="shared" si="27"/>
        <v>2066</v>
      </c>
      <c r="L214" s="51">
        <f t="shared" si="27"/>
        <v>0</v>
      </c>
      <c r="M214" s="100">
        <f t="shared" si="26"/>
        <v>2066</v>
      </c>
    </row>
    <row r="215" spans="2:13" ht="30">
      <c r="B215" s="70" t="s">
        <v>134</v>
      </c>
      <c r="C215" s="46" t="s">
        <v>75</v>
      </c>
      <c r="D215" s="46" t="s">
        <v>70</v>
      </c>
      <c r="E215" s="46" t="s">
        <v>414</v>
      </c>
      <c r="F215" s="46" t="s">
        <v>135</v>
      </c>
      <c r="G215" s="46"/>
      <c r="H215" s="51">
        <f t="shared" si="27"/>
        <v>2066</v>
      </c>
      <c r="I215" s="51">
        <f t="shared" si="27"/>
        <v>0</v>
      </c>
      <c r="J215" s="51">
        <f t="shared" si="25"/>
        <v>2066</v>
      </c>
      <c r="K215" s="51">
        <f t="shared" si="27"/>
        <v>2066</v>
      </c>
      <c r="L215" s="51">
        <f t="shared" si="27"/>
        <v>0</v>
      </c>
      <c r="M215" s="100">
        <f t="shared" si="26"/>
        <v>2066</v>
      </c>
    </row>
    <row r="216" spans="2:13" ht="30">
      <c r="B216" s="71" t="s">
        <v>138</v>
      </c>
      <c r="C216" s="46" t="s">
        <v>75</v>
      </c>
      <c r="D216" s="46" t="s">
        <v>70</v>
      </c>
      <c r="E216" s="46" t="s">
        <v>414</v>
      </c>
      <c r="F216" s="46" t="s">
        <v>137</v>
      </c>
      <c r="G216" s="46"/>
      <c r="H216" s="51">
        <f t="shared" si="27"/>
        <v>2066</v>
      </c>
      <c r="I216" s="51">
        <f t="shared" si="27"/>
        <v>0</v>
      </c>
      <c r="J216" s="51">
        <f t="shared" si="25"/>
        <v>2066</v>
      </c>
      <c r="K216" s="51">
        <f t="shared" si="27"/>
        <v>2066</v>
      </c>
      <c r="L216" s="51">
        <f t="shared" si="27"/>
        <v>0</v>
      </c>
      <c r="M216" s="100">
        <f t="shared" si="26"/>
        <v>2066</v>
      </c>
    </row>
    <row r="217" spans="2:13" ht="15">
      <c r="B217" s="72" t="s">
        <v>120</v>
      </c>
      <c r="C217" s="47" t="s">
        <v>75</v>
      </c>
      <c r="D217" s="47" t="s">
        <v>70</v>
      </c>
      <c r="E217" s="47" t="s">
        <v>414</v>
      </c>
      <c r="F217" s="47" t="s">
        <v>137</v>
      </c>
      <c r="G217" s="47" t="s">
        <v>105</v>
      </c>
      <c r="H217" s="53">
        <f>'[1]вед.прил.10'!H213</f>
        <v>2066</v>
      </c>
      <c r="I217" s="53">
        <f>'[1]вед.прил.10'!I213</f>
        <v>0</v>
      </c>
      <c r="J217" s="53">
        <f t="shared" si="25"/>
        <v>2066</v>
      </c>
      <c r="K217" s="53">
        <f>'[1]вед.прил.10'!K213</f>
        <v>2066</v>
      </c>
      <c r="L217" s="53">
        <f>'[1]вед.прил.10'!L213</f>
        <v>0</v>
      </c>
      <c r="M217" s="101">
        <f t="shared" si="26"/>
        <v>2066</v>
      </c>
    </row>
    <row r="218" spans="2:13" ht="14.25">
      <c r="B218" s="76" t="s">
        <v>60</v>
      </c>
      <c r="C218" s="48" t="s">
        <v>75</v>
      </c>
      <c r="D218" s="48" t="s">
        <v>76</v>
      </c>
      <c r="E218" s="48"/>
      <c r="F218" s="48"/>
      <c r="G218" s="48"/>
      <c r="H218" s="50">
        <f>H219+H224</f>
        <v>2880</v>
      </c>
      <c r="I218" s="50">
        <f>I219+I224</f>
        <v>0</v>
      </c>
      <c r="J218" s="50">
        <f t="shared" si="25"/>
        <v>2880</v>
      </c>
      <c r="K218" s="50">
        <f>K219+K224</f>
        <v>3430</v>
      </c>
      <c r="L218" s="50">
        <f>L219+L224</f>
        <v>0</v>
      </c>
      <c r="M218" s="99">
        <f t="shared" si="26"/>
        <v>3430</v>
      </c>
    </row>
    <row r="219" spans="2:13" ht="30">
      <c r="B219" s="71" t="s">
        <v>40</v>
      </c>
      <c r="C219" s="46" t="s">
        <v>75</v>
      </c>
      <c r="D219" s="46" t="s">
        <v>76</v>
      </c>
      <c r="E219" s="46" t="s">
        <v>273</v>
      </c>
      <c r="F219" s="46"/>
      <c r="G219" s="46"/>
      <c r="H219" s="51">
        <f aca="true" t="shared" si="28" ref="H219:L222">H220</f>
        <v>680</v>
      </c>
      <c r="I219" s="51">
        <f t="shared" si="28"/>
        <v>0</v>
      </c>
      <c r="J219" s="51">
        <f t="shared" si="25"/>
        <v>680</v>
      </c>
      <c r="K219" s="51">
        <f t="shared" si="28"/>
        <v>680</v>
      </c>
      <c r="L219" s="51">
        <f t="shared" si="28"/>
        <v>0</v>
      </c>
      <c r="M219" s="100">
        <f t="shared" si="26"/>
        <v>680</v>
      </c>
    </row>
    <row r="220" spans="2:13" ht="75">
      <c r="B220" s="71" t="s">
        <v>446</v>
      </c>
      <c r="C220" s="46" t="s">
        <v>75</v>
      </c>
      <c r="D220" s="46" t="s">
        <v>76</v>
      </c>
      <c r="E220" s="46" t="s">
        <v>296</v>
      </c>
      <c r="F220" s="46"/>
      <c r="G220" s="46"/>
      <c r="H220" s="51">
        <f t="shared" si="28"/>
        <v>680</v>
      </c>
      <c r="I220" s="51">
        <f t="shared" si="28"/>
        <v>0</v>
      </c>
      <c r="J220" s="51">
        <f t="shared" si="25"/>
        <v>680</v>
      </c>
      <c r="K220" s="51">
        <f t="shared" si="28"/>
        <v>680</v>
      </c>
      <c r="L220" s="51">
        <f t="shared" si="28"/>
        <v>0</v>
      </c>
      <c r="M220" s="100">
        <f t="shared" si="26"/>
        <v>680</v>
      </c>
    </row>
    <row r="221" spans="2:13" ht="15">
      <c r="B221" s="71" t="s">
        <v>147</v>
      </c>
      <c r="C221" s="46" t="s">
        <v>75</v>
      </c>
      <c r="D221" s="46" t="s">
        <v>76</v>
      </c>
      <c r="E221" s="46" t="s">
        <v>296</v>
      </c>
      <c r="F221" s="46" t="s">
        <v>146</v>
      </c>
      <c r="G221" s="46"/>
      <c r="H221" s="51">
        <f t="shared" si="28"/>
        <v>680</v>
      </c>
      <c r="I221" s="51">
        <f t="shared" si="28"/>
        <v>0</v>
      </c>
      <c r="J221" s="51">
        <f t="shared" si="25"/>
        <v>680</v>
      </c>
      <c r="K221" s="51">
        <f t="shared" si="28"/>
        <v>680</v>
      </c>
      <c r="L221" s="51">
        <f t="shared" si="28"/>
        <v>0</v>
      </c>
      <c r="M221" s="100">
        <f t="shared" si="26"/>
        <v>680</v>
      </c>
    </row>
    <row r="222" spans="2:13" ht="60">
      <c r="B222" s="71" t="s">
        <v>230</v>
      </c>
      <c r="C222" s="46" t="s">
        <v>75</v>
      </c>
      <c r="D222" s="46" t="s">
        <v>76</v>
      </c>
      <c r="E222" s="46" t="s">
        <v>296</v>
      </c>
      <c r="F222" s="46" t="s">
        <v>229</v>
      </c>
      <c r="G222" s="46"/>
      <c r="H222" s="51">
        <f t="shared" si="28"/>
        <v>680</v>
      </c>
      <c r="I222" s="51">
        <f t="shared" si="28"/>
        <v>0</v>
      </c>
      <c r="J222" s="51">
        <f t="shared" si="25"/>
        <v>680</v>
      </c>
      <c r="K222" s="51">
        <f t="shared" si="28"/>
        <v>680</v>
      </c>
      <c r="L222" s="51">
        <f t="shared" si="28"/>
        <v>0</v>
      </c>
      <c r="M222" s="100">
        <f t="shared" si="26"/>
        <v>680</v>
      </c>
    </row>
    <row r="223" spans="2:13" ht="15">
      <c r="B223" s="72" t="s">
        <v>120</v>
      </c>
      <c r="C223" s="47" t="s">
        <v>75</v>
      </c>
      <c r="D223" s="47" t="s">
        <v>76</v>
      </c>
      <c r="E223" s="47" t="s">
        <v>296</v>
      </c>
      <c r="F223" s="47" t="s">
        <v>229</v>
      </c>
      <c r="G223" s="47" t="s">
        <v>105</v>
      </c>
      <c r="H223" s="53">
        <f>'[1]вед.прил.10'!H666</f>
        <v>680</v>
      </c>
      <c r="I223" s="53">
        <f>'[1]вед.прил.10'!I666</f>
        <v>0</v>
      </c>
      <c r="J223" s="51">
        <f t="shared" si="25"/>
        <v>680</v>
      </c>
      <c r="K223" s="53">
        <f>'[1]вед.прил.10'!K666</f>
        <v>680</v>
      </c>
      <c r="L223" s="53">
        <f>'[1]вед.прил.10'!L666</f>
        <v>0</v>
      </c>
      <c r="M223" s="100">
        <f t="shared" si="26"/>
        <v>680</v>
      </c>
    </row>
    <row r="224" spans="2:13" ht="45">
      <c r="B224" s="70" t="s">
        <v>435</v>
      </c>
      <c r="C224" s="46" t="s">
        <v>75</v>
      </c>
      <c r="D224" s="46" t="s">
        <v>76</v>
      </c>
      <c r="E224" s="46" t="s">
        <v>441</v>
      </c>
      <c r="F224" s="46"/>
      <c r="G224" s="46"/>
      <c r="H224" s="51">
        <f aca="true" t="shared" si="29" ref="H224:L226">H225</f>
        <v>2200</v>
      </c>
      <c r="I224" s="51">
        <f t="shared" si="29"/>
        <v>0</v>
      </c>
      <c r="J224" s="51">
        <f t="shared" si="25"/>
        <v>2200</v>
      </c>
      <c r="K224" s="51">
        <f t="shared" si="29"/>
        <v>2750</v>
      </c>
      <c r="L224" s="51">
        <f t="shared" si="29"/>
        <v>0</v>
      </c>
      <c r="M224" s="100">
        <f t="shared" si="26"/>
        <v>2750</v>
      </c>
    </row>
    <row r="225" spans="2:13" ht="30">
      <c r="B225" s="161" t="s">
        <v>417</v>
      </c>
      <c r="C225" s="46" t="s">
        <v>75</v>
      </c>
      <c r="D225" s="46" t="s">
        <v>76</v>
      </c>
      <c r="E225" s="46" t="s">
        <v>441</v>
      </c>
      <c r="F225" s="46" t="s">
        <v>228</v>
      </c>
      <c r="G225" s="46"/>
      <c r="H225" s="51">
        <f t="shared" si="29"/>
        <v>2200</v>
      </c>
      <c r="I225" s="51">
        <f t="shared" si="29"/>
        <v>0</v>
      </c>
      <c r="J225" s="51">
        <f t="shared" si="25"/>
        <v>2200</v>
      </c>
      <c r="K225" s="51">
        <f t="shared" si="29"/>
        <v>2750</v>
      </c>
      <c r="L225" s="51">
        <f t="shared" si="29"/>
        <v>0</v>
      </c>
      <c r="M225" s="100">
        <f t="shared" si="26"/>
        <v>2750</v>
      </c>
    </row>
    <row r="226" spans="2:13" ht="15">
      <c r="B226" s="161" t="s">
        <v>258</v>
      </c>
      <c r="C226" s="46" t="s">
        <v>75</v>
      </c>
      <c r="D226" s="46" t="s">
        <v>76</v>
      </c>
      <c r="E226" s="46" t="s">
        <v>441</v>
      </c>
      <c r="F226" s="46" t="s">
        <v>36</v>
      </c>
      <c r="G226" s="46"/>
      <c r="H226" s="51">
        <f t="shared" si="29"/>
        <v>2200</v>
      </c>
      <c r="I226" s="51">
        <f t="shared" si="29"/>
        <v>0</v>
      </c>
      <c r="J226" s="51">
        <f t="shared" si="25"/>
        <v>2200</v>
      </c>
      <c r="K226" s="51">
        <f t="shared" si="29"/>
        <v>2750</v>
      </c>
      <c r="L226" s="51">
        <f t="shared" si="29"/>
        <v>0</v>
      </c>
      <c r="M226" s="100">
        <f t="shared" si="26"/>
        <v>2750</v>
      </c>
    </row>
    <row r="227" spans="2:13" ht="15">
      <c r="B227" s="70" t="s">
        <v>120</v>
      </c>
      <c r="C227" s="46" t="s">
        <v>75</v>
      </c>
      <c r="D227" s="46" t="s">
        <v>76</v>
      </c>
      <c r="E227" s="46" t="s">
        <v>441</v>
      </c>
      <c r="F227" s="46" t="s">
        <v>36</v>
      </c>
      <c r="G227" s="46" t="s">
        <v>105</v>
      </c>
      <c r="H227" s="51">
        <f>'[1]вед.прил.10'!H380+'[1]вед.прил.10'!H491</f>
        <v>2200</v>
      </c>
      <c r="I227" s="51">
        <f>'[1]вед.прил.10'!I380+'[1]вед.прил.10'!I491</f>
        <v>0</v>
      </c>
      <c r="J227" s="51">
        <f t="shared" si="25"/>
        <v>2200</v>
      </c>
      <c r="K227" s="51">
        <f>'[1]вед.прил.10'!K380</f>
        <v>2750</v>
      </c>
      <c r="L227" s="51">
        <f>'[1]вед.прил.10'!L380</f>
        <v>0</v>
      </c>
      <c r="M227" s="100">
        <f t="shared" si="26"/>
        <v>2750</v>
      </c>
    </row>
    <row r="228" spans="2:13" ht="14.25">
      <c r="B228" s="76" t="s">
        <v>254</v>
      </c>
      <c r="C228" s="48" t="s">
        <v>75</v>
      </c>
      <c r="D228" s="48" t="s">
        <v>71</v>
      </c>
      <c r="E228" s="48"/>
      <c r="F228" s="48"/>
      <c r="G228" s="48"/>
      <c r="H228" s="50">
        <f>H229+H251+H245</f>
        <v>21401.6</v>
      </c>
      <c r="I228" s="50">
        <f>I229+I251+I245</f>
        <v>12930.7</v>
      </c>
      <c r="J228" s="50">
        <f t="shared" si="25"/>
        <v>34332.3</v>
      </c>
      <c r="K228" s="50">
        <f>K229+K251+K245</f>
        <v>21401.6</v>
      </c>
      <c r="L228" s="50">
        <f>L229+L251+L245</f>
        <v>12930.7</v>
      </c>
      <c r="M228" s="99">
        <f t="shared" si="26"/>
        <v>34332.3</v>
      </c>
    </row>
    <row r="229" spans="2:13" ht="45">
      <c r="B229" s="70" t="s">
        <v>192</v>
      </c>
      <c r="C229" s="46" t="s">
        <v>75</v>
      </c>
      <c r="D229" s="46" t="s">
        <v>71</v>
      </c>
      <c r="E229" s="46" t="s">
        <v>380</v>
      </c>
      <c r="F229" s="46"/>
      <c r="G229" s="46"/>
      <c r="H229" s="51">
        <f>H230+H235+H240</f>
        <v>7060</v>
      </c>
      <c r="I229" s="51">
        <f>I230+I235+I240</f>
        <v>0</v>
      </c>
      <c r="J229" s="51">
        <f t="shared" si="25"/>
        <v>7060</v>
      </c>
      <c r="K229" s="51">
        <f>K230+K235+K240</f>
        <v>7060</v>
      </c>
      <c r="L229" s="51">
        <f>L230+L235+L240</f>
        <v>0</v>
      </c>
      <c r="M229" s="100">
        <f t="shared" si="26"/>
        <v>7060</v>
      </c>
    </row>
    <row r="230" spans="2:13" ht="45">
      <c r="B230" s="70" t="s">
        <v>157</v>
      </c>
      <c r="C230" s="46" t="s">
        <v>75</v>
      </c>
      <c r="D230" s="46" t="s">
        <v>71</v>
      </c>
      <c r="E230" s="46" t="s">
        <v>193</v>
      </c>
      <c r="F230" s="46"/>
      <c r="G230" s="46"/>
      <c r="H230" s="51">
        <f aca="true" t="shared" si="30" ref="H230:L233">H231</f>
        <v>6360</v>
      </c>
      <c r="I230" s="51">
        <f t="shared" si="30"/>
        <v>0</v>
      </c>
      <c r="J230" s="51">
        <f t="shared" si="25"/>
        <v>6360</v>
      </c>
      <c r="K230" s="51">
        <f t="shared" si="30"/>
        <v>6360</v>
      </c>
      <c r="L230" s="51">
        <f t="shared" si="30"/>
        <v>0</v>
      </c>
      <c r="M230" s="100">
        <f t="shared" si="26"/>
        <v>6360</v>
      </c>
    </row>
    <row r="231" spans="2:13" ht="15">
      <c r="B231" s="71" t="s">
        <v>301</v>
      </c>
      <c r="C231" s="46" t="s">
        <v>75</v>
      </c>
      <c r="D231" s="46" t="s">
        <v>71</v>
      </c>
      <c r="E231" s="46" t="s">
        <v>194</v>
      </c>
      <c r="F231" s="46"/>
      <c r="G231" s="46"/>
      <c r="H231" s="51">
        <f t="shared" si="30"/>
        <v>6360</v>
      </c>
      <c r="I231" s="51">
        <f t="shared" si="30"/>
        <v>0</v>
      </c>
      <c r="J231" s="51">
        <f t="shared" si="25"/>
        <v>6360</v>
      </c>
      <c r="K231" s="51">
        <f t="shared" si="30"/>
        <v>6360</v>
      </c>
      <c r="L231" s="51">
        <f t="shared" si="30"/>
        <v>0</v>
      </c>
      <c r="M231" s="100">
        <f t="shared" si="26"/>
        <v>6360</v>
      </c>
    </row>
    <row r="232" spans="2:13" ht="30">
      <c r="B232" s="70" t="s">
        <v>134</v>
      </c>
      <c r="C232" s="46" t="s">
        <v>75</v>
      </c>
      <c r="D232" s="46" t="s">
        <v>71</v>
      </c>
      <c r="E232" s="46" t="s">
        <v>194</v>
      </c>
      <c r="F232" s="46" t="s">
        <v>135</v>
      </c>
      <c r="G232" s="46"/>
      <c r="H232" s="51">
        <f t="shared" si="30"/>
        <v>6360</v>
      </c>
      <c r="I232" s="51">
        <f t="shared" si="30"/>
        <v>0</v>
      </c>
      <c r="J232" s="51">
        <f t="shared" si="25"/>
        <v>6360</v>
      </c>
      <c r="K232" s="51">
        <f t="shared" si="30"/>
        <v>6360</v>
      </c>
      <c r="L232" s="51">
        <f t="shared" si="30"/>
        <v>0</v>
      </c>
      <c r="M232" s="100">
        <f t="shared" si="26"/>
        <v>6360</v>
      </c>
    </row>
    <row r="233" spans="2:13" ht="30">
      <c r="B233" s="71" t="s">
        <v>138</v>
      </c>
      <c r="C233" s="46" t="s">
        <v>75</v>
      </c>
      <c r="D233" s="46" t="s">
        <v>71</v>
      </c>
      <c r="E233" s="46" t="s">
        <v>194</v>
      </c>
      <c r="F233" s="46" t="s">
        <v>137</v>
      </c>
      <c r="G233" s="46"/>
      <c r="H233" s="51">
        <f t="shared" si="30"/>
        <v>6360</v>
      </c>
      <c r="I233" s="51">
        <f t="shared" si="30"/>
        <v>0</v>
      </c>
      <c r="J233" s="51">
        <f t="shared" si="25"/>
        <v>6360</v>
      </c>
      <c r="K233" s="51">
        <f t="shared" si="30"/>
        <v>6360</v>
      </c>
      <c r="L233" s="51">
        <f t="shared" si="30"/>
        <v>0</v>
      </c>
      <c r="M233" s="100">
        <f t="shared" si="26"/>
        <v>6360</v>
      </c>
    </row>
    <row r="234" spans="2:13" ht="15">
      <c r="B234" s="74" t="s">
        <v>120</v>
      </c>
      <c r="C234" s="47" t="s">
        <v>75</v>
      </c>
      <c r="D234" s="47" t="s">
        <v>71</v>
      </c>
      <c r="E234" s="47" t="s">
        <v>194</v>
      </c>
      <c r="F234" s="47" t="s">
        <v>137</v>
      </c>
      <c r="G234" s="47" t="s">
        <v>105</v>
      </c>
      <c r="H234" s="53">
        <f>'[1]вед.прил.10'!H387+'[1]вед.прил.10'!H498</f>
        <v>6360</v>
      </c>
      <c r="I234" s="53">
        <f>'[1]вед.прил.10'!I387+'[1]вед.прил.10'!I498</f>
        <v>0</v>
      </c>
      <c r="J234" s="53">
        <f t="shared" si="25"/>
        <v>6360</v>
      </c>
      <c r="K234" s="53">
        <f>'[1]вед.прил.10'!K387</f>
        <v>6360</v>
      </c>
      <c r="L234" s="53">
        <f>'[1]вед.прил.10'!L387</f>
        <v>0</v>
      </c>
      <c r="M234" s="101">
        <f t="shared" si="26"/>
        <v>6360</v>
      </c>
    </row>
    <row r="235" spans="2:13" ht="30">
      <c r="B235" s="70" t="s">
        <v>376</v>
      </c>
      <c r="C235" s="46" t="s">
        <v>75</v>
      </c>
      <c r="D235" s="46" t="s">
        <v>71</v>
      </c>
      <c r="E235" s="46" t="s">
        <v>381</v>
      </c>
      <c r="F235" s="46"/>
      <c r="G235" s="46"/>
      <c r="H235" s="51">
        <f aca="true" t="shared" si="31" ref="H235:L238">H236</f>
        <v>600</v>
      </c>
      <c r="I235" s="51">
        <f t="shared" si="31"/>
        <v>0</v>
      </c>
      <c r="J235" s="51">
        <f t="shared" si="25"/>
        <v>600</v>
      </c>
      <c r="K235" s="51">
        <f t="shared" si="31"/>
        <v>600</v>
      </c>
      <c r="L235" s="51">
        <f t="shared" si="31"/>
        <v>0</v>
      </c>
      <c r="M235" s="100">
        <f t="shared" si="26"/>
        <v>600</v>
      </c>
    </row>
    <row r="236" spans="2:13" ht="15">
      <c r="B236" s="71" t="s">
        <v>301</v>
      </c>
      <c r="C236" s="46" t="s">
        <v>75</v>
      </c>
      <c r="D236" s="46" t="s">
        <v>71</v>
      </c>
      <c r="E236" s="46" t="s">
        <v>382</v>
      </c>
      <c r="F236" s="46"/>
      <c r="G236" s="46"/>
      <c r="H236" s="51">
        <f t="shared" si="31"/>
        <v>600</v>
      </c>
      <c r="I236" s="51">
        <f t="shared" si="31"/>
        <v>0</v>
      </c>
      <c r="J236" s="51">
        <f t="shared" si="25"/>
        <v>600</v>
      </c>
      <c r="K236" s="51">
        <f t="shared" si="31"/>
        <v>600</v>
      </c>
      <c r="L236" s="51">
        <f t="shared" si="31"/>
        <v>0</v>
      </c>
      <c r="M236" s="100">
        <f t="shared" si="26"/>
        <v>600</v>
      </c>
    </row>
    <row r="237" spans="2:13" ht="30">
      <c r="B237" s="70" t="s">
        <v>134</v>
      </c>
      <c r="C237" s="46" t="s">
        <v>75</v>
      </c>
      <c r="D237" s="46" t="s">
        <v>71</v>
      </c>
      <c r="E237" s="46" t="s">
        <v>382</v>
      </c>
      <c r="F237" s="46" t="s">
        <v>135</v>
      </c>
      <c r="G237" s="46"/>
      <c r="H237" s="51">
        <f t="shared" si="31"/>
        <v>600</v>
      </c>
      <c r="I237" s="51">
        <f t="shared" si="31"/>
        <v>0</v>
      </c>
      <c r="J237" s="51">
        <f t="shared" si="25"/>
        <v>600</v>
      </c>
      <c r="K237" s="51">
        <f t="shared" si="31"/>
        <v>600</v>
      </c>
      <c r="L237" s="51">
        <f t="shared" si="31"/>
        <v>0</v>
      </c>
      <c r="M237" s="100">
        <f t="shared" si="26"/>
        <v>600</v>
      </c>
    </row>
    <row r="238" spans="2:13" ht="30">
      <c r="B238" s="71" t="s">
        <v>138</v>
      </c>
      <c r="C238" s="46" t="s">
        <v>75</v>
      </c>
      <c r="D238" s="46" t="s">
        <v>71</v>
      </c>
      <c r="E238" s="46" t="s">
        <v>382</v>
      </c>
      <c r="F238" s="46" t="s">
        <v>137</v>
      </c>
      <c r="G238" s="46"/>
      <c r="H238" s="51">
        <f t="shared" si="31"/>
        <v>600</v>
      </c>
      <c r="I238" s="51">
        <f t="shared" si="31"/>
        <v>0</v>
      </c>
      <c r="J238" s="51">
        <f t="shared" si="25"/>
        <v>600</v>
      </c>
      <c r="K238" s="51">
        <f t="shared" si="31"/>
        <v>600</v>
      </c>
      <c r="L238" s="51">
        <f t="shared" si="31"/>
        <v>0</v>
      </c>
      <c r="M238" s="100">
        <f t="shared" si="26"/>
        <v>600</v>
      </c>
    </row>
    <row r="239" spans="2:13" ht="15">
      <c r="B239" s="74" t="s">
        <v>120</v>
      </c>
      <c r="C239" s="47" t="s">
        <v>75</v>
      </c>
      <c r="D239" s="47" t="s">
        <v>71</v>
      </c>
      <c r="E239" s="47" t="s">
        <v>382</v>
      </c>
      <c r="F239" s="47" t="s">
        <v>137</v>
      </c>
      <c r="G239" s="47" t="s">
        <v>105</v>
      </c>
      <c r="H239" s="53">
        <f>'[1]вед.прил.10'!H392+'[1]вед.прил.10'!H503</f>
        <v>600</v>
      </c>
      <c r="I239" s="53">
        <f>'[1]вед.прил.10'!I392+'[1]вед.прил.10'!I503</f>
        <v>0</v>
      </c>
      <c r="J239" s="53">
        <f t="shared" si="25"/>
        <v>600</v>
      </c>
      <c r="K239" s="53">
        <f>'[1]вед.прил.10'!K392</f>
        <v>600</v>
      </c>
      <c r="L239" s="53">
        <f>'[1]вед.прил.10'!L392</f>
        <v>0</v>
      </c>
      <c r="M239" s="101">
        <f t="shared" si="26"/>
        <v>600</v>
      </c>
    </row>
    <row r="240" spans="2:13" ht="30">
      <c r="B240" s="70" t="s">
        <v>452</v>
      </c>
      <c r="C240" s="46" t="s">
        <v>75</v>
      </c>
      <c r="D240" s="46" t="s">
        <v>71</v>
      </c>
      <c r="E240" s="46" t="s">
        <v>383</v>
      </c>
      <c r="F240" s="46"/>
      <c r="G240" s="46"/>
      <c r="H240" s="51">
        <f aca="true" t="shared" si="32" ref="H240:L243">H241</f>
        <v>100</v>
      </c>
      <c r="I240" s="51">
        <f t="shared" si="32"/>
        <v>0</v>
      </c>
      <c r="J240" s="51">
        <f t="shared" si="25"/>
        <v>100</v>
      </c>
      <c r="K240" s="51">
        <f t="shared" si="32"/>
        <v>100</v>
      </c>
      <c r="L240" s="51">
        <f t="shared" si="32"/>
        <v>0</v>
      </c>
      <c r="M240" s="100">
        <f t="shared" si="26"/>
        <v>100</v>
      </c>
    </row>
    <row r="241" spans="2:13" ht="15">
      <c r="B241" s="71" t="s">
        <v>301</v>
      </c>
      <c r="C241" s="46" t="s">
        <v>75</v>
      </c>
      <c r="D241" s="46" t="s">
        <v>71</v>
      </c>
      <c r="E241" s="46" t="s">
        <v>384</v>
      </c>
      <c r="F241" s="46"/>
      <c r="G241" s="46"/>
      <c r="H241" s="51">
        <f t="shared" si="32"/>
        <v>100</v>
      </c>
      <c r="I241" s="51">
        <f t="shared" si="32"/>
        <v>0</v>
      </c>
      <c r="J241" s="51">
        <f t="shared" si="25"/>
        <v>100</v>
      </c>
      <c r="K241" s="51">
        <f t="shared" si="32"/>
        <v>100</v>
      </c>
      <c r="L241" s="51">
        <f t="shared" si="32"/>
        <v>0</v>
      </c>
      <c r="M241" s="100">
        <f t="shared" si="26"/>
        <v>100</v>
      </c>
    </row>
    <row r="242" spans="2:13" ht="30">
      <c r="B242" s="70" t="s">
        <v>134</v>
      </c>
      <c r="C242" s="46" t="s">
        <v>75</v>
      </c>
      <c r="D242" s="46" t="s">
        <v>71</v>
      </c>
      <c r="E242" s="46" t="s">
        <v>384</v>
      </c>
      <c r="F242" s="46" t="s">
        <v>135</v>
      </c>
      <c r="G242" s="46"/>
      <c r="H242" s="51">
        <f t="shared" si="32"/>
        <v>100</v>
      </c>
      <c r="I242" s="51">
        <f t="shared" si="32"/>
        <v>0</v>
      </c>
      <c r="J242" s="51">
        <f t="shared" si="25"/>
        <v>100</v>
      </c>
      <c r="K242" s="51">
        <f t="shared" si="32"/>
        <v>100</v>
      </c>
      <c r="L242" s="51">
        <f t="shared" si="32"/>
        <v>0</v>
      </c>
      <c r="M242" s="100">
        <f t="shared" si="26"/>
        <v>100</v>
      </c>
    </row>
    <row r="243" spans="2:13" ht="30">
      <c r="B243" s="71" t="s">
        <v>138</v>
      </c>
      <c r="C243" s="46" t="s">
        <v>75</v>
      </c>
      <c r="D243" s="46" t="s">
        <v>71</v>
      </c>
      <c r="E243" s="46" t="s">
        <v>384</v>
      </c>
      <c r="F243" s="46" t="s">
        <v>137</v>
      </c>
      <c r="G243" s="46"/>
      <c r="H243" s="51">
        <f t="shared" si="32"/>
        <v>100</v>
      </c>
      <c r="I243" s="51">
        <f t="shared" si="32"/>
        <v>0</v>
      </c>
      <c r="J243" s="51">
        <f t="shared" si="25"/>
        <v>100</v>
      </c>
      <c r="K243" s="51">
        <f t="shared" si="32"/>
        <v>100</v>
      </c>
      <c r="L243" s="51">
        <f t="shared" si="32"/>
        <v>0</v>
      </c>
      <c r="M243" s="100">
        <f t="shared" si="26"/>
        <v>100</v>
      </c>
    </row>
    <row r="244" spans="2:13" ht="15">
      <c r="B244" s="74" t="s">
        <v>120</v>
      </c>
      <c r="C244" s="47" t="s">
        <v>75</v>
      </c>
      <c r="D244" s="47" t="s">
        <v>71</v>
      </c>
      <c r="E244" s="47" t="s">
        <v>384</v>
      </c>
      <c r="F244" s="47" t="s">
        <v>137</v>
      </c>
      <c r="G244" s="47" t="s">
        <v>105</v>
      </c>
      <c r="H244" s="53">
        <f>'[1]вед.прил.10'!H397+'[1]вед.прил.10'!H508</f>
        <v>100</v>
      </c>
      <c r="I244" s="53">
        <f>'[1]вед.прил.10'!I397+'[1]вед.прил.10'!I508</f>
        <v>0</v>
      </c>
      <c r="J244" s="51">
        <f t="shared" si="25"/>
        <v>100</v>
      </c>
      <c r="K244" s="53">
        <f>'[1]вед.прил.10'!K397</f>
        <v>100</v>
      </c>
      <c r="L244" s="53">
        <f>'[1]вед.прил.10'!L397</f>
        <v>0</v>
      </c>
      <c r="M244" s="100">
        <f t="shared" si="26"/>
        <v>100</v>
      </c>
    </row>
    <row r="245" spans="2:13" ht="60">
      <c r="B245" s="71" t="s">
        <v>185</v>
      </c>
      <c r="C245" s="46" t="s">
        <v>75</v>
      </c>
      <c r="D245" s="46" t="s">
        <v>71</v>
      </c>
      <c r="E245" s="46" t="s">
        <v>372</v>
      </c>
      <c r="F245" s="46"/>
      <c r="G245" s="46"/>
      <c r="H245" s="51">
        <f aca="true" t="shared" si="33" ref="H245:L249">H246</f>
        <v>13900</v>
      </c>
      <c r="I245" s="51">
        <f t="shared" si="33"/>
        <v>0</v>
      </c>
      <c r="J245" s="51">
        <f t="shared" si="25"/>
        <v>13900</v>
      </c>
      <c r="K245" s="51">
        <f t="shared" si="33"/>
        <v>13900</v>
      </c>
      <c r="L245" s="51">
        <f t="shared" si="33"/>
        <v>0</v>
      </c>
      <c r="M245" s="100">
        <f t="shared" si="26"/>
        <v>13900</v>
      </c>
    </row>
    <row r="246" spans="2:13" ht="45">
      <c r="B246" s="71" t="s">
        <v>373</v>
      </c>
      <c r="C246" s="46" t="s">
        <v>75</v>
      </c>
      <c r="D246" s="46" t="s">
        <v>71</v>
      </c>
      <c r="E246" s="46" t="s">
        <v>374</v>
      </c>
      <c r="F246" s="46"/>
      <c r="G246" s="46"/>
      <c r="H246" s="51">
        <f t="shared" si="33"/>
        <v>13900</v>
      </c>
      <c r="I246" s="51">
        <f t="shared" si="33"/>
        <v>0</v>
      </c>
      <c r="J246" s="51">
        <f t="shared" si="25"/>
        <v>13900</v>
      </c>
      <c r="K246" s="51">
        <f t="shared" si="33"/>
        <v>13900</v>
      </c>
      <c r="L246" s="51">
        <f t="shared" si="33"/>
        <v>0</v>
      </c>
      <c r="M246" s="100">
        <f t="shared" si="26"/>
        <v>13900</v>
      </c>
    </row>
    <row r="247" spans="2:13" ht="15">
      <c r="B247" s="71" t="s">
        <v>301</v>
      </c>
      <c r="C247" s="46" t="s">
        <v>75</v>
      </c>
      <c r="D247" s="46" t="s">
        <v>71</v>
      </c>
      <c r="E247" s="46" t="s">
        <v>375</v>
      </c>
      <c r="F247" s="46"/>
      <c r="G247" s="46"/>
      <c r="H247" s="51">
        <f t="shared" si="33"/>
        <v>13900</v>
      </c>
      <c r="I247" s="51">
        <f t="shared" si="33"/>
        <v>0</v>
      </c>
      <c r="J247" s="51">
        <f t="shared" si="25"/>
        <v>13900</v>
      </c>
      <c r="K247" s="51">
        <f t="shared" si="33"/>
        <v>13900</v>
      </c>
      <c r="L247" s="51">
        <f t="shared" si="33"/>
        <v>0</v>
      </c>
      <c r="M247" s="100">
        <f t="shared" si="26"/>
        <v>13900</v>
      </c>
    </row>
    <row r="248" spans="2:13" ht="30">
      <c r="B248" s="70" t="s">
        <v>134</v>
      </c>
      <c r="C248" s="46" t="s">
        <v>75</v>
      </c>
      <c r="D248" s="46" t="s">
        <v>71</v>
      </c>
      <c r="E248" s="46" t="s">
        <v>375</v>
      </c>
      <c r="F248" s="46" t="s">
        <v>135</v>
      </c>
      <c r="G248" s="46"/>
      <c r="H248" s="51">
        <f t="shared" si="33"/>
        <v>13900</v>
      </c>
      <c r="I248" s="51">
        <f t="shared" si="33"/>
        <v>0</v>
      </c>
      <c r="J248" s="51">
        <f t="shared" si="25"/>
        <v>13900</v>
      </c>
      <c r="K248" s="51">
        <f t="shared" si="33"/>
        <v>13900</v>
      </c>
      <c r="L248" s="51">
        <f t="shared" si="33"/>
        <v>0</v>
      </c>
      <c r="M248" s="100">
        <f t="shared" si="26"/>
        <v>13900</v>
      </c>
    </row>
    <row r="249" spans="2:13" ht="30">
      <c r="B249" s="71" t="s">
        <v>138</v>
      </c>
      <c r="C249" s="46" t="s">
        <v>75</v>
      </c>
      <c r="D249" s="46" t="s">
        <v>71</v>
      </c>
      <c r="E249" s="46" t="s">
        <v>375</v>
      </c>
      <c r="F249" s="46" t="s">
        <v>137</v>
      </c>
      <c r="G249" s="46"/>
      <c r="H249" s="51">
        <f t="shared" si="33"/>
        <v>13900</v>
      </c>
      <c r="I249" s="51">
        <f t="shared" si="33"/>
        <v>0</v>
      </c>
      <c r="J249" s="51">
        <f t="shared" si="25"/>
        <v>13900</v>
      </c>
      <c r="K249" s="51">
        <f t="shared" si="33"/>
        <v>13900</v>
      </c>
      <c r="L249" s="51">
        <f t="shared" si="33"/>
        <v>0</v>
      </c>
      <c r="M249" s="100">
        <f t="shared" si="26"/>
        <v>13900</v>
      </c>
    </row>
    <row r="250" spans="2:13" ht="15">
      <c r="B250" s="74" t="s">
        <v>120</v>
      </c>
      <c r="C250" s="47" t="s">
        <v>75</v>
      </c>
      <c r="D250" s="47" t="s">
        <v>71</v>
      </c>
      <c r="E250" s="47" t="s">
        <v>375</v>
      </c>
      <c r="F250" s="47" t="s">
        <v>137</v>
      </c>
      <c r="G250" s="47" t="s">
        <v>105</v>
      </c>
      <c r="H250" s="53">
        <f>'[1]вед.прил.10'!H220+'[1]вед.прил.10'!H403+'[1]вед.прил.10'!H514</f>
        <v>13900</v>
      </c>
      <c r="I250" s="53">
        <f>'[1]вед.прил.10'!I220+'[1]вед.прил.10'!I403+'[1]вед.прил.10'!I514</f>
        <v>0</v>
      </c>
      <c r="J250" s="53">
        <f t="shared" si="25"/>
        <v>13900</v>
      </c>
      <c r="K250" s="53">
        <f>'[1]вед.прил.10'!K220+'[1]вед.прил.10'!K403</f>
        <v>13900</v>
      </c>
      <c r="L250" s="53">
        <f>'[1]вед.прил.10'!L220+'[1]вед.прил.10'!L403</f>
        <v>0</v>
      </c>
      <c r="M250" s="101">
        <f t="shared" si="26"/>
        <v>13900</v>
      </c>
    </row>
    <row r="251" spans="2:13" ht="60">
      <c r="B251" s="80" t="s">
        <v>438</v>
      </c>
      <c r="C251" s="46" t="s">
        <v>75</v>
      </c>
      <c r="D251" s="46" t="s">
        <v>71</v>
      </c>
      <c r="E251" s="46" t="s">
        <v>13</v>
      </c>
      <c r="F251" s="46"/>
      <c r="G251" s="46"/>
      <c r="H251" s="51">
        <f>H252</f>
        <v>441.6</v>
      </c>
      <c r="I251" s="51">
        <f>I252</f>
        <v>12930.7</v>
      </c>
      <c r="J251" s="51">
        <f t="shared" si="25"/>
        <v>13372.300000000001</v>
      </c>
      <c r="K251" s="51">
        <f>K252</f>
        <v>441.6</v>
      </c>
      <c r="L251" s="51">
        <f>L252</f>
        <v>12930.7</v>
      </c>
      <c r="M251" s="100">
        <f t="shared" si="26"/>
        <v>13372.300000000001</v>
      </c>
    </row>
    <row r="252" spans="2:13" ht="75">
      <c r="B252" s="71" t="s">
        <v>14</v>
      </c>
      <c r="C252" s="46" t="s">
        <v>75</v>
      </c>
      <c r="D252" s="46" t="s">
        <v>71</v>
      </c>
      <c r="E252" s="46" t="s">
        <v>15</v>
      </c>
      <c r="F252" s="46"/>
      <c r="G252" s="46"/>
      <c r="H252" s="51">
        <f>H257+H253</f>
        <v>441.6</v>
      </c>
      <c r="I252" s="51">
        <f>I257+I253</f>
        <v>12930.7</v>
      </c>
      <c r="J252" s="51">
        <f t="shared" si="25"/>
        <v>13372.300000000001</v>
      </c>
      <c r="K252" s="51">
        <f>K257+K253</f>
        <v>441.6</v>
      </c>
      <c r="L252" s="51">
        <f>L257+L253</f>
        <v>12930.7</v>
      </c>
      <c r="M252" s="100">
        <f t="shared" si="26"/>
        <v>13372.300000000001</v>
      </c>
    </row>
    <row r="253" spans="2:13" ht="15">
      <c r="B253" s="71" t="s">
        <v>301</v>
      </c>
      <c r="C253" s="46" t="s">
        <v>75</v>
      </c>
      <c r="D253" s="46" t="s">
        <v>71</v>
      </c>
      <c r="E253" s="46" t="s">
        <v>523</v>
      </c>
      <c r="F253" s="46"/>
      <c r="G253" s="46"/>
      <c r="H253" s="51">
        <f aca="true" t="shared" si="34" ref="H253:I255">H254</f>
        <v>0</v>
      </c>
      <c r="I253" s="51">
        <f t="shared" si="34"/>
        <v>12930.7</v>
      </c>
      <c r="J253" s="51">
        <f>H253+I253</f>
        <v>12930.7</v>
      </c>
      <c r="K253" s="51">
        <f aca="true" t="shared" si="35" ref="K253:L255">K254</f>
        <v>0</v>
      </c>
      <c r="L253" s="51">
        <f t="shared" si="35"/>
        <v>12930.7</v>
      </c>
      <c r="M253" s="100">
        <f>K253+L253</f>
        <v>12930.7</v>
      </c>
    </row>
    <row r="254" spans="2:13" ht="30">
      <c r="B254" s="161" t="s">
        <v>134</v>
      </c>
      <c r="C254" s="46" t="s">
        <v>75</v>
      </c>
      <c r="D254" s="46" t="s">
        <v>71</v>
      </c>
      <c r="E254" s="46" t="s">
        <v>524</v>
      </c>
      <c r="F254" s="46" t="s">
        <v>135</v>
      </c>
      <c r="G254" s="46"/>
      <c r="H254" s="51">
        <f t="shared" si="34"/>
        <v>0</v>
      </c>
      <c r="I254" s="51">
        <f t="shared" si="34"/>
        <v>12930.7</v>
      </c>
      <c r="J254" s="51">
        <f>H254+I254</f>
        <v>12930.7</v>
      </c>
      <c r="K254" s="51">
        <f t="shared" si="35"/>
        <v>0</v>
      </c>
      <c r="L254" s="51">
        <f t="shared" si="35"/>
        <v>12930.7</v>
      </c>
      <c r="M254" s="100">
        <f>K254+L254</f>
        <v>12930.7</v>
      </c>
    </row>
    <row r="255" spans="2:13" ht="30">
      <c r="B255" s="71" t="s">
        <v>138</v>
      </c>
      <c r="C255" s="46" t="s">
        <v>75</v>
      </c>
      <c r="D255" s="46" t="s">
        <v>71</v>
      </c>
      <c r="E255" s="46" t="s">
        <v>523</v>
      </c>
      <c r="F255" s="46" t="s">
        <v>137</v>
      </c>
      <c r="G255" s="46"/>
      <c r="H255" s="51">
        <f t="shared" si="34"/>
        <v>0</v>
      </c>
      <c r="I255" s="51">
        <f t="shared" si="34"/>
        <v>12930.7</v>
      </c>
      <c r="J255" s="51">
        <f>H255+I255</f>
        <v>12930.7</v>
      </c>
      <c r="K255" s="51">
        <f t="shared" si="35"/>
        <v>0</v>
      </c>
      <c r="L255" s="51">
        <f t="shared" si="35"/>
        <v>12930.7</v>
      </c>
      <c r="M255" s="100">
        <f>K255+L255</f>
        <v>12930.7</v>
      </c>
    </row>
    <row r="256" spans="2:13" ht="15">
      <c r="B256" s="169" t="s">
        <v>121</v>
      </c>
      <c r="C256" s="47" t="s">
        <v>75</v>
      </c>
      <c r="D256" s="47" t="s">
        <v>71</v>
      </c>
      <c r="E256" s="47" t="s">
        <v>524</v>
      </c>
      <c r="F256" s="47" t="s">
        <v>137</v>
      </c>
      <c r="G256" s="47" t="s">
        <v>106</v>
      </c>
      <c r="H256" s="53">
        <f>'вед.'!H542</f>
        <v>0</v>
      </c>
      <c r="I256" s="53">
        <f>'вед.'!I542</f>
        <v>12930.7</v>
      </c>
      <c r="J256" s="53">
        <f>'вед.'!J542</f>
        <v>12930.7</v>
      </c>
      <c r="K256" s="53">
        <f>'вед.'!K542</f>
        <v>0</v>
      </c>
      <c r="L256" s="53">
        <f>'вед.'!O542</f>
        <v>12930.7</v>
      </c>
      <c r="M256" s="101">
        <f>'вед.'!P542</f>
        <v>12930.7</v>
      </c>
    </row>
    <row r="257" spans="2:13" ht="15">
      <c r="B257" s="71" t="s">
        <v>301</v>
      </c>
      <c r="C257" s="46" t="s">
        <v>75</v>
      </c>
      <c r="D257" s="46" t="s">
        <v>71</v>
      </c>
      <c r="E257" s="46" t="s">
        <v>16</v>
      </c>
      <c r="F257" s="46"/>
      <c r="G257" s="46"/>
      <c r="H257" s="51">
        <f aca="true" t="shared" si="36" ref="H257:I259">H258</f>
        <v>441.6</v>
      </c>
      <c r="I257" s="51">
        <f t="shared" si="36"/>
        <v>0</v>
      </c>
      <c r="J257" s="51">
        <f t="shared" si="25"/>
        <v>441.6</v>
      </c>
      <c r="K257" s="51">
        <f aca="true" t="shared" si="37" ref="K257:L259">K258</f>
        <v>441.6</v>
      </c>
      <c r="L257" s="51">
        <f t="shared" si="37"/>
        <v>0</v>
      </c>
      <c r="M257" s="100">
        <f t="shared" si="26"/>
        <v>441.6</v>
      </c>
    </row>
    <row r="258" spans="2:13" ht="30">
      <c r="B258" s="70" t="s">
        <v>134</v>
      </c>
      <c r="C258" s="46" t="s">
        <v>75</v>
      </c>
      <c r="D258" s="46" t="s">
        <v>71</v>
      </c>
      <c r="E258" s="46" t="s">
        <v>16</v>
      </c>
      <c r="F258" s="46" t="s">
        <v>135</v>
      </c>
      <c r="G258" s="46"/>
      <c r="H258" s="51">
        <f t="shared" si="36"/>
        <v>441.6</v>
      </c>
      <c r="I258" s="51">
        <f t="shared" si="36"/>
        <v>0</v>
      </c>
      <c r="J258" s="51">
        <f t="shared" si="25"/>
        <v>441.6</v>
      </c>
      <c r="K258" s="51">
        <f t="shared" si="37"/>
        <v>441.6</v>
      </c>
      <c r="L258" s="51">
        <f t="shared" si="37"/>
        <v>0</v>
      </c>
      <c r="M258" s="100">
        <f t="shared" si="26"/>
        <v>441.6</v>
      </c>
    </row>
    <row r="259" spans="2:13" ht="30">
      <c r="B259" s="71" t="s">
        <v>138</v>
      </c>
      <c r="C259" s="46" t="s">
        <v>75</v>
      </c>
      <c r="D259" s="46" t="s">
        <v>71</v>
      </c>
      <c r="E259" s="46" t="s">
        <v>16</v>
      </c>
      <c r="F259" s="46" t="s">
        <v>137</v>
      </c>
      <c r="G259" s="46"/>
      <c r="H259" s="51">
        <f t="shared" si="36"/>
        <v>441.6</v>
      </c>
      <c r="I259" s="51">
        <f t="shared" si="36"/>
        <v>0</v>
      </c>
      <c r="J259" s="51">
        <f t="shared" si="25"/>
        <v>441.6</v>
      </c>
      <c r="K259" s="51">
        <f t="shared" si="37"/>
        <v>441.6</v>
      </c>
      <c r="L259" s="51">
        <f t="shared" si="37"/>
        <v>0</v>
      </c>
      <c r="M259" s="100">
        <f t="shared" si="26"/>
        <v>441.6</v>
      </c>
    </row>
    <row r="260" spans="2:13" ht="15">
      <c r="B260" s="74" t="s">
        <v>120</v>
      </c>
      <c r="C260" s="47" t="s">
        <v>75</v>
      </c>
      <c r="D260" s="47" t="s">
        <v>71</v>
      </c>
      <c r="E260" s="47" t="s">
        <v>533</v>
      </c>
      <c r="F260" s="47" t="s">
        <v>137</v>
      </c>
      <c r="G260" s="47" t="s">
        <v>105</v>
      </c>
      <c r="H260" s="53">
        <f>'[1]вед.прил.10'!H409+'[1]вед.прил.10'!H520</f>
        <v>441.6</v>
      </c>
      <c r="I260" s="53">
        <f>'[1]вед.прил.10'!I409+'[1]вед.прил.10'!I520</f>
        <v>0</v>
      </c>
      <c r="J260" s="53">
        <f t="shared" si="25"/>
        <v>441.6</v>
      </c>
      <c r="K260" s="53">
        <f>'[1]вед.прил.10'!K409</f>
        <v>441.6</v>
      </c>
      <c r="L260" s="53">
        <f>'[1]вед.прил.10'!L409</f>
        <v>0</v>
      </c>
      <c r="M260" s="101">
        <f t="shared" si="26"/>
        <v>441.6</v>
      </c>
    </row>
    <row r="261" spans="2:13" ht="28.5">
      <c r="B261" s="73" t="s">
        <v>272</v>
      </c>
      <c r="C261" s="48" t="s">
        <v>75</v>
      </c>
      <c r="D261" s="48" t="s">
        <v>75</v>
      </c>
      <c r="E261" s="48"/>
      <c r="F261" s="48"/>
      <c r="G261" s="48"/>
      <c r="H261" s="50">
        <f>H262</f>
        <v>309.6</v>
      </c>
      <c r="I261" s="50">
        <f>I262</f>
        <v>0</v>
      </c>
      <c r="J261" s="50">
        <f t="shared" si="25"/>
        <v>309.6</v>
      </c>
      <c r="K261" s="50">
        <f>K262</f>
        <v>309.6</v>
      </c>
      <c r="L261" s="50">
        <f>L262</f>
        <v>0</v>
      </c>
      <c r="M261" s="99">
        <f t="shared" si="26"/>
        <v>309.6</v>
      </c>
    </row>
    <row r="262" spans="2:13" ht="30">
      <c r="B262" s="70" t="s">
        <v>40</v>
      </c>
      <c r="C262" s="46" t="s">
        <v>75</v>
      </c>
      <c r="D262" s="46" t="s">
        <v>75</v>
      </c>
      <c r="E262" s="46" t="s">
        <v>273</v>
      </c>
      <c r="F262" s="46"/>
      <c r="G262" s="46"/>
      <c r="H262" s="51">
        <f>H270+H263</f>
        <v>309.6</v>
      </c>
      <c r="I262" s="51">
        <f>I270+I263</f>
        <v>0</v>
      </c>
      <c r="J262" s="51">
        <f t="shared" si="25"/>
        <v>309.6</v>
      </c>
      <c r="K262" s="51">
        <f>K270+K263</f>
        <v>309.6</v>
      </c>
      <c r="L262" s="51">
        <f>L270+L263</f>
        <v>0</v>
      </c>
      <c r="M262" s="100">
        <f t="shared" si="26"/>
        <v>309.6</v>
      </c>
    </row>
    <row r="263" spans="2:13" ht="45">
      <c r="B263" s="75" t="s">
        <v>131</v>
      </c>
      <c r="C263" s="46" t="s">
        <v>75</v>
      </c>
      <c r="D263" s="46" t="s">
        <v>75</v>
      </c>
      <c r="E263" s="46" t="s">
        <v>274</v>
      </c>
      <c r="F263" s="46"/>
      <c r="G263" s="46"/>
      <c r="H263" s="51">
        <f>H264+H267</f>
        <v>0</v>
      </c>
      <c r="I263" s="51">
        <f>I264+I267</f>
        <v>0</v>
      </c>
      <c r="J263" s="51">
        <f>H263+I263</f>
        <v>0</v>
      </c>
      <c r="K263" s="51">
        <f>K264+K267</f>
        <v>0</v>
      </c>
      <c r="L263" s="51">
        <f>L264+L267</f>
        <v>0</v>
      </c>
      <c r="M263" s="100">
        <f>K263+L263</f>
        <v>0</v>
      </c>
    </row>
    <row r="264" spans="2:13" ht="90">
      <c r="B264" s="70" t="s">
        <v>257</v>
      </c>
      <c r="C264" s="46" t="s">
        <v>75</v>
      </c>
      <c r="D264" s="46" t="s">
        <v>75</v>
      </c>
      <c r="E264" s="46" t="s">
        <v>274</v>
      </c>
      <c r="F264" s="46" t="s">
        <v>132</v>
      </c>
      <c r="G264" s="46"/>
      <c r="H264" s="51">
        <f>H265</f>
        <v>0</v>
      </c>
      <c r="I264" s="51">
        <f>I265</f>
        <v>0</v>
      </c>
      <c r="J264" s="51">
        <f aca="true" t="shared" si="38" ref="J264:J269">H264+I264</f>
        <v>0</v>
      </c>
      <c r="K264" s="51">
        <f>K265</f>
        <v>0</v>
      </c>
      <c r="L264" s="51">
        <f>L265</f>
        <v>0</v>
      </c>
      <c r="M264" s="100">
        <f aca="true" t="shared" si="39" ref="M264:M269">K264+L264</f>
        <v>0</v>
      </c>
    </row>
    <row r="265" spans="2:13" ht="30">
      <c r="B265" s="70" t="s">
        <v>136</v>
      </c>
      <c r="C265" s="46" t="s">
        <v>75</v>
      </c>
      <c r="D265" s="46" t="s">
        <v>75</v>
      </c>
      <c r="E265" s="46" t="s">
        <v>274</v>
      </c>
      <c r="F265" s="46" t="s">
        <v>133</v>
      </c>
      <c r="G265" s="46"/>
      <c r="H265" s="51">
        <f>H266</f>
        <v>0</v>
      </c>
      <c r="I265" s="51">
        <f>I266</f>
        <v>0</v>
      </c>
      <c r="J265" s="51">
        <f t="shared" si="38"/>
        <v>0</v>
      </c>
      <c r="K265" s="51">
        <f>K266</f>
        <v>0</v>
      </c>
      <c r="L265" s="51">
        <f>L266</f>
        <v>0</v>
      </c>
      <c r="M265" s="100">
        <f t="shared" si="39"/>
        <v>0</v>
      </c>
    </row>
    <row r="266" spans="2:13" ht="15">
      <c r="B266" s="72" t="s">
        <v>120</v>
      </c>
      <c r="C266" s="47" t="s">
        <v>75</v>
      </c>
      <c r="D266" s="47" t="s">
        <v>75</v>
      </c>
      <c r="E266" s="47" t="s">
        <v>274</v>
      </c>
      <c r="F266" s="47" t="s">
        <v>133</v>
      </c>
      <c r="G266" s="47" t="s">
        <v>105</v>
      </c>
      <c r="H266" s="53">
        <f>'[1]вед.прил.10'!H526</f>
        <v>0</v>
      </c>
      <c r="I266" s="53">
        <v>0</v>
      </c>
      <c r="J266" s="53">
        <f t="shared" si="38"/>
        <v>0</v>
      </c>
      <c r="K266" s="53">
        <v>0</v>
      </c>
      <c r="L266" s="53">
        <v>0</v>
      </c>
      <c r="M266" s="101">
        <f t="shared" si="39"/>
        <v>0</v>
      </c>
    </row>
    <row r="267" spans="2:13" ht="30">
      <c r="B267" s="161" t="s">
        <v>134</v>
      </c>
      <c r="C267" s="46" t="s">
        <v>75</v>
      </c>
      <c r="D267" s="46" t="s">
        <v>75</v>
      </c>
      <c r="E267" s="46" t="s">
        <v>274</v>
      </c>
      <c r="F267" s="46" t="s">
        <v>135</v>
      </c>
      <c r="G267" s="46"/>
      <c r="H267" s="51">
        <f>H268</f>
        <v>0</v>
      </c>
      <c r="I267" s="51">
        <f>I268</f>
        <v>0</v>
      </c>
      <c r="J267" s="51">
        <f t="shared" si="38"/>
        <v>0</v>
      </c>
      <c r="K267" s="51">
        <f>K268</f>
        <v>0</v>
      </c>
      <c r="L267" s="51">
        <f>L268</f>
        <v>0</v>
      </c>
      <c r="M267" s="100">
        <f t="shared" si="39"/>
        <v>0</v>
      </c>
    </row>
    <row r="268" spans="2:13" ht="30">
      <c r="B268" s="71" t="s">
        <v>138</v>
      </c>
      <c r="C268" s="46" t="s">
        <v>75</v>
      </c>
      <c r="D268" s="46" t="s">
        <v>75</v>
      </c>
      <c r="E268" s="46" t="s">
        <v>274</v>
      </c>
      <c r="F268" s="46" t="s">
        <v>137</v>
      </c>
      <c r="G268" s="46"/>
      <c r="H268" s="51">
        <f>H269</f>
        <v>0</v>
      </c>
      <c r="I268" s="51">
        <f>I269</f>
        <v>0</v>
      </c>
      <c r="J268" s="51">
        <f t="shared" si="38"/>
        <v>0</v>
      </c>
      <c r="K268" s="51">
        <f>K269</f>
        <v>0</v>
      </c>
      <c r="L268" s="51">
        <f>L269</f>
        <v>0</v>
      </c>
      <c r="M268" s="100">
        <f t="shared" si="39"/>
        <v>0</v>
      </c>
    </row>
    <row r="269" spans="2:13" ht="15">
      <c r="B269" s="72" t="s">
        <v>120</v>
      </c>
      <c r="C269" s="47" t="s">
        <v>75</v>
      </c>
      <c r="D269" s="47" t="s">
        <v>75</v>
      </c>
      <c r="E269" s="47" t="s">
        <v>274</v>
      </c>
      <c r="F269" s="47" t="s">
        <v>137</v>
      </c>
      <c r="G269" s="47" t="s">
        <v>105</v>
      </c>
      <c r="H269" s="53">
        <f>'[1]вед.прил.10'!H529</f>
        <v>0</v>
      </c>
      <c r="I269" s="53">
        <v>0</v>
      </c>
      <c r="J269" s="53">
        <f t="shared" si="38"/>
        <v>0</v>
      </c>
      <c r="K269" s="53">
        <v>0</v>
      </c>
      <c r="L269" s="53">
        <v>0</v>
      </c>
      <c r="M269" s="101">
        <f t="shared" si="39"/>
        <v>0</v>
      </c>
    </row>
    <row r="270" spans="2:13" ht="45">
      <c r="B270" s="70" t="s">
        <v>271</v>
      </c>
      <c r="C270" s="46" t="s">
        <v>75</v>
      </c>
      <c r="D270" s="46" t="s">
        <v>75</v>
      </c>
      <c r="E270" s="46" t="s">
        <v>370</v>
      </c>
      <c r="F270" s="46"/>
      <c r="G270" s="46"/>
      <c r="H270" s="51">
        <f>H274+H271</f>
        <v>309.6</v>
      </c>
      <c r="I270" s="51">
        <f>I274+I271</f>
        <v>0</v>
      </c>
      <c r="J270" s="51">
        <f t="shared" si="25"/>
        <v>309.6</v>
      </c>
      <c r="K270" s="51">
        <f>K274+K271</f>
        <v>309.6</v>
      </c>
      <c r="L270" s="51">
        <f>L274+L271</f>
        <v>0</v>
      </c>
      <c r="M270" s="100">
        <f t="shared" si="26"/>
        <v>309.6</v>
      </c>
    </row>
    <row r="271" spans="2:13" ht="90">
      <c r="B271" s="161" t="s">
        <v>257</v>
      </c>
      <c r="C271" s="46" t="s">
        <v>75</v>
      </c>
      <c r="D271" s="46" t="s">
        <v>75</v>
      </c>
      <c r="E271" s="46" t="s">
        <v>370</v>
      </c>
      <c r="F271" s="46" t="s">
        <v>132</v>
      </c>
      <c r="G271" s="46"/>
      <c r="H271" s="51">
        <f>H272</f>
        <v>0</v>
      </c>
      <c r="I271" s="51">
        <f>I272</f>
        <v>309.6</v>
      </c>
      <c r="J271" s="51">
        <f>H271+I271</f>
        <v>309.6</v>
      </c>
      <c r="K271" s="51">
        <f>K272</f>
        <v>0</v>
      </c>
      <c r="L271" s="51">
        <f>L272</f>
        <v>309.6</v>
      </c>
      <c r="M271" s="100">
        <f>K271+L271</f>
        <v>309.6</v>
      </c>
    </row>
    <row r="272" spans="2:13" ht="30">
      <c r="B272" s="161" t="s">
        <v>136</v>
      </c>
      <c r="C272" s="46" t="s">
        <v>75</v>
      </c>
      <c r="D272" s="46" t="s">
        <v>75</v>
      </c>
      <c r="E272" s="46" t="s">
        <v>370</v>
      </c>
      <c r="F272" s="46" t="s">
        <v>133</v>
      </c>
      <c r="G272" s="46"/>
      <c r="H272" s="51">
        <f>H273</f>
        <v>0</v>
      </c>
      <c r="I272" s="51">
        <f>I273</f>
        <v>309.6</v>
      </c>
      <c r="J272" s="51">
        <f>H272+I272</f>
        <v>309.6</v>
      </c>
      <c r="K272" s="51">
        <f>K273</f>
        <v>0</v>
      </c>
      <c r="L272" s="51">
        <f>L273</f>
        <v>309.6</v>
      </c>
      <c r="M272" s="100">
        <f>K272+L272</f>
        <v>309.6</v>
      </c>
    </row>
    <row r="273" spans="2:13" ht="15">
      <c r="B273" s="72" t="s">
        <v>120</v>
      </c>
      <c r="C273" s="47" t="s">
        <v>75</v>
      </c>
      <c r="D273" s="47" t="s">
        <v>75</v>
      </c>
      <c r="E273" s="47" t="s">
        <v>370</v>
      </c>
      <c r="F273" s="47" t="s">
        <v>133</v>
      </c>
      <c r="G273" s="47" t="s">
        <v>105</v>
      </c>
      <c r="H273" s="53">
        <f>'вед.'!H418</f>
        <v>0</v>
      </c>
      <c r="I273" s="53">
        <f>'вед.'!I418</f>
        <v>309.6</v>
      </c>
      <c r="J273" s="53">
        <f>'вед.'!J418</f>
        <v>309.6</v>
      </c>
      <c r="K273" s="53">
        <f>'вед.'!K418</f>
        <v>0</v>
      </c>
      <c r="L273" s="53">
        <f>'вед.'!O418</f>
        <v>309.6</v>
      </c>
      <c r="M273" s="101">
        <f>'вед.'!P418</f>
        <v>309.6</v>
      </c>
    </row>
    <row r="274" spans="2:13" ht="30">
      <c r="B274" s="70" t="s">
        <v>151</v>
      </c>
      <c r="C274" s="46" t="s">
        <v>75</v>
      </c>
      <c r="D274" s="46" t="s">
        <v>75</v>
      </c>
      <c r="E274" s="46" t="s">
        <v>370</v>
      </c>
      <c r="F274" s="46" t="s">
        <v>150</v>
      </c>
      <c r="G274" s="46"/>
      <c r="H274" s="51">
        <f>H275</f>
        <v>309.6</v>
      </c>
      <c r="I274" s="51">
        <f>I275</f>
        <v>-309.6</v>
      </c>
      <c r="J274" s="51">
        <f t="shared" si="25"/>
        <v>0</v>
      </c>
      <c r="K274" s="51">
        <f>K275</f>
        <v>309.6</v>
      </c>
      <c r="L274" s="51">
        <f>L275</f>
        <v>-309.6</v>
      </c>
      <c r="M274" s="100">
        <f t="shared" si="26"/>
        <v>0</v>
      </c>
    </row>
    <row r="275" spans="2:13" ht="15">
      <c r="B275" s="70" t="s">
        <v>225</v>
      </c>
      <c r="C275" s="46" t="s">
        <v>75</v>
      </c>
      <c r="D275" s="46" t="s">
        <v>75</v>
      </c>
      <c r="E275" s="46" t="s">
        <v>370</v>
      </c>
      <c r="F275" s="46" t="s">
        <v>224</v>
      </c>
      <c r="G275" s="46"/>
      <c r="H275" s="51">
        <f>H276</f>
        <v>309.6</v>
      </c>
      <c r="I275" s="51">
        <f>I276</f>
        <v>-309.6</v>
      </c>
      <c r="J275" s="51">
        <f t="shared" si="25"/>
        <v>0</v>
      </c>
      <c r="K275" s="51">
        <f>K276</f>
        <v>309.6</v>
      </c>
      <c r="L275" s="51">
        <f>L276</f>
        <v>-309.6</v>
      </c>
      <c r="M275" s="100">
        <f t="shared" si="26"/>
        <v>0</v>
      </c>
    </row>
    <row r="276" spans="2:13" ht="15">
      <c r="B276" s="74" t="s">
        <v>120</v>
      </c>
      <c r="C276" s="47" t="s">
        <v>75</v>
      </c>
      <c r="D276" s="47" t="s">
        <v>75</v>
      </c>
      <c r="E276" s="47" t="s">
        <v>370</v>
      </c>
      <c r="F276" s="47" t="s">
        <v>224</v>
      </c>
      <c r="G276" s="47" t="s">
        <v>105</v>
      </c>
      <c r="H276" s="53">
        <f>'[1]вед.прил.10'!H415</f>
        <v>309.6</v>
      </c>
      <c r="I276" s="53">
        <v>-309.6</v>
      </c>
      <c r="J276" s="53">
        <f t="shared" si="25"/>
        <v>0</v>
      </c>
      <c r="K276" s="53">
        <f>'[1]вед.прил.10'!K415</f>
        <v>309.6</v>
      </c>
      <c r="L276" s="53">
        <v>-309.6</v>
      </c>
      <c r="M276" s="101">
        <f t="shared" si="26"/>
        <v>0</v>
      </c>
    </row>
    <row r="277" spans="2:13" ht="14.25">
      <c r="B277" s="104" t="s">
        <v>61</v>
      </c>
      <c r="C277" s="48" t="s">
        <v>77</v>
      </c>
      <c r="D277" s="48"/>
      <c r="E277" s="48"/>
      <c r="F277" s="48"/>
      <c r="G277" s="48"/>
      <c r="H277" s="55">
        <f>H280+H304+H365+H373+H343</f>
        <v>544416.8</v>
      </c>
      <c r="I277" s="55">
        <f>I280+I304+I365+I373+I343</f>
        <v>0</v>
      </c>
      <c r="J277" s="50">
        <f t="shared" si="25"/>
        <v>544416.8</v>
      </c>
      <c r="K277" s="55">
        <f>K280+K304+K365+K373+K343</f>
        <v>462235.29999999993</v>
      </c>
      <c r="L277" s="55">
        <f>L280+L304+L365+L373+L343</f>
        <v>0</v>
      </c>
      <c r="M277" s="99">
        <f t="shared" si="26"/>
        <v>462235.29999999993</v>
      </c>
    </row>
    <row r="278" spans="2:13" ht="14.25">
      <c r="B278" s="91" t="s">
        <v>120</v>
      </c>
      <c r="C278" s="48" t="s">
        <v>77</v>
      </c>
      <c r="D278" s="48"/>
      <c r="E278" s="48"/>
      <c r="F278" s="48"/>
      <c r="G278" s="48" t="s">
        <v>105</v>
      </c>
      <c r="H278" s="55">
        <f>H291+H297+H303+H320+H326+H332+H342+H350+H357+H364+H372+H378+H381+H384+H388+H391+H394+H401+H404+H407+H413</f>
        <v>195944.39999999994</v>
      </c>
      <c r="I278" s="55">
        <f>I291+I297+I303+I320+I326+I332+I342+I350+I357+I364+I372+I378+I381+I384+I388+I391+I394+I401+I404+I407+I413</f>
        <v>0</v>
      </c>
      <c r="J278" s="50">
        <f t="shared" si="25"/>
        <v>195944.39999999994</v>
      </c>
      <c r="K278" s="55">
        <f>K291+K297+K303+K320+K326+K332+K342+K350+K357+K364+K372+K378+K381+K384+K388+K391+K394+K401+K404+K407+K413</f>
        <v>191762.89999999997</v>
      </c>
      <c r="L278" s="55">
        <f>L291+L297+L303+L320+L326+L332+L342+L350+L357+L364+L372+L378+L381+L384+L388+L391+L394+L401+L404+L407+L413</f>
        <v>0</v>
      </c>
      <c r="M278" s="99">
        <f t="shared" si="26"/>
        <v>191762.89999999997</v>
      </c>
    </row>
    <row r="279" spans="2:13" ht="14.25">
      <c r="B279" s="91" t="s">
        <v>121</v>
      </c>
      <c r="C279" s="48" t="s">
        <v>77</v>
      </c>
      <c r="D279" s="48"/>
      <c r="E279" s="48"/>
      <c r="F279" s="48"/>
      <c r="G279" s="48" t="s">
        <v>106</v>
      </c>
      <c r="H279" s="55">
        <f>H287+H309+H316+H338</f>
        <v>348472.4</v>
      </c>
      <c r="I279" s="55">
        <f>I287+I309+I316+I338</f>
        <v>0</v>
      </c>
      <c r="J279" s="50">
        <f t="shared" si="25"/>
        <v>348472.4</v>
      </c>
      <c r="K279" s="55">
        <f>K287+K309+K316+K338</f>
        <v>270472.4</v>
      </c>
      <c r="L279" s="55">
        <f>L287+L309+L316+L338</f>
        <v>0</v>
      </c>
      <c r="M279" s="99">
        <f t="shared" si="26"/>
        <v>270472.4</v>
      </c>
    </row>
    <row r="280" spans="2:13" ht="14.25">
      <c r="B280" s="73" t="s">
        <v>62</v>
      </c>
      <c r="C280" s="48" t="s">
        <v>77</v>
      </c>
      <c r="D280" s="48" t="s">
        <v>70</v>
      </c>
      <c r="E280" s="48"/>
      <c r="F280" s="48"/>
      <c r="G280" s="48"/>
      <c r="H280" s="50">
        <f>H281+H292+H298</f>
        <v>180355.6</v>
      </c>
      <c r="I280" s="50">
        <f>I281+I292+I298</f>
        <v>0</v>
      </c>
      <c r="J280" s="50">
        <f t="shared" si="25"/>
        <v>180355.6</v>
      </c>
      <c r="K280" s="50">
        <f>K281+K292+K298</f>
        <v>180105.4</v>
      </c>
      <c r="L280" s="50">
        <f>L281+L292+L298</f>
        <v>0</v>
      </c>
      <c r="M280" s="99">
        <f t="shared" si="26"/>
        <v>180105.4</v>
      </c>
    </row>
    <row r="281" spans="2:13" ht="45">
      <c r="B281" s="109" t="s">
        <v>182</v>
      </c>
      <c r="C281" s="46" t="s">
        <v>77</v>
      </c>
      <c r="D281" s="46" t="s">
        <v>70</v>
      </c>
      <c r="E281" s="46" t="s">
        <v>279</v>
      </c>
      <c r="F281" s="46"/>
      <c r="G281" s="46"/>
      <c r="H281" s="51">
        <f>H282</f>
        <v>180105.6</v>
      </c>
      <c r="I281" s="51">
        <f>I282</f>
        <v>0</v>
      </c>
      <c r="J281" s="51">
        <f t="shared" si="25"/>
        <v>180105.6</v>
      </c>
      <c r="K281" s="51">
        <f>K282</f>
        <v>180105.4</v>
      </c>
      <c r="L281" s="51">
        <f>L282</f>
        <v>0</v>
      </c>
      <c r="M281" s="100">
        <f t="shared" si="26"/>
        <v>180105.4</v>
      </c>
    </row>
    <row r="282" spans="2:13" ht="45">
      <c r="B282" s="109" t="s">
        <v>163</v>
      </c>
      <c r="C282" s="46" t="s">
        <v>77</v>
      </c>
      <c r="D282" s="46" t="s">
        <v>70</v>
      </c>
      <c r="E282" s="46" t="s">
        <v>280</v>
      </c>
      <c r="F282" s="46"/>
      <c r="G282" s="46"/>
      <c r="H282" s="51">
        <f>H283</f>
        <v>180105.6</v>
      </c>
      <c r="I282" s="51">
        <f>I283</f>
        <v>0</v>
      </c>
      <c r="J282" s="51">
        <f t="shared" si="25"/>
        <v>180105.6</v>
      </c>
      <c r="K282" s="51">
        <f>K283</f>
        <v>180105.4</v>
      </c>
      <c r="L282" s="51">
        <f>L283</f>
        <v>0</v>
      </c>
      <c r="M282" s="100">
        <f t="shared" si="26"/>
        <v>180105.4</v>
      </c>
    </row>
    <row r="283" spans="2:13" ht="75">
      <c r="B283" s="109" t="s">
        <v>164</v>
      </c>
      <c r="C283" s="46" t="s">
        <v>77</v>
      </c>
      <c r="D283" s="46" t="s">
        <v>70</v>
      </c>
      <c r="E283" s="46" t="s">
        <v>281</v>
      </c>
      <c r="F283" s="46"/>
      <c r="G283" s="46"/>
      <c r="H283" s="51">
        <f>H284+H288</f>
        <v>180105.6</v>
      </c>
      <c r="I283" s="51">
        <f>I284+I288</f>
        <v>0</v>
      </c>
      <c r="J283" s="51">
        <f t="shared" si="25"/>
        <v>180105.6</v>
      </c>
      <c r="K283" s="51">
        <f>K284+K288</f>
        <v>180105.4</v>
      </c>
      <c r="L283" s="51">
        <f>L284+L288</f>
        <v>0</v>
      </c>
      <c r="M283" s="100">
        <f t="shared" si="26"/>
        <v>180105.4</v>
      </c>
    </row>
    <row r="284" spans="2:13" ht="240">
      <c r="B284" s="115" t="s">
        <v>447</v>
      </c>
      <c r="C284" s="46" t="s">
        <v>77</v>
      </c>
      <c r="D284" s="46" t="s">
        <v>70</v>
      </c>
      <c r="E284" s="46" t="s">
        <v>282</v>
      </c>
      <c r="F284" s="46"/>
      <c r="G284" s="46"/>
      <c r="H284" s="51">
        <f aca="true" t="shared" si="40" ref="H284:L286">H285</f>
        <v>116045</v>
      </c>
      <c r="I284" s="51">
        <f t="shared" si="40"/>
        <v>0</v>
      </c>
      <c r="J284" s="51">
        <f aca="true" t="shared" si="41" ref="J284:J347">H284+I284</f>
        <v>116045</v>
      </c>
      <c r="K284" s="51">
        <f t="shared" si="40"/>
        <v>116045</v>
      </c>
      <c r="L284" s="51">
        <f t="shared" si="40"/>
        <v>0</v>
      </c>
      <c r="M284" s="100">
        <f aca="true" t="shared" si="42" ref="M284:M347">K284+L284</f>
        <v>116045</v>
      </c>
    </row>
    <row r="285" spans="2:13" ht="45">
      <c r="B285" s="109" t="s">
        <v>141</v>
      </c>
      <c r="C285" s="46" t="s">
        <v>77</v>
      </c>
      <c r="D285" s="46" t="s">
        <v>70</v>
      </c>
      <c r="E285" s="46" t="s">
        <v>282</v>
      </c>
      <c r="F285" s="46" t="s">
        <v>140</v>
      </c>
      <c r="G285" s="46"/>
      <c r="H285" s="51">
        <f t="shared" si="40"/>
        <v>116045</v>
      </c>
      <c r="I285" s="51">
        <f t="shared" si="40"/>
        <v>0</v>
      </c>
      <c r="J285" s="51">
        <f t="shared" si="41"/>
        <v>116045</v>
      </c>
      <c r="K285" s="51">
        <f t="shared" si="40"/>
        <v>116045</v>
      </c>
      <c r="L285" s="51">
        <f t="shared" si="40"/>
        <v>0</v>
      </c>
      <c r="M285" s="100">
        <f t="shared" si="42"/>
        <v>116045</v>
      </c>
    </row>
    <row r="286" spans="2:13" ht="15">
      <c r="B286" s="109" t="s">
        <v>143</v>
      </c>
      <c r="C286" s="46" t="s">
        <v>77</v>
      </c>
      <c r="D286" s="46" t="s">
        <v>70</v>
      </c>
      <c r="E286" s="46" t="s">
        <v>282</v>
      </c>
      <c r="F286" s="46" t="s">
        <v>142</v>
      </c>
      <c r="G286" s="46"/>
      <c r="H286" s="51">
        <f t="shared" si="40"/>
        <v>116045</v>
      </c>
      <c r="I286" s="51">
        <f t="shared" si="40"/>
        <v>0</v>
      </c>
      <c r="J286" s="51">
        <f t="shared" si="41"/>
        <v>116045</v>
      </c>
      <c r="K286" s="51">
        <f t="shared" si="40"/>
        <v>116045</v>
      </c>
      <c r="L286" s="51">
        <f t="shared" si="40"/>
        <v>0</v>
      </c>
      <c r="M286" s="100">
        <f t="shared" si="42"/>
        <v>116045</v>
      </c>
    </row>
    <row r="287" spans="2:13" ht="15">
      <c r="B287" s="111" t="s">
        <v>121</v>
      </c>
      <c r="C287" s="47" t="s">
        <v>77</v>
      </c>
      <c r="D287" s="47" t="s">
        <v>70</v>
      </c>
      <c r="E287" s="47" t="s">
        <v>282</v>
      </c>
      <c r="F287" s="47" t="s">
        <v>142</v>
      </c>
      <c r="G287" s="47" t="s">
        <v>106</v>
      </c>
      <c r="H287" s="53">
        <f>'[1]вед.прил.10'!H64</f>
        <v>116045</v>
      </c>
      <c r="I287" s="53">
        <f>'[1]вед.прил.10'!I64</f>
        <v>0</v>
      </c>
      <c r="J287" s="53">
        <f t="shared" si="41"/>
        <v>116045</v>
      </c>
      <c r="K287" s="53">
        <f>'[1]вед.прил.10'!K64</f>
        <v>116045</v>
      </c>
      <c r="L287" s="53">
        <f>'[1]вед.прил.10'!L64</f>
        <v>0</v>
      </c>
      <c r="M287" s="101">
        <f t="shared" si="42"/>
        <v>116045</v>
      </c>
    </row>
    <row r="288" spans="2:13" ht="15">
      <c r="B288" s="109" t="s">
        <v>301</v>
      </c>
      <c r="C288" s="46" t="s">
        <v>77</v>
      </c>
      <c r="D288" s="46" t="s">
        <v>70</v>
      </c>
      <c r="E288" s="46" t="s">
        <v>283</v>
      </c>
      <c r="F288" s="46"/>
      <c r="G288" s="46"/>
      <c r="H288" s="51">
        <f aca="true" t="shared" si="43" ref="H288:L290">H289</f>
        <v>64060.6</v>
      </c>
      <c r="I288" s="51">
        <f t="shared" si="43"/>
        <v>0</v>
      </c>
      <c r="J288" s="51">
        <f t="shared" si="41"/>
        <v>64060.6</v>
      </c>
      <c r="K288" s="51">
        <f t="shared" si="43"/>
        <v>64060.4</v>
      </c>
      <c r="L288" s="51">
        <f t="shared" si="43"/>
        <v>0</v>
      </c>
      <c r="M288" s="100">
        <f t="shared" si="42"/>
        <v>64060.4</v>
      </c>
    </row>
    <row r="289" spans="2:13" ht="45">
      <c r="B289" s="109" t="s">
        <v>141</v>
      </c>
      <c r="C289" s="46" t="s">
        <v>77</v>
      </c>
      <c r="D289" s="46" t="s">
        <v>70</v>
      </c>
      <c r="E289" s="46" t="s">
        <v>283</v>
      </c>
      <c r="F289" s="46" t="s">
        <v>140</v>
      </c>
      <c r="G289" s="46"/>
      <c r="H289" s="51">
        <f t="shared" si="43"/>
        <v>64060.6</v>
      </c>
      <c r="I289" s="51">
        <f t="shared" si="43"/>
        <v>0</v>
      </c>
      <c r="J289" s="51">
        <f t="shared" si="41"/>
        <v>64060.6</v>
      </c>
      <c r="K289" s="51">
        <f t="shared" si="43"/>
        <v>64060.4</v>
      </c>
      <c r="L289" s="51">
        <f t="shared" si="43"/>
        <v>0</v>
      </c>
      <c r="M289" s="100">
        <f t="shared" si="42"/>
        <v>64060.4</v>
      </c>
    </row>
    <row r="290" spans="2:13" ht="15">
      <c r="B290" s="109" t="s">
        <v>143</v>
      </c>
      <c r="C290" s="46" t="s">
        <v>77</v>
      </c>
      <c r="D290" s="46" t="s">
        <v>70</v>
      </c>
      <c r="E290" s="46" t="s">
        <v>283</v>
      </c>
      <c r="F290" s="46" t="s">
        <v>142</v>
      </c>
      <c r="G290" s="46"/>
      <c r="H290" s="51">
        <f t="shared" si="43"/>
        <v>64060.6</v>
      </c>
      <c r="I290" s="51">
        <f t="shared" si="43"/>
        <v>0</v>
      </c>
      <c r="J290" s="51">
        <f t="shared" si="41"/>
        <v>64060.6</v>
      </c>
      <c r="K290" s="51">
        <f t="shared" si="43"/>
        <v>64060.4</v>
      </c>
      <c r="L290" s="51">
        <f t="shared" si="43"/>
        <v>0</v>
      </c>
      <c r="M290" s="100">
        <f t="shared" si="42"/>
        <v>64060.4</v>
      </c>
    </row>
    <row r="291" spans="2:13" ht="15">
      <c r="B291" s="110" t="s">
        <v>120</v>
      </c>
      <c r="C291" s="47" t="s">
        <v>77</v>
      </c>
      <c r="D291" s="47" t="s">
        <v>70</v>
      </c>
      <c r="E291" s="47" t="s">
        <v>283</v>
      </c>
      <c r="F291" s="47" t="s">
        <v>142</v>
      </c>
      <c r="G291" s="47" t="s">
        <v>105</v>
      </c>
      <c r="H291" s="53">
        <f>'[1]вед.прил.10'!H68</f>
        <v>64060.6</v>
      </c>
      <c r="I291" s="53">
        <f>'[1]вед.прил.10'!I68</f>
        <v>0</v>
      </c>
      <c r="J291" s="53">
        <f t="shared" si="41"/>
        <v>64060.6</v>
      </c>
      <c r="K291" s="53">
        <f>'[1]вед.прил.10'!K68</f>
        <v>64060.4</v>
      </c>
      <c r="L291" s="53">
        <f>'[1]вед.прил.10'!L68</f>
        <v>0</v>
      </c>
      <c r="M291" s="101">
        <f t="shared" si="42"/>
        <v>64060.4</v>
      </c>
    </row>
    <row r="292" spans="2:13" ht="75">
      <c r="B292" s="71" t="s">
        <v>501</v>
      </c>
      <c r="C292" s="46" t="s">
        <v>77</v>
      </c>
      <c r="D292" s="46" t="s">
        <v>70</v>
      </c>
      <c r="E292" s="46" t="s">
        <v>502</v>
      </c>
      <c r="F292" s="46"/>
      <c r="G292" s="46"/>
      <c r="H292" s="51">
        <f aca="true" t="shared" si="44" ref="H292:L296">H293</f>
        <v>150</v>
      </c>
      <c r="I292" s="51">
        <f t="shared" si="44"/>
        <v>0</v>
      </c>
      <c r="J292" s="51">
        <f t="shared" si="41"/>
        <v>150</v>
      </c>
      <c r="K292" s="51">
        <f t="shared" si="44"/>
        <v>0</v>
      </c>
      <c r="L292" s="51">
        <f t="shared" si="44"/>
        <v>0</v>
      </c>
      <c r="M292" s="100">
        <f t="shared" si="42"/>
        <v>0</v>
      </c>
    </row>
    <row r="293" spans="2:13" ht="60">
      <c r="B293" s="80" t="s">
        <v>503</v>
      </c>
      <c r="C293" s="46" t="s">
        <v>77</v>
      </c>
      <c r="D293" s="46" t="s">
        <v>70</v>
      </c>
      <c r="E293" s="46" t="s">
        <v>504</v>
      </c>
      <c r="F293" s="46"/>
      <c r="G293" s="46"/>
      <c r="H293" s="51">
        <f t="shared" si="44"/>
        <v>150</v>
      </c>
      <c r="I293" s="51">
        <f t="shared" si="44"/>
        <v>0</v>
      </c>
      <c r="J293" s="51">
        <f t="shared" si="41"/>
        <v>150</v>
      </c>
      <c r="K293" s="51">
        <f t="shared" si="44"/>
        <v>0</v>
      </c>
      <c r="L293" s="51">
        <f t="shared" si="44"/>
        <v>0</v>
      </c>
      <c r="M293" s="100">
        <f t="shared" si="42"/>
        <v>0</v>
      </c>
    </row>
    <row r="294" spans="2:13" ht="15">
      <c r="B294" s="71" t="s">
        <v>301</v>
      </c>
      <c r="C294" s="46" t="s">
        <v>77</v>
      </c>
      <c r="D294" s="46" t="s">
        <v>70</v>
      </c>
      <c r="E294" s="46" t="s">
        <v>505</v>
      </c>
      <c r="F294" s="46"/>
      <c r="G294" s="46"/>
      <c r="H294" s="51">
        <f t="shared" si="44"/>
        <v>150</v>
      </c>
      <c r="I294" s="51">
        <f t="shared" si="44"/>
        <v>0</v>
      </c>
      <c r="J294" s="51">
        <f t="shared" si="41"/>
        <v>150</v>
      </c>
      <c r="K294" s="51">
        <f t="shared" si="44"/>
        <v>0</v>
      </c>
      <c r="L294" s="51">
        <f t="shared" si="44"/>
        <v>0</v>
      </c>
      <c r="M294" s="100">
        <f t="shared" si="42"/>
        <v>0</v>
      </c>
    </row>
    <row r="295" spans="2:13" ht="45">
      <c r="B295" s="70" t="s">
        <v>141</v>
      </c>
      <c r="C295" s="46" t="s">
        <v>77</v>
      </c>
      <c r="D295" s="46" t="s">
        <v>70</v>
      </c>
      <c r="E295" s="46" t="s">
        <v>505</v>
      </c>
      <c r="F295" s="46" t="s">
        <v>140</v>
      </c>
      <c r="G295" s="46"/>
      <c r="H295" s="51">
        <f t="shared" si="44"/>
        <v>150</v>
      </c>
      <c r="I295" s="51">
        <f t="shared" si="44"/>
        <v>0</v>
      </c>
      <c r="J295" s="51">
        <f t="shared" si="41"/>
        <v>150</v>
      </c>
      <c r="K295" s="51">
        <f t="shared" si="44"/>
        <v>0</v>
      </c>
      <c r="L295" s="51">
        <f t="shared" si="44"/>
        <v>0</v>
      </c>
      <c r="M295" s="100">
        <f t="shared" si="42"/>
        <v>0</v>
      </c>
    </row>
    <row r="296" spans="2:13" ht="15">
      <c r="B296" s="70" t="s">
        <v>143</v>
      </c>
      <c r="C296" s="46" t="s">
        <v>77</v>
      </c>
      <c r="D296" s="46" t="s">
        <v>70</v>
      </c>
      <c r="E296" s="46" t="s">
        <v>505</v>
      </c>
      <c r="F296" s="46" t="s">
        <v>142</v>
      </c>
      <c r="G296" s="46"/>
      <c r="H296" s="51">
        <f t="shared" si="44"/>
        <v>150</v>
      </c>
      <c r="I296" s="51">
        <f t="shared" si="44"/>
        <v>0</v>
      </c>
      <c r="J296" s="51">
        <f t="shared" si="41"/>
        <v>150</v>
      </c>
      <c r="K296" s="51">
        <f t="shared" si="44"/>
        <v>0</v>
      </c>
      <c r="L296" s="51">
        <f t="shared" si="44"/>
        <v>0</v>
      </c>
      <c r="M296" s="100">
        <f t="shared" si="42"/>
        <v>0</v>
      </c>
    </row>
    <row r="297" spans="2:13" ht="15">
      <c r="B297" s="72" t="s">
        <v>120</v>
      </c>
      <c r="C297" s="47" t="s">
        <v>77</v>
      </c>
      <c r="D297" s="47" t="s">
        <v>70</v>
      </c>
      <c r="E297" s="47" t="s">
        <v>534</v>
      </c>
      <c r="F297" s="47" t="s">
        <v>142</v>
      </c>
      <c r="G297" s="47" t="s">
        <v>105</v>
      </c>
      <c r="H297" s="53">
        <f>'[1]вед.прил.10'!H74</f>
        <v>150</v>
      </c>
      <c r="I297" s="53">
        <f>'[1]вед.прил.10'!I74</f>
        <v>0</v>
      </c>
      <c r="J297" s="53">
        <f t="shared" si="41"/>
        <v>150</v>
      </c>
      <c r="K297" s="53">
        <f>'[1]вед.прил.10'!K74</f>
        <v>0</v>
      </c>
      <c r="L297" s="53">
        <f>'[1]вед.прил.10'!L74</f>
        <v>0</v>
      </c>
      <c r="M297" s="101">
        <f t="shared" si="42"/>
        <v>0</v>
      </c>
    </row>
    <row r="298" spans="2:13" ht="45">
      <c r="B298" s="71" t="s">
        <v>181</v>
      </c>
      <c r="C298" s="46" t="s">
        <v>77</v>
      </c>
      <c r="D298" s="46" t="s">
        <v>70</v>
      </c>
      <c r="E298" s="46" t="s">
        <v>31</v>
      </c>
      <c r="F298" s="46"/>
      <c r="G298" s="46"/>
      <c r="H298" s="51">
        <f aca="true" t="shared" si="45" ref="H298:L302">H299</f>
        <v>100</v>
      </c>
      <c r="I298" s="51">
        <f t="shared" si="45"/>
        <v>0</v>
      </c>
      <c r="J298" s="51">
        <f t="shared" si="41"/>
        <v>100</v>
      </c>
      <c r="K298" s="51">
        <f t="shared" si="45"/>
        <v>0</v>
      </c>
      <c r="L298" s="51">
        <f t="shared" si="45"/>
        <v>0</v>
      </c>
      <c r="M298" s="100">
        <f t="shared" si="42"/>
        <v>0</v>
      </c>
    </row>
    <row r="299" spans="2:13" ht="75">
      <c r="B299" s="80" t="s">
        <v>32</v>
      </c>
      <c r="C299" s="46" t="s">
        <v>77</v>
      </c>
      <c r="D299" s="46" t="s">
        <v>70</v>
      </c>
      <c r="E299" s="46" t="s">
        <v>33</v>
      </c>
      <c r="F299" s="46"/>
      <c r="G299" s="46"/>
      <c r="H299" s="51">
        <f t="shared" si="45"/>
        <v>100</v>
      </c>
      <c r="I299" s="51">
        <f t="shared" si="45"/>
        <v>0</v>
      </c>
      <c r="J299" s="51">
        <f t="shared" si="41"/>
        <v>100</v>
      </c>
      <c r="K299" s="51">
        <f t="shared" si="45"/>
        <v>0</v>
      </c>
      <c r="L299" s="51">
        <f t="shared" si="45"/>
        <v>0</v>
      </c>
      <c r="M299" s="100">
        <f t="shared" si="42"/>
        <v>0</v>
      </c>
    </row>
    <row r="300" spans="2:13" ht="15">
      <c r="B300" s="71" t="s">
        <v>301</v>
      </c>
      <c r="C300" s="46" t="s">
        <v>77</v>
      </c>
      <c r="D300" s="46" t="s">
        <v>70</v>
      </c>
      <c r="E300" s="46" t="s">
        <v>34</v>
      </c>
      <c r="F300" s="46"/>
      <c r="G300" s="46"/>
      <c r="H300" s="51">
        <f t="shared" si="45"/>
        <v>100</v>
      </c>
      <c r="I300" s="51">
        <f t="shared" si="45"/>
        <v>0</v>
      </c>
      <c r="J300" s="51">
        <f t="shared" si="41"/>
        <v>100</v>
      </c>
      <c r="K300" s="51">
        <f t="shared" si="45"/>
        <v>0</v>
      </c>
      <c r="L300" s="51">
        <f t="shared" si="45"/>
        <v>0</v>
      </c>
      <c r="M300" s="100">
        <f t="shared" si="42"/>
        <v>0</v>
      </c>
    </row>
    <row r="301" spans="2:13" ht="45">
      <c r="B301" s="70" t="s">
        <v>141</v>
      </c>
      <c r="C301" s="46" t="s">
        <v>77</v>
      </c>
      <c r="D301" s="46" t="s">
        <v>70</v>
      </c>
      <c r="E301" s="46" t="s">
        <v>34</v>
      </c>
      <c r="F301" s="46" t="s">
        <v>140</v>
      </c>
      <c r="G301" s="46"/>
      <c r="H301" s="51">
        <f t="shared" si="45"/>
        <v>100</v>
      </c>
      <c r="I301" s="51">
        <f t="shared" si="45"/>
        <v>0</v>
      </c>
      <c r="J301" s="51">
        <f t="shared" si="41"/>
        <v>100</v>
      </c>
      <c r="K301" s="51">
        <f t="shared" si="45"/>
        <v>0</v>
      </c>
      <c r="L301" s="51">
        <f t="shared" si="45"/>
        <v>0</v>
      </c>
      <c r="M301" s="100">
        <f t="shared" si="42"/>
        <v>0</v>
      </c>
    </row>
    <row r="302" spans="2:13" ht="15">
      <c r="B302" s="70" t="s">
        <v>143</v>
      </c>
      <c r="C302" s="46" t="s">
        <v>77</v>
      </c>
      <c r="D302" s="46" t="s">
        <v>70</v>
      </c>
      <c r="E302" s="46" t="s">
        <v>34</v>
      </c>
      <c r="F302" s="46" t="s">
        <v>142</v>
      </c>
      <c r="G302" s="46"/>
      <c r="H302" s="51">
        <f t="shared" si="45"/>
        <v>100</v>
      </c>
      <c r="I302" s="51">
        <f t="shared" si="45"/>
        <v>0</v>
      </c>
      <c r="J302" s="51">
        <f t="shared" si="41"/>
        <v>100</v>
      </c>
      <c r="K302" s="51">
        <f t="shared" si="45"/>
        <v>0</v>
      </c>
      <c r="L302" s="51">
        <f t="shared" si="45"/>
        <v>0</v>
      </c>
      <c r="M302" s="100">
        <f t="shared" si="42"/>
        <v>0</v>
      </c>
    </row>
    <row r="303" spans="2:13" ht="15">
      <c r="B303" s="72" t="s">
        <v>120</v>
      </c>
      <c r="C303" s="47" t="s">
        <v>77</v>
      </c>
      <c r="D303" s="47" t="s">
        <v>70</v>
      </c>
      <c r="E303" s="47" t="s">
        <v>34</v>
      </c>
      <c r="F303" s="47" t="s">
        <v>142</v>
      </c>
      <c r="G303" s="47" t="s">
        <v>105</v>
      </c>
      <c r="H303" s="53">
        <f>'[1]вед.прил.10'!H80</f>
        <v>100</v>
      </c>
      <c r="I303" s="53">
        <f>'[1]вед.прил.10'!I80</f>
        <v>0</v>
      </c>
      <c r="J303" s="53">
        <f t="shared" si="41"/>
        <v>100</v>
      </c>
      <c r="K303" s="53">
        <f>'[1]вед.прил.10'!K80</f>
        <v>0</v>
      </c>
      <c r="L303" s="53">
        <f>'[1]вед.прил.10'!L80</f>
        <v>0</v>
      </c>
      <c r="M303" s="101">
        <f t="shared" si="42"/>
        <v>0</v>
      </c>
    </row>
    <row r="304" spans="2:13" ht="14.25">
      <c r="B304" s="73" t="s">
        <v>63</v>
      </c>
      <c r="C304" s="48" t="s">
        <v>77</v>
      </c>
      <c r="D304" s="48" t="s">
        <v>76</v>
      </c>
      <c r="E304" s="48"/>
      <c r="F304" s="48"/>
      <c r="G304" s="48"/>
      <c r="H304" s="50">
        <f>H305+H310</f>
        <v>302489.10000000003</v>
      </c>
      <c r="I304" s="50">
        <f>I305+I310</f>
        <v>0</v>
      </c>
      <c r="J304" s="50">
        <f t="shared" si="41"/>
        <v>302489.10000000003</v>
      </c>
      <c r="K304" s="50">
        <f>K305+K310</f>
        <v>220557.8</v>
      </c>
      <c r="L304" s="50">
        <f>L305+L310</f>
        <v>0</v>
      </c>
      <c r="M304" s="99">
        <f t="shared" si="42"/>
        <v>220557.8</v>
      </c>
    </row>
    <row r="305" spans="2:13" ht="30">
      <c r="B305" s="109" t="s">
        <v>40</v>
      </c>
      <c r="C305" s="46" t="s">
        <v>77</v>
      </c>
      <c r="D305" s="46" t="s">
        <v>76</v>
      </c>
      <c r="E305" s="46" t="s">
        <v>273</v>
      </c>
      <c r="F305" s="46"/>
      <c r="G305" s="46"/>
      <c r="H305" s="51">
        <f>H306</f>
        <v>6733.9</v>
      </c>
      <c r="I305" s="51">
        <f>I306</f>
        <v>0</v>
      </c>
      <c r="J305" s="51">
        <f t="shared" si="41"/>
        <v>6733.9</v>
      </c>
      <c r="K305" s="51">
        <f>K306</f>
        <v>6733.9</v>
      </c>
      <c r="L305" s="51">
        <f>L306</f>
        <v>0</v>
      </c>
      <c r="M305" s="100">
        <f t="shared" si="42"/>
        <v>6733.9</v>
      </c>
    </row>
    <row r="306" spans="2:13" ht="60">
      <c r="B306" s="115" t="s">
        <v>297</v>
      </c>
      <c r="C306" s="46" t="s">
        <v>77</v>
      </c>
      <c r="D306" s="46" t="s">
        <v>76</v>
      </c>
      <c r="E306" s="112" t="s">
        <v>298</v>
      </c>
      <c r="F306" s="46"/>
      <c r="G306" s="46"/>
      <c r="H306" s="51">
        <f aca="true" t="shared" si="46" ref="H306:L308">H307</f>
        <v>6733.9</v>
      </c>
      <c r="I306" s="51">
        <f t="shared" si="46"/>
        <v>0</v>
      </c>
      <c r="J306" s="51">
        <f t="shared" si="41"/>
        <v>6733.9</v>
      </c>
      <c r="K306" s="51">
        <f t="shared" si="46"/>
        <v>6733.9</v>
      </c>
      <c r="L306" s="51">
        <f t="shared" si="46"/>
        <v>0</v>
      </c>
      <c r="M306" s="100">
        <f t="shared" si="42"/>
        <v>6733.9</v>
      </c>
    </row>
    <row r="307" spans="2:13" ht="45">
      <c r="B307" s="109" t="s">
        <v>141</v>
      </c>
      <c r="C307" s="46" t="s">
        <v>77</v>
      </c>
      <c r="D307" s="46" t="s">
        <v>76</v>
      </c>
      <c r="E307" s="112" t="s">
        <v>298</v>
      </c>
      <c r="F307" s="46" t="s">
        <v>140</v>
      </c>
      <c r="G307" s="46"/>
      <c r="H307" s="51">
        <f t="shared" si="46"/>
        <v>6733.9</v>
      </c>
      <c r="I307" s="51">
        <f t="shared" si="46"/>
        <v>0</v>
      </c>
      <c r="J307" s="51">
        <f t="shared" si="41"/>
        <v>6733.9</v>
      </c>
      <c r="K307" s="51">
        <f t="shared" si="46"/>
        <v>6733.9</v>
      </c>
      <c r="L307" s="51">
        <f t="shared" si="46"/>
        <v>0</v>
      </c>
      <c r="M307" s="100">
        <f t="shared" si="42"/>
        <v>6733.9</v>
      </c>
    </row>
    <row r="308" spans="2:13" ht="15">
      <c r="B308" s="109" t="s">
        <v>143</v>
      </c>
      <c r="C308" s="46" t="s">
        <v>77</v>
      </c>
      <c r="D308" s="46" t="s">
        <v>76</v>
      </c>
      <c r="E308" s="112" t="s">
        <v>298</v>
      </c>
      <c r="F308" s="46" t="s">
        <v>142</v>
      </c>
      <c r="G308" s="46"/>
      <c r="H308" s="51">
        <f t="shared" si="46"/>
        <v>6733.9</v>
      </c>
      <c r="I308" s="51">
        <f t="shared" si="46"/>
        <v>0</v>
      </c>
      <c r="J308" s="51">
        <f t="shared" si="41"/>
        <v>6733.9</v>
      </c>
      <c r="K308" s="51">
        <f t="shared" si="46"/>
        <v>6733.9</v>
      </c>
      <c r="L308" s="51">
        <f t="shared" si="46"/>
        <v>0</v>
      </c>
      <c r="M308" s="100">
        <f t="shared" si="42"/>
        <v>6733.9</v>
      </c>
    </row>
    <row r="309" spans="2:13" ht="15">
      <c r="B309" s="111" t="s">
        <v>121</v>
      </c>
      <c r="C309" s="47" t="s">
        <v>77</v>
      </c>
      <c r="D309" s="47" t="s">
        <v>76</v>
      </c>
      <c r="E309" s="113" t="s">
        <v>298</v>
      </c>
      <c r="F309" s="47" t="s">
        <v>142</v>
      </c>
      <c r="G309" s="47" t="s">
        <v>106</v>
      </c>
      <c r="H309" s="53">
        <f>'[1]вед.прил.10'!H86</f>
        <v>6733.9</v>
      </c>
      <c r="I309" s="53">
        <f>'[1]вед.прил.10'!I86</f>
        <v>0</v>
      </c>
      <c r="J309" s="53">
        <f t="shared" si="41"/>
        <v>6733.9</v>
      </c>
      <c r="K309" s="53">
        <f>'[1]вед.прил.10'!K86</f>
        <v>6733.9</v>
      </c>
      <c r="L309" s="53">
        <f>'[1]вед.прил.10'!L86</f>
        <v>0</v>
      </c>
      <c r="M309" s="101">
        <f t="shared" si="42"/>
        <v>6733.9</v>
      </c>
    </row>
    <row r="310" spans="2:13" ht="45">
      <c r="B310" s="70" t="s">
        <v>182</v>
      </c>
      <c r="C310" s="46" t="s">
        <v>77</v>
      </c>
      <c r="D310" s="46" t="s">
        <v>76</v>
      </c>
      <c r="E310" s="46" t="s">
        <v>279</v>
      </c>
      <c r="F310" s="46"/>
      <c r="G310" s="46"/>
      <c r="H310" s="51">
        <f>H311+H321+H327+H333</f>
        <v>295755.2</v>
      </c>
      <c r="I310" s="51">
        <f>I311+I321+I327+I333</f>
        <v>0</v>
      </c>
      <c r="J310" s="51">
        <f t="shared" si="41"/>
        <v>295755.2</v>
      </c>
      <c r="K310" s="51">
        <f>K311+K321+K327+K333</f>
        <v>213823.9</v>
      </c>
      <c r="L310" s="51">
        <f>L311+L321+L327+L333</f>
        <v>0</v>
      </c>
      <c r="M310" s="100">
        <f t="shared" si="42"/>
        <v>213823.9</v>
      </c>
    </row>
    <row r="311" spans="2:13" ht="45">
      <c r="B311" s="70" t="s">
        <v>165</v>
      </c>
      <c r="C311" s="46" t="s">
        <v>77</v>
      </c>
      <c r="D311" s="46" t="s">
        <v>76</v>
      </c>
      <c r="E311" s="46" t="s">
        <v>284</v>
      </c>
      <c r="F311" s="46"/>
      <c r="G311" s="46"/>
      <c r="H311" s="51">
        <f>H312</f>
        <v>193540.8</v>
      </c>
      <c r="I311" s="51">
        <f>I312</f>
        <v>0</v>
      </c>
      <c r="J311" s="51">
        <f t="shared" si="41"/>
        <v>193540.8</v>
      </c>
      <c r="K311" s="51">
        <f>K312</f>
        <v>193540.8</v>
      </c>
      <c r="L311" s="51">
        <f>L312</f>
        <v>0</v>
      </c>
      <c r="M311" s="100">
        <f t="shared" si="42"/>
        <v>193540.8</v>
      </c>
    </row>
    <row r="312" spans="2:13" ht="90">
      <c r="B312" s="115" t="s">
        <v>166</v>
      </c>
      <c r="C312" s="46" t="s">
        <v>77</v>
      </c>
      <c r="D312" s="46" t="s">
        <v>76</v>
      </c>
      <c r="E312" s="46" t="s">
        <v>285</v>
      </c>
      <c r="F312" s="46"/>
      <c r="G312" s="46"/>
      <c r="H312" s="51">
        <f>H313+H317</f>
        <v>193540.8</v>
      </c>
      <c r="I312" s="51">
        <f>I313+I317</f>
        <v>0</v>
      </c>
      <c r="J312" s="51">
        <f t="shared" si="41"/>
        <v>193540.8</v>
      </c>
      <c r="K312" s="51">
        <f>K313+K317</f>
        <v>193540.8</v>
      </c>
      <c r="L312" s="51">
        <f>L313+L317</f>
        <v>0</v>
      </c>
      <c r="M312" s="100">
        <f t="shared" si="42"/>
        <v>193540.8</v>
      </c>
    </row>
    <row r="313" spans="2:13" ht="240">
      <c r="B313" s="115" t="s">
        <v>447</v>
      </c>
      <c r="C313" s="46" t="s">
        <v>77</v>
      </c>
      <c r="D313" s="46" t="s">
        <v>76</v>
      </c>
      <c r="E313" s="46" t="s">
        <v>300</v>
      </c>
      <c r="F313" s="46"/>
      <c r="G313" s="46"/>
      <c r="H313" s="51">
        <f aca="true" t="shared" si="47" ref="H313:L315">H314</f>
        <v>147693.5</v>
      </c>
      <c r="I313" s="51">
        <f t="shared" si="47"/>
        <v>0</v>
      </c>
      <c r="J313" s="51">
        <f t="shared" si="41"/>
        <v>147693.5</v>
      </c>
      <c r="K313" s="51">
        <f t="shared" si="47"/>
        <v>147693.5</v>
      </c>
      <c r="L313" s="51">
        <f t="shared" si="47"/>
        <v>0</v>
      </c>
      <c r="M313" s="100">
        <f t="shared" si="42"/>
        <v>147693.5</v>
      </c>
    </row>
    <row r="314" spans="2:13" ht="45">
      <c r="B314" s="109" t="s">
        <v>141</v>
      </c>
      <c r="C314" s="46" t="s">
        <v>77</v>
      </c>
      <c r="D314" s="46" t="s">
        <v>76</v>
      </c>
      <c r="E314" s="46" t="s">
        <v>300</v>
      </c>
      <c r="F314" s="46" t="s">
        <v>140</v>
      </c>
      <c r="G314" s="46"/>
      <c r="H314" s="51">
        <f t="shared" si="47"/>
        <v>147693.5</v>
      </c>
      <c r="I314" s="51">
        <f t="shared" si="47"/>
        <v>0</v>
      </c>
      <c r="J314" s="51">
        <f t="shared" si="41"/>
        <v>147693.5</v>
      </c>
      <c r="K314" s="51">
        <f t="shared" si="47"/>
        <v>147693.5</v>
      </c>
      <c r="L314" s="51">
        <f t="shared" si="47"/>
        <v>0</v>
      </c>
      <c r="M314" s="100">
        <f t="shared" si="42"/>
        <v>147693.5</v>
      </c>
    </row>
    <row r="315" spans="2:13" ht="15">
      <c r="B315" s="109" t="s">
        <v>143</v>
      </c>
      <c r="C315" s="46" t="s">
        <v>77</v>
      </c>
      <c r="D315" s="46" t="s">
        <v>76</v>
      </c>
      <c r="E315" s="46" t="s">
        <v>300</v>
      </c>
      <c r="F315" s="46" t="s">
        <v>142</v>
      </c>
      <c r="G315" s="46"/>
      <c r="H315" s="51">
        <f t="shared" si="47"/>
        <v>147693.5</v>
      </c>
      <c r="I315" s="51">
        <f t="shared" si="47"/>
        <v>0</v>
      </c>
      <c r="J315" s="51">
        <f t="shared" si="41"/>
        <v>147693.5</v>
      </c>
      <c r="K315" s="51">
        <f t="shared" si="47"/>
        <v>147693.5</v>
      </c>
      <c r="L315" s="51">
        <f t="shared" si="47"/>
        <v>0</v>
      </c>
      <c r="M315" s="100">
        <f t="shared" si="42"/>
        <v>147693.5</v>
      </c>
    </row>
    <row r="316" spans="2:13" ht="15">
      <c r="B316" s="111" t="s">
        <v>121</v>
      </c>
      <c r="C316" s="47" t="s">
        <v>77</v>
      </c>
      <c r="D316" s="47" t="s">
        <v>76</v>
      </c>
      <c r="E316" s="47" t="s">
        <v>300</v>
      </c>
      <c r="F316" s="47" t="s">
        <v>142</v>
      </c>
      <c r="G316" s="47" t="s">
        <v>106</v>
      </c>
      <c r="H316" s="53">
        <f>'[1]вед.прил.10'!H93</f>
        <v>147693.5</v>
      </c>
      <c r="I316" s="53">
        <f>'[1]вед.прил.10'!I93</f>
        <v>0</v>
      </c>
      <c r="J316" s="53">
        <f t="shared" si="41"/>
        <v>147693.5</v>
      </c>
      <c r="K316" s="53">
        <f>'[1]вед.прил.10'!K93</f>
        <v>147693.5</v>
      </c>
      <c r="L316" s="53">
        <f>'[1]вед.прил.10'!L93</f>
        <v>0</v>
      </c>
      <c r="M316" s="101">
        <f t="shared" si="42"/>
        <v>147693.5</v>
      </c>
    </row>
    <row r="317" spans="2:13" ht="15">
      <c r="B317" s="109" t="s">
        <v>301</v>
      </c>
      <c r="C317" s="46" t="s">
        <v>77</v>
      </c>
      <c r="D317" s="46" t="s">
        <v>76</v>
      </c>
      <c r="E317" s="46" t="s">
        <v>286</v>
      </c>
      <c r="F317" s="46"/>
      <c r="G317" s="46"/>
      <c r="H317" s="51">
        <f aca="true" t="shared" si="48" ref="H317:L319">H318</f>
        <v>45847.3</v>
      </c>
      <c r="I317" s="51">
        <f t="shared" si="48"/>
        <v>0</v>
      </c>
      <c r="J317" s="51">
        <f t="shared" si="41"/>
        <v>45847.3</v>
      </c>
      <c r="K317" s="51">
        <f t="shared" si="48"/>
        <v>45847.3</v>
      </c>
      <c r="L317" s="51">
        <f t="shared" si="48"/>
        <v>0</v>
      </c>
      <c r="M317" s="100">
        <f t="shared" si="42"/>
        <v>45847.3</v>
      </c>
    </row>
    <row r="318" spans="2:13" ht="45">
      <c r="B318" s="109" t="s">
        <v>141</v>
      </c>
      <c r="C318" s="46" t="s">
        <v>77</v>
      </c>
      <c r="D318" s="46" t="s">
        <v>76</v>
      </c>
      <c r="E318" s="46" t="s">
        <v>286</v>
      </c>
      <c r="F318" s="46" t="s">
        <v>140</v>
      </c>
      <c r="G318" s="46"/>
      <c r="H318" s="51">
        <f t="shared" si="48"/>
        <v>45847.3</v>
      </c>
      <c r="I318" s="51">
        <f t="shared" si="48"/>
        <v>0</v>
      </c>
      <c r="J318" s="51">
        <f t="shared" si="41"/>
        <v>45847.3</v>
      </c>
      <c r="K318" s="51">
        <f t="shared" si="48"/>
        <v>45847.3</v>
      </c>
      <c r="L318" s="51">
        <f t="shared" si="48"/>
        <v>0</v>
      </c>
      <c r="M318" s="100">
        <f t="shared" si="42"/>
        <v>45847.3</v>
      </c>
    </row>
    <row r="319" spans="2:13" ht="15">
      <c r="B319" s="109" t="s">
        <v>143</v>
      </c>
      <c r="C319" s="46" t="s">
        <v>77</v>
      </c>
      <c r="D319" s="46" t="s">
        <v>76</v>
      </c>
      <c r="E319" s="46" t="s">
        <v>286</v>
      </c>
      <c r="F319" s="46" t="s">
        <v>142</v>
      </c>
      <c r="G319" s="46"/>
      <c r="H319" s="51">
        <f t="shared" si="48"/>
        <v>45847.3</v>
      </c>
      <c r="I319" s="51">
        <f t="shared" si="48"/>
        <v>0</v>
      </c>
      <c r="J319" s="51">
        <f t="shared" si="41"/>
        <v>45847.3</v>
      </c>
      <c r="K319" s="51">
        <f t="shared" si="48"/>
        <v>45847.3</v>
      </c>
      <c r="L319" s="51">
        <f t="shared" si="48"/>
        <v>0</v>
      </c>
      <c r="M319" s="100">
        <f t="shared" si="42"/>
        <v>45847.3</v>
      </c>
    </row>
    <row r="320" spans="2:13" ht="15">
      <c r="B320" s="110" t="s">
        <v>120</v>
      </c>
      <c r="C320" s="47" t="s">
        <v>77</v>
      </c>
      <c r="D320" s="47" t="s">
        <v>76</v>
      </c>
      <c r="E320" s="47" t="s">
        <v>286</v>
      </c>
      <c r="F320" s="47" t="s">
        <v>142</v>
      </c>
      <c r="G320" s="47" t="s">
        <v>105</v>
      </c>
      <c r="H320" s="53">
        <f>'[1]вед.прил.10'!H97</f>
        <v>45847.3</v>
      </c>
      <c r="I320" s="53">
        <f>'[1]вед.прил.10'!I97</f>
        <v>0</v>
      </c>
      <c r="J320" s="53">
        <f t="shared" si="41"/>
        <v>45847.3</v>
      </c>
      <c r="K320" s="53">
        <f>'[1]вед.прил.10'!K97</f>
        <v>45847.3</v>
      </c>
      <c r="L320" s="53">
        <f>'[1]вед.прил.10'!L97</f>
        <v>0</v>
      </c>
      <c r="M320" s="101">
        <f t="shared" si="42"/>
        <v>45847.3</v>
      </c>
    </row>
    <row r="321" spans="2:13" ht="60">
      <c r="B321" s="71" t="s">
        <v>169</v>
      </c>
      <c r="C321" s="46" t="s">
        <v>77</v>
      </c>
      <c r="D321" s="46" t="s">
        <v>76</v>
      </c>
      <c r="E321" s="46" t="s">
        <v>30</v>
      </c>
      <c r="F321" s="46"/>
      <c r="G321" s="46"/>
      <c r="H321" s="51">
        <f aca="true" t="shared" si="49" ref="H321:L325">H322</f>
        <v>2117.5</v>
      </c>
      <c r="I321" s="51">
        <f t="shared" si="49"/>
        <v>0</v>
      </c>
      <c r="J321" s="51">
        <f t="shared" si="41"/>
        <v>2117.5</v>
      </c>
      <c r="K321" s="51">
        <f t="shared" si="49"/>
        <v>2117.5</v>
      </c>
      <c r="L321" s="51">
        <f t="shared" si="49"/>
        <v>0</v>
      </c>
      <c r="M321" s="100">
        <f t="shared" si="42"/>
        <v>2117.5</v>
      </c>
    </row>
    <row r="322" spans="2:13" ht="30">
      <c r="B322" s="77" t="s">
        <v>433</v>
      </c>
      <c r="C322" s="46" t="s">
        <v>77</v>
      </c>
      <c r="D322" s="46" t="s">
        <v>76</v>
      </c>
      <c r="E322" s="46" t="s">
        <v>170</v>
      </c>
      <c r="F322" s="46"/>
      <c r="G322" s="46"/>
      <c r="H322" s="51">
        <f t="shared" si="49"/>
        <v>2117.5</v>
      </c>
      <c r="I322" s="51">
        <f t="shared" si="49"/>
        <v>0</v>
      </c>
      <c r="J322" s="51">
        <f t="shared" si="41"/>
        <v>2117.5</v>
      </c>
      <c r="K322" s="51">
        <f t="shared" si="49"/>
        <v>2117.5</v>
      </c>
      <c r="L322" s="51">
        <f t="shared" si="49"/>
        <v>0</v>
      </c>
      <c r="M322" s="100">
        <f t="shared" si="42"/>
        <v>2117.5</v>
      </c>
    </row>
    <row r="323" spans="2:13" ht="15">
      <c r="B323" s="75" t="s">
        <v>301</v>
      </c>
      <c r="C323" s="46" t="s">
        <v>77</v>
      </c>
      <c r="D323" s="46" t="s">
        <v>76</v>
      </c>
      <c r="E323" s="46" t="s">
        <v>171</v>
      </c>
      <c r="F323" s="46"/>
      <c r="G323" s="46"/>
      <c r="H323" s="51">
        <f t="shared" si="49"/>
        <v>2117.5</v>
      </c>
      <c r="I323" s="51">
        <f t="shared" si="49"/>
        <v>0</v>
      </c>
      <c r="J323" s="51">
        <f t="shared" si="41"/>
        <v>2117.5</v>
      </c>
      <c r="K323" s="51">
        <f t="shared" si="49"/>
        <v>2117.5</v>
      </c>
      <c r="L323" s="51">
        <f t="shared" si="49"/>
        <v>0</v>
      </c>
      <c r="M323" s="100">
        <f t="shared" si="42"/>
        <v>2117.5</v>
      </c>
    </row>
    <row r="324" spans="2:13" ht="45">
      <c r="B324" s="70" t="s">
        <v>141</v>
      </c>
      <c r="C324" s="46" t="s">
        <v>77</v>
      </c>
      <c r="D324" s="46" t="s">
        <v>76</v>
      </c>
      <c r="E324" s="46" t="s">
        <v>171</v>
      </c>
      <c r="F324" s="46" t="s">
        <v>140</v>
      </c>
      <c r="G324" s="46"/>
      <c r="H324" s="51">
        <f t="shared" si="49"/>
        <v>2117.5</v>
      </c>
      <c r="I324" s="51">
        <f t="shared" si="49"/>
        <v>0</v>
      </c>
      <c r="J324" s="51">
        <f t="shared" si="41"/>
        <v>2117.5</v>
      </c>
      <c r="K324" s="51">
        <f t="shared" si="49"/>
        <v>2117.5</v>
      </c>
      <c r="L324" s="51">
        <f t="shared" si="49"/>
        <v>0</v>
      </c>
      <c r="M324" s="100">
        <f t="shared" si="42"/>
        <v>2117.5</v>
      </c>
    </row>
    <row r="325" spans="2:13" ht="15">
      <c r="B325" s="70" t="s">
        <v>143</v>
      </c>
      <c r="C325" s="46" t="s">
        <v>77</v>
      </c>
      <c r="D325" s="46" t="s">
        <v>76</v>
      </c>
      <c r="E325" s="46" t="s">
        <v>171</v>
      </c>
      <c r="F325" s="46" t="s">
        <v>142</v>
      </c>
      <c r="G325" s="46"/>
      <c r="H325" s="51">
        <f t="shared" si="49"/>
        <v>2117.5</v>
      </c>
      <c r="I325" s="51">
        <f t="shared" si="49"/>
        <v>0</v>
      </c>
      <c r="J325" s="51">
        <f t="shared" si="41"/>
        <v>2117.5</v>
      </c>
      <c r="K325" s="51">
        <f t="shared" si="49"/>
        <v>2117.5</v>
      </c>
      <c r="L325" s="51">
        <f t="shared" si="49"/>
        <v>0</v>
      </c>
      <c r="M325" s="100">
        <f t="shared" si="42"/>
        <v>2117.5</v>
      </c>
    </row>
    <row r="326" spans="2:13" ht="15">
      <c r="B326" s="72" t="s">
        <v>120</v>
      </c>
      <c r="C326" s="47" t="s">
        <v>77</v>
      </c>
      <c r="D326" s="47" t="s">
        <v>76</v>
      </c>
      <c r="E326" s="47" t="s">
        <v>535</v>
      </c>
      <c r="F326" s="47" t="s">
        <v>142</v>
      </c>
      <c r="G326" s="47" t="s">
        <v>105</v>
      </c>
      <c r="H326" s="53">
        <f>'[1]вед.прил.10'!H103</f>
        <v>2117.5</v>
      </c>
      <c r="I326" s="53">
        <f>'[1]вед.прил.10'!I103</f>
        <v>0</v>
      </c>
      <c r="J326" s="53">
        <f t="shared" si="41"/>
        <v>2117.5</v>
      </c>
      <c r="K326" s="53">
        <f>'[1]вед.прил.10'!K103</f>
        <v>2117.5</v>
      </c>
      <c r="L326" s="53">
        <f>'[1]вед.прил.10'!L103</f>
        <v>0</v>
      </c>
      <c r="M326" s="101">
        <f t="shared" si="42"/>
        <v>2117.5</v>
      </c>
    </row>
    <row r="327" spans="2:13" ht="60">
      <c r="B327" s="71" t="s">
        <v>172</v>
      </c>
      <c r="C327" s="46" t="s">
        <v>77</v>
      </c>
      <c r="D327" s="46" t="s">
        <v>76</v>
      </c>
      <c r="E327" s="46" t="s">
        <v>263</v>
      </c>
      <c r="F327" s="46"/>
      <c r="G327" s="46"/>
      <c r="H327" s="51">
        <f>H328</f>
        <v>18165.6</v>
      </c>
      <c r="I327" s="51">
        <f>I328</f>
        <v>0</v>
      </c>
      <c r="J327" s="51">
        <f t="shared" si="41"/>
        <v>18165.6</v>
      </c>
      <c r="K327" s="51">
        <f>K328</f>
        <v>18165.6</v>
      </c>
      <c r="L327" s="51">
        <f>L328</f>
        <v>0</v>
      </c>
      <c r="M327" s="100">
        <f t="shared" si="42"/>
        <v>18165.6</v>
      </c>
    </row>
    <row r="328" spans="2:13" ht="60">
      <c r="B328" s="71" t="s">
        <v>173</v>
      </c>
      <c r="C328" s="46" t="s">
        <v>77</v>
      </c>
      <c r="D328" s="46" t="s">
        <v>76</v>
      </c>
      <c r="E328" s="46" t="s">
        <v>265</v>
      </c>
      <c r="F328" s="46"/>
      <c r="G328" s="46"/>
      <c r="H328" s="51">
        <f>H329</f>
        <v>18165.6</v>
      </c>
      <c r="I328" s="51">
        <f>I329</f>
        <v>0</v>
      </c>
      <c r="J328" s="51">
        <f t="shared" si="41"/>
        <v>18165.6</v>
      </c>
      <c r="K328" s="51">
        <f>K329</f>
        <v>18165.6</v>
      </c>
      <c r="L328" s="51">
        <f>L329</f>
        <v>0</v>
      </c>
      <c r="M328" s="100">
        <f t="shared" si="42"/>
        <v>18165.6</v>
      </c>
    </row>
    <row r="329" spans="2:13" ht="15">
      <c r="B329" s="124" t="s">
        <v>301</v>
      </c>
      <c r="C329" s="46" t="s">
        <v>77</v>
      </c>
      <c r="D329" s="46" t="s">
        <v>76</v>
      </c>
      <c r="E329" s="46" t="s">
        <v>423</v>
      </c>
      <c r="F329" s="46"/>
      <c r="G329" s="46"/>
      <c r="H329" s="51">
        <f aca="true" t="shared" si="50" ref="H329:L331">H330</f>
        <v>18165.6</v>
      </c>
      <c r="I329" s="51">
        <f t="shared" si="50"/>
        <v>0</v>
      </c>
      <c r="J329" s="51">
        <f t="shared" si="41"/>
        <v>18165.6</v>
      </c>
      <c r="K329" s="51">
        <f t="shared" si="50"/>
        <v>18165.6</v>
      </c>
      <c r="L329" s="51">
        <f t="shared" si="50"/>
        <v>0</v>
      </c>
      <c r="M329" s="100">
        <f t="shared" si="42"/>
        <v>18165.6</v>
      </c>
    </row>
    <row r="330" spans="2:13" ht="45">
      <c r="B330" s="70" t="s">
        <v>141</v>
      </c>
      <c r="C330" s="46" t="s">
        <v>77</v>
      </c>
      <c r="D330" s="46" t="s">
        <v>76</v>
      </c>
      <c r="E330" s="46" t="s">
        <v>423</v>
      </c>
      <c r="F330" s="46" t="s">
        <v>140</v>
      </c>
      <c r="G330" s="46"/>
      <c r="H330" s="51">
        <f t="shared" si="50"/>
        <v>18165.6</v>
      </c>
      <c r="I330" s="51">
        <f t="shared" si="50"/>
        <v>0</v>
      </c>
      <c r="J330" s="51">
        <f t="shared" si="41"/>
        <v>18165.6</v>
      </c>
      <c r="K330" s="51">
        <f t="shared" si="50"/>
        <v>18165.6</v>
      </c>
      <c r="L330" s="51">
        <f t="shared" si="50"/>
        <v>0</v>
      </c>
      <c r="M330" s="100">
        <f t="shared" si="42"/>
        <v>18165.6</v>
      </c>
    </row>
    <row r="331" spans="2:13" ht="15">
      <c r="B331" s="70" t="s">
        <v>143</v>
      </c>
      <c r="C331" s="46" t="s">
        <v>77</v>
      </c>
      <c r="D331" s="46" t="s">
        <v>76</v>
      </c>
      <c r="E331" s="46" t="s">
        <v>423</v>
      </c>
      <c r="F331" s="46" t="s">
        <v>142</v>
      </c>
      <c r="G331" s="46"/>
      <c r="H331" s="51">
        <f t="shared" si="50"/>
        <v>18165.6</v>
      </c>
      <c r="I331" s="51">
        <f t="shared" si="50"/>
        <v>0</v>
      </c>
      <c r="J331" s="51">
        <f t="shared" si="41"/>
        <v>18165.6</v>
      </c>
      <c r="K331" s="51">
        <f t="shared" si="50"/>
        <v>18165.6</v>
      </c>
      <c r="L331" s="51">
        <f t="shared" si="50"/>
        <v>0</v>
      </c>
      <c r="M331" s="100">
        <f t="shared" si="42"/>
        <v>18165.6</v>
      </c>
    </row>
    <row r="332" spans="2:13" ht="15">
      <c r="B332" s="72" t="s">
        <v>120</v>
      </c>
      <c r="C332" s="47" t="s">
        <v>77</v>
      </c>
      <c r="D332" s="47" t="s">
        <v>76</v>
      </c>
      <c r="E332" s="47" t="s">
        <v>423</v>
      </c>
      <c r="F332" s="47" t="s">
        <v>142</v>
      </c>
      <c r="G332" s="47" t="s">
        <v>105</v>
      </c>
      <c r="H332" s="53">
        <f>'[1]вед.прил.10'!H109</f>
        <v>18165.6</v>
      </c>
      <c r="I332" s="53">
        <f>'[1]вед.прил.10'!I109</f>
        <v>0</v>
      </c>
      <c r="J332" s="53">
        <f t="shared" si="41"/>
        <v>18165.6</v>
      </c>
      <c r="K332" s="53">
        <f>'[1]вед.прил.10'!K109</f>
        <v>18165.6</v>
      </c>
      <c r="L332" s="53">
        <f>'[1]вед.прил.10'!L109</f>
        <v>0</v>
      </c>
      <c r="M332" s="101">
        <f t="shared" si="42"/>
        <v>18165.6</v>
      </c>
    </row>
    <row r="333" spans="2:13" ht="60">
      <c r="B333" s="71" t="s">
        <v>178</v>
      </c>
      <c r="C333" s="46" t="s">
        <v>77</v>
      </c>
      <c r="D333" s="46" t="s">
        <v>76</v>
      </c>
      <c r="E333" s="46" t="s">
        <v>24</v>
      </c>
      <c r="F333" s="46"/>
      <c r="G333" s="46"/>
      <c r="H333" s="51">
        <f>H334</f>
        <v>81931.3</v>
      </c>
      <c r="I333" s="51">
        <f>I334</f>
        <v>0</v>
      </c>
      <c r="J333" s="51">
        <f t="shared" si="41"/>
        <v>81931.3</v>
      </c>
      <c r="K333" s="51">
        <f>K334</f>
        <v>0</v>
      </c>
      <c r="L333" s="51">
        <f>L334</f>
        <v>0</v>
      </c>
      <c r="M333" s="100">
        <f t="shared" si="42"/>
        <v>0</v>
      </c>
    </row>
    <row r="334" spans="2:13" ht="90">
      <c r="B334" s="71" t="s">
        <v>426</v>
      </c>
      <c r="C334" s="46" t="s">
        <v>77</v>
      </c>
      <c r="D334" s="46" t="s">
        <v>76</v>
      </c>
      <c r="E334" s="46" t="s">
        <v>427</v>
      </c>
      <c r="F334" s="46"/>
      <c r="G334" s="46"/>
      <c r="H334" s="51">
        <f>H335+H339</f>
        <v>81931.3</v>
      </c>
      <c r="I334" s="51">
        <f>I335+I339</f>
        <v>0</v>
      </c>
      <c r="J334" s="51">
        <f t="shared" si="41"/>
        <v>81931.3</v>
      </c>
      <c r="K334" s="51">
        <f>K335+K339</f>
        <v>0</v>
      </c>
      <c r="L334" s="51">
        <f>L335+L339</f>
        <v>0</v>
      </c>
      <c r="M334" s="100">
        <f t="shared" si="42"/>
        <v>0</v>
      </c>
    </row>
    <row r="335" spans="2:13" ht="15">
      <c r="B335" s="71" t="s">
        <v>301</v>
      </c>
      <c r="C335" s="46" t="s">
        <v>77</v>
      </c>
      <c r="D335" s="46" t="s">
        <v>76</v>
      </c>
      <c r="E335" s="46" t="s">
        <v>428</v>
      </c>
      <c r="F335" s="46"/>
      <c r="G335" s="46"/>
      <c r="H335" s="51">
        <f aca="true" t="shared" si="51" ref="H335:L337">H336</f>
        <v>78000</v>
      </c>
      <c r="I335" s="51">
        <f t="shared" si="51"/>
        <v>0</v>
      </c>
      <c r="J335" s="51">
        <f t="shared" si="41"/>
        <v>78000</v>
      </c>
      <c r="K335" s="51">
        <f t="shared" si="51"/>
        <v>0</v>
      </c>
      <c r="L335" s="51">
        <f t="shared" si="51"/>
        <v>0</v>
      </c>
      <c r="M335" s="100">
        <f t="shared" si="42"/>
        <v>0</v>
      </c>
    </row>
    <row r="336" spans="2:13" ht="30">
      <c r="B336" s="70" t="s">
        <v>417</v>
      </c>
      <c r="C336" s="46" t="s">
        <v>77</v>
      </c>
      <c r="D336" s="46" t="s">
        <v>76</v>
      </c>
      <c r="E336" s="46" t="s">
        <v>428</v>
      </c>
      <c r="F336" s="46" t="s">
        <v>228</v>
      </c>
      <c r="G336" s="46"/>
      <c r="H336" s="51">
        <f t="shared" si="51"/>
        <v>78000</v>
      </c>
      <c r="I336" s="51">
        <f t="shared" si="51"/>
        <v>0</v>
      </c>
      <c r="J336" s="51">
        <f t="shared" si="41"/>
        <v>78000</v>
      </c>
      <c r="K336" s="51">
        <f t="shared" si="51"/>
        <v>0</v>
      </c>
      <c r="L336" s="51">
        <f t="shared" si="51"/>
        <v>0</v>
      </c>
      <c r="M336" s="100">
        <f t="shared" si="42"/>
        <v>0</v>
      </c>
    </row>
    <row r="337" spans="2:13" ht="15">
      <c r="B337" s="70" t="s">
        <v>258</v>
      </c>
      <c r="C337" s="46" t="s">
        <v>77</v>
      </c>
      <c r="D337" s="46" t="s">
        <v>76</v>
      </c>
      <c r="E337" s="46" t="s">
        <v>428</v>
      </c>
      <c r="F337" s="46" t="s">
        <v>36</v>
      </c>
      <c r="G337" s="46"/>
      <c r="H337" s="51">
        <f t="shared" si="51"/>
        <v>78000</v>
      </c>
      <c r="I337" s="51">
        <f t="shared" si="51"/>
        <v>0</v>
      </c>
      <c r="J337" s="51">
        <f t="shared" si="41"/>
        <v>78000</v>
      </c>
      <c r="K337" s="51">
        <f t="shared" si="51"/>
        <v>0</v>
      </c>
      <c r="L337" s="51">
        <f t="shared" si="51"/>
        <v>0</v>
      </c>
      <c r="M337" s="100">
        <f t="shared" si="42"/>
        <v>0</v>
      </c>
    </row>
    <row r="338" spans="2:13" ht="15">
      <c r="B338" s="72" t="s">
        <v>121</v>
      </c>
      <c r="C338" s="47" t="s">
        <v>77</v>
      </c>
      <c r="D338" s="47" t="s">
        <v>76</v>
      </c>
      <c r="E338" s="47" t="s">
        <v>428</v>
      </c>
      <c r="F338" s="47" t="s">
        <v>36</v>
      </c>
      <c r="G338" s="47" t="s">
        <v>106</v>
      </c>
      <c r="H338" s="53">
        <f>'[1]вед.прил.10'!H229</f>
        <v>78000</v>
      </c>
      <c r="I338" s="53">
        <f>'[1]вед.прил.10'!I229</f>
        <v>0</v>
      </c>
      <c r="J338" s="53">
        <f t="shared" si="41"/>
        <v>78000</v>
      </c>
      <c r="K338" s="53">
        <f>'[1]вед.прил.10'!K229</f>
        <v>0</v>
      </c>
      <c r="L338" s="53">
        <f>'[1]вед.прил.10'!L229</f>
        <v>0</v>
      </c>
      <c r="M338" s="101">
        <f t="shared" si="42"/>
        <v>0</v>
      </c>
    </row>
    <row r="339" spans="2:13" ht="15">
      <c r="B339" s="71" t="s">
        <v>301</v>
      </c>
      <c r="C339" s="46" t="s">
        <v>77</v>
      </c>
      <c r="D339" s="46" t="s">
        <v>76</v>
      </c>
      <c r="E339" s="46" t="s">
        <v>429</v>
      </c>
      <c r="F339" s="46"/>
      <c r="G339" s="46"/>
      <c r="H339" s="51">
        <f aca="true" t="shared" si="52" ref="H339:L341">H340</f>
        <v>3931.3</v>
      </c>
      <c r="I339" s="51">
        <f t="shared" si="52"/>
        <v>0</v>
      </c>
      <c r="J339" s="51">
        <f t="shared" si="41"/>
        <v>3931.3</v>
      </c>
      <c r="K339" s="51">
        <f t="shared" si="52"/>
        <v>0</v>
      </c>
      <c r="L339" s="51">
        <f t="shared" si="52"/>
        <v>0</v>
      </c>
      <c r="M339" s="100">
        <f t="shared" si="42"/>
        <v>0</v>
      </c>
    </row>
    <row r="340" spans="2:13" ht="30">
      <c r="B340" s="70" t="s">
        <v>417</v>
      </c>
      <c r="C340" s="46" t="s">
        <v>77</v>
      </c>
      <c r="D340" s="46" t="s">
        <v>76</v>
      </c>
      <c r="E340" s="46" t="s">
        <v>429</v>
      </c>
      <c r="F340" s="46" t="s">
        <v>228</v>
      </c>
      <c r="G340" s="46"/>
      <c r="H340" s="51">
        <f t="shared" si="52"/>
        <v>3931.3</v>
      </c>
      <c r="I340" s="51">
        <f t="shared" si="52"/>
        <v>0</v>
      </c>
      <c r="J340" s="51">
        <f t="shared" si="41"/>
        <v>3931.3</v>
      </c>
      <c r="K340" s="51">
        <f t="shared" si="52"/>
        <v>0</v>
      </c>
      <c r="L340" s="51">
        <f t="shared" si="52"/>
        <v>0</v>
      </c>
      <c r="M340" s="100">
        <f t="shared" si="42"/>
        <v>0</v>
      </c>
    </row>
    <row r="341" spans="2:13" ht="15">
      <c r="B341" s="70" t="s">
        <v>258</v>
      </c>
      <c r="C341" s="46" t="s">
        <v>77</v>
      </c>
      <c r="D341" s="46" t="s">
        <v>76</v>
      </c>
      <c r="E341" s="46" t="s">
        <v>429</v>
      </c>
      <c r="F341" s="46" t="s">
        <v>36</v>
      </c>
      <c r="G341" s="46"/>
      <c r="H341" s="51">
        <f t="shared" si="52"/>
        <v>3931.3</v>
      </c>
      <c r="I341" s="51">
        <f t="shared" si="52"/>
        <v>0</v>
      </c>
      <c r="J341" s="51">
        <f t="shared" si="41"/>
        <v>3931.3</v>
      </c>
      <c r="K341" s="51">
        <f t="shared" si="52"/>
        <v>0</v>
      </c>
      <c r="L341" s="51">
        <f t="shared" si="52"/>
        <v>0</v>
      </c>
      <c r="M341" s="100">
        <f t="shared" si="42"/>
        <v>0</v>
      </c>
    </row>
    <row r="342" spans="2:13" ht="15">
      <c r="B342" s="72" t="s">
        <v>120</v>
      </c>
      <c r="C342" s="47" t="s">
        <v>77</v>
      </c>
      <c r="D342" s="47" t="s">
        <v>76</v>
      </c>
      <c r="E342" s="47" t="s">
        <v>429</v>
      </c>
      <c r="F342" s="47" t="s">
        <v>36</v>
      </c>
      <c r="G342" s="47" t="s">
        <v>105</v>
      </c>
      <c r="H342" s="53">
        <f>'[1]вед.прил.10'!H233</f>
        <v>3931.3</v>
      </c>
      <c r="I342" s="53">
        <f>'[1]вед.прил.10'!I233</f>
        <v>0</v>
      </c>
      <c r="J342" s="53">
        <f t="shared" si="41"/>
        <v>3931.3</v>
      </c>
      <c r="K342" s="53">
        <f>'[1]вед.прил.10'!K233</f>
        <v>0</v>
      </c>
      <c r="L342" s="53">
        <f>'[1]вед.прил.10'!L233</f>
        <v>0</v>
      </c>
      <c r="M342" s="101">
        <f t="shared" si="42"/>
        <v>0</v>
      </c>
    </row>
    <row r="343" spans="2:13" ht="14.25">
      <c r="B343" s="73" t="s">
        <v>431</v>
      </c>
      <c r="C343" s="48" t="s">
        <v>77</v>
      </c>
      <c r="D343" s="48" t="s">
        <v>71</v>
      </c>
      <c r="E343" s="48"/>
      <c r="F343" s="48"/>
      <c r="G343" s="48"/>
      <c r="H343" s="50">
        <f>H344+H351+H358</f>
        <v>39343</v>
      </c>
      <c r="I343" s="50">
        <f>I344+I351+I358</f>
        <v>0</v>
      </c>
      <c r="J343" s="50">
        <f t="shared" si="41"/>
        <v>39343</v>
      </c>
      <c r="K343" s="50">
        <f>K344+K351+K358</f>
        <v>39343</v>
      </c>
      <c r="L343" s="50">
        <f>L344+L351+L358</f>
        <v>0</v>
      </c>
      <c r="M343" s="99">
        <f t="shared" si="42"/>
        <v>39343</v>
      </c>
    </row>
    <row r="344" spans="2:13" ht="45">
      <c r="B344" s="70" t="s">
        <v>182</v>
      </c>
      <c r="C344" s="46" t="s">
        <v>77</v>
      </c>
      <c r="D344" s="46" t="s">
        <v>71</v>
      </c>
      <c r="E344" s="46" t="s">
        <v>279</v>
      </c>
      <c r="F344" s="46"/>
      <c r="G344" s="46"/>
      <c r="H344" s="51">
        <f aca="true" t="shared" si="53" ref="H344:L349">H345</f>
        <v>7335.4</v>
      </c>
      <c r="I344" s="51">
        <f t="shared" si="53"/>
        <v>0</v>
      </c>
      <c r="J344" s="51">
        <f t="shared" si="41"/>
        <v>7335.4</v>
      </c>
      <c r="K344" s="51">
        <f t="shared" si="53"/>
        <v>7335.4</v>
      </c>
      <c r="L344" s="51">
        <f t="shared" si="53"/>
        <v>0</v>
      </c>
      <c r="M344" s="100">
        <f t="shared" si="42"/>
        <v>7335.4</v>
      </c>
    </row>
    <row r="345" spans="2:13" ht="60">
      <c r="B345" s="71" t="s">
        <v>167</v>
      </c>
      <c r="C345" s="46" t="s">
        <v>77</v>
      </c>
      <c r="D345" s="46" t="s">
        <v>71</v>
      </c>
      <c r="E345" s="46" t="s">
        <v>259</v>
      </c>
      <c r="F345" s="46"/>
      <c r="G345" s="46"/>
      <c r="H345" s="51">
        <f t="shared" si="53"/>
        <v>7335.4</v>
      </c>
      <c r="I345" s="51">
        <f t="shared" si="53"/>
        <v>0</v>
      </c>
      <c r="J345" s="51">
        <f t="shared" si="41"/>
        <v>7335.4</v>
      </c>
      <c r="K345" s="51">
        <f t="shared" si="53"/>
        <v>7335.4</v>
      </c>
      <c r="L345" s="51">
        <f t="shared" si="53"/>
        <v>0</v>
      </c>
      <c r="M345" s="100">
        <f t="shared" si="42"/>
        <v>7335.4</v>
      </c>
    </row>
    <row r="346" spans="2:13" ht="45">
      <c r="B346" s="70" t="s">
        <v>506</v>
      </c>
      <c r="C346" s="46" t="s">
        <v>77</v>
      </c>
      <c r="D346" s="46" t="s">
        <v>71</v>
      </c>
      <c r="E346" s="46" t="s">
        <v>260</v>
      </c>
      <c r="F346" s="46"/>
      <c r="G346" s="46"/>
      <c r="H346" s="51">
        <f t="shared" si="53"/>
        <v>7335.4</v>
      </c>
      <c r="I346" s="51">
        <f t="shared" si="53"/>
        <v>0</v>
      </c>
      <c r="J346" s="51">
        <f t="shared" si="41"/>
        <v>7335.4</v>
      </c>
      <c r="K346" s="51">
        <f t="shared" si="53"/>
        <v>7335.4</v>
      </c>
      <c r="L346" s="51">
        <f t="shared" si="53"/>
        <v>0</v>
      </c>
      <c r="M346" s="100">
        <f t="shared" si="42"/>
        <v>7335.4</v>
      </c>
    </row>
    <row r="347" spans="2:13" ht="15">
      <c r="B347" s="75" t="s">
        <v>301</v>
      </c>
      <c r="C347" s="46" t="s">
        <v>77</v>
      </c>
      <c r="D347" s="46" t="s">
        <v>71</v>
      </c>
      <c r="E347" s="46" t="s">
        <v>261</v>
      </c>
      <c r="F347" s="46"/>
      <c r="G347" s="46"/>
      <c r="H347" s="51">
        <f t="shared" si="53"/>
        <v>7335.4</v>
      </c>
      <c r="I347" s="51">
        <f t="shared" si="53"/>
        <v>0</v>
      </c>
      <c r="J347" s="51">
        <f t="shared" si="41"/>
        <v>7335.4</v>
      </c>
      <c r="K347" s="51">
        <f t="shared" si="53"/>
        <v>7335.4</v>
      </c>
      <c r="L347" s="51">
        <f t="shared" si="53"/>
        <v>0</v>
      </c>
      <c r="M347" s="100">
        <f t="shared" si="42"/>
        <v>7335.4</v>
      </c>
    </row>
    <row r="348" spans="2:13" ht="45">
      <c r="B348" s="70" t="s">
        <v>141</v>
      </c>
      <c r="C348" s="46" t="s">
        <v>77</v>
      </c>
      <c r="D348" s="46" t="s">
        <v>71</v>
      </c>
      <c r="E348" s="46" t="s">
        <v>261</v>
      </c>
      <c r="F348" s="46" t="s">
        <v>140</v>
      </c>
      <c r="G348" s="46"/>
      <c r="H348" s="51">
        <f t="shared" si="53"/>
        <v>7335.4</v>
      </c>
      <c r="I348" s="51">
        <f t="shared" si="53"/>
        <v>0</v>
      </c>
      <c r="J348" s="51">
        <f aca="true" t="shared" si="54" ref="J348:J411">H348+I348</f>
        <v>7335.4</v>
      </c>
      <c r="K348" s="51">
        <f t="shared" si="53"/>
        <v>7335.4</v>
      </c>
      <c r="L348" s="51">
        <f t="shared" si="53"/>
        <v>0</v>
      </c>
      <c r="M348" s="100">
        <f aca="true" t="shared" si="55" ref="M348:M411">K348+L348</f>
        <v>7335.4</v>
      </c>
    </row>
    <row r="349" spans="2:13" ht="15">
      <c r="B349" s="70" t="s">
        <v>143</v>
      </c>
      <c r="C349" s="46" t="s">
        <v>77</v>
      </c>
      <c r="D349" s="46" t="s">
        <v>71</v>
      </c>
      <c r="E349" s="46" t="s">
        <v>262</v>
      </c>
      <c r="F349" s="46" t="s">
        <v>142</v>
      </c>
      <c r="G349" s="46"/>
      <c r="H349" s="51">
        <f t="shared" si="53"/>
        <v>7335.4</v>
      </c>
      <c r="I349" s="51">
        <f t="shared" si="53"/>
        <v>0</v>
      </c>
      <c r="J349" s="51">
        <f t="shared" si="54"/>
        <v>7335.4</v>
      </c>
      <c r="K349" s="51">
        <f t="shared" si="53"/>
        <v>7335.4</v>
      </c>
      <c r="L349" s="51">
        <f t="shared" si="53"/>
        <v>0</v>
      </c>
      <c r="M349" s="100">
        <f t="shared" si="55"/>
        <v>7335.4</v>
      </c>
    </row>
    <row r="350" spans="2:13" ht="15">
      <c r="B350" s="72" t="s">
        <v>120</v>
      </c>
      <c r="C350" s="47" t="s">
        <v>77</v>
      </c>
      <c r="D350" s="47" t="s">
        <v>71</v>
      </c>
      <c r="E350" s="47" t="s">
        <v>261</v>
      </c>
      <c r="F350" s="47" t="s">
        <v>142</v>
      </c>
      <c r="G350" s="47" t="s">
        <v>105</v>
      </c>
      <c r="H350" s="53">
        <f>'[1]вед.прил.10'!H541</f>
        <v>7335.4</v>
      </c>
      <c r="I350" s="53">
        <f>'[1]вед.прил.10'!I541</f>
        <v>0</v>
      </c>
      <c r="J350" s="53">
        <f t="shared" si="54"/>
        <v>7335.4</v>
      </c>
      <c r="K350" s="53">
        <f>'[1]вед.прил.10'!K541</f>
        <v>7335.4</v>
      </c>
      <c r="L350" s="53">
        <f>'[1]вед.прил.10'!L541</f>
        <v>0</v>
      </c>
      <c r="M350" s="101">
        <f t="shared" si="55"/>
        <v>7335.4</v>
      </c>
    </row>
    <row r="351" spans="2:13" ht="45">
      <c r="B351" s="70" t="s">
        <v>195</v>
      </c>
      <c r="C351" s="46" t="s">
        <v>77</v>
      </c>
      <c r="D351" s="46" t="s">
        <v>71</v>
      </c>
      <c r="E351" s="46" t="s">
        <v>322</v>
      </c>
      <c r="F351" s="46"/>
      <c r="G351" s="46"/>
      <c r="H351" s="51">
        <f aca="true" t="shared" si="56" ref="H351:L356">H352</f>
        <v>22032.8</v>
      </c>
      <c r="I351" s="51">
        <f t="shared" si="56"/>
        <v>0</v>
      </c>
      <c r="J351" s="51">
        <f t="shared" si="54"/>
        <v>22032.8</v>
      </c>
      <c r="K351" s="51">
        <f t="shared" si="56"/>
        <v>22032.8</v>
      </c>
      <c r="L351" s="51">
        <f t="shared" si="56"/>
        <v>0</v>
      </c>
      <c r="M351" s="100">
        <f t="shared" si="55"/>
        <v>22032.8</v>
      </c>
    </row>
    <row r="352" spans="2:13" ht="60">
      <c r="B352" s="70" t="s">
        <v>507</v>
      </c>
      <c r="C352" s="46" t="s">
        <v>77</v>
      </c>
      <c r="D352" s="46" t="s">
        <v>71</v>
      </c>
      <c r="E352" s="46" t="s">
        <v>508</v>
      </c>
      <c r="F352" s="46"/>
      <c r="G352" s="46"/>
      <c r="H352" s="51">
        <f t="shared" si="56"/>
        <v>22032.8</v>
      </c>
      <c r="I352" s="51">
        <f t="shared" si="56"/>
        <v>0</v>
      </c>
      <c r="J352" s="51">
        <f t="shared" si="54"/>
        <v>22032.8</v>
      </c>
      <c r="K352" s="51">
        <f t="shared" si="56"/>
        <v>22032.8</v>
      </c>
      <c r="L352" s="51">
        <f t="shared" si="56"/>
        <v>0</v>
      </c>
      <c r="M352" s="100">
        <f t="shared" si="55"/>
        <v>22032.8</v>
      </c>
    </row>
    <row r="353" spans="2:13" ht="75">
      <c r="B353" s="71" t="s">
        <v>509</v>
      </c>
      <c r="C353" s="46" t="s">
        <v>77</v>
      </c>
      <c r="D353" s="46" t="s">
        <v>71</v>
      </c>
      <c r="E353" s="46" t="s">
        <v>324</v>
      </c>
      <c r="F353" s="46"/>
      <c r="G353" s="46"/>
      <c r="H353" s="51">
        <f t="shared" si="56"/>
        <v>22032.8</v>
      </c>
      <c r="I353" s="51">
        <f t="shared" si="56"/>
        <v>0</v>
      </c>
      <c r="J353" s="51">
        <f t="shared" si="54"/>
        <v>22032.8</v>
      </c>
      <c r="K353" s="51">
        <f t="shared" si="56"/>
        <v>22032.8</v>
      </c>
      <c r="L353" s="51">
        <f t="shared" si="56"/>
        <v>0</v>
      </c>
      <c r="M353" s="100">
        <f t="shared" si="55"/>
        <v>22032.8</v>
      </c>
    </row>
    <row r="354" spans="2:13" ht="15">
      <c r="B354" s="71" t="s">
        <v>301</v>
      </c>
      <c r="C354" s="46" t="s">
        <v>77</v>
      </c>
      <c r="D354" s="46" t="s">
        <v>71</v>
      </c>
      <c r="E354" s="46" t="s">
        <v>325</v>
      </c>
      <c r="F354" s="46"/>
      <c r="G354" s="46"/>
      <c r="H354" s="51">
        <f t="shared" si="56"/>
        <v>22032.8</v>
      </c>
      <c r="I354" s="51">
        <f t="shared" si="56"/>
        <v>0</v>
      </c>
      <c r="J354" s="51">
        <f t="shared" si="54"/>
        <v>22032.8</v>
      </c>
      <c r="K354" s="51">
        <f t="shared" si="56"/>
        <v>22032.8</v>
      </c>
      <c r="L354" s="51">
        <f t="shared" si="56"/>
        <v>0</v>
      </c>
      <c r="M354" s="100">
        <f t="shared" si="55"/>
        <v>22032.8</v>
      </c>
    </row>
    <row r="355" spans="2:13" ht="45">
      <c r="B355" s="70" t="s">
        <v>141</v>
      </c>
      <c r="C355" s="46" t="s">
        <v>77</v>
      </c>
      <c r="D355" s="46" t="s">
        <v>71</v>
      </c>
      <c r="E355" s="46" t="s">
        <v>325</v>
      </c>
      <c r="F355" s="46" t="s">
        <v>140</v>
      </c>
      <c r="G355" s="46"/>
      <c r="H355" s="51">
        <f t="shared" si="56"/>
        <v>22032.8</v>
      </c>
      <c r="I355" s="51">
        <f t="shared" si="56"/>
        <v>0</v>
      </c>
      <c r="J355" s="51">
        <f t="shared" si="54"/>
        <v>22032.8</v>
      </c>
      <c r="K355" s="51">
        <f t="shared" si="56"/>
        <v>22032.8</v>
      </c>
      <c r="L355" s="51">
        <f t="shared" si="56"/>
        <v>0</v>
      </c>
      <c r="M355" s="100">
        <f t="shared" si="55"/>
        <v>22032.8</v>
      </c>
    </row>
    <row r="356" spans="2:13" ht="15">
      <c r="B356" s="70" t="s">
        <v>143</v>
      </c>
      <c r="C356" s="46" t="s">
        <v>77</v>
      </c>
      <c r="D356" s="46" t="s">
        <v>71</v>
      </c>
      <c r="E356" s="46" t="s">
        <v>325</v>
      </c>
      <c r="F356" s="46" t="s">
        <v>142</v>
      </c>
      <c r="G356" s="46"/>
      <c r="H356" s="51">
        <f t="shared" si="56"/>
        <v>22032.8</v>
      </c>
      <c r="I356" s="51">
        <f t="shared" si="56"/>
        <v>0</v>
      </c>
      <c r="J356" s="51">
        <f t="shared" si="54"/>
        <v>22032.8</v>
      </c>
      <c r="K356" s="51">
        <f t="shared" si="56"/>
        <v>22032.8</v>
      </c>
      <c r="L356" s="51">
        <f t="shared" si="56"/>
        <v>0</v>
      </c>
      <c r="M356" s="100">
        <f t="shared" si="55"/>
        <v>22032.8</v>
      </c>
    </row>
    <row r="357" spans="2:13" ht="15">
      <c r="B357" s="72" t="s">
        <v>120</v>
      </c>
      <c r="C357" s="47" t="s">
        <v>77</v>
      </c>
      <c r="D357" s="47" t="s">
        <v>71</v>
      </c>
      <c r="E357" s="47" t="s">
        <v>325</v>
      </c>
      <c r="F357" s="47" t="s">
        <v>142</v>
      </c>
      <c r="G357" s="47" t="s">
        <v>105</v>
      </c>
      <c r="H357" s="53">
        <f>'[1]вед.прил.10'!H548</f>
        <v>22032.8</v>
      </c>
      <c r="I357" s="53">
        <f>'[1]вед.прил.10'!I548</f>
        <v>0</v>
      </c>
      <c r="J357" s="53">
        <f t="shared" si="54"/>
        <v>22032.8</v>
      </c>
      <c r="K357" s="53">
        <f>'[1]вед.прил.10'!K548</f>
        <v>22032.8</v>
      </c>
      <c r="L357" s="53">
        <f>'[1]вед.прил.10'!L548</f>
        <v>0</v>
      </c>
      <c r="M357" s="101">
        <f t="shared" si="55"/>
        <v>22032.8</v>
      </c>
    </row>
    <row r="358" spans="2:13" ht="60">
      <c r="B358" s="70" t="s">
        <v>196</v>
      </c>
      <c r="C358" s="46" t="s">
        <v>77</v>
      </c>
      <c r="D358" s="46" t="s">
        <v>71</v>
      </c>
      <c r="E358" s="46" t="s">
        <v>403</v>
      </c>
      <c r="F358" s="46"/>
      <c r="G358" s="46"/>
      <c r="H358" s="51">
        <f aca="true" t="shared" si="57" ref="H358:L363">H359</f>
        <v>9974.8</v>
      </c>
      <c r="I358" s="51">
        <f t="shared" si="57"/>
        <v>0</v>
      </c>
      <c r="J358" s="51">
        <f t="shared" si="54"/>
        <v>9974.8</v>
      </c>
      <c r="K358" s="51">
        <f t="shared" si="57"/>
        <v>9974.8</v>
      </c>
      <c r="L358" s="51">
        <f t="shared" si="57"/>
        <v>0</v>
      </c>
      <c r="M358" s="100">
        <f t="shared" si="55"/>
        <v>9974.8</v>
      </c>
    </row>
    <row r="359" spans="2:13" ht="75">
      <c r="B359" s="70" t="s">
        <v>197</v>
      </c>
      <c r="C359" s="46" t="s">
        <v>77</v>
      </c>
      <c r="D359" s="46" t="s">
        <v>71</v>
      </c>
      <c r="E359" s="46" t="s">
        <v>413</v>
      </c>
      <c r="F359" s="46"/>
      <c r="G359" s="46"/>
      <c r="H359" s="51">
        <f t="shared" si="57"/>
        <v>9974.8</v>
      </c>
      <c r="I359" s="51">
        <f t="shared" si="57"/>
        <v>0</v>
      </c>
      <c r="J359" s="51">
        <f t="shared" si="54"/>
        <v>9974.8</v>
      </c>
      <c r="K359" s="51">
        <f t="shared" si="57"/>
        <v>9974.8</v>
      </c>
      <c r="L359" s="51">
        <f t="shared" si="57"/>
        <v>0</v>
      </c>
      <c r="M359" s="100">
        <f t="shared" si="55"/>
        <v>9974.8</v>
      </c>
    </row>
    <row r="360" spans="2:13" ht="75">
      <c r="B360" s="70" t="s">
        <v>410</v>
      </c>
      <c r="C360" s="46" t="s">
        <v>77</v>
      </c>
      <c r="D360" s="46" t="s">
        <v>71</v>
      </c>
      <c r="E360" s="46" t="s">
        <v>412</v>
      </c>
      <c r="F360" s="46"/>
      <c r="G360" s="46"/>
      <c r="H360" s="51">
        <f t="shared" si="57"/>
        <v>9974.8</v>
      </c>
      <c r="I360" s="51">
        <f t="shared" si="57"/>
        <v>0</v>
      </c>
      <c r="J360" s="51">
        <f t="shared" si="54"/>
        <v>9974.8</v>
      </c>
      <c r="K360" s="51">
        <f t="shared" si="57"/>
        <v>9974.8</v>
      </c>
      <c r="L360" s="51">
        <f t="shared" si="57"/>
        <v>0</v>
      </c>
      <c r="M360" s="100">
        <f t="shared" si="55"/>
        <v>9974.8</v>
      </c>
    </row>
    <row r="361" spans="2:13" ht="15">
      <c r="B361" s="71" t="s">
        <v>301</v>
      </c>
      <c r="C361" s="46" t="s">
        <v>77</v>
      </c>
      <c r="D361" s="46" t="s">
        <v>71</v>
      </c>
      <c r="E361" s="46" t="s">
        <v>411</v>
      </c>
      <c r="F361" s="46"/>
      <c r="G361" s="46"/>
      <c r="H361" s="51">
        <f t="shared" si="57"/>
        <v>9974.8</v>
      </c>
      <c r="I361" s="51">
        <f t="shared" si="57"/>
        <v>0</v>
      </c>
      <c r="J361" s="51">
        <f t="shared" si="54"/>
        <v>9974.8</v>
      </c>
      <c r="K361" s="51">
        <f t="shared" si="57"/>
        <v>9974.8</v>
      </c>
      <c r="L361" s="51">
        <f t="shared" si="57"/>
        <v>0</v>
      </c>
      <c r="M361" s="100">
        <f t="shared" si="55"/>
        <v>9974.8</v>
      </c>
    </row>
    <row r="362" spans="2:13" ht="45">
      <c r="B362" s="70" t="s">
        <v>141</v>
      </c>
      <c r="C362" s="46" t="s">
        <v>77</v>
      </c>
      <c r="D362" s="46" t="s">
        <v>71</v>
      </c>
      <c r="E362" s="46" t="s">
        <v>411</v>
      </c>
      <c r="F362" s="46" t="s">
        <v>140</v>
      </c>
      <c r="G362" s="46"/>
      <c r="H362" s="51">
        <f t="shared" si="57"/>
        <v>9974.8</v>
      </c>
      <c r="I362" s="51">
        <f t="shared" si="57"/>
        <v>0</v>
      </c>
      <c r="J362" s="51">
        <f t="shared" si="54"/>
        <v>9974.8</v>
      </c>
      <c r="K362" s="51">
        <f t="shared" si="57"/>
        <v>9974.8</v>
      </c>
      <c r="L362" s="51">
        <f t="shared" si="57"/>
        <v>0</v>
      </c>
      <c r="M362" s="100">
        <f t="shared" si="55"/>
        <v>9974.8</v>
      </c>
    </row>
    <row r="363" spans="2:13" ht="15">
      <c r="B363" s="70" t="s">
        <v>143</v>
      </c>
      <c r="C363" s="46" t="s">
        <v>77</v>
      </c>
      <c r="D363" s="46" t="s">
        <v>71</v>
      </c>
      <c r="E363" s="46" t="s">
        <v>411</v>
      </c>
      <c r="F363" s="46" t="s">
        <v>142</v>
      </c>
      <c r="G363" s="46"/>
      <c r="H363" s="51">
        <f t="shared" si="57"/>
        <v>9974.8</v>
      </c>
      <c r="I363" s="51">
        <f t="shared" si="57"/>
        <v>0</v>
      </c>
      <c r="J363" s="51">
        <f t="shared" si="54"/>
        <v>9974.8</v>
      </c>
      <c r="K363" s="51">
        <f t="shared" si="57"/>
        <v>9974.8</v>
      </c>
      <c r="L363" s="51">
        <f t="shared" si="57"/>
        <v>0</v>
      </c>
      <c r="M363" s="100">
        <f t="shared" si="55"/>
        <v>9974.8</v>
      </c>
    </row>
    <row r="364" spans="2:13" ht="15">
      <c r="B364" s="72" t="s">
        <v>120</v>
      </c>
      <c r="C364" s="47" t="s">
        <v>77</v>
      </c>
      <c r="D364" s="47" t="s">
        <v>71</v>
      </c>
      <c r="E364" s="47" t="s">
        <v>411</v>
      </c>
      <c r="F364" s="47" t="s">
        <v>142</v>
      </c>
      <c r="G364" s="47" t="s">
        <v>105</v>
      </c>
      <c r="H364" s="53">
        <f>'[1]вед.прил.10'!H555</f>
        <v>9974.8</v>
      </c>
      <c r="I364" s="53">
        <f>'[1]вед.прил.10'!I555</f>
        <v>0</v>
      </c>
      <c r="J364" s="53">
        <f t="shared" si="54"/>
        <v>9974.8</v>
      </c>
      <c r="K364" s="53">
        <f>'[1]вед.прил.10'!K555</f>
        <v>9974.8</v>
      </c>
      <c r="L364" s="53">
        <f>'[1]вед.прил.10'!L555</f>
        <v>0</v>
      </c>
      <c r="M364" s="101">
        <f t="shared" si="55"/>
        <v>9974.8</v>
      </c>
    </row>
    <row r="365" spans="2:13" ht="28.5">
      <c r="B365" s="73" t="s">
        <v>64</v>
      </c>
      <c r="C365" s="48" t="s">
        <v>77</v>
      </c>
      <c r="D365" s="48" t="s">
        <v>77</v>
      </c>
      <c r="E365" s="48"/>
      <c r="F365" s="48"/>
      <c r="G365" s="48"/>
      <c r="H365" s="50">
        <f aca="true" t="shared" si="58" ref="H365:L371">H366</f>
        <v>2000</v>
      </c>
      <c r="I365" s="50">
        <f t="shared" si="58"/>
        <v>0</v>
      </c>
      <c r="J365" s="50">
        <f t="shared" si="54"/>
        <v>2000</v>
      </c>
      <c r="K365" s="50">
        <f t="shared" si="58"/>
        <v>2000</v>
      </c>
      <c r="L365" s="50">
        <f t="shared" si="58"/>
        <v>0</v>
      </c>
      <c r="M365" s="99">
        <f t="shared" si="55"/>
        <v>2000</v>
      </c>
    </row>
    <row r="366" spans="2:13" ht="45">
      <c r="B366" s="70" t="s">
        <v>182</v>
      </c>
      <c r="C366" s="46" t="s">
        <v>77</v>
      </c>
      <c r="D366" s="46" t="s">
        <v>77</v>
      </c>
      <c r="E366" s="46" t="s">
        <v>279</v>
      </c>
      <c r="F366" s="46"/>
      <c r="G366" s="46"/>
      <c r="H366" s="51">
        <f t="shared" si="58"/>
        <v>2000</v>
      </c>
      <c r="I366" s="51">
        <f t="shared" si="58"/>
        <v>0</v>
      </c>
      <c r="J366" s="51">
        <f t="shared" si="54"/>
        <v>2000</v>
      </c>
      <c r="K366" s="51">
        <f t="shared" si="58"/>
        <v>2000</v>
      </c>
      <c r="L366" s="51">
        <f t="shared" si="58"/>
        <v>0</v>
      </c>
      <c r="M366" s="100">
        <f t="shared" si="55"/>
        <v>2000</v>
      </c>
    </row>
    <row r="367" spans="2:13" ht="60">
      <c r="B367" s="71" t="s">
        <v>169</v>
      </c>
      <c r="C367" s="46" t="s">
        <v>77</v>
      </c>
      <c r="D367" s="46" t="s">
        <v>77</v>
      </c>
      <c r="E367" s="46" t="s">
        <v>30</v>
      </c>
      <c r="F367" s="46"/>
      <c r="G367" s="46"/>
      <c r="H367" s="51">
        <f t="shared" si="58"/>
        <v>2000</v>
      </c>
      <c r="I367" s="51">
        <f t="shared" si="58"/>
        <v>0</v>
      </c>
      <c r="J367" s="51">
        <f t="shared" si="54"/>
        <v>2000</v>
      </c>
      <c r="K367" s="51">
        <f t="shared" si="58"/>
        <v>2000</v>
      </c>
      <c r="L367" s="51">
        <f t="shared" si="58"/>
        <v>0</v>
      </c>
      <c r="M367" s="100">
        <f t="shared" si="55"/>
        <v>2000</v>
      </c>
    </row>
    <row r="368" spans="2:13" ht="30">
      <c r="B368" s="77" t="s">
        <v>510</v>
      </c>
      <c r="C368" s="46" t="s">
        <v>77</v>
      </c>
      <c r="D368" s="46" t="s">
        <v>77</v>
      </c>
      <c r="E368" s="46" t="s">
        <v>174</v>
      </c>
      <c r="F368" s="46"/>
      <c r="G368" s="46"/>
      <c r="H368" s="51">
        <f t="shared" si="58"/>
        <v>2000</v>
      </c>
      <c r="I368" s="51">
        <f t="shared" si="58"/>
        <v>0</v>
      </c>
      <c r="J368" s="51">
        <f t="shared" si="54"/>
        <v>2000</v>
      </c>
      <c r="K368" s="51">
        <f t="shared" si="58"/>
        <v>2000</v>
      </c>
      <c r="L368" s="51">
        <f t="shared" si="58"/>
        <v>0</v>
      </c>
      <c r="M368" s="100">
        <f t="shared" si="55"/>
        <v>2000</v>
      </c>
    </row>
    <row r="369" spans="2:13" ht="15">
      <c r="B369" s="71" t="s">
        <v>301</v>
      </c>
      <c r="C369" s="46" t="s">
        <v>77</v>
      </c>
      <c r="D369" s="46" t="s">
        <v>77</v>
      </c>
      <c r="E369" s="46" t="s">
        <v>424</v>
      </c>
      <c r="F369" s="46"/>
      <c r="G369" s="46"/>
      <c r="H369" s="51">
        <f t="shared" si="58"/>
        <v>2000</v>
      </c>
      <c r="I369" s="51">
        <f t="shared" si="58"/>
        <v>0</v>
      </c>
      <c r="J369" s="51">
        <f t="shared" si="54"/>
        <v>2000</v>
      </c>
      <c r="K369" s="51">
        <f t="shared" si="58"/>
        <v>2000</v>
      </c>
      <c r="L369" s="51">
        <f t="shared" si="58"/>
        <v>0</v>
      </c>
      <c r="M369" s="100">
        <f t="shared" si="55"/>
        <v>2000</v>
      </c>
    </row>
    <row r="370" spans="2:13" ht="30">
      <c r="B370" s="70" t="s">
        <v>151</v>
      </c>
      <c r="C370" s="46" t="s">
        <v>77</v>
      </c>
      <c r="D370" s="46" t="s">
        <v>77</v>
      </c>
      <c r="E370" s="46" t="s">
        <v>424</v>
      </c>
      <c r="F370" s="46" t="s">
        <v>150</v>
      </c>
      <c r="G370" s="46"/>
      <c r="H370" s="51">
        <f t="shared" si="58"/>
        <v>2000</v>
      </c>
      <c r="I370" s="51">
        <f t="shared" si="58"/>
        <v>0</v>
      </c>
      <c r="J370" s="51">
        <f t="shared" si="54"/>
        <v>2000</v>
      </c>
      <c r="K370" s="51">
        <f t="shared" si="58"/>
        <v>2000</v>
      </c>
      <c r="L370" s="51">
        <f t="shared" si="58"/>
        <v>0</v>
      </c>
      <c r="M370" s="100">
        <f t="shared" si="55"/>
        <v>2000</v>
      </c>
    </row>
    <row r="371" spans="2:13" ht="45">
      <c r="B371" s="70" t="s">
        <v>223</v>
      </c>
      <c r="C371" s="46" t="s">
        <v>77</v>
      </c>
      <c r="D371" s="46" t="s">
        <v>77</v>
      </c>
      <c r="E371" s="46" t="s">
        <v>424</v>
      </c>
      <c r="F371" s="46" t="s">
        <v>154</v>
      </c>
      <c r="G371" s="46"/>
      <c r="H371" s="51">
        <f t="shared" si="58"/>
        <v>2000</v>
      </c>
      <c r="I371" s="51">
        <f t="shared" si="58"/>
        <v>0</v>
      </c>
      <c r="J371" s="51">
        <f t="shared" si="54"/>
        <v>2000</v>
      </c>
      <c r="K371" s="51">
        <f t="shared" si="58"/>
        <v>2000</v>
      </c>
      <c r="L371" s="51">
        <f t="shared" si="58"/>
        <v>0</v>
      </c>
      <c r="M371" s="100">
        <f t="shared" si="55"/>
        <v>2000</v>
      </c>
    </row>
    <row r="372" spans="2:13" ht="15">
      <c r="B372" s="72" t="s">
        <v>120</v>
      </c>
      <c r="C372" s="47" t="s">
        <v>77</v>
      </c>
      <c r="D372" s="47" t="s">
        <v>77</v>
      </c>
      <c r="E372" s="47" t="s">
        <v>424</v>
      </c>
      <c r="F372" s="47" t="s">
        <v>154</v>
      </c>
      <c r="G372" s="47" t="s">
        <v>105</v>
      </c>
      <c r="H372" s="53">
        <f>'[1]вед.прил.10'!H117</f>
        <v>2000</v>
      </c>
      <c r="I372" s="53">
        <f>'[1]вед.прил.10'!I117</f>
        <v>0</v>
      </c>
      <c r="J372" s="53">
        <f t="shared" si="54"/>
        <v>2000</v>
      </c>
      <c r="K372" s="53">
        <f>'[1]вед.прил.10'!K117</f>
        <v>2000</v>
      </c>
      <c r="L372" s="53">
        <f>'[1]вед.прил.10'!L117</f>
        <v>0</v>
      </c>
      <c r="M372" s="101">
        <f t="shared" si="55"/>
        <v>2000</v>
      </c>
    </row>
    <row r="373" spans="2:13" ht="28.5">
      <c r="B373" s="73" t="s">
        <v>65</v>
      </c>
      <c r="C373" s="48" t="s">
        <v>77</v>
      </c>
      <c r="D373" s="48" t="s">
        <v>72</v>
      </c>
      <c r="E373" s="48"/>
      <c r="F373" s="48"/>
      <c r="G373" s="48"/>
      <c r="H373" s="50">
        <f>H374+H395</f>
        <v>20229.1</v>
      </c>
      <c r="I373" s="50">
        <f>I374+I395</f>
        <v>0</v>
      </c>
      <c r="J373" s="50">
        <f t="shared" si="54"/>
        <v>20229.1</v>
      </c>
      <c r="K373" s="50">
        <f>K374+K395</f>
        <v>20229.1</v>
      </c>
      <c r="L373" s="50">
        <f>L374+L395</f>
        <v>0</v>
      </c>
      <c r="M373" s="99">
        <f t="shared" si="55"/>
        <v>20229.1</v>
      </c>
    </row>
    <row r="374" spans="2:13" ht="30">
      <c r="B374" s="70" t="s">
        <v>40</v>
      </c>
      <c r="C374" s="46" t="s">
        <v>77</v>
      </c>
      <c r="D374" s="46" t="s">
        <v>72</v>
      </c>
      <c r="E374" s="46" t="s">
        <v>273</v>
      </c>
      <c r="F374" s="46"/>
      <c r="G374" s="46"/>
      <c r="H374" s="51">
        <f>H375+H385</f>
        <v>14110</v>
      </c>
      <c r="I374" s="51">
        <f>I375+I385</f>
        <v>0</v>
      </c>
      <c r="J374" s="51">
        <f t="shared" si="54"/>
        <v>14110</v>
      </c>
      <c r="K374" s="51">
        <f>K375+K385</f>
        <v>14110</v>
      </c>
      <c r="L374" s="51">
        <f>L375+L385</f>
        <v>0</v>
      </c>
      <c r="M374" s="100">
        <f t="shared" si="55"/>
        <v>14110</v>
      </c>
    </row>
    <row r="375" spans="2:13" ht="45">
      <c r="B375" s="70" t="s">
        <v>131</v>
      </c>
      <c r="C375" s="46" t="s">
        <v>77</v>
      </c>
      <c r="D375" s="46" t="s">
        <v>72</v>
      </c>
      <c r="E375" s="46" t="s">
        <v>274</v>
      </c>
      <c r="F375" s="46"/>
      <c r="G375" s="46"/>
      <c r="H375" s="51">
        <f>H376+H379+H382</f>
        <v>6642.2</v>
      </c>
      <c r="I375" s="51">
        <f>I376+I379+I382</f>
        <v>0</v>
      </c>
      <c r="J375" s="51">
        <f t="shared" si="54"/>
        <v>6642.2</v>
      </c>
      <c r="K375" s="51">
        <f>K376+K379+K382</f>
        <v>6642.2</v>
      </c>
      <c r="L375" s="51">
        <f>L376+L379+L382</f>
        <v>0</v>
      </c>
      <c r="M375" s="100">
        <f t="shared" si="55"/>
        <v>6642.2</v>
      </c>
    </row>
    <row r="376" spans="2:13" ht="90">
      <c r="B376" s="70" t="s">
        <v>257</v>
      </c>
      <c r="C376" s="46" t="s">
        <v>77</v>
      </c>
      <c r="D376" s="46" t="s">
        <v>72</v>
      </c>
      <c r="E376" s="46" t="s">
        <v>274</v>
      </c>
      <c r="F376" s="46" t="s">
        <v>132</v>
      </c>
      <c r="G376" s="46"/>
      <c r="H376" s="51">
        <f>H377</f>
        <v>6238</v>
      </c>
      <c r="I376" s="51">
        <f>I377</f>
        <v>0</v>
      </c>
      <c r="J376" s="51">
        <f t="shared" si="54"/>
        <v>6238</v>
      </c>
      <c r="K376" s="51">
        <f>K377</f>
        <v>6238</v>
      </c>
      <c r="L376" s="51">
        <f>L377</f>
        <v>0</v>
      </c>
      <c r="M376" s="100">
        <f t="shared" si="55"/>
        <v>6238</v>
      </c>
    </row>
    <row r="377" spans="2:13" ht="30">
      <c r="B377" s="70" t="s">
        <v>136</v>
      </c>
      <c r="C377" s="46" t="s">
        <v>77</v>
      </c>
      <c r="D377" s="46" t="s">
        <v>72</v>
      </c>
      <c r="E377" s="46" t="s">
        <v>274</v>
      </c>
      <c r="F377" s="46" t="s">
        <v>133</v>
      </c>
      <c r="G377" s="46"/>
      <c r="H377" s="51">
        <f>H378</f>
        <v>6238</v>
      </c>
      <c r="I377" s="51">
        <f>I378</f>
        <v>0</v>
      </c>
      <c r="J377" s="51">
        <f t="shared" si="54"/>
        <v>6238</v>
      </c>
      <c r="K377" s="51">
        <f>K378</f>
        <v>6238</v>
      </c>
      <c r="L377" s="51">
        <f>L378</f>
        <v>0</v>
      </c>
      <c r="M377" s="100">
        <f t="shared" si="55"/>
        <v>6238</v>
      </c>
    </row>
    <row r="378" spans="2:13" ht="15">
      <c r="B378" s="72" t="s">
        <v>120</v>
      </c>
      <c r="C378" s="47" t="s">
        <v>77</v>
      </c>
      <c r="D378" s="47" t="s">
        <v>72</v>
      </c>
      <c r="E378" s="47" t="s">
        <v>274</v>
      </c>
      <c r="F378" s="47" t="s">
        <v>133</v>
      </c>
      <c r="G378" s="47" t="s">
        <v>105</v>
      </c>
      <c r="H378" s="53">
        <f>'[1]вед.прил.10'!H123</f>
        <v>6238</v>
      </c>
      <c r="I378" s="53">
        <f>'[1]вед.прил.10'!I123</f>
        <v>0</v>
      </c>
      <c r="J378" s="53">
        <f t="shared" si="54"/>
        <v>6238</v>
      </c>
      <c r="K378" s="53">
        <f>'[1]вед.прил.10'!K123</f>
        <v>6238</v>
      </c>
      <c r="L378" s="53">
        <f>'[1]вед.прил.10'!L123</f>
        <v>0</v>
      </c>
      <c r="M378" s="101">
        <f t="shared" si="55"/>
        <v>6238</v>
      </c>
    </row>
    <row r="379" spans="2:13" ht="30">
      <c r="B379" s="70" t="s">
        <v>134</v>
      </c>
      <c r="C379" s="46" t="s">
        <v>77</v>
      </c>
      <c r="D379" s="46" t="s">
        <v>72</v>
      </c>
      <c r="E379" s="46" t="s">
        <v>274</v>
      </c>
      <c r="F379" s="46" t="s">
        <v>135</v>
      </c>
      <c r="G379" s="46"/>
      <c r="H379" s="51">
        <f>H380</f>
        <v>389.2</v>
      </c>
      <c r="I379" s="51">
        <f>I380</f>
        <v>0</v>
      </c>
      <c r="J379" s="51">
        <f t="shared" si="54"/>
        <v>389.2</v>
      </c>
      <c r="K379" s="51">
        <f>K380</f>
        <v>389.2</v>
      </c>
      <c r="L379" s="51">
        <f>L380</f>
        <v>0</v>
      </c>
      <c r="M379" s="100">
        <f t="shared" si="55"/>
        <v>389.2</v>
      </c>
    </row>
    <row r="380" spans="2:13" ht="30">
      <c r="B380" s="71" t="s">
        <v>138</v>
      </c>
      <c r="C380" s="46" t="s">
        <v>77</v>
      </c>
      <c r="D380" s="46" t="s">
        <v>72</v>
      </c>
      <c r="E380" s="46" t="s">
        <v>274</v>
      </c>
      <c r="F380" s="46" t="s">
        <v>137</v>
      </c>
      <c r="G380" s="46"/>
      <c r="H380" s="51">
        <f>H381</f>
        <v>389.2</v>
      </c>
      <c r="I380" s="51">
        <f>I381</f>
        <v>0</v>
      </c>
      <c r="J380" s="51">
        <f t="shared" si="54"/>
        <v>389.2</v>
      </c>
      <c r="K380" s="51">
        <f>K381</f>
        <v>389.2</v>
      </c>
      <c r="L380" s="51">
        <f>L381</f>
        <v>0</v>
      </c>
      <c r="M380" s="100">
        <f t="shared" si="55"/>
        <v>389.2</v>
      </c>
    </row>
    <row r="381" spans="2:13" ht="15">
      <c r="B381" s="72" t="s">
        <v>120</v>
      </c>
      <c r="C381" s="47" t="s">
        <v>77</v>
      </c>
      <c r="D381" s="47" t="s">
        <v>72</v>
      </c>
      <c r="E381" s="47" t="s">
        <v>274</v>
      </c>
      <c r="F381" s="47" t="s">
        <v>137</v>
      </c>
      <c r="G381" s="47" t="s">
        <v>105</v>
      </c>
      <c r="H381" s="53">
        <f>'[1]вед.прил.10'!H126</f>
        <v>389.2</v>
      </c>
      <c r="I381" s="53">
        <f>'[1]вед.прил.10'!I126</f>
        <v>0</v>
      </c>
      <c r="J381" s="53">
        <f t="shared" si="54"/>
        <v>389.2</v>
      </c>
      <c r="K381" s="53">
        <f>'[1]вед.прил.10'!K126</f>
        <v>389.2</v>
      </c>
      <c r="L381" s="53">
        <f>'[1]вед.прил.10'!L126</f>
        <v>0</v>
      </c>
      <c r="M381" s="101">
        <f t="shared" si="55"/>
        <v>389.2</v>
      </c>
    </row>
    <row r="382" spans="2:13" ht="15">
      <c r="B382" s="71" t="s">
        <v>147</v>
      </c>
      <c r="C382" s="46" t="s">
        <v>77</v>
      </c>
      <c r="D382" s="46" t="s">
        <v>72</v>
      </c>
      <c r="E382" s="46" t="s">
        <v>274</v>
      </c>
      <c r="F382" s="46" t="s">
        <v>146</v>
      </c>
      <c r="G382" s="46"/>
      <c r="H382" s="51">
        <f>H383</f>
        <v>15</v>
      </c>
      <c r="I382" s="51">
        <f>I383</f>
        <v>0</v>
      </c>
      <c r="J382" s="51">
        <f t="shared" si="54"/>
        <v>15</v>
      </c>
      <c r="K382" s="51">
        <f>K383</f>
        <v>15</v>
      </c>
      <c r="L382" s="51">
        <f>L383</f>
        <v>0</v>
      </c>
      <c r="M382" s="100">
        <f t="shared" si="55"/>
        <v>15</v>
      </c>
    </row>
    <row r="383" spans="2:13" ht="15">
      <c r="B383" s="71" t="s">
        <v>149</v>
      </c>
      <c r="C383" s="46" t="s">
        <v>77</v>
      </c>
      <c r="D383" s="46" t="s">
        <v>72</v>
      </c>
      <c r="E383" s="46" t="s">
        <v>274</v>
      </c>
      <c r="F383" s="46" t="s">
        <v>148</v>
      </c>
      <c r="G383" s="46"/>
      <c r="H383" s="51">
        <f>H384</f>
        <v>15</v>
      </c>
      <c r="I383" s="51">
        <f>I384</f>
        <v>0</v>
      </c>
      <c r="J383" s="51">
        <f t="shared" si="54"/>
        <v>15</v>
      </c>
      <c r="K383" s="51">
        <f>K384</f>
        <v>15</v>
      </c>
      <c r="L383" s="51">
        <f>L384</f>
        <v>0</v>
      </c>
      <c r="M383" s="100">
        <f t="shared" si="55"/>
        <v>15</v>
      </c>
    </row>
    <row r="384" spans="2:13" ht="15">
      <c r="B384" s="72" t="s">
        <v>120</v>
      </c>
      <c r="C384" s="47" t="s">
        <v>77</v>
      </c>
      <c r="D384" s="47" t="s">
        <v>72</v>
      </c>
      <c r="E384" s="47" t="s">
        <v>274</v>
      </c>
      <c r="F384" s="47" t="s">
        <v>148</v>
      </c>
      <c r="G384" s="47" t="s">
        <v>105</v>
      </c>
      <c r="H384" s="53">
        <f>'[1]вед.прил.10'!H129</f>
        <v>15</v>
      </c>
      <c r="I384" s="53">
        <f>'[1]вед.прил.10'!I129</f>
        <v>0</v>
      </c>
      <c r="J384" s="53">
        <f t="shared" si="54"/>
        <v>15</v>
      </c>
      <c r="K384" s="53">
        <f>'[1]вед.прил.10'!K129</f>
        <v>15</v>
      </c>
      <c r="L384" s="53">
        <f>'[1]вед.прил.10'!L129</f>
        <v>0</v>
      </c>
      <c r="M384" s="101">
        <f t="shared" si="55"/>
        <v>15</v>
      </c>
    </row>
    <row r="385" spans="2:13" ht="45">
      <c r="B385" s="70" t="s">
        <v>175</v>
      </c>
      <c r="C385" s="46" t="s">
        <v>77</v>
      </c>
      <c r="D385" s="46" t="s">
        <v>72</v>
      </c>
      <c r="E385" s="46" t="s">
        <v>158</v>
      </c>
      <c r="F385" s="46"/>
      <c r="G385" s="46"/>
      <c r="H385" s="51">
        <f>H386+H389+H392</f>
        <v>7467.8</v>
      </c>
      <c r="I385" s="51">
        <f>I386+I389+I392</f>
        <v>0</v>
      </c>
      <c r="J385" s="51">
        <f t="shared" si="54"/>
        <v>7467.8</v>
      </c>
      <c r="K385" s="51">
        <f>K386+K389+K392</f>
        <v>7467.8</v>
      </c>
      <c r="L385" s="51">
        <f>L386+L389+L392</f>
        <v>0</v>
      </c>
      <c r="M385" s="100">
        <f t="shared" si="55"/>
        <v>7467.8</v>
      </c>
    </row>
    <row r="386" spans="2:13" ht="90">
      <c r="B386" s="70" t="s">
        <v>257</v>
      </c>
      <c r="C386" s="46" t="s">
        <v>77</v>
      </c>
      <c r="D386" s="46" t="s">
        <v>72</v>
      </c>
      <c r="E386" s="46" t="s">
        <v>158</v>
      </c>
      <c r="F386" s="46" t="s">
        <v>132</v>
      </c>
      <c r="G386" s="46"/>
      <c r="H386" s="51">
        <f>H387</f>
        <v>7118</v>
      </c>
      <c r="I386" s="51">
        <f>I387</f>
        <v>0</v>
      </c>
      <c r="J386" s="51">
        <f t="shared" si="54"/>
        <v>7118</v>
      </c>
      <c r="K386" s="51">
        <f>K387</f>
        <v>7118</v>
      </c>
      <c r="L386" s="51">
        <f>L387</f>
        <v>0</v>
      </c>
      <c r="M386" s="100">
        <f t="shared" si="55"/>
        <v>7118</v>
      </c>
    </row>
    <row r="387" spans="2:13" ht="30">
      <c r="B387" s="70" t="s">
        <v>145</v>
      </c>
      <c r="C387" s="46" t="s">
        <v>77</v>
      </c>
      <c r="D387" s="46" t="s">
        <v>72</v>
      </c>
      <c r="E387" s="46" t="s">
        <v>158</v>
      </c>
      <c r="F387" s="46" t="s">
        <v>144</v>
      </c>
      <c r="G387" s="46"/>
      <c r="H387" s="51">
        <f>H388</f>
        <v>7118</v>
      </c>
      <c r="I387" s="51">
        <f>I388</f>
        <v>0</v>
      </c>
      <c r="J387" s="51">
        <f t="shared" si="54"/>
        <v>7118</v>
      </c>
      <c r="K387" s="51">
        <f>K388</f>
        <v>7118</v>
      </c>
      <c r="L387" s="51">
        <f>L388</f>
        <v>0</v>
      </c>
      <c r="M387" s="100">
        <f t="shared" si="55"/>
        <v>7118</v>
      </c>
    </row>
    <row r="388" spans="2:13" ht="15">
      <c r="B388" s="74" t="s">
        <v>120</v>
      </c>
      <c r="C388" s="47" t="s">
        <v>77</v>
      </c>
      <c r="D388" s="47" t="s">
        <v>72</v>
      </c>
      <c r="E388" s="47" t="s">
        <v>158</v>
      </c>
      <c r="F388" s="47" t="s">
        <v>144</v>
      </c>
      <c r="G388" s="47" t="s">
        <v>105</v>
      </c>
      <c r="H388" s="53">
        <f>'[1]вед.прил.10'!H133</f>
        <v>7118</v>
      </c>
      <c r="I388" s="53">
        <f>'[1]вед.прил.10'!I133</f>
        <v>0</v>
      </c>
      <c r="J388" s="53">
        <f t="shared" si="54"/>
        <v>7118</v>
      </c>
      <c r="K388" s="53">
        <f>'[1]вед.прил.10'!K133</f>
        <v>7118</v>
      </c>
      <c r="L388" s="53">
        <f>'[1]вед.прил.10'!L133</f>
        <v>0</v>
      </c>
      <c r="M388" s="101">
        <f t="shared" si="55"/>
        <v>7118</v>
      </c>
    </row>
    <row r="389" spans="2:13" ht="30">
      <c r="B389" s="70" t="s">
        <v>134</v>
      </c>
      <c r="C389" s="46" t="s">
        <v>77</v>
      </c>
      <c r="D389" s="46" t="s">
        <v>72</v>
      </c>
      <c r="E389" s="46" t="s">
        <v>158</v>
      </c>
      <c r="F389" s="46" t="s">
        <v>135</v>
      </c>
      <c r="G389" s="46"/>
      <c r="H389" s="51">
        <f>H390</f>
        <v>319.8</v>
      </c>
      <c r="I389" s="51">
        <f>I390</f>
        <v>0</v>
      </c>
      <c r="J389" s="51">
        <f t="shared" si="54"/>
        <v>319.8</v>
      </c>
      <c r="K389" s="51">
        <f>K390</f>
        <v>319.8</v>
      </c>
      <c r="L389" s="51">
        <f>L390</f>
        <v>0</v>
      </c>
      <c r="M389" s="100">
        <f t="shared" si="55"/>
        <v>319.8</v>
      </c>
    </row>
    <row r="390" spans="2:13" ht="30">
      <c r="B390" s="71" t="s">
        <v>138</v>
      </c>
      <c r="C390" s="46" t="s">
        <v>77</v>
      </c>
      <c r="D390" s="46" t="s">
        <v>72</v>
      </c>
      <c r="E390" s="46" t="s">
        <v>158</v>
      </c>
      <c r="F390" s="46" t="s">
        <v>137</v>
      </c>
      <c r="G390" s="46"/>
      <c r="H390" s="51">
        <f>H391</f>
        <v>319.8</v>
      </c>
      <c r="I390" s="51">
        <f>I391</f>
        <v>0</v>
      </c>
      <c r="J390" s="51">
        <f t="shared" si="54"/>
        <v>319.8</v>
      </c>
      <c r="K390" s="51">
        <f>K391</f>
        <v>319.8</v>
      </c>
      <c r="L390" s="51">
        <f>L391</f>
        <v>0</v>
      </c>
      <c r="M390" s="100">
        <f t="shared" si="55"/>
        <v>319.8</v>
      </c>
    </row>
    <row r="391" spans="2:13" ht="15">
      <c r="B391" s="72" t="s">
        <v>120</v>
      </c>
      <c r="C391" s="47" t="s">
        <v>77</v>
      </c>
      <c r="D391" s="47" t="s">
        <v>72</v>
      </c>
      <c r="E391" s="47" t="s">
        <v>158</v>
      </c>
      <c r="F391" s="47" t="s">
        <v>137</v>
      </c>
      <c r="G391" s="47" t="s">
        <v>105</v>
      </c>
      <c r="H391" s="53">
        <f>'[1]вед.прил.10'!H136</f>
        <v>319.8</v>
      </c>
      <c r="I391" s="53">
        <f>'[1]вед.прил.10'!I136</f>
        <v>0</v>
      </c>
      <c r="J391" s="53">
        <f t="shared" si="54"/>
        <v>319.8</v>
      </c>
      <c r="K391" s="53">
        <f>'[1]вед.прил.10'!K136</f>
        <v>319.8</v>
      </c>
      <c r="L391" s="53">
        <f>'[1]вед.прил.10'!L136</f>
        <v>0</v>
      </c>
      <c r="M391" s="101">
        <f t="shared" si="55"/>
        <v>319.8</v>
      </c>
    </row>
    <row r="392" spans="2:13" ht="15">
      <c r="B392" s="71" t="s">
        <v>147</v>
      </c>
      <c r="C392" s="46" t="s">
        <v>77</v>
      </c>
      <c r="D392" s="46" t="s">
        <v>72</v>
      </c>
      <c r="E392" s="46" t="s">
        <v>158</v>
      </c>
      <c r="F392" s="46" t="s">
        <v>146</v>
      </c>
      <c r="G392" s="46"/>
      <c r="H392" s="51">
        <f>H393</f>
        <v>30</v>
      </c>
      <c r="I392" s="51">
        <f>I393</f>
        <v>0</v>
      </c>
      <c r="J392" s="51">
        <f t="shared" si="54"/>
        <v>30</v>
      </c>
      <c r="K392" s="51">
        <f>K393</f>
        <v>30</v>
      </c>
      <c r="L392" s="51">
        <f>L393</f>
        <v>0</v>
      </c>
      <c r="M392" s="100">
        <f t="shared" si="55"/>
        <v>30</v>
      </c>
    </row>
    <row r="393" spans="2:13" ht="15">
      <c r="B393" s="71" t="s">
        <v>149</v>
      </c>
      <c r="C393" s="46" t="s">
        <v>77</v>
      </c>
      <c r="D393" s="46" t="s">
        <v>72</v>
      </c>
      <c r="E393" s="46" t="s">
        <v>158</v>
      </c>
      <c r="F393" s="46" t="s">
        <v>148</v>
      </c>
      <c r="G393" s="46"/>
      <c r="H393" s="51">
        <f>H394</f>
        <v>30</v>
      </c>
      <c r="I393" s="51">
        <f>I394</f>
        <v>0</v>
      </c>
      <c r="J393" s="51">
        <f t="shared" si="54"/>
        <v>30</v>
      </c>
      <c r="K393" s="51">
        <f>K394</f>
        <v>30</v>
      </c>
      <c r="L393" s="51">
        <f>L394</f>
        <v>0</v>
      </c>
      <c r="M393" s="100">
        <f t="shared" si="55"/>
        <v>30</v>
      </c>
    </row>
    <row r="394" spans="2:13" ht="15">
      <c r="B394" s="72" t="s">
        <v>120</v>
      </c>
      <c r="C394" s="47" t="s">
        <v>77</v>
      </c>
      <c r="D394" s="47" t="s">
        <v>72</v>
      </c>
      <c r="E394" s="47" t="s">
        <v>158</v>
      </c>
      <c r="F394" s="47" t="s">
        <v>148</v>
      </c>
      <c r="G394" s="47" t="s">
        <v>105</v>
      </c>
      <c r="H394" s="53">
        <f>'[1]вед.прил.10'!H139</f>
        <v>30</v>
      </c>
      <c r="I394" s="53">
        <f>'[1]вед.прил.10'!I139</f>
        <v>0</v>
      </c>
      <c r="J394" s="53">
        <f t="shared" si="54"/>
        <v>30</v>
      </c>
      <c r="K394" s="53">
        <f>'[1]вед.прил.10'!K139</f>
        <v>30</v>
      </c>
      <c r="L394" s="53">
        <f>'[1]вед.прил.10'!L139</f>
        <v>0</v>
      </c>
      <c r="M394" s="101">
        <f t="shared" si="55"/>
        <v>30</v>
      </c>
    </row>
    <row r="395" spans="2:13" ht="45">
      <c r="B395" s="70" t="s">
        <v>182</v>
      </c>
      <c r="C395" s="46" t="s">
        <v>77</v>
      </c>
      <c r="D395" s="46" t="s">
        <v>72</v>
      </c>
      <c r="E395" s="46" t="s">
        <v>279</v>
      </c>
      <c r="F395" s="46"/>
      <c r="G395" s="46"/>
      <c r="H395" s="51">
        <f>H396+H408</f>
        <v>6119.1</v>
      </c>
      <c r="I395" s="51">
        <f>I396+I408</f>
        <v>0</v>
      </c>
      <c r="J395" s="51">
        <f t="shared" si="54"/>
        <v>6119.1</v>
      </c>
      <c r="K395" s="51">
        <f>K396+K408</f>
        <v>6119.1</v>
      </c>
      <c r="L395" s="51">
        <f>L396+L408</f>
        <v>0</v>
      </c>
      <c r="M395" s="100">
        <f t="shared" si="55"/>
        <v>6119.1</v>
      </c>
    </row>
    <row r="396" spans="2:13" ht="60">
      <c r="B396" s="71" t="s">
        <v>177</v>
      </c>
      <c r="C396" s="46" t="s">
        <v>77</v>
      </c>
      <c r="D396" s="46" t="s">
        <v>72</v>
      </c>
      <c r="E396" s="46" t="s">
        <v>27</v>
      </c>
      <c r="F396" s="46"/>
      <c r="G396" s="46"/>
      <c r="H396" s="51">
        <f>H397</f>
        <v>3619.1000000000004</v>
      </c>
      <c r="I396" s="51">
        <f>I397</f>
        <v>0</v>
      </c>
      <c r="J396" s="51">
        <f t="shared" si="54"/>
        <v>3619.1000000000004</v>
      </c>
      <c r="K396" s="51">
        <f>K397</f>
        <v>3619.1000000000004</v>
      </c>
      <c r="L396" s="51">
        <f>L397</f>
        <v>0</v>
      </c>
      <c r="M396" s="100">
        <f t="shared" si="55"/>
        <v>3619.1000000000004</v>
      </c>
    </row>
    <row r="397" spans="2:13" ht="60">
      <c r="B397" s="70" t="s">
        <v>448</v>
      </c>
      <c r="C397" s="46" t="s">
        <v>77</v>
      </c>
      <c r="D397" s="46" t="s">
        <v>72</v>
      </c>
      <c r="E397" s="46" t="s">
        <v>28</v>
      </c>
      <c r="F397" s="46"/>
      <c r="G397" s="46"/>
      <c r="H397" s="51">
        <f>H398</f>
        <v>3619.1000000000004</v>
      </c>
      <c r="I397" s="51">
        <f>I398</f>
        <v>0</v>
      </c>
      <c r="J397" s="51">
        <f t="shared" si="54"/>
        <v>3619.1000000000004</v>
      </c>
      <c r="K397" s="51">
        <f>K398</f>
        <v>3619.1000000000004</v>
      </c>
      <c r="L397" s="51">
        <f>L398</f>
        <v>0</v>
      </c>
      <c r="M397" s="100">
        <f t="shared" si="55"/>
        <v>3619.1000000000004</v>
      </c>
    </row>
    <row r="398" spans="2:13" ht="15">
      <c r="B398" s="71" t="s">
        <v>301</v>
      </c>
      <c r="C398" s="46" t="s">
        <v>77</v>
      </c>
      <c r="D398" s="46" t="s">
        <v>72</v>
      </c>
      <c r="E398" s="46" t="s">
        <v>29</v>
      </c>
      <c r="F398" s="46"/>
      <c r="G398" s="46"/>
      <c r="H398" s="51">
        <f>H399+H402+H405</f>
        <v>3619.1000000000004</v>
      </c>
      <c r="I398" s="51">
        <f>I399+I402+I405</f>
        <v>0</v>
      </c>
      <c r="J398" s="51">
        <f t="shared" si="54"/>
        <v>3619.1000000000004</v>
      </c>
      <c r="K398" s="51">
        <f>K399+K402+K405</f>
        <v>3619.1000000000004</v>
      </c>
      <c r="L398" s="51">
        <f>L399+L402+L405</f>
        <v>0</v>
      </c>
      <c r="M398" s="100">
        <f t="shared" si="55"/>
        <v>3619.1000000000004</v>
      </c>
    </row>
    <row r="399" spans="2:13" ht="90">
      <c r="B399" s="70" t="s">
        <v>257</v>
      </c>
      <c r="C399" s="46" t="s">
        <v>77</v>
      </c>
      <c r="D399" s="46" t="s">
        <v>72</v>
      </c>
      <c r="E399" s="46" t="s">
        <v>29</v>
      </c>
      <c r="F399" s="46" t="s">
        <v>132</v>
      </c>
      <c r="G399" s="46"/>
      <c r="H399" s="51">
        <f>H400</f>
        <v>3341.3</v>
      </c>
      <c r="I399" s="51">
        <f>I400</f>
        <v>0</v>
      </c>
      <c r="J399" s="51">
        <f t="shared" si="54"/>
        <v>3341.3</v>
      </c>
      <c r="K399" s="51">
        <f>K400</f>
        <v>3341.3</v>
      </c>
      <c r="L399" s="51">
        <f>L400</f>
        <v>0</v>
      </c>
      <c r="M399" s="100">
        <f t="shared" si="55"/>
        <v>3341.3</v>
      </c>
    </row>
    <row r="400" spans="2:13" ht="30">
      <c r="B400" s="70" t="s">
        <v>145</v>
      </c>
      <c r="C400" s="46" t="s">
        <v>77</v>
      </c>
      <c r="D400" s="46" t="s">
        <v>72</v>
      </c>
      <c r="E400" s="46" t="s">
        <v>29</v>
      </c>
      <c r="F400" s="46" t="s">
        <v>144</v>
      </c>
      <c r="G400" s="46"/>
      <c r="H400" s="51">
        <f>H401</f>
        <v>3341.3</v>
      </c>
      <c r="I400" s="51">
        <f>I401</f>
        <v>0</v>
      </c>
      <c r="J400" s="51">
        <f t="shared" si="54"/>
        <v>3341.3</v>
      </c>
      <c r="K400" s="51">
        <f>K401</f>
        <v>3341.3</v>
      </c>
      <c r="L400" s="51">
        <f>L401</f>
        <v>0</v>
      </c>
      <c r="M400" s="100">
        <f t="shared" si="55"/>
        <v>3341.3</v>
      </c>
    </row>
    <row r="401" spans="2:13" ht="15">
      <c r="B401" s="72" t="s">
        <v>120</v>
      </c>
      <c r="C401" s="47" t="s">
        <v>77</v>
      </c>
      <c r="D401" s="47" t="s">
        <v>72</v>
      </c>
      <c r="E401" s="47" t="s">
        <v>29</v>
      </c>
      <c r="F401" s="47" t="s">
        <v>144</v>
      </c>
      <c r="G401" s="47" t="s">
        <v>105</v>
      </c>
      <c r="H401" s="53">
        <f>'[1]вед.прил.10'!H146</f>
        <v>3341.3</v>
      </c>
      <c r="I401" s="53">
        <f>'[1]вед.прил.10'!I146</f>
        <v>0</v>
      </c>
      <c r="J401" s="53">
        <f t="shared" si="54"/>
        <v>3341.3</v>
      </c>
      <c r="K401" s="53">
        <f>'[1]вед.прил.10'!K146</f>
        <v>3341.3</v>
      </c>
      <c r="L401" s="53">
        <f>'[1]вед.прил.10'!L146</f>
        <v>0</v>
      </c>
      <c r="M401" s="101">
        <f t="shared" si="55"/>
        <v>3341.3</v>
      </c>
    </row>
    <row r="402" spans="2:13" ht="30">
      <c r="B402" s="70" t="s">
        <v>134</v>
      </c>
      <c r="C402" s="46" t="s">
        <v>77</v>
      </c>
      <c r="D402" s="46" t="s">
        <v>72</v>
      </c>
      <c r="E402" s="46" t="s">
        <v>29</v>
      </c>
      <c r="F402" s="46" t="s">
        <v>135</v>
      </c>
      <c r="G402" s="46"/>
      <c r="H402" s="51">
        <f>H403</f>
        <v>257.8</v>
      </c>
      <c r="I402" s="51">
        <f>I403</f>
        <v>0</v>
      </c>
      <c r="J402" s="51">
        <f t="shared" si="54"/>
        <v>257.8</v>
      </c>
      <c r="K402" s="51">
        <f>K403</f>
        <v>257.8</v>
      </c>
      <c r="L402" s="51">
        <f>L403</f>
        <v>0</v>
      </c>
      <c r="M402" s="100">
        <f t="shared" si="55"/>
        <v>257.8</v>
      </c>
    </row>
    <row r="403" spans="2:13" ht="30">
      <c r="B403" s="71" t="s">
        <v>138</v>
      </c>
      <c r="C403" s="46" t="s">
        <v>77</v>
      </c>
      <c r="D403" s="46" t="s">
        <v>72</v>
      </c>
      <c r="E403" s="46" t="s">
        <v>29</v>
      </c>
      <c r="F403" s="46" t="s">
        <v>137</v>
      </c>
      <c r="G403" s="46"/>
      <c r="H403" s="51">
        <f>H404</f>
        <v>257.8</v>
      </c>
      <c r="I403" s="51">
        <f>I404</f>
        <v>0</v>
      </c>
      <c r="J403" s="51">
        <f t="shared" si="54"/>
        <v>257.8</v>
      </c>
      <c r="K403" s="51">
        <f>K404</f>
        <v>257.8</v>
      </c>
      <c r="L403" s="51">
        <f>L404</f>
        <v>0</v>
      </c>
      <c r="M403" s="100">
        <f t="shared" si="55"/>
        <v>257.8</v>
      </c>
    </row>
    <row r="404" spans="2:13" ht="15">
      <c r="B404" s="72" t="s">
        <v>120</v>
      </c>
      <c r="C404" s="47" t="s">
        <v>77</v>
      </c>
      <c r="D404" s="47" t="s">
        <v>72</v>
      </c>
      <c r="E404" s="47" t="s">
        <v>29</v>
      </c>
      <c r="F404" s="47" t="s">
        <v>137</v>
      </c>
      <c r="G404" s="47" t="s">
        <v>105</v>
      </c>
      <c r="H404" s="53">
        <f>'[1]вед.прил.10'!H149</f>
        <v>257.8</v>
      </c>
      <c r="I404" s="53">
        <f>'[1]вед.прил.10'!I149</f>
        <v>0</v>
      </c>
      <c r="J404" s="53">
        <f t="shared" si="54"/>
        <v>257.8</v>
      </c>
      <c r="K404" s="53">
        <f>'[1]вед.прил.10'!K149</f>
        <v>257.8</v>
      </c>
      <c r="L404" s="53">
        <f>'[1]вед.прил.10'!L149</f>
        <v>0</v>
      </c>
      <c r="M404" s="101">
        <f t="shared" si="55"/>
        <v>257.8</v>
      </c>
    </row>
    <row r="405" spans="2:13" ht="15">
      <c r="B405" s="71" t="s">
        <v>147</v>
      </c>
      <c r="C405" s="46" t="s">
        <v>77</v>
      </c>
      <c r="D405" s="46" t="s">
        <v>72</v>
      </c>
      <c r="E405" s="46" t="s">
        <v>29</v>
      </c>
      <c r="F405" s="46" t="s">
        <v>146</v>
      </c>
      <c r="G405" s="46"/>
      <c r="H405" s="51">
        <f>H406</f>
        <v>20</v>
      </c>
      <c r="I405" s="51">
        <f>I406</f>
        <v>0</v>
      </c>
      <c r="J405" s="51">
        <f t="shared" si="54"/>
        <v>20</v>
      </c>
      <c r="K405" s="51">
        <f>K406</f>
        <v>20</v>
      </c>
      <c r="L405" s="51">
        <f>L406</f>
        <v>0</v>
      </c>
      <c r="M405" s="100">
        <f t="shared" si="55"/>
        <v>20</v>
      </c>
    </row>
    <row r="406" spans="2:13" ht="15">
      <c r="B406" s="71" t="s">
        <v>149</v>
      </c>
      <c r="C406" s="46" t="s">
        <v>77</v>
      </c>
      <c r="D406" s="46" t="s">
        <v>72</v>
      </c>
      <c r="E406" s="46" t="s">
        <v>29</v>
      </c>
      <c r="F406" s="46" t="s">
        <v>148</v>
      </c>
      <c r="G406" s="46"/>
      <c r="H406" s="51">
        <f>H407</f>
        <v>20</v>
      </c>
      <c r="I406" s="51">
        <f>I407</f>
        <v>0</v>
      </c>
      <c r="J406" s="51">
        <f t="shared" si="54"/>
        <v>20</v>
      </c>
      <c r="K406" s="51">
        <f>K407</f>
        <v>20</v>
      </c>
      <c r="L406" s="51">
        <f>L407</f>
        <v>0</v>
      </c>
      <c r="M406" s="100">
        <f t="shared" si="55"/>
        <v>20</v>
      </c>
    </row>
    <row r="407" spans="2:13" ht="15">
      <c r="B407" s="72" t="s">
        <v>120</v>
      </c>
      <c r="C407" s="47" t="s">
        <v>77</v>
      </c>
      <c r="D407" s="47" t="s">
        <v>72</v>
      </c>
      <c r="E407" s="47" t="s">
        <v>29</v>
      </c>
      <c r="F407" s="47" t="s">
        <v>148</v>
      </c>
      <c r="G407" s="47" t="s">
        <v>105</v>
      </c>
      <c r="H407" s="53">
        <f>'[1]вед.прил.10'!H152</f>
        <v>20</v>
      </c>
      <c r="I407" s="53">
        <f>'[1]вед.прил.10'!I152</f>
        <v>0</v>
      </c>
      <c r="J407" s="53">
        <f t="shared" si="54"/>
        <v>20</v>
      </c>
      <c r="K407" s="53">
        <f>'[1]вед.прил.10'!K152</f>
        <v>20</v>
      </c>
      <c r="L407" s="53">
        <f>'[1]вед.прил.10'!L152</f>
        <v>0</v>
      </c>
      <c r="M407" s="101">
        <f t="shared" si="55"/>
        <v>20</v>
      </c>
    </row>
    <row r="408" spans="2:13" ht="60">
      <c r="B408" s="71" t="s">
        <v>178</v>
      </c>
      <c r="C408" s="46" t="s">
        <v>77</v>
      </c>
      <c r="D408" s="46" t="s">
        <v>72</v>
      </c>
      <c r="E408" s="46" t="s">
        <v>24</v>
      </c>
      <c r="F408" s="46"/>
      <c r="G408" s="46"/>
      <c r="H408" s="51">
        <f aca="true" t="shared" si="59" ref="H408:L412">H409</f>
        <v>2500</v>
      </c>
      <c r="I408" s="51">
        <f t="shared" si="59"/>
        <v>0</v>
      </c>
      <c r="J408" s="51">
        <f t="shared" si="54"/>
        <v>2500</v>
      </c>
      <c r="K408" s="51">
        <f t="shared" si="59"/>
        <v>2500</v>
      </c>
      <c r="L408" s="51">
        <f t="shared" si="59"/>
        <v>0</v>
      </c>
      <c r="M408" s="100">
        <f t="shared" si="55"/>
        <v>2500</v>
      </c>
    </row>
    <row r="409" spans="2:13" ht="45">
      <c r="B409" s="71" t="s">
        <v>511</v>
      </c>
      <c r="C409" s="46" t="s">
        <v>77</v>
      </c>
      <c r="D409" s="46" t="s">
        <v>72</v>
      </c>
      <c r="E409" s="46" t="s">
        <v>25</v>
      </c>
      <c r="F409" s="46"/>
      <c r="G409" s="46"/>
      <c r="H409" s="51">
        <f t="shared" si="59"/>
        <v>2500</v>
      </c>
      <c r="I409" s="51">
        <f t="shared" si="59"/>
        <v>0</v>
      </c>
      <c r="J409" s="51">
        <f t="shared" si="54"/>
        <v>2500</v>
      </c>
      <c r="K409" s="51">
        <f t="shared" si="59"/>
        <v>2500</v>
      </c>
      <c r="L409" s="51">
        <f t="shared" si="59"/>
        <v>0</v>
      </c>
      <c r="M409" s="100">
        <f t="shared" si="55"/>
        <v>2500</v>
      </c>
    </row>
    <row r="410" spans="2:13" ht="15">
      <c r="B410" s="71" t="s">
        <v>301</v>
      </c>
      <c r="C410" s="46" t="s">
        <v>77</v>
      </c>
      <c r="D410" s="46" t="s">
        <v>72</v>
      </c>
      <c r="E410" s="46" t="s">
        <v>26</v>
      </c>
      <c r="F410" s="46"/>
      <c r="G410" s="46"/>
      <c r="H410" s="51">
        <f t="shared" si="59"/>
        <v>2500</v>
      </c>
      <c r="I410" s="51">
        <f t="shared" si="59"/>
        <v>0</v>
      </c>
      <c r="J410" s="51">
        <f t="shared" si="54"/>
        <v>2500</v>
      </c>
      <c r="K410" s="51">
        <f t="shared" si="59"/>
        <v>2500</v>
      </c>
      <c r="L410" s="51">
        <f t="shared" si="59"/>
        <v>0</v>
      </c>
      <c r="M410" s="100">
        <f t="shared" si="55"/>
        <v>2500</v>
      </c>
    </row>
    <row r="411" spans="2:13" ht="30">
      <c r="B411" s="70" t="s">
        <v>134</v>
      </c>
      <c r="C411" s="46" t="s">
        <v>77</v>
      </c>
      <c r="D411" s="46" t="s">
        <v>72</v>
      </c>
      <c r="E411" s="46" t="s">
        <v>26</v>
      </c>
      <c r="F411" s="46" t="s">
        <v>135</v>
      </c>
      <c r="G411" s="46"/>
      <c r="H411" s="51">
        <f t="shared" si="59"/>
        <v>2500</v>
      </c>
      <c r="I411" s="51">
        <f t="shared" si="59"/>
        <v>0</v>
      </c>
      <c r="J411" s="51">
        <f t="shared" si="54"/>
        <v>2500</v>
      </c>
      <c r="K411" s="51">
        <f t="shared" si="59"/>
        <v>2500</v>
      </c>
      <c r="L411" s="51">
        <f t="shared" si="59"/>
        <v>0</v>
      </c>
      <c r="M411" s="100">
        <f t="shared" si="55"/>
        <v>2500</v>
      </c>
    </row>
    <row r="412" spans="2:13" ht="30">
      <c r="B412" s="71" t="s">
        <v>138</v>
      </c>
      <c r="C412" s="46" t="s">
        <v>77</v>
      </c>
      <c r="D412" s="46" t="s">
        <v>72</v>
      </c>
      <c r="E412" s="46" t="s">
        <v>26</v>
      </c>
      <c r="F412" s="46" t="s">
        <v>137</v>
      </c>
      <c r="G412" s="46"/>
      <c r="H412" s="51">
        <f t="shared" si="59"/>
        <v>2500</v>
      </c>
      <c r="I412" s="51">
        <f t="shared" si="59"/>
        <v>0</v>
      </c>
      <c r="J412" s="51">
        <f aca="true" t="shared" si="60" ref="J412:J475">H412+I412</f>
        <v>2500</v>
      </c>
      <c r="K412" s="51">
        <f t="shared" si="59"/>
        <v>2500</v>
      </c>
      <c r="L412" s="51">
        <f t="shared" si="59"/>
        <v>0</v>
      </c>
      <c r="M412" s="100">
        <f aca="true" t="shared" si="61" ref="M412:M475">K412+L412</f>
        <v>2500</v>
      </c>
    </row>
    <row r="413" spans="2:13" ht="15">
      <c r="B413" s="72" t="s">
        <v>120</v>
      </c>
      <c r="C413" s="47" t="s">
        <v>77</v>
      </c>
      <c r="D413" s="47" t="s">
        <v>72</v>
      </c>
      <c r="E413" s="47" t="s">
        <v>26</v>
      </c>
      <c r="F413" s="47" t="s">
        <v>137</v>
      </c>
      <c r="G413" s="47" t="s">
        <v>105</v>
      </c>
      <c r="H413" s="53">
        <f>'[1]вед.прил.10'!H158</f>
        <v>2500</v>
      </c>
      <c r="I413" s="53">
        <f>'[1]вед.прил.10'!I158</f>
        <v>0</v>
      </c>
      <c r="J413" s="53">
        <f t="shared" si="60"/>
        <v>2500</v>
      </c>
      <c r="K413" s="53">
        <f>'[1]вед.прил.10'!K158</f>
        <v>2500</v>
      </c>
      <c r="L413" s="53">
        <f>'[1]вед.прил.10'!L158</f>
        <v>0</v>
      </c>
      <c r="M413" s="101">
        <f t="shared" si="61"/>
        <v>2500</v>
      </c>
    </row>
    <row r="414" spans="2:13" ht="15">
      <c r="B414" s="73" t="s">
        <v>116</v>
      </c>
      <c r="C414" s="48" t="s">
        <v>74</v>
      </c>
      <c r="D414" s="46"/>
      <c r="E414" s="46"/>
      <c r="F414" s="46"/>
      <c r="G414" s="46"/>
      <c r="H414" s="50">
        <f>H417+H465</f>
        <v>26423</v>
      </c>
      <c r="I414" s="50">
        <f>I417+I465</f>
        <v>396</v>
      </c>
      <c r="J414" s="50">
        <f t="shared" si="60"/>
        <v>26819</v>
      </c>
      <c r="K414" s="50">
        <f>K417+K465</f>
        <v>26393</v>
      </c>
      <c r="L414" s="50">
        <f>L417+L465</f>
        <v>0</v>
      </c>
      <c r="M414" s="99">
        <f t="shared" si="61"/>
        <v>26393</v>
      </c>
    </row>
    <row r="415" spans="2:13" ht="15">
      <c r="B415" s="91" t="s">
        <v>120</v>
      </c>
      <c r="C415" s="48" t="s">
        <v>74</v>
      </c>
      <c r="D415" s="46"/>
      <c r="E415" s="46"/>
      <c r="F415" s="46"/>
      <c r="G415" s="46" t="s">
        <v>105</v>
      </c>
      <c r="H415" s="50">
        <f>H424+H429+H434+H440+H446+H452+H455+H458+H464+H470+H473+H476+H480+H483+H486</f>
        <v>26423</v>
      </c>
      <c r="I415" s="50">
        <f>I424+I429+I434+I440+I446+I452+I455+I458+I464+I470+I473+I476+I480+I483+I486</f>
        <v>396</v>
      </c>
      <c r="J415" s="50">
        <f t="shared" si="60"/>
        <v>26819</v>
      </c>
      <c r="K415" s="50">
        <f>K424+K429+K434+K440+K446+K452+K455+K458+K464+K470+K473+K476+K480+K483+K486</f>
        <v>26393</v>
      </c>
      <c r="L415" s="50">
        <f>L424+L429+L434+L440+L446+L452+L455+L458+L464+L470+L473+L476+L480+L483+L486</f>
        <v>0</v>
      </c>
      <c r="M415" s="99">
        <f t="shared" si="61"/>
        <v>26393</v>
      </c>
    </row>
    <row r="416" spans="2:13" ht="15">
      <c r="B416" s="91" t="s">
        <v>121</v>
      </c>
      <c r="C416" s="48" t="s">
        <v>74</v>
      </c>
      <c r="D416" s="46"/>
      <c r="E416" s="46"/>
      <c r="F416" s="46"/>
      <c r="G416" s="46" t="s">
        <v>106</v>
      </c>
      <c r="H416" s="50">
        <v>0</v>
      </c>
      <c r="I416" s="50">
        <v>0</v>
      </c>
      <c r="J416" s="50">
        <f t="shared" si="60"/>
        <v>0</v>
      </c>
      <c r="K416" s="50">
        <v>0</v>
      </c>
      <c r="L416" s="50">
        <v>0</v>
      </c>
      <c r="M416" s="99">
        <f t="shared" si="61"/>
        <v>0</v>
      </c>
    </row>
    <row r="417" spans="2:13" ht="14.25">
      <c r="B417" s="73" t="s">
        <v>66</v>
      </c>
      <c r="C417" s="48" t="s">
        <v>74</v>
      </c>
      <c r="D417" s="48" t="s">
        <v>70</v>
      </c>
      <c r="E417" s="48"/>
      <c r="F417" s="48"/>
      <c r="G417" s="48"/>
      <c r="H417" s="50">
        <f>H418</f>
        <v>19590.8</v>
      </c>
      <c r="I417" s="50">
        <f>I418</f>
        <v>396</v>
      </c>
      <c r="J417" s="50">
        <f t="shared" si="60"/>
        <v>19986.8</v>
      </c>
      <c r="K417" s="50">
        <f>K418</f>
        <v>19560.8</v>
      </c>
      <c r="L417" s="50">
        <f>L418</f>
        <v>0</v>
      </c>
      <c r="M417" s="99">
        <f t="shared" si="61"/>
        <v>19560.8</v>
      </c>
    </row>
    <row r="418" spans="2:13" ht="45">
      <c r="B418" s="71" t="s">
        <v>195</v>
      </c>
      <c r="C418" s="46" t="s">
        <v>74</v>
      </c>
      <c r="D418" s="46" t="s">
        <v>70</v>
      </c>
      <c r="E418" s="46" t="s">
        <v>322</v>
      </c>
      <c r="F418" s="46"/>
      <c r="G418" s="46"/>
      <c r="H418" s="51">
        <f>H419+H435+H441+H447+H459</f>
        <v>19590.8</v>
      </c>
      <c r="I418" s="51">
        <f>I419+I435+I441+I447+I459</f>
        <v>396</v>
      </c>
      <c r="J418" s="51">
        <f t="shared" si="60"/>
        <v>19986.8</v>
      </c>
      <c r="K418" s="51">
        <f>K419+K435+K441+K447+K459</f>
        <v>19560.8</v>
      </c>
      <c r="L418" s="51">
        <f>L419+L435+L441+L447+L459</f>
        <v>0</v>
      </c>
      <c r="M418" s="100">
        <f t="shared" si="61"/>
        <v>19560.8</v>
      </c>
    </row>
    <row r="419" spans="2:13" ht="45">
      <c r="B419" s="71" t="s">
        <v>211</v>
      </c>
      <c r="C419" s="46" t="s">
        <v>74</v>
      </c>
      <c r="D419" s="46" t="s">
        <v>70</v>
      </c>
      <c r="E419" s="46" t="s">
        <v>323</v>
      </c>
      <c r="F419" s="46"/>
      <c r="G419" s="46"/>
      <c r="H419" s="51">
        <f>H420+H425+H430</f>
        <v>30</v>
      </c>
      <c r="I419" s="51">
        <f>I420+I425+I430</f>
        <v>0</v>
      </c>
      <c r="J419" s="51">
        <f t="shared" si="60"/>
        <v>30</v>
      </c>
      <c r="K419" s="51">
        <f>K420+K425+K430</f>
        <v>0</v>
      </c>
      <c r="L419" s="51">
        <f>L420+L425+L430</f>
        <v>0</v>
      </c>
      <c r="M419" s="100">
        <f t="shared" si="61"/>
        <v>0</v>
      </c>
    </row>
    <row r="420" spans="2:13" ht="30">
      <c r="B420" s="71" t="s">
        <v>214</v>
      </c>
      <c r="C420" s="46" t="s">
        <v>74</v>
      </c>
      <c r="D420" s="46" t="s">
        <v>70</v>
      </c>
      <c r="E420" s="112" t="s">
        <v>212</v>
      </c>
      <c r="F420" s="46"/>
      <c r="G420" s="46"/>
      <c r="H420" s="51">
        <f aca="true" t="shared" si="62" ref="H420:L423">H421</f>
        <v>10</v>
      </c>
      <c r="I420" s="51">
        <f t="shared" si="62"/>
        <v>0</v>
      </c>
      <c r="J420" s="51">
        <f t="shared" si="60"/>
        <v>10</v>
      </c>
      <c r="K420" s="51">
        <f t="shared" si="62"/>
        <v>0</v>
      </c>
      <c r="L420" s="51">
        <f t="shared" si="62"/>
        <v>0</v>
      </c>
      <c r="M420" s="100">
        <f t="shared" si="61"/>
        <v>0</v>
      </c>
    </row>
    <row r="421" spans="2:13" ht="15">
      <c r="B421" s="71" t="s">
        <v>301</v>
      </c>
      <c r="C421" s="46" t="s">
        <v>74</v>
      </c>
      <c r="D421" s="46" t="s">
        <v>70</v>
      </c>
      <c r="E421" s="116" t="s">
        <v>213</v>
      </c>
      <c r="F421" s="46"/>
      <c r="G421" s="46"/>
      <c r="H421" s="51">
        <f t="shared" si="62"/>
        <v>10</v>
      </c>
      <c r="I421" s="51">
        <f t="shared" si="62"/>
        <v>0</v>
      </c>
      <c r="J421" s="51">
        <f t="shared" si="60"/>
        <v>10</v>
      </c>
      <c r="K421" s="51">
        <f t="shared" si="62"/>
        <v>0</v>
      </c>
      <c r="L421" s="51">
        <f t="shared" si="62"/>
        <v>0</v>
      </c>
      <c r="M421" s="100">
        <f t="shared" si="61"/>
        <v>0</v>
      </c>
    </row>
    <row r="422" spans="2:13" ht="45">
      <c r="B422" s="70" t="s">
        <v>141</v>
      </c>
      <c r="C422" s="46" t="s">
        <v>74</v>
      </c>
      <c r="D422" s="46" t="s">
        <v>70</v>
      </c>
      <c r="E422" s="46" t="s">
        <v>213</v>
      </c>
      <c r="F422" s="46" t="s">
        <v>140</v>
      </c>
      <c r="G422" s="46"/>
      <c r="H422" s="51">
        <f t="shared" si="62"/>
        <v>10</v>
      </c>
      <c r="I422" s="51">
        <f t="shared" si="62"/>
        <v>0</v>
      </c>
      <c r="J422" s="51">
        <f t="shared" si="60"/>
        <v>10</v>
      </c>
      <c r="K422" s="51">
        <f t="shared" si="62"/>
        <v>0</v>
      </c>
      <c r="L422" s="51">
        <f t="shared" si="62"/>
        <v>0</v>
      </c>
      <c r="M422" s="100">
        <f t="shared" si="61"/>
        <v>0</v>
      </c>
    </row>
    <row r="423" spans="2:13" ht="15">
      <c r="B423" s="70" t="s">
        <v>143</v>
      </c>
      <c r="C423" s="46" t="s">
        <v>74</v>
      </c>
      <c r="D423" s="46" t="s">
        <v>70</v>
      </c>
      <c r="E423" s="46" t="s">
        <v>213</v>
      </c>
      <c r="F423" s="46" t="s">
        <v>142</v>
      </c>
      <c r="G423" s="46"/>
      <c r="H423" s="51">
        <f t="shared" si="62"/>
        <v>10</v>
      </c>
      <c r="I423" s="51">
        <f t="shared" si="62"/>
        <v>0</v>
      </c>
      <c r="J423" s="51">
        <f t="shared" si="60"/>
        <v>10</v>
      </c>
      <c r="K423" s="51">
        <f t="shared" si="62"/>
        <v>0</v>
      </c>
      <c r="L423" s="51">
        <f t="shared" si="62"/>
        <v>0</v>
      </c>
      <c r="M423" s="100">
        <f t="shared" si="61"/>
        <v>0</v>
      </c>
    </row>
    <row r="424" spans="2:13" ht="15">
      <c r="B424" s="74" t="s">
        <v>120</v>
      </c>
      <c r="C424" s="47" t="s">
        <v>74</v>
      </c>
      <c r="D424" s="47" t="s">
        <v>70</v>
      </c>
      <c r="E424" s="47" t="s">
        <v>213</v>
      </c>
      <c r="F424" s="47" t="s">
        <v>142</v>
      </c>
      <c r="G424" s="47" t="s">
        <v>105</v>
      </c>
      <c r="H424" s="53">
        <f>'[1]вед.прил.10'!H564</f>
        <v>10</v>
      </c>
      <c r="I424" s="53">
        <f>'[1]вед.прил.10'!I564</f>
        <v>0</v>
      </c>
      <c r="J424" s="53">
        <f t="shared" si="60"/>
        <v>10</v>
      </c>
      <c r="K424" s="53">
        <f>'[1]вед.прил.10'!K564</f>
        <v>0</v>
      </c>
      <c r="L424" s="53">
        <f>'[1]вед.прил.10'!L564</f>
        <v>0</v>
      </c>
      <c r="M424" s="101">
        <f t="shared" si="61"/>
        <v>0</v>
      </c>
    </row>
    <row r="425" spans="2:13" ht="45">
      <c r="B425" s="114" t="s">
        <v>377</v>
      </c>
      <c r="C425" s="46" t="s">
        <v>74</v>
      </c>
      <c r="D425" s="46" t="s">
        <v>70</v>
      </c>
      <c r="E425" s="112" t="s">
        <v>378</v>
      </c>
      <c r="F425" s="46"/>
      <c r="G425" s="46"/>
      <c r="H425" s="51">
        <f aca="true" t="shared" si="63" ref="H425:L428">H426</f>
        <v>10</v>
      </c>
      <c r="I425" s="51">
        <f t="shared" si="63"/>
        <v>0</v>
      </c>
      <c r="J425" s="51">
        <f t="shared" si="60"/>
        <v>10</v>
      </c>
      <c r="K425" s="51">
        <f t="shared" si="63"/>
        <v>0</v>
      </c>
      <c r="L425" s="51">
        <f t="shared" si="63"/>
        <v>0</v>
      </c>
      <c r="M425" s="100">
        <f t="shared" si="61"/>
        <v>0</v>
      </c>
    </row>
    <row r="426" spans="2:13" ht="15">
      <c r="B426" s="114" t="s">
        <v>301</v>
      </c>
      <c r="C426" s="46" t="s">
        <v>74</v>
      </c>
      <c r="D426" s="46" t="s">
        <v>70</v>
      </c>
      <c r="E426" s="116" t="s">
        <v>379</v>
      </c>
      <c r="F426" s="46"/>
      <c r="G426" s="46"/>
      <c r="H426" s="51">
        <f t="shared" si="63"/>
        <v>10</v>
      </c>
      <c r="I426" s="51">
        <f t="shared" si="63"/>
        <v>0</v>
      </c>
      <c r="J426" s="51">
        <f t="shared" si="60"/>
        <v>10</v>
      </c>
      <c r="K426" s="51">
        <f t="shared" si="63"/>
        <v>0</v>
      </c>
      <c r="L426" s="51">
        <f t="shared" si="63"/>
        <v>0</v>
      </c>
      <c r="M426" s="100">
        <f t="shared" si="61"/>
        <v>0</v>
      </c>
    </row>
    <row r="427" spans="2:13" ht="30">
      <c r="B427" s="70" t="s">
        <v>134</v>
      </c>
      <c r="C427" s="46" t="s">
        <v>74</v>
      </c>
      <c r="D427" s="46" t="s">
        <v>70</v>
      </c>
      <c r="E427" s="116" t="s">
        <v>379</v>
      </c>
      <c r="F427" s="46" t="s">
        <v>135</v>
      </c>
      <c r="G427" s="46"/>
      <c r="H427" s="51">
        <f t="shared" si="63"/>
        <v>10</v>
      </c>
      <c r="I427" s="51">
        <f t="shared" si="63"/>
        <v>0</v>
      </c>
      <c r="J427" s="51">
        <f t="shared" si="60"/>
        <v>10</v>
      </c>
      <c r="K427" s="51">
        <f t="shared" si="63"/>
        <v>0</v>
      </c>
      <c r="L427" s="51">
        <f t="shared" si="63"/>
        <v>0</v>
      </c>
      <c r="M427" s="100">
        <f t="shared" si="61"/>
        <v>0</v>
      </c>
    </row>
    <row r="428" spans="2:13" ht="30">
      <c r="B428" s="71" t="s">
        <v>138</v>
      </c>
      <c r="C428" s="46" t="s">
        <v>74</v>
      </c>
      <c r="D428" s="46" t="s">
        <v>70</v>
      </c>
      <c r="E428" s="116" t="s">
        <v>379</v>
      </c>
      <c r="F428" s="46" t="s">
        <v>137</v>
      </c>
      <c r="G428" s="46"/>
      <c r="H428" s="51">
        <f t="shared" si="63"/>
        <v>10</v>
      </c>
      <c r="I428" s="51">
        <f t="shared" si="63"/>
        <v>0</v>
      </c>
      <c r="J428" s="51">
        <f t="shared" si="60"/>
        <v>10</v>
      </c>
      <c r="K428" s="51">
        <f t="shared" si="63"/>
        <v>0</v>
      </c>
      <c r="L428" s="51">
        <f t="shared" si="63"/>
        <v>0</v>
      </c>
      <c r="M428" s="100">
        <f t="shared" si="61"/>
        <v>0</v>
      </c>
    </row>
    <row r="429" spans="2:13" ht="15">
      <c r="B429" s="72" t="s">
        <v>120</v>
      </c>
      <c r="C429" s="47" t="s">
        <v>74</v>
      </c>
      <c r="D429" s="47" t="s">
        <v>70</v>
      </c>
      <c r="E429" s="160" t="s">
        <v>379</v>
      </c>
      <c r="F429" s="47" t="s">
        <v>137</v>
      </c>
      <c r="G429" s="47" t="s">
        <v>105</v>
      </c>
      <c r="H429" s="53">
        <f>'[1]вед.прил.10'!H569</f>
        <v>10</v>
      </c>
      <c r="I429" s="53">
        <f>'[1]вед.прил.10'!I569</f>
        <v>0</v>
      </c>
      <c r="J429" s="53">
        <f t="shared" si="60"/>
        <v>10</v>
      </c>
      <c r="K429" s="53">
        <f>'[1]вед.прил.10'!K569</f>
        <v>0</v>
      </c>
      <c r="L429" s="53">
        <f>'[1]вед.прил.10'!L569</f>
        <v>0</v>
      </c>
      <c r="M429" s="101">
        <f t="shared" si="61"/>
        <v>0</v>
      </c>
    </row>
    <row r="430" spans="2:13" ht="45">
      <c r="B430" s="78" t="s">
        <v>215</v>
      </c>
      <c r="C430" s="46" t="s">
        <v>74</v>
      </c>
      <c r="D430" s="46" t="s">
        <v>70</v>
      </c>
      <c r="E430" s="112" t="s">
        <v>216</v>
      </c>
      <c r="F430" s="46"/>
      <c r="G430" s="46"/>
      <c r="H430" s="51">
        <f aca="true" t="shared" si="64" ref="H430:L433">H431</f>
        <v>10</v>
      </c>
      <c r="I430" s="51">
        <f t="shared" si="64"/>
        <v>0</v>
      </c>
      <c r="J430" s="51">
        <f t="shared" si="60"/>
        <v>10</v>
      </c>
      <c r="K430" s="51">
        <f t="shared" si="64"/>
        <v>0</v>
      </c>
      <c r="L430" s="51">
        <f t="shared" si="64"/>
        <v>0</v>
      </c>
      <c r="M430" s="100">
        <f t="shared" si="61"/>
        <v>0</v>
      </c>
    </row>
    <row r="431" spans="2:13" ht="15">
      <c r="B431" s="114" t="s">
        <v>301</v>
      </c>
      <c r="C431" s="46" t="s">
        <v>74</v>
      </c>
      <c r="D431" s="46" t="s">
        <v>70</v>
      </c>
      <c r="E431" s="116" t="s">
        <v>217</v>
      </c>
      <c r="F431" s="46"/>
      <c r="G431" s="46"/>
      <c r="H431" s="51">
        <f t="shared" si="64"/>
        <v>10</v>
      </c>
      <c r="I431" s="51">
        <f t="shared" si="64"/>
        <v>0</v>
      </c>
      <c r="J431" s="51">
        <f t="shared" si="60"/>
        <v>10</v>
      </c>
      <c r="K431" s="51">
        <f t="shared" si="64"/>
        <v>0</v>
      </c>
      <c r="L431" s="51">
        <f t="shared" si="64"/>
        <v>0</v>
      </c>
      <c r="M431" s="100">
        <f t="shared" si="61"/>
        <v>0</v>
      </c>
    </row>
    <row r="432" spans="2:13" ht="30">
      <c r="B432" s="70" t="s">
        <v>134</v>
      </c>
      <c r="C432" s="46" t="s">
        <v>74</v>
      </c>
      <c r="D432" s="46" t="s">
        <v>70</v>
      </c>
      <c r="E432" s="116" t="s">
        <v>217</v>
      </c>
      <c r="F432" s="46" t="s">
        <v>135</v>
      </c>
      <c r="G432" s="46"/>
      <c r="H432" s="51">
        <f t="shared" si="64"/>
        <v>10</v>
      </c>
      <c r="I432" s="51">
        <f t="shared" si="64"/>
        <v>0</v>
      </c>
      <c r="J432" s="51">
        <f t="shared" si="60"/>
        <v>10</v>
      </c>
      <c r="K432" s="51">
        <f t="shared" si="64"/>
        <v>0</v>
      </c>
      <c r="L432" s="51">
        <f t="shared" si="64"/>
        <v>0</v>
      </c>
      <c r="M432" s="100">
        <f t="shared" si="61"/>
        <v>0</v>
      </c>
    </row>
    <row r="433" spans="2:13" ht="30">
      <c r="B433" s="71" t="s">
        <v>138</v>
      </c>
      <c r="C433" s="46" t="s">
        <v>74</v>
      </c>
      <c r="D433" s="46" t="s">
        <v>70</v>
      </c>
      <c r="E433" s="116" t="s">
        <v>217</v>
      </c>
      <c r="F433" s="46" t="s">
        <v>137</v>
      </c>
      <c r="G433" s="46"/>
      <c r="H433" s="51">
        <f t="shared" si="64"/>
        <v>10</v>
      </c>
      <c r="I433" s="51">
        <f t="shared" si="64"/>
        <v>0</v>
      </c>
      <c r="J433" s="51">
        <f t="shared" si="60"/>
        <v>10</v>
      </c>
      <c r="K433" s="51">
        <f t="shared" si="64"/>
        <v>0</v>
      </c>
      <c r="L433" s="51">
        <f t="shared" si="64"/>
        <v>0</v>
      </c>
      <c r="M433" s="100">
        <f t="shared" si="61"/>
        <v>0</v>
      </c>
    </row>
    <row r="434" spans="2:13" ht="15">
      <c r="B434" s="72" t="s">
        <v>120</v>
      </c>
      <c r="C434" s="47" t="s">
        <v>74</v>
      </c>
      <c r="D434" s="47" t="s">
        <v>70</v>
      </c>
      <c r="E434" s="160" t="s">
        <v>217</v>
      </c>
      <c r="F434" s="47" t="s">
        <v>137</v>
      </c>
      <c r="G434" s="47" t="s">
        <v>105</v>
      </c>
      <c r="H434" s="53">
        <f>'[1]вед.прил.10'!H574</f>
        <v>10</v>
      </c>
      <c r="I434" s="53">
        <f>'[1]вед.прил.10'!I574</f>
        <v>0</v>
      </c>
      <c r="J434" s="53">
        <f t="shared" si="60"/>
        <v>10</v>
      </c>
      <c r="K434" s="53">
        <f>'[1]вед.прил.10'!K574</f>
        <v>0</v>
      </c>
      <c r="L434" s="53">
        <f>'[1]вед.прил.10'!L574</f>
        <v>0</v>
      </c>
      <c r="M434" s="101">
        <f t="shared" si="61"/>
        <v>0</v>
      </c>
    </row>
    <row r="435" spans="2:13" ht="45">
      <c r="B435" s="70" t="s">
        <v>44</v>
      </c>
      <c r="C435" s="46" t="s">
        <v>74</v>
      </c>
      <c r="D435" s="46" t="s">
        <v>70</v>
      </c>
      <c r="E435" s="46" t="s">
        <v>319</v>
      </c>
      <c r="F435" s="46"/>
      <c r="G435" s="46"/>
      <c r="H435" s="51">
        <f aca="true" t="shared" si="65" ref="H435:L439">H436</f>
        <v>13713.1</v>
      </c>
      <c r="I435" s="51">
        <f t="shared" si="65"/>
        <v>0</v>
      </c>
      <c r="J435" s="51">
        <f t="shared" si="60"/>
        <v>13713.1</v>
      </c>
      <c r="K435" s="51">
        <f t="shared" si="65"/>
        <v>13713.1</v>
      </c>
      <c r="L435" s="51">
        <f t="shared" si="65"/>
        <v>0</v>
      </c>
      <c r="M435" s="100">
        <f t="shared" si="61"/>
        <v>13713.1</v>
      </c>
    </row>
    <row r="436" spans="2:13" ht="75">
      <c r="B436" s="71" t="s">
        <v>318</v>
      </c>
      <c r="C436" s="46" t="s">
        <v>74</v>
      </c>
      <c r="D436" s="46" t="s">
        <v>70</v>
      </c>
      <c r="E436" s="46" t="s">
        <v>320</v>
      </c>
      <c r="F436" s="46"/>
      <c r="G436" s="46"/>
      <c r="H436" s="51">
        <f t="shared" si="65"/>
        <v>13713.1</v>
      </c>
      <c r="I436" s="51">
        <f t="shared" si="65"/>
        <v>0</v>
      </c>
      <c r="J436" s="51">
        <f t="shared" si="60"/>
        <v>13713.1</v>
      </c>
      <c r="K436" s="51">
        <f t="shared" si="65"/>
        <v>13713.1</v>
      </c>
      <c r="L436" s="51">
        <f t="shared" si="65"/>
        <v>0</v>
      </c>
      <c r="M436" s="100">
        <f t="shared" si="61"/>
        <v>13713.1</v>
      </c>
    </row>
    <row r="437" spans="2:13" ht="15">
      <c r="B437" s="71" t="s">
        <v>301</v>
      </c>
      <c r="C437" s="46" t="s">
        <v>74</v>
      </c>
      <c r="D437" s="46" t="s">
        <v>70</v>
      </c>
      <c r="E437" s="46" t="s">
        <v>321</v>
      </c>
      <c r="F437" s="46"/>
      <c r="G437" s="46"/>
      <c r="H437" s="51">
        <f t="shared" si="65"/>
        <v>13713.1</v>
      </c>
      <c r="I437" s="51">
        <f t="shared" si="65"/>
        <v>0</v>
      </c>
      <c r="J437" s="51">
        <f t="shared" si="60"/>
        <v>13713.1</v>
      </c>
      <c r="K437" s="51">
        <f t="shared" si="65"/>
        <v>13713.1</v>
      </c>
      <c r="L437" s="51">
        <f t="shared" si="65"/>
        <v>0</v>
      </c>
      <c r="M437" s="100">
        <f t="shared" si="61"/>
        <v>13713.1</v>
      </c>
    </row>
    <row r="438" spans="2:13" ht="45">
      <c r="B438" s="70" t="s">
        <v>141</v>
      </c>
      <c r="C438" s="46" t="s">
        <v>74</v>
      </c>
      <c r="D438" s="46" t="s">
        <v>70</v>
      </c>
      <c r="E438" s="46" t="s">
        <v>321</v>
      </c>
      <c r="F438" s="46" t="s">
        <v>140</v>
      </c>
      <c r="G438" s="46"/>
      <c r="H438" s="51">
        <f t="shared" si="65"/>
        <v>13713.1</v>
      </c>
      <c r="I438" s="51">
        <f t="shared" si="65"/>
        <v>0</v>
      </c>
      <c r="J438" s="51">
        <f t="shared" si="60"/>
        <v>13713.1</v>
      </c>
      <c r="K438" s="51">
        <f t="shared" si="65"/>
        <v>13713.1</v>
      </c>
      <c r="L438" s="51">
        <f t="shared" si="65"/>
        <v>0</v>
      </c>
      <c r="M438" s="100">
        <f t="shared" si="61"/>
        <v>13713.1</v>
      </c>
    </row>
    <row r="439" spans="2:13" ht="15">
      <c r="B439" s="70" t="s">
        <v>143</v>
      </c>
      <c r="C439" s="46" t="s">
        <v>74</v>
      </c>
      <c r="D439" s="46" t="s">
        <v>70</v>
      </c>
      <c r="E439" s="46" t="s">
        <v>321</v>
      </c>
      <c r="F439" s="46" t="s">
        <v>142</v>
      </c>
      <c r="G439" s="46"/>
      <c r="H439" s="51">
        <f t="shared" si="65"/>
        <v>13713.1</v>
      </c>
      <c r="I439" s="51">
        <f t="shared" si="65"/>
        <v>0</v>
      </c>
      <c r="J439" s="51">
        <f t="shared" si="60"/>
        <v>13713.1</v>
      </c>
      <c r="K439" s="51">
        <f t="shared" si="65"/>
        <v>13713.1</v>
      </c>
      <c r="L439" s="51">
        <f t="shared" si="65"/>
        <v>0</v>
      </c>
      <c r="M439" s="100">
        <f t="shared" si="61"/>
        <v>13713.1</v>
      </c>
    </row>
    <row r="440" spans="2:13" ht="15">
      <c r="B440" s="72" t="s">
        <v>120</v>
      </c>
      <c r="C440" s="47" t="s">
        <v>74</v>
      </c>
      <c r="D440" s="47" t="s">
        <v>70</v>
      </c>
      <c r="E440" s="47" t="s">
        <v>321</v>
      </c>
      <c r="F440" s="47" t="s">
        <v>142</v>
      </c>
      <c r="G440" s="47" t="s">
        <v>105</v>
      </c>
      <c r="H440" s="53">
        <f>'[1]вед.прил.10'!H580</f>
        <v>13713.1</v>
      </c>
      <c r="I440" s="53">
        <f>'[1]вед.прил.10'!I580</f>
        <v>0</v>
      </c>
      <c r="J440" s="53">
        <f t="shared" si="60"/>
        <v>13713.1</v>
      </c>
      <c r="K440" s="53">
        <f>'[1]вед.прил.10'!K580</f>
        <v>13713.1</v>
      </c>
      <c r="L440" s="53">
        <f>'[1]вед.прил.10'!L580</f>
        <v>0</v>
      </c>
      <c r="M440" s="101">
        <f t="shared" si="61"/>
        <v>13713.1</v>
      </c>
    </row>
    <row r="441" spans="2:13" ht="30">
      <c r="B441" s="71" t="s">
        <v>45</v>
      </c>
      <c r="C441" s="46" t="s">
        <v>74</v>
      </c>
      <c r="D441" s="46" t="s">
        <v>70</v>
      </c>
      <c r="E441" s="46" t="s">
        <v>314</v>
      </c>
      <c r="F441" s="46"/>
      <c r="G441" s="46"/>
      <c r="H441" s="51">
        <f aca="true" t="shared" si="66" ref="H441:L445">H442</f>
        <v>2474.1</v>
      </c>
      <c r="I441" s="51">
        <f t="shared" si="66"/>
        <v>396</v>
      </c>
      <c r="J441" s="51">
        <f t="shared" si="60"/>
        <v>2870.1</v>
      </c>
      <c r="K441" s="51">
        <f t="shared" si="66"/>
        <v>2474.1</v>
      </c>
      <c r="L441" s="51">
        <f t="shared" si="66"/>
        <v>0</v>
      </c>
      <c r="M441" s="100">
        <f t="shared" si="61"/>
        <v>2474.1</v>
      </c>
    </row>
    <row r="442" spans="2:13" ht="30">
      <c r="B442" s="71" t="s">
        <v>315</v>
      </c>
      <c r="C442" s="46" t="s">
        <v>74</v>
      </c>
      <c r="D442" s="46" t="s">
        <v>70</v>
      </c>
      <c r="E442" s="46" t="s">
        <v>316</v>
      </c>
      <c r="F442" s="46"/>
      <c r="G442" s="46"/>
      <c r="H442" s="51">
        <f t="shared" si="66"/>
        <v>2474.1</v>
      </c>
      <c r="I442" s="51">
        <f t="shared" si="66"/>
        <v>396</v>
      </c>
      <c r="J442" s="51">
        <f t="shared" si="60"/>
        <v>2870.1</v>
      </c>
      <c r="K442" s="51">
        <f t="shared" si="66"/>
        <v>2474.1</v>
      </c>
      <c r="L442" s="51">
        <f t="shared" si="66"/>
        <v>0</v>
      </c>
      <c r="M442" s="100">
        <f t="shared" si="61"/>
        <v>2474.1</v>
      </c>
    </row>
    <row r="443" spans="2:13" ht="15">
      <c r="B443" s="71" t="s">
        <v>301</v>
      </c>
      <c r="C443" s="46" t="s">
        <v>74</v>
      </c>
      <c r="D443" s="46" t="s">
        <v>70</v>
      </c>
      <c r="E443" s="46" t="s">
        <v>317</v>
      </c>
      <c r="F443" s="46"/>
      <c r="G443" s="46"/>
      <c r="H443" s="51">
        <f t="shared" si="66"/>
        <v>2474.1</v>
      </c>
      <c r="I443" s="51">
        <f t="shared" si="66"/>
        <v>396</v>
      </c>
      <c r="J443" s="51">
        <f t="shared" si="60"/>
        <v>2870.1</v>
      </c>
      <c r="K443" s="51">
        <f t="shared" si="66"/>
        <v>2474.1</v>
      </c>
      <c r="L443" s="51">
        <f t="shared" si="66"/>
        <v>0</v>
      </c>
      <c r="M443" s="100">
        <f t="shared" si="61"/>
        <v>2474.1</v>
      </c>
    </row>
    <row r="444" spans="2:13" ht="45">
      <c r="B444" s="70" t="s">
        <v>141</v>
      </c>
      <c r="C444" s="46" t="s">
        <v>74</v>
      </c>
      <c r="D444" s="46" t="s">
        <v>70</v>
      </c>
      <c r="E444" s="46" t="s">
        <v>317</v>
      </c>
      <c r="F444" s="46" t="s">
        <v>140</v>
      </c>
      <c r="G444" s="46"/>
      <c r="H444" s="51">
        <f t="shared" si="66"/>
        <v>2474.1</v>
      </c>
      <c r="I444" s="51">
        <f t="shared" si="66"/>
        <v>396</v>
      </c>
      <c r="J444" s="51">
        <f t="shared" si="60"/>
        <v>2870.1</v>
      </c>
      <c r="K444" s="51">
        <f t="shared" si="66"/>
        <v>2474.1</v>
      </c>
      <c r="L444" s="51">
        <f t="shared" si="66"/>
        <v>0</v>
      </c>
      <c r="M444" s="100">
        <f t="shared" si="61"/>
        <v>2474.1</v>
      </c>
    </row>
    <row r="445" spans="2:13" ht="15">
      <c r="B445" s="70" t="s">
        <v>143</v>
      </c>
      <c r="C445" s="46" t="s">
        <v>74</v>
      </c>
      <c r="D445" s="46" t="s">
        <v>70</v>
      </c>
      <c r="E445" s="46" t="s">
        <v>317</v>
      </c>
      <c r="F445" s="46" t="s">
        <v>142</v>
      </c>
      <c r="G445" s="46"/>
      <c r="H445" s="51">
        <f t="shared" si="66"/>
        <v>2474.1</v>
      </c>
      <c r="I445" s="51">
        <f t="shared" si="66"/>
        <v>396</v>
      </c>
      <c r="J445" s="51">
        <f t="shared" si="60"/>
        <v>2870.1</v>
      </c>
      <c r="K445" s="51">
        <f t="shared" si="66"/>
        <v>2474.1</v>
      </c>
      <c r="L445" s="51">
        <f t="shared" si="66"/>
        <v>0</v>
      </c>
      <c r="M445" s="100">
        <f t="shared" si="61"/>
        <v>2474.1</v>
      </c>
    </row>
    <row r="446" spans="2:13" ht="15">
      <c r="B446" s="72" t="s">
        <v>120</v>
      </c>
      <c r="C446" s="47" t="s">
        <v>74</v>
      </c>
      <c r="D446" s="47" t="s">
        <v>70</v>
      </c>
      <c r="E446" s="47" t="s">
        <v>317</v>
      </c>
      <c r="F446" s="47" t="s">
        <v>142</v>
      </c>
      <c r="G446" s="47" t="s">
        <v>105</v>
      </c>
      <c r="H446" s="53">
        <f>'[1]вед.прил.10'!H586</f>
        <v>2474.1</v>
      </c>
      <c r="I446" s="53">
        <f>'вед.'!I612</f>
        <v>396</v>
      </c>
      <c r="J446" s="53">
        <f t="shared" si="60"/>
        <v>2870.1</v>
      </c>
      <c r="K446" s="53">
        <f>'[1]вед.прил.10'!K586</f>
        <v>2474.1</v>
      </c>
      <c r="L446" s="53">
        <f>'[1]вед.прил.10'!L586</f>
        <v>0</v>
      </c>
      <c r="M446" s="101">
        <f t="shared" si="61"/>
        <v>2474.1</v>
      </c>
    </row>
    <row r="447" spans="2:13" ht="30">
      <c r="B447" s="71" t="s">
        <v>46</v>
      </c>
      <c r="C447" s="46" t="s">
        <v>74</v>
      </c>
      <c r="D447" s="46" t="s">
        <v>70</v>
      </c>
      <c r="E447" s="46" t="s">
        <v>311</v>
      </c>
      <c r="F447" s="46"/>
      <c r="G447" s="46"/>
      <c r="H447" s="51">
        <f>H448</f>
        <v>2942.6</v>
      </c>
      <c r="I447" s="51">
        <f>I448</f>
        <v>0</v>
      </c>
      <c r="J447" s="51">
        <f t="shared" si="60"/>
        <v>2942.6</v>
      </c>
      <c r="K447" s="51">
        <f>K448</f>
        <v>2942.6</v>
      </c>
      <c r="L447" s="51">
        <f>L448</f>
        <v>0</v>
      </c>
      <c r="M447" s="100">
        <f t="shared" si="61"/>
        <v>2942.6</v>
      </c>
    </row>
    <row r="448" spans="2:13" ht="30">
      <c r="B448" s="71" t="s">
        <v>155</v>
      </c>
      <c r="C448" s="46" t="s">
        <v>74</v>
      </c>
      <c r="D448" s="46" t="s">
        <v>70</v>
      </c>
      <c r="E448" s="46" t="s">
        <v>312</v>
      </c>
      <c r="F448" s="46"/>
      <c r="G448" s="46"/>
      <c r="H448" s="51">
        <f>H449</f>
        <v>2942.6</v>
      </c>
      <c r="I448" s="51">
        <f>I449</f>
        <v>0</v>
      </c>
      <c r="J448" s="51">
        <f t="shared" si="60"/>
        <v>2942.6</v>
      </c>
      <c r="K448" s="51">
        <f>K449</f>
        <v>2942.6</v>
      </c>
      <c r="L448" s="51">
        <f>L449</f>
        <v>0</v>
      </c>
      <c r="M448" s="100">
        <f t="shared" si="61"/>
        <v>2942.6</v>
      </c>
    </row>
    <row r="449" spans="2:13" ht="15">
      <c r="B449" s="71" t="s">
        <v>301</v>
      </c>
      <c r="C449" s="46" t="s">
        <v>74</v>
      </c>
      <c r="D449" s="46" t="s">
        <v>70</v>
      </c>
      <c r="E449" s="46" t="s">
        <v>313</v>
      </c>
      <c r="F449" s="46"/>
      <c r="G449" s="46"/>
      <c r="H449" s="51">
        <f>H450+H453+H456</f>
        <v>2942.6</v>
      </c>
      <c r="I449" s="51">
        <f>I450+I453+I456</f>
        <v>0</v>
      </c>
      <c r="J449" s="51">
        <f t="shared" si="60"/>
        <v>2942.6</v>
      </c>
      <c r="K449" s="51">
        <f>K450+K453+K456</f>
        <v>2942.6</v>
      </c>
      <c r="L449" s="51">
        <f>L450+L453+L456</f>
        <v>0</v>
      </c>
      <c r="M449" s="100">
        <f t="shared" si="61"/>
        <v>2942.6</v>
      </c>
    </row>
    <row r="450" spans="2:13" ht="90">
      <c r="B450" s="70" t="s">
        <v>257</v>
      </c>
      <c r="C450" s="46" t="s">
        <v>74</v>
      </c>
      <c r="D450" s="46" t="s">
        <v>70</v>
      </c>
      <c r="E450" s="46" t="s">
        <v>313</v>
      </c>
      <c r="F450" s="46" t="s">
        <v>132</v>
      </c>
      <c r="G450" s="46"/>
      <c r="H450" s="51">
        <f>H451</f>
        <v>2408</v>
      </c>
      <c r="I450" s="51">
        <f>I451</f>
        <v>0</v>
      </c>
      <c r="J450" s="51">
        <f t="shared" si="60"/>
        <v>2408</v>
      </c>
      <c r="K450" s="51">
        <f>K451</f>
        <v>2408</v>
      </c>
      <c r="L450" s="51">
        <f>L451</f>
        <v>0</v>
      </c>
      <c r="M450" s="100">
        <f t="shared" si="61"/>
        <v>2408</v>
      </c>
    </row>
    <row r="451" spans="2:13" ht="30">
      <c r="B451" s="70" t="s">
        <v>145</v>
      </c>
      <c r="C451" s="46" t="s">
        <v>74</v>
      </c>
      <c r="D451" s="46" t="s">
        <v>70</v>
      </c>
      <c r="E451" s="46" t="s">
        <v>313</v>
      </c>
      <c r="F451" s="46" t="s">
        <v>144</v>
      </c>
      <c r="G451" s="46"/>
      <c r="H451" s="51">
        <f>H452</f>
        <v>2408</v>
      </c>
      <c r="I451" s="51">
        <f>I452</f>
        <v>0</v>
      </c>
      <c r="J451" s="51">
        <f t="shared" si="60"/>
        <v>2408</v>
      </c>
      <c r="K451" s="51">
        <f>K452</f>
        <v>2408</v>
      </c>
      <c r="L451" s="51">
        <f>L452</f>
        <v>0</v>
      </c>
      <c r="M451" s="100">
        <f t="shared" si="61"/>
        <v>2408</v>
      </c>
    </row>
    <row r="452" spans="2:13" ht="15">
      <c r="B452" s="74" t="s">
        <v>120</v>
      </c>
      <c r="C452" s="47" t="s">
        <v>74</v>
      </c>
      <c r="D452" s="47" t="s">
        <v>70</v>
      </c>
      <c r="E452" s="47" t="s">
        <v>313</v>
      </c>
      <c r="F452" s="47" t="s">
        <v>144</v>
      </c>
      <c r="G452" s="47" t="s">
        <v>105</v>
      </c>
      <c r="H452" s="53">
        <f>'[1]вед.прил.10'!H592</f>
        <v>2408</v>
      </c>
      <c r="I452" s="53">
        <f>'[1]вед.прил.10'!I592</f>
        <v>0</v>
      </c>
      <c r="J452" s="53">
        <f t="shared" si="60"/>
        <v>2408</v>
      </c>
      <c r="K452" s="53">
        <f>'[1]вед.прил.10'!K592</f>
        <v>2408</v>
      </c>
      <c r="L452" s="53">
        <f>'[1]вед.прил.10'!L592</f>
        <v>0</v>
      </c>
      <c r="M452" s="101">
        <f t="shared" si="61"/>
        <v>2408</v>
      </c>
    </row>
    <row r="453" spans="2:13" ht="30">
      <c r="B453" s="70" t="s">
        <v>134</v>
      </c>
      <c r="C453" s="46" t="s">
        <v>74</v>
      </c>
      <c r="D453" s="46" t="s">
        <v>70</v>
      </c>
      <c r="E453" s="46" t="s">
        <v>313</v>
      </c>
      <c r="F453" s="46" t="s">
        <v>135</v>
      </c>
      <c r="G453" s="46"/>
      <c r="H453" s="51">
        <f>H454</f>
        <v>529.6</v>
      </c>
      <c r="I453" s="51">
        <f>I454</f>
        <v>0</v>
      </c>
      <c r="J453" s="51">
        <f t="shared" si="60"/>
        <v>529.6</v>
      </c>
      <c r="K453" s="51">
        <f>K454</f>
        <v>529.6</v>
      </c>
      <c r="L453" s="51">
        <f>L454</f>
        <v>0</v>
      </c>
      <c r="M453" s="100">
        <f t="shared" si="61"/>
        <v>529.6</v>
      </c>
    </row>
    <row r="454" spans="2:13" ht="30">
      <c r="B454" s="71" t="s">
        <v>138</v>
      </c>
      <c r="C454" s="46" t="s">
        <v>74</v>
      </c>
      <c r="D454" s="46" t="s">
        <v>70</v>
      </c>
      <c r="E454" s="46" t="s">
        <v>313</v>
      </c>
      <c r="F454" s="46" t="s">
        <v>137</v>
      </c>
      <c r="G454" s="46"/>
      <c r="H454" s="51">
        <f>H455</f>
        <v>529.6</v>
      </c>
      <c r="I454" s="51">
        <f>I455</f>
        <v>0</v>
      </c>
      <c r="J454" s="51">
        <f t="shared" si="60"/>
        <v>529.6</v>
      </c>
      <c r="K454" s="51">
        <f>K455</f>
        <v>529.6</v>
      </c>
      <c r="L454" s="51">
        <f>L455</f>
        <v>0</v>
      </c>
      <c r="M454" s="100">
        <f t="shared" si="61"/>
        <v>529.6</v>
      </c>
    </row>
    <row r="455" spans="2:13" ht="15">
      <c r="B455" s="72" t="s">
        <v>120</v>
      </c>
      <c r="C455" s="47" t="s">
        <v>74</v>
      </c>
      <c r="D455" s="47" t="s">
        <v>70</v>
      </c>
      <c r="E455" s="47" t="s">
        <v>313</v>
      </c>
      <c r="F455" s="47" t="s">
        <v>137</v>
      </c>
      <c r="G455" s="47" t="s">
        <v>105</v>
      </c>
      <c r="H455" s="53">
        <f>'[1]вед.прил.10'!H595</f>
        <v>529.6</v>
      </c>
      <c r="I455" s="53">
        <f>'[1]вед.прил.10'!I595</f>
        <v>0</v>
      </c>
      <c r="J455" s="53">
        <f t="shared" si="60"/>
        <v>529.6</v>
      </c>
      <c r="K455" s="53">
        <f>'[1]вед.прил.10'!K595</f>
        <v>529.6</v>
      </c>
      <c r="L455" s="53">
        <f>'[1]вед.прил.10'!L595</f>
        <v>0</v>
      </c>
      <c r="M455" s="101">
        <f t="shared" si="61"/>
        <v>529.6</v>
      </c>
    </row>
    <row r="456" spans="2:13" ht="15">
      <c r="B456" s="71" t="s">
        <v>147</v>
      </c>
      <c r="C456" s="46" t="s">
        <v>74</v>
      </c>
      <c r="D456" s="46" t="s">
        <v>70</v>
      </c>
      <c r="E456" s="46" t="s">
        <v>313</v>
      </c>
      <c r="F456" s="46" t="s">
        <v>146</v>
      </c>
      <c r="G456" s="46"/>
      <c r="H456" s="51">
        <f>H457</f>
        <v>5</v>
      </c>
      <c r="I456" s="51">
        <f>I457</f>
        <v>0</v>
      </c>
      <c r="J456" s="51">
        <f t="shared" si="60"/>
        <v>5</v>
      </c>
      <c r="K456" s="51">
        <f>K457</f>
        <v>5</v>
      </c>
      <c r="L456" s="51">
        <f>L457</f>
        <v>0</v>
      </c>
      <c r="M456" s="100">
        <f t="shared" si="61"/>
        <v>5</v>
      </c>
    </row>
    <row r="457" spans="2:13" ht="15">
      <c r="B457" s="71" t="s">
        <v>149</v>
      </c>
      <c r="C457" s="46" t="s">
        <v>74</v>
      </c>
      <c r="D457" s="46" t="s">
        <v>70</v>
      </c>
      <c r="E457" s="46" t="s">
        <v>313</v>
      </c>
      <c r="F457" s="46" t="s">
        <v>148</v>
      </c>
      <c r="G457" s="46"/>
      <c r="H457" s="51">
        <f>H458</f>
        <v>5</v>
      </c>
      <c r="I457" s="51">
        <f>I458</f>
        <v>0</v>
      </c>
      <c r="J457" s="51">
        <f t="shared" si="60"/>
        <v>5</v>
      </c>
      <c r="K457" s="51">
        <f>K458</f>
        <v>5</v>
      </c>
      <c r="L457" s="51">
        <f>L458</f>
        <v>0</v>
      </c>
      <c r="M457" s="100">
        <f t="shared" si="61"/>
        <v>5</v>
      </c>
    </row>
    <row r="458" spans="2:13" ht="15">
      <c r="B458" s="74" t="s">
        <v>120</v>
      </c>
      <c r="C458" s="47" t="s">
        <v>74</v>
      </c>
      <c r="D458" s="47" t="s">
        <v>70</v>
      </c>
      <c r="E458" s="47" t="s">
        <v>313</v>
      </c>
      <c r="F458" s="47" t="s">
        <v>148</v>
      </c>
      <c r="G458" s="47" t="s">
        <v>105</v>
      </c>
      <c r="H458" s="53">
        <f>'[1]вед.прил.10'!H598</f>
        <v>5</v>
      </c>
      <c r="I458" s="53">
        <f>'[1]вед.прил.10'!I598</f>
        <v>0</v>
      </c>
      <c r="J458" s="53">
        <f t="shared" si="60"/>
        <v>5</v>
      </c>
      <c r="K458" s="53">
        <f>'[1]вед.прил.10'!K598</f>
        <v>5</v>
      </c>
      <c r="L458" s="53">
        <f>'[1]вед.прил.10'!L598</f>
        <v>0</v>
      </c>
      <c r="M458" s="101">
        <f t="shared" si="61"/>
        <v>5</v>
      </c>
    </row>
    <row r="459" spans="2:13" ht="30">
      <c r="B459" s="71" t="s">
        <v>47</v>
      </c>
      <c r="C459" s="46" t="s">
        <v>74</v>
      </c>
      <c r="D459" s="46" t="s">
        <v>70</v>
      </c>
      <c r="E459" s="46" t="s">
        <v>309</v>
      </c>
      <c r="F459" s="46"/>
      <c r="G459" s="46"/>
      <c r="H459" s="51">
        <f aca="true" t="shared" si="67" ref="H459:L463">H460</f>
        <v>431</v>
      </c>
      <c r="I459" s="51">
        <f t="shared" si="67"/>
        <v>0</v>
      </c>
      <c r="J459" s="51">
        <f t="shared" si="60"/>
        <v>431</v>
      </c>
      <c r="K459" s="51">
        <f t="shared" si="67"/>
        <v>431</v>
      </c>
      <c r="L459" s="51">
        <f t="shared" si="67"/>
        <v>0</v>
      </c>
      <c r="M459" s="100">
        <f t="shared" si="61"/>
        <v>431</v>
      </c>
    </row>
    <row r="460" spans="2:13" ht="30">
      <c r="B460" s="71" t="s">
        <v>308</v>
      </c>
      <c r="C460" s="46" t="s">
        <v>74</v>
      </c>
      <c r="D460" s="46" t="s">
        <v>70</v>
      </c>
      <c r="E460" s="46" t="s">
        <v>309</v>
      </c>
      <c r="F460" s="46"/>
      <c r="G460" s="46"/>
      <c r="H460" s="51">
        <f t="shared" si="67"/>
        <v>431</v>
      </c>
      <c r="I460" s="51">
        <f t="shared" si="67"/>
        <v>0</v>
      </c>
      <c r="J460" s="51">
        <f t="shared" si="60"/>
        <v>431</v>
      </c>
      <c r="K460" s="51">
        <f t="shared" si="67"/>
        <v>431</v>
      </c>
      <c r="L460" s="51">
        <f t="shared" si="67"/>
        <v>0</v>
      </c>
      <c r="M460" s="100">
        <f t="shared" si="61"/>
        <v>431</v>
      </c>
    </row>
    <row r="461" spans="2:13" ht="15">
      <c r="B461" s="71" t="s">
        <v>301</v>
      </c>
      <c r="C461" s="46" t="s">
        <v>74</v>
      </c>
      <c r="D461" s="46" t="s">
        <v>70</v>
      </c>
      <c r="E461" s="46" t="s">
        <v>310</v>
      </c>
      <c r="F461" s="46"/>
      <c r="G461" s="46"/>
      <c r="H461" s="51">
        <f t="shared" si="67"/>
        <v>431</v>
      </c>
      <c r="I461" s="51">
        <f t="shared" si="67"/>
        <v>0</v>
      </c>
      <c r="J461" s="51">
        <f t="shared" si="60"/>
        <v>431</v>
      </c>
      <c r="K461" s="51">
        <f t="shared" si="67"/>
        <v>431</v>
      </c>
      <c r="L461" s="51">
        <f t="shared" si="67"/>
        <v>0</v>
      </c>
      <c r="M461" s="100">
        <f t="shared" si="61"/>
        <v>431</v>
      </c>
    </row>
    <row r="462" spans="2:13" ht="30">
      <c r="B462" s="70" t="s">
        <v>134</v>
      </c>
      <c r="C462" s="46" t="s">
        <v>74</v>
      </c>
      <c r="D462" s="46" t="s">
        <v>70</v>
      </c>
      <c r="E462" s="46" t="s">
        <v>310</v>
      </c>
      <c r="F462" s="46" t="s">
        <v>135</v>
      </c>
      <c r="G462" s="46"/>
      <c r="H462" s="51">
        <f t="shared" si="67"/>
        <v>431</v>
      </c>
      <c r="I462" s="51">
        <f t="shared" si="67"/>
        <v>0</v>
      </c>
      <c r="J462" s="51">
        <f t="shared" si="60"/>
        <v>431</v>
      </c>
      <c r="K462" s="51">
        <f t="shared" si="67"/>
        <v>431</v>
      </c>
      <c r="L462" s="51">
        <f t="shared" si="67"/>
        <v>0</v>
      </c>
      <c r="M462" s="100">
        <f t="shared" si="61"/>
        <v>431</v>
      </c>
    </row>
    <row r="463" spans="2:13" ht="30">
      <c r="B463" s="71" t="s">
        <v>138</v>
      </c>
      <c r="C463" s="46" t="s">
        <v>74</v>
      </c>
      <c r="D463" s="46" t="s">
        <v>70</v>
      </c>
      <c r="E463" s="46" t="s">
        <v>310</v>
      </c>
      <c r="F463" s="46" t="s">
        <v>137</v>
      </c>
      <c r="G463" s="46"/>
      <c r="H463" s="51">
        <f t="shared" si="67"/>
        <v>431</v>
      </c>
      <c r="I463" s="51">
        <f t="shared" si="67"/>
        <v>0</v>
      </c>
      <c r="J463" s="51">
        <f t="shared" si="60"/>
        <v>431</v>
      </c>
      <c r="K463" s="51">
        <f t="shared" si="67"/>
        <v>431</v>
      </c>
      <c r="L463" s="51">
        <f t="shared" si="67"/>
        <v>0</v>
      </c>
      <c r="M463" s="100">
        <f t="shared" si="61"/>
        <v>431</v>
      </c>
    </row>
    <row r="464" spans="2:13" ht="15">
      <c r="B464" s="74" t="s">
        <v>120</v>
      </c>
      <c r="C464" s="47" t="s">
        <v>74</v>
      </c>
      <c r="D464" s="47" t="s">
        <v>70</v>
      </c>
      <c r="E464" s="47" t="s">
        <v>310</v>
      </c>
      <c r="F464" s="47" t="s">
        <v>137</v>
      </c>
      <c r="G464" s="47" t="s">
        <v>105</v>
      </c>
      <c r="H464" s="53">
        <f>'[1]вед.прил.10'!H604</f>
        <v>431</v>
      </c>
      <c r="I464" s="53">
        <f>'[1]вед.прил.10'!I604</f>
        <v>0</v>
      </c>
      <c r="J464" s="53">
        <f t="shared" si="60"/>
        <v>431</v>
      </c>
      <c r="K464" s="53">
        <f>'[1]вед.прил.10'!K604</f>
        <v>431</v>
      </c>
      <c r="L464" s="53">
        <f>'[1]вед.прил.10'!L604</f>
        <v>0</v>
      </c>
      <c r="M464" s="101">
        <f t="shared" si="61"/>
        <v>431</v>
      </c>
    </row>
    <row r="465" spans="2:13" ht="28.5">
      <c r="B465" s="73" t="s">
        <v>117</v>
      </c>
      <c r="C465" s="48" t="s">
        <v>74</v>
      </c>
      <c r="D465" s="48" t="s">
        <v>73</v>
      </c>
      <c r="E465" s="48"/>
      <c r="F465" s="48"/>
      <c r="G465" s="48"/>
      <c r="H465" s="50">
        <f>H466</f>
        <v>6832.2</v>
      </c>
      <c r="I465" s="50">
        <f>I466</f>
        <v>0</v>
      </c>
      <c r="J465" s="50">
        <f t="shared" si="60"/>
        <v>6832.2</v>
      </c>
      <c r="K465" s="50">
        <f>K466</f>
        <v>6832.2</v>
      </c>
      <c r="L465" s="50">
        <f>L466</f>
        <v>0</v>
      </c>
      <c r="M465" s="99">
        <f t="shared" si="61"/>
        <v>6832.2</v>
      </c>
    </row>
    <row r="466" spans="2:13" ht="30">
      <c r="B466" s="70" t="s">
        <v>40</v>
      </c>
      <c r="C466" s="46" t="s">
        <v>74</v>
      </c>
      <c r="D466" s="46" t="s">
        <v>73</v>
      </c>
      <c r="E466" s="46" t="s">
        <v>273</v>
      </c>
      <c r="F466" s="46"/>
      <c r="G466" s="46"/>
      <c r="H466" s="51">
        <f>H467+H477</f>
        <v>6832.2</v>
      </c>
      <c r="I466" s="51">
        <f>I467+I477</f>
        <v>0</v>
      </c>
      <c r="J466" s="51">
        <f t="shared" si="60"/>
        <v>6832.2</v>
      </c>
      <c r="K466" s="51">
        <f>K467+K477</f>
        <v>6832.2</v>
      </c>
      <c r="L466" s="51">
        <f>L467+L477</f>
        <v>0</v>
      </c>
      <c r="M466" s="100">
        <f t="shared" si="61"/>
        <v>6832.2</v>
      </c>
    </row>
    <row r="467" spans="2:13" ht="45">
      <c r="B467" s="75" t="s">
        <v>131</v>
      </c>
      <c r="C467" s="46" t="s">
        <v>74</v>
      </c>
      <c r="D467" s="46" t="s">
        <v>73</v>
      </c>
      <c r="E467" s="46" t="s">
        <v>274</v>
      </c>
      <c r="F467" s="46"/>
      <c r="G467" s="46"/>
      <c r="H467" s="51">
        <f>H468+H471+H474</f>
        <v>2978.2</v>
      </c>
      <c r="I467" s="51">
        <f>I468+I471+I474</f>
        <v>0</v>
      </c>
      <c r="J467" s="51">
        <f t="shared" si="60"/>
        <v>2978.2</v>
      </c>
      <c r="K467" s="51">
        <f>K468+K471+K474</f>
        <v>2978.2</v>
      </c>
      <c r="L467" s="51">
        <f>L468+L471+L474</f>
        <v>0</v>
      </c>
      <c r="M467" s="100">
        <f t="shared" si="61"/>
        <v>2978.2</v>
      </c>
    </row>
    <row r="468" spans="2:13" ht="90">
      <c r="B468" s="70" t="s">
        <v>257</v>
      </c>
      <c r="C468" s="46" t="s">
        <v>74</v>
      </c>
      <c r="D468" s="46" t="s">
        <v>73</v>
      </c>
      <c r="E468" s="46" t="s">
        <v>274</v>
      </c>
      <c r="F468" s="46" t="s">
        <v>132</v>
      </c>
      <c r="G468" s="46"/>
      <c r="H468" s="51">
        <f>H469</f>
        <v>2936.5</v>
      </c>
      <c r="I468" s="51">
        <f>I469</f>
        <v>0</v>
      </c>
      <c r="J468" s="51">
        <f t="shared" si="60"/>
        <v>2936.5</v>
      </c>
      <c r="K468" s="51">
        <f>K469</f>
        <v>2936.5</v>
      </c>
      <c r="L468" s="51">
        <f>L469</f>
        <v>0</v>
      </c>
      <c r="M468" s="100">
        <f t="shared" si="61"/>
        <v>2936.5</v>
      </c>
    </row>
    <row r="469" spans="2:13" ht="30">
      <c r="B469" s="70" t="s">
        <v>136</v>
      </c>
      <c r="C469" s="46" t="s">
        <v>74</v>
      </c>
      <c r="D469" s="46" t="s">
        <v>73</v>
      </c>
      <c r="E469" s="46" t="s">
        <v>274</v>
      </c>
      <c r="F469" s="46" t="s">
        <v>133</v>
      </c>
      <c r="G469" s="46"/>
      <c r="H469" s="51">
        <f>H470</f>
        <v>2936.5</v>
      </c>
      <c r="I469" s="51">
        <f>I470</f>
        <v>0</v>
      </c>
      <c r="J469" s="51">
        <f t="shared" si="60"/>
        <v>2936.5</v>
      </c>
      <c r="K469" s="51">
        <f>K470</f>
        <v>2936.5</v>
      </c>
      <c r="L469" s="51">
        <f>L470</f>
        <v>0</v>
      </c>
      <c r="M469" s="100">
        <f t="shared" si="61"/>
        <v>2936.5</v>
      </c>
    </row>
    <row r="470" spans="2:13" ht="15">
      <c r="B470" s="72" t="s">
        <v>120</v>
      </c>
      <c r="C470" s="47" t="s">
        <v>74</v>
      </c>
      <c r="D470" s="47" t="s">
        <v>73</v>
      </c>
      <c r="E470" s="47" t="s">
        <v>274</v>
      </c>
      <c r="F470" s="47" t="s">
        <v>133</v>
      </c>
      <c r="G470" s="47" t="s">
        <v>105</v>
      </c>
      <c r="H470" s="53">
        <f>'[1]вед.прил.10'!H610</f>
        <v>2936.5</v>
      </c>
      <c r="I470" s="53">
        <f>'[1]вед.прил.10'!I610</f>
        <v>0</v>
      </c>
      <c r="J470" s="53">
        <f t="shared" si="60"/>
        <v>2936.5</v>
      </c>
      <c r="K470" s="53">
        <f>'[1]вед.прил.10'!K610</f>
        <v>2936.5</v>
      </c>
      <c r="L470" s="53">
        <f>'[1]вед.прил.10'!L610</f>
        <v>0</v>
      </c>
      <c r="M470" s="101">
        <f t="shared" si="61"/>
        <v>2936.5</v>
      </c>
    </row>
    <row r="471" spans="2:13" ht="30">
      <c r="B471" s="70" t="s">
        <v>134</v>
      </c>
      <c r="C471" s="46" t="s">
        <v>74</v>
      </c>
      <c r="D471" s="46" t="s">
        <v>73</v>
      </c>
      <c r="E471" s="46" t="s">
        <v>274</v>
      </c>
      <c r="F471" s="46" t="s">
        <v>135</v>
      </c>
      <c r="G471" s="46"/>
      <c r="H471" s="51">
        <f>H472</f>
        <v>36.7</v>
      </c>
      <c r="I471" s="51">
        <f>I472</f>
        <v>0</v>
      </c>
      <c r="J471" s="51">
        <f t="shared" si="60"/>
        <v>36.7</v>
      </c>
      <c r="K471" s="51">
        <f>K472</f>
        <v>36.7</v>
      </c>
      <c r="L471" s="51">
        <f>L472</f>
        <v>0</v>
      </c>
      <c r="M471" s="100">
        <f t="shared" si="61"/>
        <v>36.7</v>
      </c>
    </row>
    <row r="472" spans="2:13" ht="30">
      <c r="B472" s="71" t="s">
        <v>138</v>
      </c>
      <c r="C472" s="46" t="s">
        <v>74</v>
      </c>
      <c r="D472" s="46" t="s">
        <v>73</v>
      </c>
      <c r="E472" s="46" t="s">
        <v>274</v>
      </c>
      <c r="F472" s="46" t="s">
        <v>137</v>
      </c>
      <c r="G472" s="46"/>
      <c r="H472" s="51">
        <f>H473</f>
        <v>36.7</v>
      </c>
      <c r="I472" s="51">
        <f>I473</f>
        <v>0</v>
      </c>
      <c r="J472" s="51">
        <f t="shared" si="60"/>
        <v>36.7</v>
      </c>
      <c r="K472" s="51">
        <f>K473</f>
        <v>36.7</v>
      </c>
      <c r="L472" s="51">
        <f>L473</f>
        <v>0</v>
      </c>
      <c r="M472" s="100">
        <f t="shared" si="61"/>
        <v>36.7</v>
      </c>
    </row>
    <row r="473" spans="2:13" ht="15">
      <c r="B473" s="72" t="s">
        <v>120</v>
      </c>
      <c r="C473" s="47" t="s">
        <v>74</v>
      </c>
      <c r="D473" s="47" t="s">
        <v>73</v>
      </c>
      <c r="E473" s="47" t="s">
        <v>274</v>
      </c>
      <c r="F473" s="47" t="s">
        <v>137</v>
      </c>
      <c r="G473" s="47" t="s">
        <v>105</v>
      </c>
      <c r="H473" s="53">
        <f>'[1]вед.прил.10'!H613</f>
        <v>36.7</v>
      </c>
      <c r="I473" s="53">
        <f>'[1]вед.прил.10'!I613</f>
        <v>0</v>
      </c>
      <c r="J473" s="53">
        <f t="shared" si="60"/>
        <v>36.7</v>
      </c>
      <c r="K473" s="53">
        <f>'[1]вед.прил.10'!K613</f>
        <v>36.7</v>
      </c>
      <c r="L473" s="53">
        <f>'[1]вед.прил.10'!L613</f>
        <v>0</v>
      </c>
      <c r="M473" s="101">
        <f t="shared" si="61"/>
        <v>36.7</v>
      </c>
    </row>
    <row r="474" spans="2:13" ht="15">
      <c r="B474" s="71" t="s">
        <v>147</v>
      </c>
      <c r="C474" s="46" t="s">
        <v>74</v>
      </c>
      <c r="D474" s="46" t="s">
        <v>73</v>
      </c>
      <c r="E474" s="46" t="s">
        <v>274</v>
      </c>
      <c r="F474" s="46" t="s">
        <v>146</v>
      </c>
      <c r="G474" s="46"/>
      <c r="H474" s="51">
        <f>H475</f>
        <v>5</v>
      </c>
      <c r="I474" s="51">
        <f>I475</f>
        <v>0</v>
      </c>
      <c r="J474" s="51">
        <f t="shared" si="60"/>
        <v>5</v>
      </c>
      <c r="K474" s="51">
        <f>K475</f>
        <v>5</v>
      </c>
      <c r="L474" s="51">
        <f>L475</f>
        <v>0</v>
      </c>
      <c r="M474" s="100">
        <f t="shared" si="61"/>
        <v>5</v>
      </c>
    </row>
    <row r="475" spans="2:13" ht="15">
      <c r="B475" s="71" t="s">
        <v>149</v>
      </c>
      <c r="C475" s="46" t="s">
        <v>74</v>
      </c>
      <c r="D475" s="46" t="s">
        <v>73</v>
      </c>
      <c r="E475" s="46" t="s">
        <v>274</v>
      </c>
      <c r="F475" s="46" t="s">
        <v>148</v>
      </c>
      <c r="G475" s="46"/>
      <c r="H475" s="51">
        <f>H476</f>
        <v>5</v>
      </c>
      <c r="I475" s="51">
        <f>I476</f>
        <v>0</v>
      </c>
      <c r="J475" s="51">
        <f t="shared" si="60"/>
        <v>5</v>
      </c>
      <c r="K475" s="51">
        <f>K476</f>
        <v>5</v>
      </c>
      <c r="L475" s="51">
        <f>L476</f>
        <v>0</v>
      </c>
      <c r="M475" s="100">
        <f t="shared" si="61"/>
        <v>5</v>
      </c>
    </row>
    <row r="476" spans="2:13" ht="15">
      <c r="B476" s="74" t="s">
        <v>120</v>
      </c>
      <c r="C476" s="47" t="s">
        <v>74</v>
      </c>
      <c r="D476" s="47" t="s">
        <v>73</v>
      </c>
      <c r="E476" s="47" t="s">
        <v>274</v>
      </c>
      <c r="F476" s="47" t="s">
        <v>148</v>
      </c>
      <c r="G476" s="47" t="s">
        <v>105</v>
      </c>
      <c r="H476" s="53">
        <f>'[1]вед.прил.10'!H616</f>
        <v>5</v>
      </c>
      <c r="I476" s="53">
        <f>'[1]вед.прил.10'!I616</f>
        <v>0</v>
      </c>
      <c r="J476" s="53">
        <f aca="true" t="shared" si="68" ref="J476:J539">H476+I476</f>
        <v>5</v>
      </c>
      <c r="K476" s="53">
        <f>'[1]вед.прил.10'!K616</f>
        <v>5</v>
      </c>
      <c r="L476" s="53">
        <f>'[1]вед.прил.10'!L616</f>
        <v>0</v>
      </c>
      <c r="M476" s="101">
        <f aca="true" t="shared" si="69" ref="M476:M539">K476+L476</f>
        <v>5</v>
      </c>
    </row>
    <row r="477" spans="2:13" ht="45">
      <c r="B477" s="70" t="s">
        <v>218</v>
      </c>
      <c r="C477" s="46" t="s">
        <v>74</v>
      </c>
      <c r="D477" s="46" t="s">
        <v>73</v>
      </c>
      <c r="E477" s="46" t="s">
        <v>219</v>
      </c>
      <c r="F477" s="46"/>
      <c r="G477" s="46"/>
      <c r="H477" s="51">
        <f>H478+H481+H484</f>
        <v>3854</v>
      </c>
      <c r="I477" s="51">
        <f>I478+I481+I484</f>
        <v>0</v>
      </c>
      <c r="J477" s="51">
        <f t="shared" si="68"/>
        <v>3854</v>
      </c>
      <c r="K477" s="51">
        <f>K478+K481+K484</f>
        <v>3854</v>
      </c>
      <c r="L477" s="51">
        <f>L478+L481+L484</f>
        <v>0</v>
      </c>
      <c r="M477" s="100">
        <f t="shared" si="69"/>
        <v>3854</v>
      </c>
    </row>
    <row r="478" spans="2:13" ht="90">
      <c r="B478" s="70" t="s">
        <v>257</v>
      </c>
      <c r="C478" s="46" t="s">
        <v>74</v>
      </c>
      <c r="D478" s="46" t="s">
        <v>73</v>
      </c>
      <c r="E478" s="46" t="s">
        <v>219</v>
      </c>
      <c r="F478" s="46" t="s">
        <v>132</v>
      </c>
      <c r="G478" s="46"/>
      <c r="H478" s="51">
        <f>H479</f>
        <v>3558</v>
      </c>
      <c r="I478" s="51">
        <f>I479</f>
        <v>0</v>
      </c>
      <c r="J478" s="51">
        <f t="shared" si="68"/>
        <v>3558</v>
      </c>
      <c r="K478" s="51">
        <f>K479</f>
        <v>3558</v>
      </c>
      <c r="L478" s="51">
        <f>L479</f>
        <v>0</v>
      </c>
      <c r="M478" s="100">
        <f t="shared" si="69"/>
        <v>3558</v>
      </c>
    </row>
    <row r="479" spans="2:13" ht="30">
      <c r="B479" s="70" t="s">
        <v>145</v>
      </c>
      <c r="C479" s="46" t="s">
        <v>74</v>
      </c>
      <c r="D479" s="46" t="s">
        <v>73</v>
      </c>
      <c r="E479" s="46" t="s">
        <v>219</v>
      </c>
      <c r="F479" s="46" t="s">
        <v>144</v>
      </c>
      <c r="G479" s="46"/>
      <c r="H479" s="51">
        <f>H480</f>
        <v>3558</v>
      </c>
      <c r="I479" s="51">
        <f>I480</f>
        <v>0</v>
      </c>
      <c r="J479" s="51">
        <f t="shared" si="68"/>
        <v>3558</v>
      </c>
      <c r="K479" s="51">
        <f>K480</f>
        <v>3558</v>
      </c>
      <c r="L479" s="51">
        <f>L480</f>
        <v>0</v>
      </c>
      <c r="M479" s="100">
        <f t="shared" si="69"/>
        <v>3558</v>
      </c>
    </row>
    <row r="480" spans="2:13" ht="15">
      <c r="B480" s="74" t="s">
        <v>120</v>
      </c>
      <c r="C480" s="47" t="s">
        <v>74</v>
      </c>
      <c r="D480" s="47" t="s">
        <v>73</v>
      </c>
      <c r="E480" s="47" t="s">
        <v>219</v>
      </c>
      <c r="F480" s="47" t="s">
        <v>144</v>
      </c>
      <c r="G480" s="47" t="s">
        <v>105</v>
      </c>
      <c r="H480" s="53">
        <f>'[1]вед.прил.10'!H620</f>
        <v>3558</v>
      </c>
      <c r="I480" s="53">
        <f>'[1]вед.прил.10'!I620</f>
        <v>0</v>
      </c>
      <c r="J480" s="53">
        <f t="shared" si="68"/>
        <v>3558</v>
      </c>
      <c r="K480" s="53">
        <f>'[1]вед.прил.10'!K620</f>
        <v>3558</v>
      </c>
      <c r="L480" s="53">
        <f>'[1]вед.прил.10'!L620</f>
        <v>0</v>
      </c>
      <c r="M480" s="101">
        <f t="shared" si="69"/>
        <v>3558</v>
      </c>
    </row>
    <row r="481" spans="2:13" ht="30">
      <c r="B481" s="70" t="s">
        <v>134</v>
      </c>
      <c r="C481" s="46" t="s">
        <v>74</v>
      </c>
      <c r="D481" s="46" t="s">
        <v>73</v>
      </c>
      <c r="E481" s="46" t="s">
        <v>219</v>
      </c>
      <c r="F481" s="46" t="s">
        <v>135</v>
      </c>
      <c r="G481" s="46"/>
      <c r="H481" s="51">
        <f>H482</f>
        <v>291</v>
      </c>
      <c r="I481" s="51">
        <f>I482</f>
        <v>0</v>
      </c>
      <c r="J481" s="51">
        <f t="shared" si="68"/>
        <v>291</v>
      </c>
      <c r="K481" s="51">
        <f>K482</f>
        <v>291</v>
      </c>
      <c r="L481" s="51">
        <f>L482</f>
        <v>0</v>
      </c>
      <c r="M481" s="100">
        <f t="shared" si="69"/>
        <v>291</v>
      </c>
    </row>
    <row r="482" spans="2:13" ht="30">
      <c r="B482" s="71" t="s">
        <v>138</v>
      </c>
      <c r="C482" s="46" t="s">
        <v>74</v>
      </c>
      <c r="D482" s="46" t="s">
        <v>73</v>
      </c>
      <c r="E482" s="46" t="s">
        <v>219</v>
      </c>
      <c r="F482" s="46" t="s">
        <v>137</v>
      </c>
      <c r="G482" s="46"/>
      <c r="H482" s="51">
        <f>H483</f>
        <v>291</v>
      </c>
      <c r="I482" s="51">
        <f>I483</f>
        <v>0</v>
      </c>
      <c r="J482" s="51">
        <f t="shared" si="68"/>
        <v>291</v>
      </c>
      <c r="K482" s="51">
        <f>K483</f>
        <v>291</v>
      </c>
      <c r="L482" s="51">
        <f>L483</f>
        <v>0</v>
      </c>
      <c r="M482" s="100">
        <f t="shared" si="69"/>
        <v>291</v>
      </c>
    </row>
    <row r="483" spans="2:13" ht="15">
      <c r="B483" s="72" t="s">
        <v>120</v>
      </c>
      <c r="C483" s="47" t="s">
        <v>74</v>
      </c>
      <c r="D483" s="47" t="s">
        <v>73</v>
      </c>
      <c r="E483" s="47" t="s">
        <v>219</v>
      </c>
      <c r="F483" s="47" t="s">
        <v>137</v>
      </c>
      <c r="G483" s="47" t="s">
        <v>105</v>
      </c>
      <c r="H483" s="53">
        <f>'[1]вед.прил.10'!H623</f>
        <v>291</v>
      </c>
      <c r="I483" s="53">
        <f>'[1]вед.прил.10'!I623</f>
        <v>0</v>
      </c>
      <c r="J483" s="53">
        <f t="shared" si="68"/>
        <v>291</v>
      </c>
      <c r="K483" s="53">
        <f>'[1]вед.прил.10'!K623</f>
        <v>291</v>
      </c>
      <c r="L483" s="53">
        <f>'[1]вед.прил.10'!L623</f>
        <v>0</v>
      </c>
      <c r="M483" s="101">
        <f t="shared" si="69"/>
        <v>291</v>
      </c>
    </row>
    <row r="484" spans="2:13" ht="15">
      <c r="B484" s="71" t="s">
        <v>147</v>
      </c>
      <c r="C484" s="46" t="s">
        <v>74</v>
      </c>
      <c r="D484" s="46" t="s">
        <v>73</v>
      </c>
      <c r="E484" s="46" t="s">
        <v>219</v>
      </c>
      <c r="F484" s="46" t="s">
        <v>146</v>
      </c>
      <c r="G484" s="46"/>
      <c r="H484" s="51">
        <f>H485</f>
        <v>5</v>
      </c>
      <c r="I484" s="51">
        <f>I485</f>
        <v>0</v>
      </c>
      <c r="J484" s="51">
        <f t="shared" si="68"/>
        <v>5</v>
      </c>
      <c r="K484" s="51">
        <f>K485</f>
        <v>5</v>
      </c>
      <c r="L484" s="51">
        <f>L485</f>
        <v>0</v>
      </c>
      <c r="M484" s="100">
        <f t="shared" si="69"/>
        <v>5</v>
      </c>
    </row>
    <row r="485" spans="2:13" ht="15">
      <c r="B485" s="71" t="s">
        <v>149</v>
      </c>
      <c r="C485" s="46" t="s">
        <v>74</v>
      </c>
      <c r="D485" s="46" t="s">
        <v>73</v>
      </c>
      <c r="E485" s="46" t="s">
        <v>219</v>
      </c>
      <c r="F485" s="46" t="s">
        <v>148</v>
      </c>
      <c r="G485" s="46"/>
      <c r="H485" s="51">
        <f>H486</f>
        <v>5</v>
      </c>
      <c r="I485" s="51">
        <f>I486</f>
        <v>0</v>
      </c>
      <c r="J485" s="51">
        <f t="shared" si="68"/>
        <v>5</v>
      </c>
      <c r="K485" s="51">
        <f>K486</f>
        <v>5</v>
      </c>
      <c r="L485" s="51">
        <f>L486</f>
        <v>0</v>
      </c>
      <c r="M485" s="100">
        <f t="shared" si="69"/>
        <v>5</v>
      </c>
    </row>
    <row r="486" spans="2:13" ht="15">
      <c r="B486" s="74" t="s">
        <v>120</v>
      </c>
      <c r="C486" s="47" t="s">
        <v>74</v>
      </c>
      <c r="D486" s="47" t="s">
        <v>73</v>
      </c>
      <c r="E486" s="47" t="s">
        <v>219</v>
      </c>
      <c r="F486" s="47" t="s">
        <v>148</v>
      </c>
      <c r="G486" s="47" t="s">
        <v>105</v>
      </c>
      <c r="H486" s="53">
        <f>'[1]вед.прил.10'!H626</f>
        <v>5</v>
      </c>
      <c r="I486" s="53">
        <f>'[1]вед.прил.10'!I626</f>
        <v>0</v>
      </c>
      <c r="J486" s="53">
        <f t="shared" si="68"/>
        <v>5</v>
      </c>
      <c r="K486" s="53">
        <f>'[1]вед.прил.10'!K626</f>
        <v>5</v>
      </c>
      <c r="L486" s="53">
        <f>'[1]вед.прил.10'!L626</f>
        <v>0</v>
      </c>
      <c r="M486" s="101">
        <f t="shared" si="69"/>
        <v>5</v>
      </c>
    </row>
    <row r="487" spans="2:13" ht="15">
      <c r="B487" s="73" t="s">
        <v>67</v>
      </c>
      <c r="C487" s="48" t="s">
        <v>84</v>
      </c>
      <c r="D487" s="46"/>
      <c r="E487" s="46"/>
      <c r="F487" s="46"/>
      <c r="G487" s="46"/>
      <c r="H487" s="50">
        <f>H490+H496+H510+H553</f>
        <v>40784.1</v>
      </c>
      <c r="I487" s="50">
        <f>I490+I496+I510+I553</f>
        <v>0</v>
      </c>
      <c r="J487" s="50">
        <f t="shared" si="68"/>
        <v>40784.1</v>
      </c>
      <c r="K487" s="50">
        <f>K490+K496+K510+K553</f>
        <v>41325.5</v>
      </c>
      <c r="L487" s="50">
        <f>L490+L496+L510+L553</f>
        <v>0</v>
      </c>
      <c r="M487" s="99">
        <f t="shared" si="69"/>
        <v>41325.5</v>
      </c>
    </row>
    <row r="488" spans="2:13" ht="15">
      <c r="B488" s="91" t="s">
        <v>120</v>
      </c>
      <c r="C488" s="48" t="s">
        <v>84</v>
      </c>
      <c r="D488" s="46"/>
      <c r="E488" s="46"/>
      <c r="F488" s="46"/>
      <c r="G488" s="46" t="s">
        <v>105</v>
      </c>
      <c r="H488" s="50">
        <f>H495+H505+H509+H545</f>
        <v>7356.3</v>
      </c>
      <c r="I488" s="50">
        <f>I495+I505+I509+I545</f>
        <v>0</v>
      </c>
      <c r="J488" s="50">
        <f t="shared" si="68"/>
        <v>7356.3</v>
      </c>
      <c r="K488" s="50">
        <f>K495+K505+K509+K545</f>
        <v>7356.3</v>
      </c>
      <c r="L488" s="50">
        <f>L495+L505+L509+L545</f>
        <v>0</v>
      </c>
      <c r="M488" s="99">
        <f t="shared" si="69"/>
        <v>7356.3</v>
      </c>
    </row>
    <row r="489" spans="2:13" ht="15">
      <c r="B489" s="91" t="s">
        <v>121</v>
      </c>
      <c r="C489" s="48" t="s">
        <v>84</v>
      </c>
      <c r="D489" s="46"/>
      <c r="E489" s="46"/>
      <c r="F489" s="46"/>
      <c r="G489" s="46" t="s">
        <v>106</v>
      </c>
      <c r="H489" s="50">
        <f>H515+H519+H523+H527+H531+H533+H537+H541+H552+H558+H561+H501+H549</f>
        <v>33427.8</v>
      </c>
      <c r="I489" s="50">
        <f>I515+I519+I523+I527+I531+I533+I537+I541+I552+I558+I561+I501+I549</f>
        <v>0</v>
      </c>
      <c r="J489" s="50">
        <f t="shared" si="68"/>
        <v>33427.8</v>
      </c>
      <c r="K489" s="50">
        <f>K515+K519+K523+K527+K531+K533+K537+K541+K552+K558+K561+K501+K549</f>
        <v>33969.2</v>
      </c>
      <c r="L489" s="50">
        <f>L515+L519+L523+L527+L531+L533+L537+L541+L552+L558+L561+L501+L549</f>
        <v>0</v>
      </c>
      <c r="M489" s="99">
        <f t="shared" si="69"/>
        <v>33969.2</v>
      </c>
    </row>
    <row r="490" spans="2:13" ht="14.25">
      <c r="B490" s="73" t="s">
        <v>68</v>
      </c>
      <c r="C490" s="48">
        <v>10</v>
      </c>
      <c r="D490" s="48" t="s">
        <v>70</v>
      </c>
      <c r="E490" s="48"/>
      <c r="F490" s="48"/>
      <c r="G490" s="48"/>
      <c r="H490" s="50">
        <f aca="true" t="shared" si="70" ref="H490:L494">H491</f>
        <v>7200</v>
      </c>
      <c r="I490" s="50">
        <f t="shared" si="70"/>
        <v>0</v>
      </c>
      <c r="J490" s="50">
        <f t="shared" si="68"/>
        <v>7200</v>
      </c>
      <c r="K490" s="50">
        <f t="shared" si="70"/>
        <v>7200</v>
      </c>
      <c r="L490" s="50">
        <f t="shared" si="70"/>
        <v>0</v>
      </c>
      <c r="M490" s="99">
        <f t="shared" si="69"/>
        <v>7200</v>
      </c>
    </row>
    <row r="491" spans="2:13" ht="30">
      <c r="B491" s="70" t="s">
        <v>40</v>
      </c>
      <c r="C491" s="46" t="s">
        <v>84</v>
      </c>
      <c r="D491" s="46" t="s">
        <v>70</v>
      </c>
      <c r="E491" s="46" t="s">
        <v>273</v>
      </c>
      <c r="F491" s="46"/>
      <c r="G491" s="46"/>
      <c r="H491" s="51">
        <f t="shared" si="70"/>
        <v>7200</v>
      </c>
      <c r="I491" s="51">
        <f t="shared" si="70"/>
        <v>0</v>
      </c>
      <c r="J491" s="51">
        <f t="shared" si="68"/>
        <v>7200</v>
      </c>
      <c r="K491" s="51">
        <f t="shared" si="70"/>
        <v>7200</v>
      </c>
      <c r="L491" s="51">
        <f t="shared" si="70"/>
        <v>0</v>
      </c>
      <c r="M491" s="100">
        <f t="shared" si="69"/>
        <v>7200</v>
      </c>
    </row>
    <row r="492" spans="2:13" ht="60">
      <c r="B492" s="70" t="s">
        <v>253</v>
      </c>
      <c r="C492" s="46">
        <v>10</v>
      </c>
      <c r="D492" s="46" t="s">
        <v>70</v>
      </c>
      <c r="E492" s="46" t="s">
        <v>337</v>
      </c>
      <c r="F492" s="46"/>
      <c r="G492" s="46"/>
      <c r="H492" s="51">
        <f t="shared" si="70"/>
        <v>7200</v>
      </c>
      <c r="I492" s="51">
        <f t="shared" si="70"/>
        <v>0</v>
      </c>
      <c r="J492" s="51">
        <f t="shared" si="68"/>
        <v>7200</v>
      </c>
      <c r="K492" s="51">
        <f t="shared" si="70"/>
        <v>7200</v>
      </c>
      <c r="L492" s="51">
        <f t="shared" si="70"/>
        <v>0</v>
      </c>
      <c r="M492" s="100">
        <f t="shared" si="69"/>
        <v>7200</v>
      </c>
    </row>
    <row r="493" spans="2:13" ht="30">
      <c r="B493" s="70" t="s">
        <v>151</v>
      </c>
      <c r="C493" s="46">
        <v>10</v>
      </c>
      <c r="D493" s="46" t="s">
        <v>70</v>
      </c>
      <c r="E493" s="46" t="s">
        <v>337</v>
      </c>
      <c r="F493" s="46" t="s">
        <v>150</v>
      </c>
      <c r="G493" s="46"/>
      <c r="H493" s="51">
        <f t="shared" si="70"/>
        <v>7200</v>
      </c>
      <c r="I493" s="51">
        <f t="shared" si="70"/>
        <v>0</v>
      </c>
      <c r="J493" s="51">
        <f t="shared" si="68"/>
        <v>7200</v>
      </c>
      <c r="K493" s="51">
        <f t="shared" si="70"/>
        <v>7200</v>
      </c>
      <c r="L493" s="51">
        <f t="shared" si="70"/>
        <v>0</v>
      </c>
      <c r="M493" s="100">
        <f t="shared" si="69"/>
        <v>7200</v>
      </c>
    </row>
    <row r="494" spans="2:13" ht="45">
      <c r="B494" s="70" t="s">
        <v>223</v>
      </c>
      <c r="C494" s="46">
        <v>10</v>
      </c>
      <c r="D494" s="46" t="s">
        <v>70</v>
      </c>
      <c r="E494" s="46" t="s">
        <v>337</v>
      </c>
      <c r="F494" s="46" t="s">
        <v>154</v>
      </c>
      <c r="G494" s="46"/>
      <c r="H494" s="51">
        <f t="shared" si="70"/>
        <v>7200</v>
      </c>
      <c r="I494" s="51">
        <f t="shared" si="70"/>
        <v>0</v>
      </c>
      <c r="J494" s="51">
        <f t="shared" si="68"/>
        <v>7200</v>
      </c>
      <c r="K494" s="51">
        <f t="shared" si="70"/>
        <v>7200</v>
      </c>
      <c r="L494" s="51">
        <f t="shared" si="70"/>
        <v>0</v>
      </c>
      <c r="M494" s="100">
        <f t="shared" si="69"/>
        <v>7200</v>
      </c>
    </row>
    <row r="495" spans="2:13" ht="15">
      <c r="B495" s="72" t="s">
        <v>120</v>
      </c>
      <c r="C495" s="47">
        <v>10</v>
      </c>
      <c r="D495" s="47" t="s">
        <v>70</v>
      </c>
      <c r="E495" s="47" t="s">
        <v>337</v>
      </c>
      <c r="F495" s="47" t="s">
        <v>154</v>
      </c>
      <c r="G495" s="47" t="s">
        <v>105</v>
      </c>
      <c r="H495" s="53">
        <f>'[1]вед.прил.10'!H422</f>
        <v>7200</v>
      </c>
      <c r="I495" s="53">
        <f>'[1]вед.прил.10'!I422</f>
        <v>0</v>
      </c>
      <c r="J495" s="53">
        <f t="shared" si="68"/>
        <v>7200</v>
      </c>
      <c r="K495" s="53">
        <f>'[1]вед.прил.10'!K422</f>
        <v>7200</v>
      </c>
      <c r="L495" s="53">
        <f>'[1]вед.прил.10'!L422</f>
        <v>0</v>
      </c>
      <c r="M495" s="101">
        <f t="shared" si="69"/>
        <v>7200</v>
      </c>
    </row>
    <row r="496" spans="2:13" ht="14.25">
      <c r="B496" s="76" t="s">
        <v>82</v>
      </c>
      <c r="C496" s="48" t="s">
        <v>84</v>
      </c>
      <c r="D496" s="48" t="s">
        <v>71</v>
      </c>
      <c r="E496" s="48"/>
      <c r="F496" s="48"/>
      <c r="G496" s="48"/>
      <c r="H496" s="50">
        <f>H497</f>
        <v>132</v>
      </c>
      <c r="I496" s="50">
        <f>I497</f>
        <v>0</v>
      </c>
      <c r="J496" s="50">
        <f t="shared" si="68"/>
        <v>132</v>
      </c>
      <c r="K496" s="50">
        <f>K497</f>
        <v>649.3</v>
      </c>
      <c r="L496" s="50">
        <f>L497</f>
        <v>0</v>
      </c>
      <c r="M496" s="99">
        <f t="shared" si="69"/>
        <v>649.3</v>
      </c>
    </row>
    <row r="497" spans="2:13" ht="30">
      <c r="B497" s="70" t="s">
        <v>40</v>
      </c>
      <c r="C497" s="46" t="s">
        <v>84</v>
      </c>
      <c r="D497" s="46" t="s">
        <v>71</v>
      </c>
      <c r="E497" s="46" t="s">
        <v>156</v>
      </c>
      <c r="F497" s="46"/>
      <c r="G497" s="46"/>
      <c r="H497" s="51">
        <f>H502+H506+H498</f>
        <v>132</v>
      </c>
      <c r="I497" s="51">
        <f>I502+I506+I498</f>
        <v>0</v>
      </c>
      <c r="J497" s="51">
        <f t="shared" si="68"/>
        <v>132</v>
      </c>
      <c r="K497" s="51">
        <f>K502+K506+K498</f>
        <v>649.3</v>
      </c>
      <c r="L497" s="51">
        <f>L502+L506+L498</f>
        <v>0</v>
      </c>
      <c r="M497" s="100">
        <f t="shared" si="69"/>
        <v>649.3</v>
      </c>
    </row>
    <row r="498" spans="2:13" ht="120">
      <c r="B498" s="132" t="s">
        <v>455</v>
      </c>
      <c r="C498" s="46" t="s">
        <v>84</v>
      </c>
      <c r="D498" s="46" t="s">
        <v>71</v>
      </c>
      <c r="E498" s="46" t="s">
        <v>456</v>
      </c>
      <c r="F498" s="46"/>
      <c r="G498" s="46"/>
      <c r="H498" s="51">
        <f aca="true" t="shared" si="71" ref="H498:L500">H499</f>
        <v>0</v>
      </c>
      <c r="I498" s="51">
        <f t="shared" si="71"/>
        <v>0</v>
      </c>
      <c r="J498" s="51">
        <f t="shared" si="68"/>
        <v>0</v>
      </c>
      <c r="K498" s="51">
        <f t="shared" si="71"/>
        <v>517.3</v>
      </c>
      <c r="L498" s="51">
        <f t="shared" si="71"/>
        <v>0</v>
      </c>
      <c r="M498" s="100">
        <f t="shared" si="69"/>
        <v>517.3</v>
      </c>
    </row>
    <row r="499" spans="2:13" ht="30">
      <c r="B499" s="71" t="s">
        <v>151</v>
      </c>
      <c r="C499" s="46" t="s">
        <v>84</v>
      </c>
      <c r="D499" s="46" t="s">
        <v>71</v>
      </c>
      <c r="E499" s="46" t="s">
        <v>456</v>
      </c>
      <c r="F499" s="46" t="s">
        <v>150</v>
      </c>
      <c r="G499" s="46"/>
      <c r="H499" s="51">
        <f t="shared" si="71"/>
        <v>0</v>
      </c>
      <c r="I499" s="51">
        <f t="shared" si="71"/>
        <v>0</v>
      </c>
      <c r="J499" s="51">
        <f t="shared" si="68"/>
        <v>0</v>
      </c>
      <c r="K499" s="51">
        <f t="shared" si="71"/>
        <v>517.3</v>
      </c>
      <c r="L499" s="51">
        <f t="shared" si="71"/>
        <v>0</v>
      </c>
      <c r="M499" s="100">
        <f t="shared" si="69"/>
        <v>517.3</v>
      </c>
    </row>
    <row r="500" spans="2:13" ht="45">
      <c r="B500" s="71" t="s">
        <v>223</v>
      </c>
      <c r="C500" s="46" t="s">
        <v>84</v>
      </c>
      <c r="D500" s="46" t="s">
        <v>71</v>
      </c>
      <c r="E500" s="46" t="s">
        <v>456</v>
      </c>
      <c r="F500" s="46" t="s">
        <v>154</v>
      </c>
      <c r="G500" s="46"/>
      <c r="H500" s="51">
        <f t="shared" si="71"/>
        <v>0</v>
      </c>
      <c r="I500" s="51">
        <f t="shared" si="71"/>
        <v>0</v>
      </c>
      <c r="J500" s="51">
        <f t="shared" si="68"/>
        <v>0</v>
      </c>
      <c r="K500" s="51">
        <f t="shared" si="71"/>
        <v>517.3</v>
      </c>
      <c r="L500" s="51">
        <f t="shared" si="71"/>
        <v>0</v>
      </c>
      <c r="M500" s="100">
        <f t="shared" si="69"/>
        <v>517.3</v>
      </c>
    </row>
    <row r="501" spans="2:13" ht="15">
      <c r="B501" s="72" t="s">
        <v>121</v>
      </c>
      <c r="C501" s="47" t="s">
        <v>84</v>
      </c>
      <c r="D501" s="47" t="s">
        <v>71</v>
      </c>
      <c r="E501" s="47" t="s">
        <v>456</v>
      </c>
      <c r="F501" s="47" t="s">
        <v>154</v>
      </c>
      <c r="G501" s="47" t="s">
        <v>106</v>
      </c>
      <c r="H501" s="53">
        <f>'[1]вед.прил.10'!H673</f>
        <v>0</v>
      </c>
      <c r="I501" s="53">
        <f>'[1]вед.прил.10'!I673</f>
        <v>0</v>
      </c>
      <c r="J501" s="53">
        <f t="shared" si="68"/>
        <v>0</v>
      </c>
      <c r="K501" s="53">
        <f>'[1]вед.прил.10'!K673</f>
        <v>517.3</v>
      </c>
      <c r="L501" s="53">
        <f>'[1]вед.прил.10'!L673</f>
        <v>0</v>
      </c>
      <c r="M501" s="101">
        <f t="shared" si="69"/>
        <v>517.3</v>
      </c>
    </row>
    <row r="502" spans="2:13" ht="75">
      <c r="B502" s="79" t="s">
        <v>256</v>
      </c>
      <c r="C502" s="46" t="s">
        <v>84</v>
      </c>
      <c r="D502" s="46" t="s">
        <v>71</v>
      </c>
      <c r="E502" s="46" t="s">
        <v>334</v>
      </c>
      <c r="F502" s="46"/>
      <c r="G502" s="46"/>
      <c r="H502" s="51">
        <f aca="true" t="shared" si="72" ref="H502:L504">H503</f>
        <v>42</v>
      </c>
      <c r="I502" s="51">
        <f t="shared" si="72"/>
        <v>0</v>
      </c>
      <c r="J502" s="51">
        <f t="shared" si="68"/>
        <v>42</v>
      </c>
      <c r="K502" s="51">
        <f t="shared" si="72"/>
        <v>42</v>
      </c>
      <c r="L502" s="51">
        <f t="shared" si="72"/>
        <v>0</v>
      </c>
      <c r="M502" s="100">
        <f t="shared" si="69"/>
        <v>42</v>
      </c>
    </row>
    <row r="503" spans="2:13" ht="30">
      <c r="B503" s="70" t="s">
        <v>151</v>
      </c>
      <c r="C503" s="46">
        <v>10</v>
      </c>
      <c r="D503" s="46" t="s">
        <v>71</v>
      </c>
      <c r="E503" s="46" t="s">
        <v>334</v>
      </c>
      <c r="F503" s="46" t="s">
        <v>150</v>
      </c>
      <c r="G503" s="46"/>
      <c r="H503" s="51">
        <f t="shared" si="72"/>
        <v>42</v>
      </c>
      <c r="I503" s="51">
        <f t="shared" si="72"/>
        <v>0</v>
      </c>
      <c r="J503" s="51">
        <f t="shared" si="68"/>
        <v>42</v>
      </c>
      <c r="K503" s="51">
        <f t="shared" si="72"/>
        <v>42</v>
      </c>
      <c r="L503" s="51">
        <f t="shared" si="72"/>
        <v>0</v>
      </c>
      <c r="M503" s="100">
        <f t="shared" si="69"/>
        <v>42</v>
      </c>
    </row>
    <row r="504" spans="2:13" ht="30">
      <c r="B504" s="70" t="s">
        <v>153</v>
      </c>
      <c r="C504" s="46">
        <v>10</v>
      </c>
      <c r="D504" s="46" t="s">
        <v>71</v>
      </c>
      <c r="E504" s="46" t="s">
        <v>334</v>
      </c>
      <c r="F504" s="46" t="s">
        <v>152</v>
      </c>
      <c r="G504" s="46"/>
      <c r="H504" s="51">
        <f t="shared" si="72"/>
        <v>42</v>
      </c>
      <c r="I504" s="51">
        <f t="shared" si="72"/>
        <v>0</v>
      </c>
      <c r="J504" s="51">
        <f t="shared" si="68"/>
        <v>42</v>
      </c>
      <c r="K504" s="51">
        <f t="shared" si="72"/>
        <v>42</v>
      </c>
      <c r="L504" s="51">
        <f t="shared" si="72"/>
        <v>0</v>
      </c>
      <c r="M504" s="100">
        <f t="shared" si="69"/>
        <v>42</v>
      </c>
    </row>
    <row r="505" spans="2:13" ht="15">
      <c r="B505" s="72" t="s">
        <v>120</v>
      </c>
      <c r="C505" s="47">
        <v>10</v>
      </c>
      <c r="D505" s="47" t="s">
        <v>71</v>
      </c>
      <c r="E505" s="47" t="s">
        <v>334</v>
      </c>
      <c r="F505" s="47" t="s">
        <v>152</v>
      </c>
      <c r="G505" s="47" t="s">
        <v>105</v>
      </c>
      <c r="H505" s="53">
        <f>'[1]вед.прил.10'!H428</f>
        <v>42</v>
      </c>
      <c r="I505" s="53">
        <f>'[1]вед.прил.10'!I428</f>
        <v>0</v>
      </c>
      <c r="J505" s="53">
        <f t="shared" si="68"/>
        <v>42</v>
      </c>
      <c r="K505" s="53">
        <f>'[1]вед.прил.10'!K428</f>
        <v>42</v>
      </c>
      <c r="L505" s="53">
        <f>'[1]вед.прил.10'!L428</f>
        <v>0</v>
      </c>
      <c r="M505" s="101">
        <f t="shared" si="69"/>
        <v>42</v>
      </c>
    </row>
    <row r="506" spans="2:13" ht="120">
      <c r="B506" s="79" t="s">
        <v>255</v>
      </c>
      <c r="C506" s="46" t="s">
        <v>84</v>
      </c>
      <c r="D506" s="46" t="s">
        <v>71</v>
      </c>
      <c r="E506" s="46" t="s">
        <v>335</v>
      </c>
      <c r="F506" s="46"/>
      <c r="G506" s="46"/>
      <c r="H506" s="51">
        <f aca="true" t="shared" si="73" ref="H506:L508">H507</f>
        <v>90</v>
      </c>
      <c r="I506" s="51">
        <f t="shared" si="73"/>
        <v>0</v>
      </c>
      <c r="J506" s="51">
        <f t="shared" si="68"/>
        <v>90</v>
      </c>
      <c r="K506" s="51">
        <f t="shared" si="73"/>
        <v>90</v>
      </c>
      <c r="L506" s="51">
        <f t="shared" si="73"/>
        <v>0</v>
      </c>
      <c r="M506" s="100">
        <f t="shared" si="69"/>
        <v>90</v>
      </c>
    </row>
    <row r="507" spans="2:13" ht="30">
      <c r="B507" s="70" t="s">
        <v>151</v>
      </c>
      <c r="C507" s="46">
        <v>10</v>
      </c>
      <c r="D507" s="46" t="s">
        <v>71</v>
      </c>
      <c r="E507" s="46" t="s">
        <v>335</v>
      </c>
      <c r="F507" s="46" t="s">
        <v>150</v>
      </c>
      <c r="G507" s="46"/>
      <c r="H507" s="51">
        <f t="shared" si="73"/>
        <v>90</v>
      </c>
      <c r="I507" s="51">
        <f t="shared" si="73"/>
        <v>0</v>
      </c>
      <c r="J507" s="51">
        <f t="shared" si="68"/>
        <v>90</v>
      </c>
      <c r="K507" s="51">
        <f t="shared" si="73"/>
        <v>90</v>
      </c>
      <c r="L507" s="51">
        <f t="shared" si="73"/>
        <v>0</v>
      </c>
      <c r="M507" s="100">
        <f t="shared" si="69"/>
        <v>90</v>
      </c>
    </row>
    <row r="508" spans="2:13" ht="45">
      <c r="B508" s="70" t="s">
        <v>223</v>
      </c>
      <c r="C508" s="46">
        <v>10</v>
      </c>
      <c r="D508" s="46" t="s">
        <v>71</v>
      </c>
      <c r="E508" s="46" t="s">
        <v>335</v>
      </c>
      <c r="F508" s="46" t="s">
        <v>154</v>
      </c>
      <c r="G508" s="46"/>
      <c r="H508" s="51">
        <f t="shared" si="73"/>
        <v>90</v>
      </c>
      <c r="I508" s="51">
        <f t="shared" si="73"/>
        <v>0</v>
      </c>
      <c r="J508" s="51">
        <f t="shared" si="68"/>
        <v>90</v>
      </c>
      <c r="K508" s="51">
        <f t="shared" si="73"/>
        <v>90</v>
      </c>
      <c r="L508" s="51">
        <f t="shared" si="73"/>
        <v>0</v>
      </c>
      <c r="M508" s="100">
        <f t="shared" si="69"/>
        <v>90</v>
      </c>
    </row>
    <row r="509" spans="2:13" ht="15">
      <c r="B509" s="72" t="s">
        <v>120</v>
      </c>
      <c r="C509" s="47">
        <v>10</v>
      </c>
      <c r="D509" s="47" t="s">
        <v>71</v>
      </c>
      <c r="E509" s="47" t="s">
        <v>336</v>
      </c>
      <c r="F509" s="47" t="s">
        <v>154</v>
      </c>
      <c r="G509" s="47" t="s">
        <v>105</v>
      </c>
      <c r="H509" s="53">
        <f>'[1]вед.прил.10'!H432</f>
        <v>90</v>
      </c>
      <c r="I509" s="53">
        <f>'[1]вед.прил.10'!I432</f>
        <v>0</v>
      </c>
      <c r="J509" s="53">
        <f t="shared" si="68"/>
        <v>90</v>
      </c>
      <c r="K509" s="53">
        <f>'[1]вед.прил.10'!K432</f>
        <v>90</v>
      </c>
      <c r="L509" s="53">
        <f>'[1]вед.прил.10'!L432</f>
        <v>0</v>
      </c>
      <c r="M509" s="101">
        <f t="shared" si="69"/>
        <v>90</v>
      </c>
    </row>
    <row r="510" spans="2:13" ht="14.25">
      <c r="B510" s="73" t="s">
        <v>125</v>
      </c>
      <c r="C510" s="48" t="s">
        <v>84</v>
      </c>
      <c r="D510" s="48" t="s">
        <v>73</v>
      </c>
      <c r="E510" s="48"/>
      <c r="F510" s="48"/>
      <c r="G510" s="48"/>
      <c r="H510" s="50">
        <f>H511</f>
        <v>31027.1</v>
      </c>
      <c r="I510" s="50">
        <f>I511</f>
        <v>0</v>
      </c>
      <c r="J510" s="50">
        <f t="shared" si="68"/>
        <v>31027.1</v>
      </c>
      <c r="K510" s="50">
        <f>K511</f>
        <v>31051.199999999997</v>
      </c>
      <c r="L510" s="50">
        <f>L511</f>
        <v>0</v>
      </c>
      <c r="M510" s="99">
        <f t="shared" si="69"/>
        <v>31051.199999999997</v>
      </c>
    </row>
    <row r="511" spans="2:13" ht="30">
      <c r="B511" s="70" t="s">
        <v>40</v>
      </c>
      <c r="C511" s="46" t="s">
        <v>84</v>
      </c>
      <c r="D511" s="46" t="s">
        <v>73</v>
      </c>
      <c r="E511" s="46" t="s">
        <v>273</v>
      </c>
      <c r="F511" s="46"/>
      <c r="G511" s="46"/>
      <c r="H511" s="51">
        <f>H512+H516+H520+H524+H528+H534+H538+H542+H546</f>
        <v>31027.1</v>
      </c>
      <c r="I511" s="51">
        <f>I512+I516+I520+I524+I528+I534+I538+I542+I546</f>
        <v>0</v>
      </c>
      <c r="J511" s="51">
        <f t="shared" si="68"/>
        <v>31027.1</v>
      </c>
      <c r="K511" s="51">
        <f>K512+K516+K520+K524+K528+K534+K538+K542+K546</f>
        <v>31051.199999999997</v>
      </c>
      <c r="L511" s="51">
        <f>L512+L516+L520+L524+L528+L534+L538+L542+L546</f>
        <v>0</v>
      </c>
      <c r="M511" s="100">
        <f t="shared" si="69"/>
        <v>31051.199999999997</v>
      </c>
    </row>
    <row r="512" spans="2:13" ht="75">
      <c r="B512" s="107" t="s">
        <v>38</v>
      </c>
      <c r="C512" s="46" t="s">
        <v>84</v>
      </c>
      <c r="D512" s="46" t="s">
        <v>73</v>
      </c>
      <c r="E512" s="46" t="s">
        <v>333</v>
      </c>
      <c r="F512" s="46"/>
      <c r="G512" s="46"/>
      <c r="H512" s="51">
        <f aca="true" t="shared" si="74" ref="H512:L514">H513</f>
        <v>601.3</v>
      </c>
      <c r="I512" s="51">
        <f t="shared" si="74"/>
        <v>0</v>
      </c>
      <c r="J512" s="51">
        <f t="shared" si="68"/>
        <v>601.3</v>
      </c>
      <c r="K512" s="51">
        <f t="shared" si="74"/>
        <v>625.4</v>
      </c>
      <c r="L512" s="51">
        <f t="shared" si="74"/>
        <v>0</v>
      </c>
      <c r="M512" s="100">
        <f t="shared" si="69"/>
        <v>625.4</v>
      </c>
    </row>
    <row r="513" spans="2:13" ht="30">
      <c r="B513" s="70" t="s">
        <v>151</v>
      </c>
      <c r="C513" s="46" t="s">
        <v>84</v>
      </c>
      <c r="D513" s="46" t="s">
        <v>73</v>
      </c>
      <c r="E513" s="46" t="s">
        <v>333</v>
      </c>
      <c r="F513" s="46" t="s">
        <v>150</v>
      </c>
      <c r="G513" s="46"/>
      <c r="H513" s="51">
        <f t="shared" si="74"/>
        <v>601.3</v>
      </c>
      <c r="I513" s="51">
        <f t="shared" si="74"/>
        <v>0</v>
      </c>
      <c r="J513" s="51">
        <f t="shared" si="68"/>
        <v>601.3</v>
      </c>
      <c r="K513" s="51">
        <f t="shared" si="74"/>
        <v>625.4</v>
      </c>
      <c r="L513" s="51">
        <f t="shared" si="74"/>
        <v>0</v>
      </c>
      <c r="M513" s="100">
        <f t="shared" si="69"/>
        <v>625.4</v>
      </c>
    </row>
    <row r="514" spans="2:13" ht="30">
      <c r="B514" s="70" t="s">
        <v>153</v>
      </c>
      <c r="C514" s="46" t="s">
        <v>84</v>
      </c>
      <c r="D514" s="46" t="s">
        <v>73</v>
      </c>
      <c r="E514" s="46" t="s">
        <v>333</v>
      </c>
      <c r="F514" s="46" t="s">
        <v>152</v>
      </c>
      <c r="G514" s="46"/>
      <c r="H514" s="51">
        <f t="shared" si="74"/>
        <v>601.3</v>
      </c>
      <c r="I514" s="51">
        <f t="shared" si="74"/>
        <v>0</v>
      </c>
      <c r="J514" s="51">
        <f t="shared" si="68"/>
        <v>601.3</v>
      </c>
      <c r="K514" s="51">
        <f t="shared" si="74"/>
        <v>625.4</v>
      </c>
      <c r="L514" s="51">
        <f t="shared" si="74"/>
        <v>0</v>
      </c>
      <c r="M514" s="100">
        <f t="shared" si="69"/>
        <v>625.4</v>
      </c>
    </row>
    <row r="515" spans="2:13" ht="15">
      <c r="B515" s="72" t="s">
        <v>121</v>
      </c>
      <c r="C515" s="47" t="s">
        <v>84</v>
      </c>
      <c r="D515" s="47" t="s">
        <v>73</v>
      </c>
      <c r="E515" s="47" t="s">
        <v>333</v>
      </c>
      <c r="F515" s="47" t="s">
        <v>152</v>
      </c>
      <c r="G515" s="47" t="s">
        <v>106</v>
      </c>
      <c r="H515" s="53">
        <f>'[1]вед.прил.10'!H438</f>
        <v>601.3</v>
      </c>
      <c r="I515" s="53">
        <f>'[1]вед.прил.10'!I438</f>
        <v>0</v>
      </c>
      <c r="J515" s="53">
        <f t="shared" si="68"/>
        <v>601.3</v>
      </c>
      <c r="K515" s="53">
        <f>'[1]вед.прил.10'!K438</f>
        <v>625.4</v>
      </c>
      <c r="L515" s="53">
        <f>'[1]вед.прил.10'!L438</f>
        <v>0</v>
      </c>
      <c r="M515" s="101">
        <f t="shared" si="69"/>
        <v>625.4</v>
      </c>
    </row>
    <row r="516" spans="2:13" ht="90">
      <c r="B516" s="128" t="s">
        <v>440</v>
      </c>
      <c r="C516" s="46" t="s">
        <v>84</v>
      </c>
      <c r="D516" s="46" t="s">
        <v>73</v>
      </c>
      <c r="E516" s="102" t="s">
        <v>439</v>
      </c>
      <c r="F516" s="46"/>
      <c r="G516" s="46"/>
      <c r="H516" s="51">
        <f aca="true" t="shared" si="75" ref="H516:L518">H517</f>
        <v>5058.2</v>
      </c>
      <c r="I516" s="51">
        <f t="shared" si="75"/>
        <v>0</v>
      </c>
      <c r="J516" s="51">
        <f t="shared" si="68"/>
        <v>5058.2</v>
      </c>
      <c r="K516" s="51">
        <f t="shared" si="75"/>
        <v>5058.2</v>
      </c>
      <c r="L516" s="51">
        <f t="shared" si="75"/>
        <v>0</v>
      </c>
      <c r="M516" s="100">
        <f t="shared" si="69"/>
        <v>5058.2</v>
      </c>
    </row>
    <row r="517" spans="2:13" ht="30">
      <c r="B517" s="70" t="s">
        <v>417</v>
      </c>
      <c r="C517" s="46" t="s">
        <v>84</v>
      </c>
      <c r="D517" s="46" t="s">
        <v>73</v>
      </c>
      <c r="E517" s="102" t="s">
        <v>439</v>
      </c>
      <c r="F517" s="46" t="s">
        <v>228</v>
      </c>
      <c r="G517" s="46"/>
      <c r="H517" s="51">
        <f t="shared" si="75"/>
        <v>5058.2</v>
      </c>
      <c r="I517" s="51">
        <f t="shared" si="75"/>
        <v>0</v>
      </c>
      <c r="J517" s="51">
        <f t="shared" si="68"/>
        <v>5058.2</v>
      </c>
      <c r="K517" s="51">
        <f t="shared" si="75"/>
        <v>5058.2</v>
      </c>
      <c r="L517" s="51">
        <f t="shared" si="75"/>
        <v>0</v>
      </c>
      <c r="M517" s="100">
        <f t="shared" si="69"/>
        <v>5058.2</v>
      </c>
    </row>
    <row r="518" spans="2:13" ht="15">
      <c r="B518" s="70" t="s">
        <v>37</v>
      </c>
      <c r="C518" s="46" t="s">
        <v>84</v>
      </c>
      <c r="D518" s="46" t="s">
        <v>73</v>
      </c>
      <c r="E518" s="102" t="s">
        <v>439</v>
      </c>
      <c r="F518" s="46" t="s">
        <v>36</v>
      </c>
      <c r="G518" s="46"/>
      <c r="H518" s="51">
        <f t="shared" si="75"/>
        <v>5058.2</v>
      </c>
      <c r="I518" s="51">
        <f t="shared" si="75"/>
        <v>0</v>
      </c>
      <c r="J518" s="51">
        <f t="shared" si="68"/>
        <v>5058.2</v>
      </c>
      <c r="K518" s="51">
        <f t="shared" si="75"/>
        <v>5058.2</v>
      </c>
      <c r="L518" s="51">
        <f t="shared" si="75"/>
        <v>0</v>
      </c>
      <c r="M518" s="100">
        <f t="shared" si="69"/>
        <v>5058.2</v>
      </c>
    </row>
    <row r="519" spans="2:13" ht="15">
      <c r="B519" s="72" t="s">
        <v>121</v>
      </c>
      <c r="C519" s="47" t="s">
        <v>84</v>
      </c>
      <c r="D519" s="47" t="s">
        <v>73</v>
      </c>
      <c r="E519" s="119" t="s">
        <v>439</v>
      </c>
      <c r="F519" s="47" t="s">
        <v>36</v>
      </c>
      <c r="G519" s="47" t="s">
        <v>106</v>
      </c>
      <c r="H519" s="53">
        <f>'[1]вед.прил.10'!H240</f>
        <v>5058.2</v>
      </c>
      <c r="I519" s="53">
        <f>'[1]вед.прил.10'!I240</f>
        <v>0</v>
      </c>
      <c r="J519" s="53">
        <f t="shared" si="68"/>
        <v>5058.2</v>
      </c>
      <c r="K519" s="53">
        <f>'[1]вед.прил.10'!K240</f>
        <v>5058.2</v>
      </c>
      <c r="L519" s="53">
        <f>'[1]вед.прил.10'!L240</f>
        <v>0</v>
      </c>
      <c r="M519" s="101">
        <f t="shared" si="69"/>
        <v>5058.2</v>
      </c>
    </row>
    <row r="520" spans="2:13" ht="120">
      <c r="B520" s="71" t="s">
        <v>39</v>
      </c>
      <c r="C520" s="46" t="s">
        <v>84</v>
      </c>
      <c r="D520" s="46" t="s">
        <v>73</v>
      </c>
      <c r="E520" s="46" t="s">
        <v>20</v>
      </c>
      <c r="F520" s="46"/>
      <c r="G520" s="46"/>
      <c r="H520" s="51">
        <f aca="true" t="shared" si="76" ref="H520:L522">H521</f>
        <v>186.9</v>
      </c>
      <c r="I520" s="51">
        <f t="shared" si="76"/>
        <v>0</v>
      </c>
      <c r="J520" s="51">
        <f t="shared" si="68"/>
        <v>186.9</v>
      </c>
      <c r="K520" s="51">
        <f t="shared" si="76"/>
        <v>186.9</v>
      </c>
      <c r="L520" s="51">
        <f t="shared" si="76"/>
        <v>0</v>
      </c>
      <c r="M520" s="100">
        <f t="shared" si="69"/>
        <v>186.9</v>
      </c>
    </row>
    <row r="521" spans="2:13" ht="30">
      <c r="B521" s="70" t="s">
        <v>151</v>
      </c>
      <c r="C521" s="46" t="s">
        <v>84</v>
      </c>
      <c r="D521" s="46" t="s">
        <v>73</v>
      </c>
      <c r="E521" s="46" t="s">
        <v>20</v>
      </c>
      <c r="F521" s="46" t="s">
        <v>150</v>
      </c>
      <c r="G521" s="46"/>
      <c r="H521" s="51">
        <f t="shared" si="76"/>
        <v>186.9</v>
      </c>
      <c r="I521" s="51">
        <f t="shared" si="76"/>
        <v>0</v>
      </c>
      <c r="J521" s="51">
        <f t="shared" si="68"/>
        <v>186.9</v>
      </c>
      <c r="K521" s="51">
        <f t="shared" si="76"/>
        <v>186.9</v>
      </c>
      <c r="L521" s="51">
        <f t="shared" si="76"/>
        <v>0</v>
      </c>
      <c r="M521" s="100">
        <f t="shared" si="69"/>
        <v>186.9</v>
      </c>
    </row>
    <row r="522" spans="2:13" ht="30">
      <c r="B522" s="70" t="s">
        <v>153</v>
      </c>
      <c r="C522" s="46" t="s">
        <v>84</v>
      </c>
      <c r="D522" s="46" t="s">
        <v>73</v>
      </c>
      <c r="E522" s="46" t="s">
        <v>20</v>
      </c>
      <c r="F522" s="46" t="s">
        <v>152</v>
      </c>
      <c r="G522" s="46"/>
      <c r="H522" s="51">
        <f t="shared" si="76"/>
        <v>186.9</v>
      </c>
      <c r="I522" s="51">
        <f t="shared" si="76"/>
        <v>0</v>
      </c>
      <c r="J522" s="51">
        <f t="shared" si="68"/>
        <v>186.9</v>
      </c>
      <c r="K522" s="51">
        <f t="shared" si="76"/>
        <v>186.9</v>
      </c>
      <c r="L522" s="51">
        <f t="shared" si="76"/>
        <v>0</v>
      </c>
      <c r="M522" s="100">
        <f t="shared" si="69"/>
        <v>186.9</v>
      </c>
    </row>
    <row r="523" spans="2:13" ht="15">
      <c r="B523" s="72" t="s">
        <v>121</v>
      </c>
      <c r="C523" s="47" t="s">
        <v>84</v>
      </c>
      <c r="D523" s="47" t="s">
        <v>73</v>
      </c>
      <c r="E523" s="47" t="s">
        <v>20</v>
      </c>
      <c r="F523" s="47" t="s">
        <v>152</v>
      </c>
      <c r="G523" s="47" t="s">
        <v>106</v>
      </c>
      <c r="H523" s="53">
        <f>'[1]вед.прил.10'!H172</f>
        <v>186.9</v>
      </c>
      <c r="I523" s="53">
        <f>'[1]вед.прил.10'!I172</f>
        <v>0</v>
      </c>
      <c r="J523" s="53">
        <f t="shared" si="68"/>
        <v>186.9</v>
      </c>
      <c r="K523" s="53">
        <f>'[1]вед.прил.10'!K172</f>
        <v>186.9</v>
      </c>
      <c r="L523" s="53">
        <f>'[1]вед.прил.10'!L172</f>
        <v>0</v>
      </c>
      <c r="M523" s="101">
        <f t="shared" si="69"/>
        <v>186.9</v>
      </c>
    </row>
    <row r="524" spans="2:13" ht="150">
      <c r="B524" s="108" t="s">
        <v>231</v>
      </c>
      <c r="C524" s="46" t="s">
        <v>84</v>
      </c>
      <c r="D524" s="46" t="s">
        <v>73</v>
      </c>
      <c r="E524" s="46" t="s">
        <v>332</v>
      </c>
      <c r="F524" s="46"/>
      <c r="G524" s="46"/>
      <c r="H524" s="51">
        <f aca="true" t="shared" si="77" ref="H524:L526">H525</f>
        <v>172.5</v>
      </c>
      <c r="I524" s="51">
        <f t="shared" si="77"/>
        <v>0</v>
      </c>
      <c r="J524" s="51">
        <f t="shared" si="68"/>
        <v>172.5</v>
      </c>
      <c r="K524" s="51">
        <f t="shared" si="77"/>
        <v>172.5</v>
      </c>
      <c r="L524" s="51">
        <f t="shared" si="77"/>
        <v>0</v>
      </c>
      <c r="M524" s="100">
        <f t="shared" si="69"/>
        <v>172.5</v>
      </c>
    </row>
    <row r="525" spans="2:13" ht="30">
      <c r="B525" s="70" t="s">
        <v>151</v>
      </c>
      <c r="C525" s="46">
        <v>10</v>
      </c>
      <c r="D525" s="46" t="s">
        <v>73</v>
      </c>
      <c r="E525" s="46" t="s">
        <v>332</v>
      </c>
      <c r="F525" s="46" t="s">
        <v>150</v>
      </c>
      <c r="G525" s="46"/>
      <c r="H525" s="51">
        <f t="shared" si="77"/>
        <v>172.5</v>
      </c>
      <c r="I525" s="51">
        <f t="shared" si="77"/>
        <v>0</v>
      </c>
      <c r="J525" s="51">
        <f t="shared" si="68"/>
        <v>172.5</v>
      </c>
      <c r="K525" s="51">
        <f t="shared" si="77"/>
        <v>172.5</v>
      </c>
      <c r="L525" s="51">
        <f t="shared" si="77"/>
        <v>0</v>
      </c>
      <c r="M525" s="100">
        <f t="shared" si="69"/>
        <v>172.5</v>
      </c>
    </row>
    <row r="526" spans="2:13" ht="45">
      <c r="B526" s="70" t="s">
        <v>223</v>
      </c>
      <c r="C526" s="46">
        <v>10</v>
      </c>
      <c r="D526" s="46" t="s">
        <v>73</v>
      </c>
      <c r="E526" s="46" t="s">
        <v>332</v>
      </c>
      <c r="F526" s="46" t="s">
        <v>154</v>
      </c>
      <c r="G526" s="46"/>
      <c r="H526" s="51">
        <f t="shared" si="77"/>
        <v>172.5</v>
      </c>
      <c r="I526" s="51">
        <f t="shared" si="77"/>
        <v>0</v>
      </c>
      <c r="J526" s="51">
        <f t="shared" si="68"/>
        <v>172.5</v>
      </c>
      <c r="K526" s="51">
        <f t="shared" si="77"/>
        <v>172.5</v>
      </c>
      <c r="L526" s="51">
        <f t="shared" si="77"/>
        <v>0</v>
      </c>
      <c r="M526" s="100">
        <f t="shared" si="69"/>
        <v>172.5</v>
      </c>
    </row>
    <row r="527" spans="2:13" ht="15">
      <c r="B527" s="72" t="s">
        <v>121</v>
      </c>
      <c r="C527" s="47">
        <v>10</v>
      </c>
      <c r="D527" s="47" t="s">
        <v>73</v>
      </c>
      <c r="E527" s="47" t="s">
        <v>332</v>
      </c>
      <c r="F527" s="47" t="s">
        <v>154</v>
      </c>
      <c r="G527" s="47" t="s">
        <v>106</v>
      </c>
      <c r="H527" s="53">
        <f>'[1]вед.прил.10'!H442</f>
        <v>172.5</v>
      </c>
      <c r="I527" s="53">
        <f>'[1]вед.прил.10'!I442</f>
        <v>0</v>
      </c>
      <c r="J527" s="53">
        <f t="shared" si="68"/>
        <v>172.5</v>
      </c>
      <c r="K527" s="53">
        <f>'[1]вед.прил.10'!K442</f>
        <v>172.5</v>
      </c>
      <c r="L527" s="53">
        <f>'[1]вед.прил.10'!L442</f>
        <v>0</v>
      </c>
      <c r="M527" s="101">
        <f t="shared" si="69"/>
        <v>172.5</v>
      </c>
    </row>
    <row r="528" spans="2:13" ht="90">
      <c r="B528" s="107" t="s">
        <v>238</v>
      </c>
      <c r="C528" s="46" t="s">
        <v>84</v>
      </c>
      <c r="D528" s="46" t="s">
        <v>73</v>
      </c>
      <c r="E528" s="46" t="s">
        <v>331</v>
      </c>
      <c r="F528" s="46"/>
      <c r="G528" s="46"/>
      <c r="H528" s="51">
        <f>H529</f>
        <v>12270.9</v>
      </c>
      <c r="I528" s="51">
        <f>I529</f>
        <v>0</v>
      </c>
      <c r="J528" s="51">
        <f t="shared" si="68"/>
        <v>12270.9</v>
      </c>
      <c r="K528" s="51">
        <f>K529</f>
        <v>12270.9</v>
      </c>
      <c r="L528" s="51">
        <f>L529</f>
        <v>0</v>
      </c>
      <c r="M528" s="100">
        <f t="shared" si="69"/>
        <v>12270.9</v>
      </c>
    </row>
    <row r="529" spans="2:13" ht="30">
      <c r="B529" s="70" t="s">
        <v>151</v>
      </c>
      <c r="C529" s="46">
        <v>10</v>
      </c>
      <c r="D529" s="46" t="s">
        <v>73</v>
      </c>
      <c r="E529" s="46" t="s">
        <v>331</v>
      </c>
      <c r="F529" s="46" t="s">
        <v>150</v>
      </c>
      <c r="G529" s="46"/>
      <c r="H529" s="51">
        <f>H530+H532</f>
        <v>12270.9</v>
      </c>
      <c r="I529" s="51">
        <f>I530+I532</f>
        <v>0</v>
      </c>
      <c r="J529" s="51">
        <f t="shared" si="68"/>
        <v>12270.9</v>
      </c>
      <c r="K529" s="51">
        <f>K530+K532</f>
        <v>12270.9</v>
      </c>
      <c r="L529" s="51">
        <f>L530+L532</f>
        <v>0</v>
      </c>
      <c r="M529" s="100">
        <f t="shared" si="69"/>
        <v>12270.9</v>
      </c>
    </row>
    <row r="530" spans="2:13" ht="30">
      <c r="B530" s="70" t="s">
        <v>153</v>
      </c>
      <c r="C530" s="46">
        <v>10</v>
      </c>
      <c r="D530" s="46" t="s">
        <v>73</v>
      </c>
      <c r="E530" s="46" t="s">
        <v>331</v>
      </c>
      <c r="F530" s="46" t="s">
        <v>152</v>
      </c>
      <c r="G530" s="46"/>
      <c r="H530" s="51">
        <f>H531</f>
        <v>9615.9</v>
      </c>
      <c r="I530" s="51">
        <f>I531</f>
        <v>0</v>
      </c>
      <c r="J530" s="51">
        <f t="shared" si="68"/>
        <v>9615.9</v>
      </c>
      <c r="K530" s="51">
        <f>K531</f>
        <v>9615.9</v>
      </c>
      <c r="L530" s="51">
        <f>L531</f>
        <v>0</v>
      </c>
      <c r="M530" s="100">
        <f t="shared" si="69"/>
        <v>9615.9</v>
      </c>
    </row>
    <row r="531" spans="2:13" ht="15">
      <c r="B531" s="72" t="s">
        <v>121</v>
      </c>
      <c r="C531" s="47">
        <v>10</v>
      </c>
      <c r="D531" s="47" t="s">
        <v>73</v>
      </c>
      <c r="E531" s="47" t="s">
        <v>331</v>
      </c>
      <c r="F531" s="47" t="s">
        <v>152</v>
      </c>
      <c r="G531" s="47" t="s">
        <v>106</v>
      </c>
      <c r="H531" s="53">
        <f>'[1]вед.прил.10'!H446</f>
        <v>9615.9</v>
      </c>
      <c r="I531" s="53">
        <f>'[1]вед.прил.10'!I446</f>
        <v>0</v>
      </c>
      <c r="J531" s="53">
        <f t="shared" si="68"/>
        <v>9615.9</v>
      </c>
      <c r="K531" s="53">
        <f>'[1]вед.прил.10'!K446</f>
        <v>9615.9</v>
      </c>
      <c r="L531" s="53">
        <f>'[1]вед.прил.10'!L446</f>
        <v>0</v>
      </c>
      <c r="M531" s="101">
        <f t="shared" si="69"/>
        <v>9615.9</v>
      </c>
    </row>
    <row r="532" spans="2:13" ht="15">
      <c r="B532" s="70" t="s">
        <v>225</v>
      </c>
      <c r="C532" s="46">
        <v>10</v>
      </c>
      <c r="D532" s="46" t="s">
        <v>73</v>
      </c>
      <c r="E532" s="46" t="s">
        <v>331</v>
      </c>
      <c r="F532" s="46" t="s">
        <v>224</v>
      </c>
      <c r="G532" s="46"/>
      <c r="H532" s="51">
        <f>H533</f>
        <v>2655</v>
      </c>
      <c r="I532" s="51">
        <f>I533</f>
        <v>0</v>
      </c>
      <c r="J532" s="51">
        <f t="shared" si="68"/>
        <v>2655</v>
      </c>
      <c r="K532" s="51">
        <f>K533</f>
        <v>2655</v>
      </c>
      <c r="L532" s="51">
        <f>L533</f>
        <v>0</v>
      </c>
      <c r="M532" s="100">
        <f t="shared" si="69"/>
        <v>2655</v>
      </c>
    </row>
    <row r="533" spans="2:13" ht="15">
      <c r="B533" s="72" t="s">
        <v>121</v>
      </c>
      <c r="C533" s="47">
        <v>10</v>
      </c>
      <c r="D533" s="47" t="s">
        <v>73</v>
      </c>
      <c r="E533" s="47" t="s">
        <v>331</v>
      </c>
      <c r="F533" s="47" t="s">
        <v>224</v>
      </c>
      <c r="G533" s="47" t="s">
        <v>106</v>
      </c>
      <c r="H533" s="53">
        <f>'[1]вед.прил.10'!H448</f>
        <v>2655</v>
      </c>
      <c r="I533" s="53">
        <f>'[1]вед.прил.10'!I448</f>
        <v>0</v>
      </c>
      <c r="J533" s="53">
        <f t="shared" si="68"/>
        <v>2655</v>
      </c>
      <c r="K533" s="53">
        <f>'[1]вед.прил.10'!K448</f>
        <v>2655</v>
      </c>
      <c r="L533" s="53">
        <f>'[1]вед.прил.10'!L448</f>
        <v>0</v>
      </c>
      <c r="M533" s="101">
        <f t="shared" si="69"/>
        <v>2655</v>
      </c>
    </row>
    <row r="534" spans="2:13" ht="285">
      <c r="B534" s="71" t="s">
        <v>451</v>
      </c>
      <c r="C534" s="46" t="s">
        <v>84</v>
      </c>
      <c r="D534" s="46" t="s">
        <v>73</v>
      </c>
      <c r="E534" s="46" t="s">
        <v>330</v>
      </c>
      <c r="F534" s="46"/>
      <c r="G534" s="46"/>
      <c r="H534" s="51">
        <f aca="true" t="shared" si="78" ref="H534:L536">H535</f>
        <v>200</v>
      </c>
      <c r="I534" s="51">
        <f t="shared" si="78"/>
        <v>0</v>
      </c>
      <c r="J534" s="51">
        <f t="shared" si="68"/>
        <v>200</v>
      </c>
      <c r="K534" s="51">
        <f t="shared" si="78"/>
        <v>200</v>
      </c>
      <c r="L534" s="51">
        <f t="shared" si="78"/>
        <v>0</v>
      </c>
      <c r="M534" s="100">
        <f t="shared" si="69"/>
        <v>200</v>
      </c>
    </row>
    <row r="535" spans="2:13" ht="30">
      <c r="B535" s="70" t="s">
        <v>151</v>
      </c>
      <c r="C535" s="46">
        <v>10</v>
      </c>
      <c r="D535" s="46" t="s">
        <v>73</v>
      </c>
      <c r="E535" s="46" t="s">
        <v>330</v>
      </c>
      <c r="F535" s="46" t="s">
        <v>150</v>
      </c>
      <c r="G535" s="46"/>
      <c r="H535" s="208">
        <f t="shared" si="78"/>
        <v>200</v>
      </c>
      <c r="I535" s="208">
        <f t="shared" si="78"/>
        <v>0</v>
      </c>
      <c r="J535" s="51">
        <f t="shared" si="68"/>
        <v>200</v>
      </c>
      <c r="K535" s="208">
        <f t="shared" si="78"/>
        <v>200</v>
      </c>
      <c r="L535" s="208">
        <f t="shared" si="78"/>
        <v>0</v>
      </c>
      <c r="M535" s="100">
        <f t="shared" si="69"/>
        <v>200</v>
      </c>
    </row>
    <row r="536" spans="2:13" ht="45">
      <c r="B536" s="70" t="s">
        <v>223</v>
      </c>
      <c r="C536" s="46">
        <v>10</v>
      </c>
      <c r="D536" s="46" t="s">
        <v>73</v>
      </c>
      <c r="E536" s="46" t="s">
        <v>330</v>
      </c>
      <c r="F536" s="46" t="s">
        <v>154</v>
      </c>
      <c r="G536" s="46"/>
      <c r="H536" s="51">
        <f t="shared" si="78"/>
        <v>200</v>
      </c>
      <c r="I536" s="51">
        <f t="shared" si="78"/>
        <v>0</v>
      </c>
      <c r="J536" s="51">
        <f t="shared" si="68"/>
        <v>200</v>
      </c>
      <c r="K536" s="51">
        <f t="shared" si="78"/>
        <v>200</v>
      </c>
      <c r="L536" s="51">
        <f t="shared" si="78"/>
        <v>0</v>
      </c>
      <c r="M536" s="100">
        <f t="shared" si="69"/>
        <v>200</v>
      </c>
    </row>
    <row r="537" spans="2:13" ht="15">
      <c r="B537" s="72" t="s">
        <v>121</v>
      </c>
      <c r="C537" s="47">
        <v>10</v>
      </c>
      <c r="D537" s="47" t="s">
        <v>73</v>
      </c>
      <c r="E537" s="47" t="s">
        <v>330</v>
      </c>
      <c r="F537" s="47" t="s">
        <v>154</v>
      </c>
      <c r="G537" s="47" t="s">
        <v>106</v>
      </c>
      <c r="H537" s="53">
        <f>'[1]вед.прил.10'!H452</f>
        <v>200</v>
      </c>
      <c r="I537" s="53">
        <f>'[1]вед.прил.10'!I452</f>
        <v>0</v>
      </c>
      <c r="J537" s="53">
        <f t="shared" si="68"/>
        <v>200</v>
      </c>
      <c r="K537" s="53">
        <f>'[1]вед.прил.10'!K452</f>
        <v>200</v>
      </c>
      <c r="L537" s="53">
        <f>'[1]вед.прил.10'!L452</f>
        <v>0</v>
      </c>
      <c r="M537" s="101">
        <f t="shared" si="69"/>
        <v>200</v>
      </c>
    </row>
    <row r="538" spans="2:13" ht="105">
      <c r="B538" s="107" t="s">
        <v>328</v>
      </c>
      <c r="C538" s="46" t="s">
        <v>84</v>
      </c>
      <c r="D538" s="46" t="s">
        <v>73</v>
      </c>
      <c r="E538" s="46" t="s">
        <v>329</v>
      </c>
      <c r="F538" s="46"/>
      <c r="G538" s="46"/>
      <c r="H538" s="51">
        <f aca="true" t="shared" si="79" ref="H538:L540">H539</f>
        <v>250</v>
      </c>
      <c r="I538" s="51">
        <f t="shared" si="79"/>
        <v>0</v>
      </c>
      <c r="J538" s="51">
        <f t="shared" si="68"/>
        <v>250</v>
      </c>
      <c r="K538" s="51">
        <f t="shared" si="79"/>
        <v>250</v>
      </c>
      <c r="L538" s="51">
        <f t="shared" si="79"/>
        <v>0</v>
      </c>
      <c r="M538" s="100">
        <f t="shared" si="69"/>
        <v>250</v>
      </c>
    </row>
    <row r="539" spans="2:13" ht="30">
      <c r="B539" s="70" t="s">
        <v>151</v>
      </c>
      <c r="C539" s="46">
        <v>10</v>
      </c>
      <c r="D539" s="46" t="s">
        <v>73</v>
      </c>
      <c r="E539" s="46" t="s">
        <v>329</v>
      </c>
      <c r="F539" s="46" t="s">
        <v>150</v>
      </c>
      <c r="G539" s="46"/>
      <c r="H539" s="51">
        <f t="shared" si="79"/>
        <v>250</v>
      </c>
      <c r="I539" s="51">
        <f t="shared" si="79"/>
        <v>0</v>
      </c>
      <c r="J539" s="51">
        <f t="shared" si="68"/>
        <v>250</v>
      </c>
      <c r="K539" s="51">
        <f t="shared" si="79"/>
        <v>250</v>
      </c>
      <c r="L539" s="51">
        <f t="shared" si="79"/>
        <v>0</v>
      </c>
      <c r="M539" s="100">
        <f t="shared" si="69"/>
        <v>250</v>
      </c>
    </row>
    <row r="540" spans="2:13" ht="30">
      <c r="B540" s="70" t="s">
        <v>153</v>
      </c>
      <c r="C540" s="46">
        <v>10</v>
      </c>
      <c r="D540" s="46" t="s">
        <v>73</v>
      </c>
      <c r="E540" s="46" t="s">
        <v>329</v>
      </c>
      <c r="F540" s="46" t="s">
        <v>152</v>
      </c>
      <c r="G540" s="46"/>
      <c r="H540" s="51">
        <f t="shared" si="79"/>
        <v>250</v>
      </c>
      <c r="I540" s="51">
        <f t="shared" si="79"/>
        <v>0</v>
      </c>
      <c r="J540" s="51">
        <f aca="true" t="shared" si="80" ref="J540:J546">H540+I540</f>
        <v>250</v>
      </c>
      <c r="K540" s="51">
        <f t="shared" si="79"/>
        <v>250</v>
      </c>
      <c r="L540" s="51">
        <f t="shared" si="79"/>
        <v>0</v>
      </c>
      <c r="M540" s="100">
        <f aca="true" t="shared" si="81" ref="M540:M546">K540+L540</f>
        <v>250</v>
      </c>
    </row>
    <row r="541" spans="2:13" ht="15">
      <c r="B541" s="72" t="s">
        <v>121</v>
      </c>
      <c r="C541" s="47">
        <v>10</v>
      </c>
      <c r="D541" s="47" t="s">
        <v>73</v>
      </c>
      <c r="E541" s="47" t="s">
        <v>329</v>
      </c>
      <c r="F541" s="47" t="s">
        <v>152</v>
      </c>
      <c r="G541" s="47" t="s">
        <v>106</v>
      </c>
      <c r="H541" s="53">
        <f>'[1]вед.прил.10'!H456</f>
        <v>250</v>
      </c>
      <c r="I541" s="53">
        <f>'[1]вед.прил.10'!I456</f>
        <v>0</v>
      </c>
      <c r="J541" s="53">
        <f t="shared" si="80"/>
        <v>250</v>
      </c>
      <c r="K541" s="53">
        <f>'[1]вед.прил.10'!K456</f>
        <v>250</v>
      </c>
      <c r="L541" s="53">
        <f>'[1]вед.прил.10'!L456</f>
        <v>0</v>
      </c>
      <c r="M541" s="101">
        <f t="shared" si="81"/>
        <v>250</v>
      </c>
    </row>
    <row r="542" spans="2:13" ht="90">
      <c r="B542" s="71" t="s">
        <v>21</v>
      </c>
      <c r="C542" s="46" t="s">
        <v>84</v>
      </c>
      <c r="D542" s="46" t="s">
        <v>73</v>
      </c>
      <c r="E542" s="46" t="s">
        <v>22</v>
      </c>
      <c r="F542" s="46"/>
      <c r="G542" s="46"/>
      <c r="H542" s="51">
        <f aca="true" t="shared" si="82" ref="H542:L544">H543</f>
        <v>24.3</v>
      </c>
      <c r="I542" s="51">
        <f t="shared" si="82"/>
        <v>0</v>
      </c>
      <c r="J542" s="51">
        <f t="shared" si="80"/>
        <v>24.3</v>
      </c>
      <c r="K542" s="51">
        <f t="shared" si="82"/>
        <v>24.3</v>
      </c>
      <c r="L542" s="51">
        <f t="shared" si="82"/>
        <v>0</v>
      </c>
      <c r="M542" s="100">
        <f t="shared" si="81"/>
        <v>24.3</v>
      </c>
    </row>
    <row r="543" spans="2:13" ht="30">
      <c r="B543" s="70" t="s">
        <v>151</v>
      </c>
      <c r="C543" s="46" t="s">
        <v>84</v>
      </c>
      <c r="D543" s="46" t="s">
        <v>73</v>
      </c>
      <c r="E543" s="46" t="s">
        <v>22</v>
      </c>
      <c r="F543" s="46" t="s">
        <v>150</v>
      </c>
      <c r="G543" s="46"/>
      <c r="H543" s="51">
        <f t="shared" si="82"/>
        <v>24.3</v>
      </c>
      <c r="I543" s="51">
        <f t="shared" si="82"/>
        <v>0</v>
      </c>
      <c r="J543" s="51">
        <f t="shared" si="80"/>
        <v>24.3</v>
      </c>
      <c r="K543" s="51">
        <f t="shared" si="82"/>
        <v>24.3</v>
      </c>
      <c r="L543" s="51">
        <f t="shared" si="82"/>
        <v>0</v>
      </c>
      <c r="M543" s="100">
        <f t="shared" si="81"/>
        <v>24.3</v>
      </c>
    </row>
    <row r="544" spans="2:13" ht="30">
      <c r="B544" s="70" t="s">
        <v>153</v>
      </c>
      <c r="C544" s="46" t="s">
        <v>84</v>
      </c>
      <c r="D544" s="46" t="s">
        <v>73</v>
      </c>
      <c r="E544" s="46" t="s">
        <v>22</v>
      </c>
      <c r="F544" s="46" t="s">
        <v>152</v>
      </c>
      <c r="G544" s="46"/>
      <c r="H544" s="51">
        <f t="shared" si="82"/>
        <v>24.3</v>
      </c>
      <c r="I544" s="51">
        <f t="shared" si="82"/>
        <v>0</v>
      </c>
      <c r="J544" s="51">
        <f t="shared" si="80"/>
        <v>24.3</v>
      </c>
      <c r="K544" s="51">
        <f t="shared" si="82"/>
        <v>24.3</v>
      </c>
      <c r="L544" s="51">
        <f t="shared" si="82"/>
        <v>0</v>
      </c>
      <c r="M544" s="100">
        <f t="shared" si="81"/>
        <v>24.3</v>
      </c>
    </row>
    <row r="545" spans="2:13" ht="15">
      <c r="B545" s="72" t="s">
        <v>120</v>
      </c>
      <c r="C545" s="47" t="s">
        <v>84</v>
      </c>
      <c r="D545" s="47" t="s">
        <v>73</v>
      </c>
      <c r="E545" s="47" t="s">
        <v>22</v>
      </c>
      <c r="F545" s="47" t="s">
        <v>152</v>
      </c>
      <c r="G545" s="47" t="s">
        <v>105</v>
      </c>
      <c r="H545" s="53">
        <f>'[1]вед.прил.10'!H176</f>
        <v>24.3</v>
      </c>
      <c r="I545" s="53">
        <f>'[1]вед.прил.10'!I176</f>
        <v>0</v>
      </c>
      <c r="J545" s="53">
        <f t="shared" si="80"/>
        <v>24.3</v>
      </c>
      <c r="K545" s="53">
        <f>'[1]вед.прил.10'!K176</f>
        <v>24.3</v>
      </c>
      <c r="L545" s="53">
        <f>'[1]вед.прил.10'!L176</f>
        <v>0</v>
      </c>
      <c r="M545" s="101">
        <f t="shared" si="81"/>
        <v>24.3</v>
      </c>
    </row>
    <row r="546" spans="2:13" ht="135">
      <c r="B546" s="107" t="s">
        <v>425</v>
      </c>
      <c r="C546" s="46" t="s">
        <v>84</v>
      </c>
      <c r="D546" s="46" t="s">
        <v>73</v>
      </c>
      <c r="E546" s="46" t="s">
        <v>19</v>
      </c>
      <c r="F546" s="46"/>
      <c r="G546" s="46"/>
      <c r="H546" s="51">
        <f>H550+H547</f>
        <v>12263</v>
      </c>
      <c r="I546" s="51">
        <f>I550+I547</f>
        <v>0</v>
      </c>
      <c r="J546" s="51">
        <f t="shared" si="80"/>
        <v>12263</v>
      </c>
      <c r="K546" s="51">
        <f>K550+K547</f>
        <v>12263</v>
      </c>
      <c r="L546" s="51">
        <f>L550+L547</f>
        <v>0</v>
      </c>
      <c r="M546" s="100">
        <f t="shared" si="81"/>
        <v>12263</v>
      </c>
    </row>
    <row r="547" spans="2:13" ht="30">
      <c r="B547" s="161" t="s">
        <v>151</v>
      </c>
      <c r="C547" s="46" t="s">
        <v>84</v>
      </c>
      <c r="D547" s="46" t="s">
        <v>73</v>
      </c>
      <c r="E547" s="46" t="s">
        <v>19</v>
      </c>
      <c r="F547" s="46" t="s">
        <v>150</v>
      </c>
      <c r="G547" s="46"/>
      <c r="H547" s="51">
        <f aca="true" t="shared" si="83" ref="H547:M548">H548</f>
        <v>0</v>
      </c>
      <c r="I547" s="51">
        <f t="shared" si="83"/>
        <v>12263</v>
      </c>
      <c r="J547" s="51">
        <f t="shared" si="83"/>
        <v>12263</v>
      </c>
      <c r="K547" s="51">
        <f t="shared" si="83"/>
        <v>0</v>
      </c>
      <c r="L547" s="51">
        <f t="shared" si="83"/>
        <v>12263</v>
      </c>
      <c r="M547" s="100">
        <f t="shared" si="83"/>
        <v>12263</v>
      </c>
    </row>
    <row r="548" spans="2:13" ht="45">
      <c r="B548" s="161" t="s">
        <v>223</v>
      </c>
      <c r="C548" s="46" t="s">
        <v>84</v>
      </c>
      <c r="D548" s="46" t="s">
        <v>73</v>
      </c>
      <c r="E548" s="46" t="s">
        <v>19</v>
      </c>
      <c r="F548" s="46" t="s">
        <v>154</v>
      </c>
      <c r="G548" s="46"/>
      <c r="H548" s="51">
        <f t="shared" si="83"/>
        <v>0</v>
      </c>
      <c r="I548" s="51">
        <f t="shared" si="83"/>
        <v>12263</v>
      </c>
      <c r="J548" s="51">
        <f t="shared" si="83"/>
        <v>12263</v>
      </c>
      <c r="K548" s="51">
        <f t="shared" si="83"/>
        <v>0</v>
      </c>
      <c r="L548" s="51">
        <f t="shared" si="83"/>
        <v>12263</v>
      </c>
      <c r="M548" s="100">
        <f t="shared" si="83"/>
        <v>12263</v>
      </c>
    </row>
    <row r="549" spans="2:13" ht="15">
      <c r="B549" s="72" t="s">
        <v>121</v>
      </c>
      <c r="C549" s="47" t="s">
        <v>84</v>
      </c>
      <c r="D549" s="47" t="s">
        <v>73</v>
      </c>
      <c r="E549" s="47" t="s">
        <v>19</v>
      </c>
      <c r="F549" s="47" t="s">
        <v>154</v>
      </c>
      <c r="G549" s="47" t="s">
        <v>106</v>
      </c>
      <c r="H549" s="53">
        <f>'[1]вед.прил.10'!H165</f>
        <v>0</v>
      </c>
      <c r="I549" s="53">
        <f>'[1]вед.прил.10'!I165</f>
        <v>12263</v>
      </c>
      <c r="J549" s="53">
        <f>'[1]вед.прил.10'!J165</f>
        <v>12263</v>
      </c>
      <c r="K549" s="53">
        <f>'[1]вед.прил.10'!K165</f>
        <v>0</v>
      </c>
      <c r="L549" s="53">
        <f>'[1]вед.прил.10'!O165</f>
        <v>12263</v>
      </c>
      <c r="M549" s="101">
        <f>'[1]вед.прил.10'!P165</f>
        <v>12263</v>
      </c>
    </row>
    <row r="550" spans="2:13" ht="45">
      <c r="B550" s="70" t="s">
        <v>141</v>
      </c>
      <c r="C550" s="46" t="s">
        <v>84</v>
      </c>
      <c r="D550" s="46" t="s">
        <v>73</v>
      </c>
      <c r="E550" s="46" t="s">
        <v>19</v>
      </c>
      <c r="F550" s="46" t="s">
        <v>140</v>
      </c>
      <c r="G550" s="46"/>
      <c r="H550" s="51">
        <f aca="true" t="shared" si="84" ref="H550:L551">H551</f>
        <v>12263</v>
      </c>
      <c r="I550" s="51">
        <f t="shared" si="84"/>
        <v>-12263</v>
      </c>
      <c r="J550" s="51">
        <f aca="true" t="shared" si="85" ref="J550:J600">H550+I550</f>
        <v>0</v>
      </c>
      <c r="K550" s="51">
        <f t="shared" si="84"/>
        <v>12263</v>
      </c>
      <c r="L550" s="51">
        <f t="shared" si="84"/>
        <v>-12263</v>
      </c>
      <c r="M550" s="100">
        <f aca="true" t="shared" si="86" ref="M550:M600">K550+L550</f>
        <v>0</v>
      </c>
    </row>
    <row r="551" spans="2:13" ht="15">
      <c r="B551" s="70" t="s">
        <v>143</v>
      </c>
      <c r="C551" s="46" t="s">
        <v>84</v>
      </c>
      <c r="D551" s="46" t="s">
        <v>73</v>
      </c>
      <c r="E551" s="46" t="s">
        <v>19</v>
      </c>
      <c r="F551" s="46" t="s">
        <v>142</v>
      </c>
      <c r="G551" s="46"/>
      <c r="H551" s="51">
        <f t="shared" si="84"/>
        <v>12263</v>
      </c>
      <c r="I551" s="51">
        <f t="shared" si="84"/>
        <v>-12263</v>
      </c>
      <c r="J551" s="51">
        <f t="shared" si="85"/>
        <v>0</v>
      </c>
      <c r="K551" s="51">
        <f t="shared" si="84"/>
        <v>12263</v>
      </c>
      <c r="L551" s="51">
        <f t="shared" si="84"/>
        <v>-12263</v>
      </c>
      <c r="M551" s="100">
        <f t="shared" si="86"/>
        <v>0</v>
      </c>
    </row>
    <row r="552" spans="2:13" ht="15">
      <c r="B552" s="72" t="s">
        <v>121</v>
      </c>
      <c r="C552" s="47" t="s">
        <v>84</v>
      </c>
      <c r="D552" s="47" t="s">
        <v>73</v>
      </c>
      <c r="E552" s="47" t="s">
        <v>19</v>
      </c>
      <c r="F552" s="58" t="s">
        <v>142</v>
      </c>
      <c r="G552" s="58" t="s">
        <v>106</v>
      </c>
      <c r="H552" s="59">
        <f>'[1]вед.прил.10'!H168</f>
        <v>12263</v>
      </c>
      <c r="I552" s="59">
        <f>'[1]вед.прил.10'!I168</f>
        <v>-12263</v>
      </c>
      <c r="J552" s="53">
        <f t="shared" si="85"/>
        <v>0</v>
      </c>
      <c r="K552" s="59">
        <f>'[1]вед.прил.10'!K168</f>
        <v>12263</v>
      </c>
      <c r="L552" s="59">
        <f>'[1]вед.прил.10'!O168</f>
        <v>-12263</v>
      </c>
      <c r="M552" s="101">
        <f t="shared" si="86"/>
        <v>0</v>
      </c>
    </row>
    <row r="553" spans="2:13" ht="28.5">
      <c r="B553" s="73" t="s">
        <v>69</v>
      </c>
      <c r="C553" s="48" t="s">
        <v>84</v>
      </c>
      <c r="D553" s="48" t="s">
        <v>78</v>
      </c>
      <c r="E553" s="48"/>
      <c r="F553" s="48" t="s">
        <v>91</v>
      </c>
      <c r="G553" s="48"/>
      <c r="H553" s="50">
        <f>H554</f>
        <v>2425</v>
      </c>
      <c r="I553" s="50">
        <f>I554</f>
        <v>0</v>
      </c>
      <c r="J553" s="50">
        <f t="shared" si="85"/>
        <v>2425</v>
      </c>
      <c r="K553" s="50">
        <f>K554</f>
        <v>2425</v>
      </c>
      <c r="L553" s="50">
        <f>L554</f>
        <v>0</v>
      </c>
      <c r="M553" s="99">
        <f t="shared" si="86"/>
        <v>2425</v>
      </c>
    </row>
    <row r="554" spans="2:13" ht="30">
      <c r="B554" s="70" t="s">
        <v>40</v>
      </c>
      <c r="C554" s="46" t="s">
        <v>84</v>
      </c>
      <c r="D554" s="46" t="s">
        <v>78</v>
      </c>
      <c r="E554" s="46" t="s">
        <v>273</v>
      </c>
      <c r="F554" s="46"/>
      <c r="G554" s="46"/>
      <c r="H554" s="51">
        <f>H555</f>
        <v>2425</v>
      </c>
      <c r="I554" s="51">
        <f>I555</f>
        <v>0</v>
      </c>
      <c r="J554" s="51">
        <f t="shared" si="85"/>
        <v>2425</v>
      </c>
      <c r="K554" s="51">
        <f>K555</f>
        <v>2425</v>
      </c>
      <c r="L554" s="51">
        <f>L555</f>
        <v>0</v>
      </c>
      <c r="M554" s="100">
        <f t="shared" si="86"/>
        <v>2425</v>
      </c>
    </row>
    <row r="555" spans="2:13" ht="45">
      <c r="B555" s="70" t="s">
        <v>43</v>
      </c>
      <c r="C555" s="46">
        <v>10</v>
      </c>
      <c r="D555" s="46" t="s">
        <v>78</v>
      </c>
      <c r="E555" s="46" t="s">
        <v>327</v>
      </c>
      <c r="F555" s="46"/>
      <c r="G555" s="46"/>
      <c r="H555" s="51">
        <f>H556+H559</f>
        <v>2425</v>
      </c>
      <c r="I555" s="51">
        <f>I556+I559</f>
        <v>0</v>
      </c>
      <c r="J555" s="51">
        <f t="shared" si="85"/>
        <v>2425</v>
      </c>
      <c r="K555" s="51">
        <f>K556+K559</f>
        <v>2425</v>
      </c>
      <c r="L555" s="51">
        <f>L556+L559</f>
        <v>0</v>
      </c>
      <c r="M555" s="100">
        <f t="shared" si="86"/>
        <v>2425</v>
      </c>
    </row>
    <row r="556" spans="2:13" ht="90">
      <c r="B556" s="70" t="s">
        <v>257</v>
      </c>
      <c r="C556" s="46" t="s">
        <v>84</v>
      </c>
      <c r="D556" s="46" t="s">
        <v>78</v>
      </c>
      <c r="E556" s="46" t="s">
        <v>327</v>
      </c>
      <c r="F556" s="46" t="s">
        <v>132</v>
      </c>
      <c r="G556" s="46"/>
      <c r="H556" s="51">
        <f>H557</f>
        <v>2102</v>
      </c>
      <c r="I556" s="51">
        <f>I557</f>
        <v>0</v>
      </c>
      <c r="J556" s="51">
        <f t="shared" si="85"/>
        <v>2102</v>
      </c>
      <c r="K556" s="51">
        <f>K557</f>
        <v>2102</v>
      </c>
      <c r="L556" s="51">
        <f>L557</f>
        <v>0</v>
      </c>
      <c r="M556" s="100">
        <f t="shared" si="86"/>
        <v>2102</v>
      </c>
    </row>
    <row r="557" spans="2:13" ht="30">
      <c r="B557" s="70" t="s">
        <v>136</v>
      </c>
      <c r="C557" s="46">
        <v>10</v>
      </c>
      <c r="D557" s="46" t="s">
        <v>78</v>
      </c>
      <c r="E557" s="46" t="s">
        <v>327</v>
      </c>
      <c r="F557" s="46" t="s">
        <v>133</v>
      </c>
      <c r="G557" s="46"/>
      <c r="H557" s="51">
        <f>H558</f>
        <v>2102</v>
      </c>
      <c r="I557" s="51">
        <f>I558</f>
        <v>0</v>
      </c>
      <c r="J557" s="51">
        <f t="shared" si="85"/>
        <v>2102</v>
      </c>
      <c r="K557" s="51">
        <f>K558</f>
        <v>2102</v>
      </c>
      <c r="L557" s="51">
        <f>L558</f>
        <v>0</v>
      </c>
      <c r="M557" s="100">
        <f t="shared" si="86"/>
        <v>2102</v>
      </c>
    </row>
    <row r="558" spans="2:13" ht="15">
      <c r="B558" s="72" t="s">
        <v>121</v>
      </c>
      <c r="C558" s="47">
        <v>10</v>
      </c>
      <c r="D558" s="47" t="s">
        <v>78</v>
      </c>
      <c r="E558" s="47" t="s">
        <v>327</v>
      </c>
      <c r="F558" s="47" t="s">
        <v>133</v>
      </c>
      <c r="G558" s="47" t="s">
        <v>106</v>
      </c>
      <c r="H558" s="53">
        <f>'[1]вед.прил.10'!H462</f>
        <v>2102</v>
      </c>
      <c r="I558" s="53">
        <f>'[1]вед.прил.10'!I462</f>
        <v>0</v>
      </c>
      <c r="J558" s="53">
        <f t="shared" si="85"/>
        <v>2102</v>
      </c>
      <c r="K558" s="53">
        <f>'[1]вед.прил.10'!K462</f>
        <v>2102</v>
      </c>
      <c r="L558" s="53">
        <f>'[1]вед.прил.10'!L462</f>
        <v>0</v>
      </c>
      <c r="M558" s="101">
        <f t="shared" si="86"/>
        <v>2102</v>
      </c>
    </row>
    <row r="559" spans="2:13" ht="30">
      <c r="B559" s="70" t="s">
        <v>134</v>
      </c>
      <c r="C559" s="46">
        <v>10</v>
      </c>
      <c r="D559" s="46" t="s">
        <v>78</v>
      </c>
      <c r="E559" s="46" t="s">
        <v>327</v>
      </c>
      <c r="F559" s="46" t="s">
        <v>135</v>
      </c>
      <c r="G559" s="46"/>
      <c r="H559" s="51">
        <f>H560</f>
        <v>323</v>
      </c>
      <c r="I559" s="51">
        <f>I560</f>
        <v>0</v>
      </c>
      <c r="J559" s="51">
        <f t="shared" si="85"/>
        <v>323</v>
      </c>
      <c r="K559" s="51">
        <f>K560</f>
        <v>323</v>
      </c>
      <c r="L559" s="51">
        <f>L560</f>
        <v>0</v>
      </c>
      <c r="M559" s="100">
        <f t="shared" si="86"/>
        <v>323</v>
      </c>
    </row>
    <row r="560" spans="2:13" ht="30">
      <c r="B560" s="71" t="s">
        <v>138</v>
      </c>
      <c r="C560" s="46">
        <v>10</v>
      </c>
      <c r="D560" s="46" t="s">
        <v>78</v>
      </c>
      <c r="E560" s="46" t="s">
        <v>327</v>
      </c>
      <c r="F560" s="46" t="s">
        <v>137</v>
      </c>
      <c r="G560" s="46"/>
      <c r="H560" s="51">
        <f>H561</f>
        <v>323</v>
      </c>
      <c r="I560" s="51">
        <f>I561</f>
        <v>0</v>
      </c>
      <c r="J560" s="51">
        <f t="shared" si="85"/>
        <v>323</v>
      </c>
      <c r="K560" s="51">
        <f>K561</f>
        <v>323</v>
      </c>
      <c r="L560" s="51">
        <f>L561</f>
        <v>0</v>
      </c>
      <c r="M560" s="100">
        <f t="shared" si="86"/>
        <v>323</v>
      </c>
    </row>
    <row r="561" spans="2:13" ht="15">
      <c r="B561" s="72" t="s">
        <v>121</v>
      </c>
      <c r="C561" s="47">
        <v>10</v>
      </c>
      <c r="D561" s="47" t="s">
        <v>78</v>
      </c>
      <c r="E561" s="47" t="s">
        <v>327</v>
      </c>
      <c r="F561" s="47" t="s">
        <v>137</v>
      </c>
      <c r="G561" s="47" t="s">
        <v>106</v>
      </c>
      <c r="H561" s="53">
        <f>'[1]вед.прил.10'!H465</f>
        <v>323</v>
      </c>
      <c r="I561" s="53">
        <f>'[1]вед.прил.10'!I465</f>
        <v>0</v>
      </c>
      <c r="J561" s="53">
        <f t="shared" si="85"/>
        <v>323</v>
      </c>
      <c r="K561" s="53">
        <f>'[1]вед.прил.10'!K465</f>
        <v>323</v>
      </c>
      <c r="L561" s="53">
        <f>'[1]вед.прил.10'!L465</f>
        <v>0</v>
      </c>
      <c r="M561" s="101">
        <f t="shared" si="86"/>
        <v>323</v>
      </c>
    </row>
    <row r="562" spans="2:13" ht="14.25">
      <c r="B562" s="104" t="s">
        <v>90</v>
      </c>
      <c r="C562" s="92" t="s">
        <v>88</v>
      </c>
      <c r="D562" s="92"/>
      <c r="E562" s="92"/>
      <c r="F562" s="92"/>
      <c r="G562" s="92"/>
      <c r="H562" s="55">
        <f>H565</f>
        <v>6800</v>
      </c>
      <c r="I562" s="55">
        <f>I565</f>
        <v>0</v>
      </c>
      <c r="J562" s="50">
        <f t="shared" si="85"/>
        <v>6800</v>
      </c>
      <c r="K562" s="55">
        <f>K565</f>
        <v>6800</v>
      </c>
      <c r="L562" s="55">
        <f>L565</f>
        <v>0</v>
      </c>
      <c r="M562" s="99">
        <f t="shared" si="86"/>
        <v>6800</v>
      </c>
    </row>
    <row r="563" spans="2:13" ht="14.25">
      <c r="B563" s="91" t="s">
        <v>120</v>
      </c>
      <c r="C563" s="92" t="s">
        <v>88</v>
      </c>
      <c r="D563" s="92"/>
      <c r="E563" s="92"/>
      <c r="F563" s="92"/>
      <c r="G563" s="92" t="s">
        <v>105</v>
      </c>
      <c r="H563" s="55">
        <f>H572+H580+H575</f>
        <v>6800</v>
      </c>
      <c r="I563" s="55">
        <f>I572+I580+I575</f>
        <v>0</v>
      </c>
      <c r="J563" s="50">
        <f t="shared" si="85"/>
        <v>6800</v>
      </c>
      <c r="K563" s="55">
        <f>K572+K580+K575</f>
        <v>6800</v>
      </c>
      <c r="L563" s="55">
        <f>L572+L580+L575</f>
        <v>0</v>
      </c>
      <c r="M563" s="99">
        <f t="shared" si="86"/>
        <v>6800</v>
      </c>
    </row>
    <row r="564" spans="2:13" ht="14.25">
      <c r="B564" s="91" t="s">
        <v>121</v>
      </c>
      <c r="C564" s="92" t="s">
        <v>88</v>
      </c>
      <c r="D564" s="92"/>
      <c r="E564" s="92"/>
      <c r="F564" s="92"/>
      <c r="G564" s="92" t="s">
        <v>106</v>
      </c>
      <c r="H564" s="55">
        <v>0</v>
      </c>
      <c r="I564" s="55">
        <v>0</v>
      </c>
      <c r="J564" s="50">
        <f t="shared" si="85"/>
        <v>0</v>
      </c>
      <c r="K564" s="55">
        <v>0</v>
      </c>
      <c r="L564" s="55">
        <v>0</v>
      </c>
      <c r="M564" s="99">
        <f t="shared" si="86"/>
        <v>0</v>
      </c>
    </row>
    <row r="565" spans="2:13" ht="14.25">
      <c r="B565" s="73" t="s">
        <v>113</v>
      </c>
      <c r="C565" s="48" t="s">
        <v>88</v>
      </c>
      <c r="D565" s="48" t="s">
        <v>76</v>
      </c>
      <c r="E565" s="48"/>
      <c r="F565" s="48"/>
      <c r="G565" s="48"/>
      <c r="H565" s="50">
        <f>H566</f>
        <v>6800</v>
      </c>
      <c r="I565" s="50">
        <f>I566</f>
        <v>0</v>
      </c>
      <c r="J565" s="50">
        <f t="shared" si="85"/>
        <v>6800</v>
      </c>
      <c r="K565" s="50">
        <f>K566</f>
        <v>6800</v>
      </c>
      <c r="L565" s="50">
        <f>L566</f>
        <v>0</v>
      </c>
      <c r="M565" s="99">
        <f t="shared" si="86"/>
        <v>6800</v>
      </c>
    </row>
    <row r="566" spans="2:13" ht="60">
      <c r="B566" s="70" t="s">
        <v>196</v>
      </c>
      <c r="C566" s="46" t="s">
        <v>88</v>
      </c>
      <c r="D566" s="46" t="s">
        <v>76</v>
      </c>
      <c r="E566" s="46" t="s">
        <v>403</v>
      </c>
      <c r="F566" s="46"/>
      <c r="G566" s="46"/>
      <c r="H566" s="51">
        <f>H567</f>
        <v>6800</v>
      </c>
      <c r="I566" s="51">
        <f>I567</f>
        <v>0</v>
      </c>
      <c r="J566" s="51">
        <f t="shared" si="85"/>
        <v>6800</v>
      </c>
      <c r="K566" s="51">
        <f>K567</f>
        <v>6800</v>
      </c>
      <c r="L566" s="51">
        <f>L567</f>
        <v>0</v>
      </c>
      <c r="M566" s="100">
        <f t="shared" si="86"/>
        <v>6800</v>
      </c>
    </row>
    <row r="567" spans="2:13" ht="60">
      <c r="B567" s="70" t="s">
        <v>184</v>
      </c>
      <c r="C567" s="46" t="s">
        <v>88</v>
      </c>
      <c r="D567" s="46" t="s">
        <v>76</v>
      </c>
      <c r="E567" s="46" t="s">
        <v>407</v>
      </c>
      <c r="F567" s="46"/>
      <c r="G567" s="46"/>
      <c r="H567" s="51">
        <f>H568+H576</f>
        <v>6800</v>
      </c>
      <c r="I567" s="51">
        <f>I568+I576</f>
        <v>0</v>
      </c>
      <c r="J567" s="51">
        <f t="shared" si="85"/>
        <v>6800</v>
      </c>
      <c r="K567" s="51">
        <f>K568+K576</f>
        <v>6800</v>
      </c>
      <c r="L567" s="51">
        <f>L568+L576</f>
        <v>0</v>
      </c>
      <c r="M567" s="100">
        <f t="shared" si="86"/>
        <v>6800</v>
      </c>
    </row>
    <row r="568" spans="2:13" ht="75">
      <c r="B568" s="70" t="s">
        <v>404</v>
      </c>
      <c r="C568" s="46" t="s">
        <v>88</v>
      </c>
      <c r="D568" s="46" t="s">
        <v>76</v>
      </c>
      <c r="E568" s="46" t="s">
        <v>408</v>
      </c>
      <c r="F568" s="46"/>
      <c r="G568" s="46"/>
      <c r="H568" s="51">
        <f>H569</f>
        <v>800</v>
      </c>
      <c r="I568" s="51">
        <f>I569</f>
        <v>0</v>
      </c>
      <c r="J568" s="51">
        <f t="shared" si="85"/>
        <v>800</v>
      </c>
      <c r="K568" s="51">
        <f>K569</f>
        <v>800</v>
      </c>
      <c r="L568" s="51">
        <f>L569</f>
        <v>0</v>
      </c>
      <c r="M568" s="100">
        <f t="shared" si="86"/>
        <v>800</v>
      </c>
    </row>
    <row r="569" spans="2:13" ht="15">
      <c r="B569" s="71" t="s">
        <v>301</v>
      </c>
      <c r="C569" s="46" t="s">
        <v>88</v>
      </c>
      <c r="D569" s="46" t="s">
        <v>76</v>
      </c>
      <c r="E569" s="46" t="s">
        <v>409</v>
      </c>
      <c r="F569" s="46"/>
      <c r="G569" s="46"/>
      <c r="H569" s="51">
        <f>H570+H573</f>
        <v>800</v>
      </c>
      <c r="I569" s="51">
        <f>I570+I573</f>
        <v>0</v>
      </c>
      <c r="J569" s="51">
        <f t="shared" si="85"/>
        <v>800</v>
      </c>
      <c r="K569" s="51">
        <f>K570+K573</f>
        <v>800</v>
      </c>
      <c r="L569" s="51">
        <f>L570+L573</f>
        <v>0</v>
      </c>
      <c r="M569" s="100">
        <f t="shared" si="86"/>
        <v>800</v>
      </c>
    </row>
    <row r="570" spans="2:13" ht="30">
      <c r="B570" s="70" t="s">
        <v>134</v>
      </c>
      <c r="C570" s="46" t="s">
        <v>88</v>
      </c>
      <c r="D570" s="46" t="s">
        <v>76</v>
      </c>
      <c r="E570" s="46" t="s">
        <v>409</v>
      </c>
      <c r="F570" s="46" t="s">
        <v>135</v>
      </c>
      <c r="G570" s="46"/>
      <c r="H570" s="51">
        <f>H571</f>
        <v>650</v>
      </c>
      <c r="I570" s="51">
        <f>I571</f>
        <v>0</v>
      </c>
      <c r="J570" s="51">
        <f t="shared" si="85"/>
        <v>650</v>
      </c>
      <c r="K570" s="51">
        <f>K571</f>
        <v>650</v>
      </c>
      <c r="L570" s="51">
        <f>L571</f>
        <v>0</v>
      </c>
      <c r="M570" s="100">
        <f t="shared" si="86"/>
        <v>650</v>
      </c>
    </row>
    <row r="571" spans="2:13" ht="30">
      <c r="B571" s="71" t="s">
        <v>138</v>
      </c>
      <c r="C571" s="46" t="s">
        <v>88</v>
      </c>
      <c r="D571" s="46" t="s">
        <v>76</v>
      </c>
      <c r="E571" s="46" t="s">
        <v>409</v>
      </c>
      <c r="F571" s="46" t="s">
        <v>137</v>
      </c>
      <c r="G571" s="46"/>
      <c r="H571" s="51">
        <f>H572</f>
        <v>650</v>
      </c>
      <c r="I571" s="51">
        <f>I572</f>
        <v>0</v>
      </c>
      <c r="J571" s="51">
        <f t="shared" si="85"/>
        <v>650</v>
      </c>
      <c r="K571" s="51">
        <f>K572</f>
        <v>650</v>
      </c>
      <c r="L571" s="51">
        <f>L572</f>
        <v>0</v>
      </c>
      <c r="M571" s="100">
        <f t="shared" si="86"/>
        <v>650</v>
      </c>
    </row>
    <row r="572" spans="2:13" ht="15">
      <c r="B572" s="72" t="s">
        <v>120</v>
      </c>
      <c r="C572" s="47" t="s">
        <v>88</v>
      </c>
      <c r="D572" s="47" t="s">
        <v>76</v>
      </c>
      <c r="E572" s="47" t="s">
        <v>409</v>
      </c>
      <c r="F572" s="47" t="s">
        <v>137</v>
      </c>
      <c r="G572" s="47" t="s">
        <v>105</v>
      </c>
      <c r="H572" s="53">
        <f>'[1]вед.прил.10'!H635</f>
        <v>650</v>
      </c>
      <c r="I572" s="53">
        <f>'[1]вед.прил.10'!I635</f>
        <v>0</v>
      </c>
      <c r="J572" s="53">
        <f t="shared" si="85"/>
        <v>650</v>
      </c>
      <c r="K572" s="53">
        <f>'[1]вед.прил.10'!K635</f>
        <v>650</v>
      </c>
      <c r="L572" s="53">
        <f>'[1]вед.прил.10'!L635</f>
        <v>0</v>
      </c>
      <c r="M572" s="101">
        <f t="shared" si="86"/>
        <v>650</v>
      </c>
    </row>
    <row r="573" spans="2:13" ht="30">
      <c r="B573" s="70" t="s">
        <v>151</v>
      </c>
      <c r="C573" s="46" t="s">
        <v>88</v>
      </c>
      <c r="D573" s="46" t="s">
        <v>76</v>
      </c>
      <c r="E573" s="46" t="s">
        <v>409</v>
      </c>
      <c r="F573" s="46" t="s">
        <v>150</v>
      </c>
      <c r="G573" s="46"/>
      <c r="H573" s="51">
        <f>H574</f>
        <v>150</v>
      </c>
      <c r="I573" s="51">
        <f>I574</f>
        <v>0</v>
      </c>
      <c r="J573" s="51">
        <f t="shared" si="85"/>
        <v>150</v>
      </c>
      <c r="K573" s="51">
        <f>K574</f>
        <v>150</v>
      </c>
      <c r="L573" s="51">
        <f>L574</f>
        <v>0</v>
      </c>
      <c r="M573" s="100">
        <f t="shared" si="86"/>
        <v>150</v>
      </c>
    </row>
    <row r="574" spans="2:13" ht="15">
      <c r="B574" s="70" t="s">
        <v>12</v>
      </c>
      <c r="C574" s="46" t="s">
        <v>88</v>
      </c>
      <c r="D574" s="46" t="s">
        <v>76</v>
      </c>
      <c r="E574" s="46" t="s">
        <v>409</v>
      </c>
      <c r="F574" s="46" t="s">
        <v>11</v>
      </c>
      <c r="G574" s="46"/>
      <c r="H574" s="51">
        <f>H575</f>
        <v>150</v>
      </c>
      <c r="I574" s="51">
        <f>I575</f>
        <v>0</v>
      </c>
      <c r="J574" s="51">
        <f t="shared" si="85"/>
        <v>150</v>
      </c>
      <c r="K574" s="51">
        <f>K575</f>
        <v>150</v>
      </c>
      <c r="L574" s="51">
        <f>L575</f>
        <v>0</v>
      </c>
      <c r="M574" s="100">
        <f t="shared" si="86"/>
        <v>150</v>
      </c>
    </row>
    <row r="575" spans="2:13" ht="15">
      <c r="B575" s="74" t="s">
        <v>120</v>
      </c>
      <c r="C575" s="47" t="s">
        <v>88</v>
      </c>
      <c r="D575" s="47" t="s">
        <v>76</v>
      </c>
      <c r="E575" s="47" t="s">
        <v>409</v>
      </c>
      <c r="F575" s="47" t="s">
        <v>11</v>
      </c>
      <c r="G575" s="47" t="s">
        <v>105</v>
      </c>
      <c r="H575" s="53">
        <f>'[1]вед.прил.10'!H638</f>
        <v>150</v>
      </c>
      <c r="I575" s="53">
        <f>'[1]вед.прил.10'!I638</f>
        <v>0</v>
      </c>
      <c r="J575" s="53">
        <f t="shared" si="85"/>
        <v>150</v>
      </c>
      <c r="K575" s="53">
        <f>'[1]вед.прил.10'!K638</f>
        <v>150</v>
      </c>
      <c r="L575" s="53">
        <f>'[1]вед.прил.10'!L638</f>
        <v>0</v>
      </c>
      <c r="M575" s="101">
        <f t="shared" si="86"/>
        <v>150</v>
      </c>
    </row>
    <row r="576" spans="2:13" ht="120">
      <c r="B576" s="70" t="s">
        <v>459</v>
      </c>
      <c r="C576" s="46" t="s">
        <v>88</v>
      </c>
      <c r="D576" s="46" t="s">
        <v>76</v>
      </c>
      <c r="E576" s="46" t="s">
        <v>406</v>
      </c>
      <c r="F576" s="46"/>
      <c r="G576" s="46"/>
      <c r="H576" s="51">
        <f aca="true" t="shared" si="87" ref="H576:L579">H577</f>
        <v>6000</v>
      </c>
      <c r="I576" s="51">
        <f t="shared" si="87"/>
        <v>0</v>
      </c>
      <c r="J576" s="51">
        <f t="shared" si="85"/>
        <v>6000</v>
      </c>
      <c r="K576" s="51">
        <f t="shared" si="87"/>
        <v>6000</v>
      </c>
      <c r="L576" s="51">
        <f t="shared" si="87"/>
        <v>0</v>
      </c>
      <c r="M576" s="100">
        <f t="shared" si="86"/>
        <v>6000</v>
      </c>
    </row>
    <row r="577" spans="2:13" ht="15">
      <c r="B577" s="71" t="s">
        <v>301</v>
      </c>
      <c r="C577" s="46" t="s">
        <v>88</v>
      </c>
      <c r="D577" s="46" t="s">
        <v>76</v>
      </c>
      <c r="E577" s="102" t="s">
        <v>405</v>
      </c>
      <c r="F577" s="46"/>
      <c r="G577" s="46"/>
      <c r="H577" s="51">
        <f t="shared" si="87"/>
        <v>6000</v>
      </c>
      <c r="I577" s="51">
        <f t="shared" si="87"/>
        <v>0</v>
      </c>
      <c r="J577" s="51">
        <f t="shared" si="85"/>
        <v>6000</v>
      </c>
      <c r="K577" s="51">
        <f t="shared" si="87"/>
        <v>6000</v>
      </c>
      <c r="L577" s="51">
        <f t="shared" si="87"/>
        <v>0</v>
      </c>
      <c r="M577" s="100">
        <f t="shared" si="86"/>
        <v>6000</v>
      </c>
    </row>
    <row r="578" spans="2:13" ht="45">
      <c r="B578" s="70" t="s">
        <v>141</v>
      </c>
      <c r="C578" s="46" t="s">
        <v>88</v>
      </c>
      <c r="D578" s="46" t="s">
        <v>76</v>
      </c>
      <c r="E578" s="46" t="s">
        <v>405</v>
      </c>
      <c r="F578" s="46" t="s">
        <v>140</v>
      </c>
      <c r="G578" s="46"/>
      <c r="H578" s="51">
        <f t="shared" si="87"/>
        <v>6000</v>
      </c>
      <c r="I578" s="51">
        <f t="shared" si="87"/>
        <v>0</v>
      </c>
      <c r="J578" s="51">
        <f t="shared" si="85"/>
        <v>6000</v>
      </c>
      <c r="K578" s="51">
        <f t="shared" si="87"/>
        <v>6000</v>
      </c>
      <c r="L578" s="51">
        <f t="shared" si="87"/>
        <v>0</v>
      </c>
      <c r="M578" s="100">
        <f t="shared" si="86"/>
        <v>6000</v>
      </c>
    </row>
    <row r="579" spans="2:13" ht="15">
      <c r="B579" s="70" t="s">
        <v>227</v>
      </c>
      <c r="C579" s="46" t="s">
        <v>88</v>
      </c>
      <c r="D579" s="46" t="s">
        <v>76</v>
      </c>
      <c r="E579" s="46" t="s">
        <v>405</v>
      </c>
      <c r="F579" s="46" t="s">
        <v>226</v>
      </c>
      <c r="G579" s="46"/>
      <c r="H579" s="51">
        <f t="shared" si="87"/>
        <v>6000</v>
      </c>
      <c r="I579" s="51">
        <f t="shared" si="87"/>
        <v>0</v>
      </c>
      <c r="J579" s="51">
        <f t="shared" si="85"/>
        <v>6000</v>
      </c>
      <c r="K579" s="51">
        <f t="shared" si="87"/>
        <v>6000</v>
      </c>
      <c r="L579" s="51">
        <f t="shared" si="87"/>
        <v>0</v>
      </c>
      <c r="M579" s="100">
        <f t="shared" si="86"/>
        <v>6000</v>
      </c>
    </row>
    <row r="580" spans="2:13" ht="15">
      <c r="B580" s="72" t="s">
        <v>120</v>
      </c>
      <c r="C580" s="47" t="s">
        <v>88</v>
      </c>
      <c r="D580" s="47" t="s">
        <v>76</v>
      </c>
      <c r="E580" s="47" t="s">
        <v>405</v>
      </c>
      <c r="F580" s="47" t="s">
        <v>226</v>
      </c>
      <c r="G580" s="47" t="s">
        <v>105</v>
      </c>
      <c r="H580" s="53">
        <f>'[1]вед.прил.10'!H643</f>
        <v>6000</v>
      </c>
      <c r="I580" s="53">
        <f>'[1]вед.прил.10'!I643</f>
        <v>0</v>
      </c>
      <c r="J580" s="53">
        <f t="shared" si="85"/>
        <v>6000</v>
      </c>
      <c r="K580" s="53">
        <f>'[1]вед.прил.10'!K643</f>
        <v>6000</v>
      </c>
      <c r="L580" s="53">
        <f>'[1]вед.прил.10'!L643</f>
        <v>0</v>
      </c>
      <c r="M580" s="101">
        <f t="shared" si="86"/>
        <v>6000</v>
      </c>
    </row>
    <row r="581" spans="2:13" ht="28.5">
      <c r="B581" s="76" t="s">
        <v>244</v>
      </c>
      <c r="C581" s="48" t="s">
        <v>112</v>
      </c>
      <c r="D581" s="48"/>
      <c r="E581" s="48"/>
      <c r="F581" s="48"/>
      <c r="G581" s="48"/>
      <c r="H581" s="50">
        <f>H584</f>
        <v>7225</v>
      </c>
      <c r="I581" s="50">
        <f>I584</f>
        <v>0</v>
      </c>
      <c r="J581" s="50">
        <f t="shared" si="85"/>
        <v>7225</v>
      </c>
      <c r="K581" s="50">
        <f>K584</f>
        <v>7225</v>
      </c>
      <c r="L581" s="50">
        <f>L584</f>
        <v>0</v>
      </c>
      <c r="M581" s="99">
        <f t="shared" si="86"/>
        <v>7225</v>
      </c>
    </row>
    <row r="582" spans="2:13" ht="14.25">
      <c r="B582" s="91" t="s">
        <v>120</v>
      </c>
      <c r="C582" s="48" t="s">
        <v>112</v>
      </c>
      <c r="D582" s="48"/>
      <c r="E582" s="48"/>
      <c r="F582" s="48"/>
      <c r="G582" s="48" t="s">
        <v>105</v>
      </c>
      <c r="H582" s="50">
        <f>H590</f>
        <v>7225</v>
      </c>
      <c r="I582" s="50">
        <f>I590</f>
        <v>0</v>
      </c>
      <c r="J582" s="50">
        <f t="shared" si="85"/>
        <v>7225</v>
      </c>
      <c r="K582" s="50">
        <f>K590</f>
        <v>7225</v>
      </c>
      <c r="L582" s="50">
        <f>L590</f>
        <v>0</v>
      </c>
      <c r="M582" s="99">
        <f t="shared" si="86"/>
        <v>7225</v>
      </c>
    </row>
    <row r="583" spans="2:13" ht="14.25">
      <c r="B583" s="91" t="s">
        <v>121</v>
      </c>
      <c r="C583" s="48" t="s">
        <v>112</v>
      </c>
      <c r="D583" s="48"/>
      <c r="E583" s="48"/>
      <c r="F583" s="48"/>
      <c r="G583" s="48" t="s">
        <v>106</v>
      </c>
      <c r="H583" s="50">
        <v>0</v>
      </c>
      <c r="I583" s="50">
        <v>0</v>
      </c>
      <c r="J583" s="50">
        <f t="shared" si="85"/>
        <v>0</v>
      </c>
      <c r="K583" s="50">
        <v>0</v>
      </c>
      <c r="L583" s="50">
        <v>0</v>
      </c>
      <c r="M583" s="99">
        <f t="shared" si="86"/>
        <v>0</v>
      </c>
    </row>
    <row r="584" spans="2:13" ht="42.75">
      <c r="B584" s="76" t="s">
        <v>245</v>
      </c>
      <c r="C584" s="48" t="s">
        <v>112</v>
      </c>
      <c r="D584" s="48" t="s">
        <v>70</v>
      </c>
      <c r="E584" s="48"/>
      <c r="F584" s="48"/>
      <c r="G584" s="48"/>
      <c r="H584" s="50">
        <f aca="true" t="shared" si="88" ref="H584:L589">H585</f>
        <v>7225</v>
      </c>
      <c r="I584" s="50">
        <f t="shared" si="88"/>
        <v>0</v>
      </c>
      <c r="J584" s="50">
        <f t="shared" si="85"/>
        <v>7225</v>
      </c>
      <c r="K584" s="50">
        <f t="shared" si="88"/>
        <v>7225</v>
      </c>
      <c r="L584" s="50">
        <f t="shared" si="88"/>
        <v>0</v>
      </c>
      <c r="M584" s="99">
        <f t="shared" si="86"/>
        <v>7225</v>
      </c>
    </row>
    <row r="585" spans="2:13" ht="30">
      <c r="B585" s="71" t="s">
        <v>40</v>
      </c>
      <c r="C585" s="46" t="s">
        <v>112</v>
      </c>
      <c r="D585" s="46" t="s">
        <v>70</v>
      </c>
      <c r="E585" s="46" t="s">
        <v>273</v>
      </c>
      <c r="F585" s="46"/>
      <c r="G585" s="46"/>
      <c r="H585" s="51">
        <f t="shared" si="88"/>
        <v>7225</v>
      </c>
      <c r="I585" s="51">
        <f t="shared" si="88"/>
        <v>0</v>
      </c>
      <c r="J585" s="51">
        <f t="shared" si="85"/>
        <v>7225</v>
      </c>
      <c r="K585" s="51">
        <f t="shared" si="88"/>
        <v>7225</v>
      </c>
      <c r="L585" s="51">
        <f t="shared" si="88"/>
        <v>0</v>
      </c>
      <c r="M585" s="100">
        <f t="shared" si="86"/>
        <v>7225</v>
      </c>
    </row>
    <row r="586" spans="2:13" ht="30">
      <c r="B586" s="71" t="s">
        <v>287</v>
      </c>
      <c r="C586" s="46" t="s">
        <v>112</v>
      </c>
      <c r="D586" s="46" t="s">
        <v>70</v>
      </c>
      <c r="E586" s="46" t="s">
        <v>273</v>
      </c>
      <c r="F586" s="46"/>
      <c r="G586" s="46"/>
      <c r="H586" s="51">
        <f t="shared" si="88"/>
        <v>7225</v>
      </c>
      <c r="I586" s="51">
        <f t="shared" si="88"/>
        <v>0</v>
      </c>
      <c r="J586" s="51">
        <f t="shared" si="85"/>
        <v>7225</v>
      </c>
      <c r="K586" s="51">
        <f t="shared" si="88"/>
        <v>7225</v>
      </c>
      <c r="L586" s="51">
        <f t="shared" si="88"/>
        <v>0</v>
      </c>
      <c r="M586" s="100">
        <f t="shared" si="86"/>
        <v>7225</v>
      </c>
    </row>
    <row r="587" spans="2:13" ht="75">
      <c r="B587" s="71" t="s">
        <v>35</v>
      </c>
      <c r="C587" s="46" t="s">
        <v>112</v>
      </c>
      <c r="D587" s="46" t="s">
        <v>70</v>
      </c>
      <c r="E587" s="46" t="s">
        <v>289</v>
      </c>
      <c r="F587" s="46"/>
      <c r="G587" s="46"/>
      <c r="H587" s="51">
        <f t="shared" si="88"/>
        <v>7225</v>
      </c>
      <c r="I587" s="51">
        <f t="shared" si="88"/>
        <v>0</v>
      </c>
      <c r="J587" s="51">
        <f t="shared" si="85"/>
        <v>7225</v>
      </c>
      <c r="K587" s="51">
        <f t="shared" si="88"/>
        <v>7225</v>
      </c>
      <c r="L587" s="51">
        <f t="shared" si="88"/>
        <v>0</v>
      </c>
      <c r="M587" s="100">
        <f t="shared" si="86"/>
        <v>7225</v>
      </c>
    </row>
    <row r="588" spans="2:13" ht="30">
      <c r="B588" s="71" t="s">
        <v>288</v>
      </c>
      <c r="C588" s="46" t="s">
        <v>112</v>
      </c>
      <c r="D588" s="46" t="s">
        <v>70</v>
      </c>
      <c r="E588" s="46" t="s">
        <v>289</v>
      </c>
      <c r="F588" s="46" t="s">
        <v>240</v>
      </c>
      <c r="G588" s="46"/>
      <c r="H588" s="51">
        <f t="shared" si="88"/>
        <v>7225</v>
      </c>
      <c r="I588" s="51">
        <f t="shared" si="88"/>
        <v>0</v>
      </c>
      <c r="J588" s="51">
        <f t="shared" si="85"/>
        <v>7225</v>
      </c>
      <c r="K588" s="51">
        <f t="shared" si="88"/>
        <v>7225</v>
      </c>
      <c r="L588" s="51">
        <f t="shared" si="88"/>
        <v>0</v>
      </c>
      <c r="M588" s="100">
        <f t="shared" si="86"/>
        <v>7225</v>
      </c>
    </row>
    <row r="589" spans="2:13" ht="15">
      <c r="B589" s="71" t="s">
        <v>242</v>
      </c>
      <c r="C589" s="46" t="s">
        <v>112</v>
      </c>
      <c r="D589" s="46" t="s">
        <v>70</v>
      </c>
      <c r="E589" s="46" t="s">
        <v>289</v>
      </c>
      <c r="F589" s="46" t="s">
        <v>241</v>
      </c>
      <c r="G589" s="46"/>
      <c r="H589" s="51">
        <f t="shared" si="88"/>
        <v>7225</v>
      </c>
      <c r="I589" s="51">
        <f t="shared" si="88"/>
        <v>0</v>
      </c>
      <c r="J589" s="51">
        <f t="shared" si="85"/>
        <v>7225</v>
      </c>
      <c r="K589" s="51">
        <f t="shared" si="88"/>
        <v>7225</v>
      </c>
      <c r="L589" s="51">
        <f t="shared" si="88"/>
        <v>0</v>
      </c>
      <c r="M589" s="100">
        <f t="shared" si="86"/>
        <v>7225</v>
      </c>
    </row>
    <row r="590" spans="2:13" ht="15">
      <c r="B590" s="72" t="s">
        <v>120</v>
      </c>
      <c r="C590" s="47" t="s">
        <v>112</v>
      </c>
      <c r="D590" s="47" t="s">
        <v>70</v>
      </c>
      <c r="E590" s="47" t="s">
        <v>289</v>
      </c>
      <c r="F590" s="47" t="s">
        <v>241</v>
      </c>
      <c r="G590" s="47" t="s">
        <v>105</v>
      </c>
      <c r="H590" s="53">
        <f>'[1]вед.прил.10'!H680</f>
        <v>7225</v>
      </c>
      <c r="I590" s="53">
        <f>'[1]вед.прил.10'!I680</f>
        <v>0</v>
      </c>
      <c r="J590" s="53">
        <f t="shared" si="85"/>
        <v>7225</v>
      </c>
      <c r="K590" s="53">
        <f>'[1]вед.прил.10'!K680</f>
        <v>7225</v>
      </c>
      <c r="L590" s="53">
        <f>'[1]вед.прил.10'!L680</f>
        <v>0</v>
      </c>
      <c r="M590" s="101">
        <f t="shared" si="86"/>
        <v>7225</v>
      </c>
    </row>
    <row r="591" spans="2:13" ht="15">
      <c r="B591" s="76" t="s">
        <v>493</v>
      </c>
      <c r="C591" s="48" t="s">
        <v>494</v>
      </c>
      <c r="D591" s="48" t="s">
        <v>494</v>
      </c>
      <c r="E591" s="48" t="s">
        <v>273</v>
      </c>
      <c r="F591" s="47"/>
      <c r="G591" s="47"/>
      <c r="H591" s="50">
        <f>H594</f>
        <v>0</v>
      </c>
      <c r="I591" s="50">
        <f>I594</f>
        <v>0</v>
      </c>
      <c r="J591" s="50">
        <f t="shared" si="85"/>
        <v>0</v>
      </c>
      <c r="K591" s="50">
        <f>K594</f>
        <v>2434.1</v>
      </c>
      <c r="L591" s="50">
        <f>L594</f>
        <v>0</v>
      </c>
      <c r="M591" s="99">
        <f t="shared" si="86"/>
        <v>2434.1</v>
      </c>
    </row>
    <row r="592" spans="2:13" ht="14.25">
      <c r="B592" s="91" t="s">
        <v>120</v>
      </c>
      <c r="C592" s="48" t="s">
        <v>494</v>
      </c>
      <c r="D592" s="48" t="s">
        <v>494</v>
      </c>
      <c r="E592" s="48"/>
      <c r="F592" s="48"/>
      <c r="G592" s="48" t="s">
        <v>105</v>
      </c>
      <c r="H592" s="50">
        <f>H597</f>
        <v>0</v>
      </c>
      <c r="I592" s="50">
        <f>I597</f>
        <v>0</v>
      </c>
      <c r="J592" s="50">
        <f t="shared" si="85"/>
        <v>0</v>
      </c>
      <c r="K592" s="50">
        <f>K597</f>
        <v>2434.1</v>
      </c>
      <c r="L592" s="50">
        <f>L597</f>
        <v>0</v>
      </c>
      <c r="M592" s="99">
        <f t="shared" si="86"/>
        <v>2434.1</v>
      </c>
    </row>
    <row r="593" spans="2:13" ht="14.25">
      <c r="B593" s="91" t="s">
        <v>121</v>
      </c>
      <c r="C593" s="48" t="s">
        <v>494</v>
      </c>
      <c r="D593" s="48" t="s">
        <v>494</v>
      </c>
      <c r="E593" s="48"/>
      <c r="F593" s="48"/>
      <c r="G593" s="48" t="s">
        <v>106</v>
      </c>
      <c r="H593" s="50">
        <v>0</v>
      </c>
      <c r="I593" s="50">
        <v>0</v>
      </c>
      <c r="J593" s="50">
        <f t="shared" si="85"/>
        <v>0</v>
      </c>
      <c r="K593" s="50">
        <v>0</v>
      </c>
      <c r="L593" s="50">
        <v>0</v>
      </c>
      <c r="M593" s="99">
        <f t="shared" si="86"/>
        <v>0</v>
      </c>
    </row>
    <row r="594" spans="2:13" ht="45">
      <c r="B594" s="71" t="s">
        <v>512</v>
      </c>
      <c r="C594" s="46" t="s">
        <v>494</v>
      </c>
      <c r="D594" s="46" t="s">
        <v>494</v>
      </c>
      <c r="E594" s="46" t="s">
        <v>513</v>
      </c>
      <c r="F594" s="46"/>
      <c r="G594" s="46"/>
      <c r="H594" s="51">
        <f aca="true" t="shared" si="89" ref="H594:L596">H595</f>
        <v>0</v>
      </c>
      <c r="I594" s="51">
        <f t="shared" si="89"/>
        <v>0</v>
      </c>
      <c r="J594" s="51">
        <f t="shared" si="85"/>
        <v>0</v>
      </c>
      <c r="K594" s="51">
        <f t="shared" si="89"/>
        <v>2434.1</v>
      </c>
      <c r="L594" s="51">
        <f t="shared" si="89"/>
        <v>0</v>
      </c>
      <c r="M594" s="100">
        <f t="shared" si="86"/>
        <v>2434.1</v>
      </c>
    </row>
    <row r="595" spans="2:13" ht="15">
      <c r="B595" s="70" t="s">
        <v>147</v>
      </c>
      <c r="C595" s="46" t="s">
        <v>494</v>
      </c>
      <c r="D595" s="46" t="s">
        <v>494</v>
      </c>
      <c r="E595" s="46" t="s">
        <v>513</v>
      </c>
      <c r="F595" s="46" t="s">
        <v>146</v>
      </c>
      <c r="G595" s="46"/>
      <c r="H595" s="51">
        <f t="shared" si="89"/>
        <v>0</v>
      </c>
      <c r="I595" s="51">
        <f t="shared" si="89"/>
        <v>0</v>
      </c>
      <c r="J595" s="51">
        <f t="shared" si="85"/>
        <v>0</v>
      </c>
      <c r="K595" s="51">
        <f t="shared" si="89"/>
        <v>2434.1</v>
      </c>
      <c r="L595" s="51">
        <f t="shared" si="89"/>
        <v>0</v>
      </c>
      <c r="M595" s="100">
        <f t="shared" si="86"/>
        <v>2434.1</v>
      </c>
    </row>
    <row r="596" spans="2:13" ht="15">
      <c r="B596" s="71" t="s">
        <v>419</v>
      </c>
      <c r="C596" s="46" t="s">
        <v>494</v>
      </c>
      <c r="D596" s="46" t="s">
        <v>494</v>
      </c>
      <c r="E596" s="46" t="s">
        <v>513</v>
      </c>
      <c r="F596" s="46" t="s">
        <v>418</v>
      </c>
      <c r="G596" s="46"/>
      <c r="H596" s="51">
        <f t="shared" si="89"/>
        <v>0</v>
      </c>
      <c r="I596" s="51">
        <f t="shared" si="89"/>
        <v>0</v>
      </c>
      <c r="J596" s="51">
        <f t="shared" si="85"/>
        <v>0</v>
      </c>
      <c r="K596" s="51">
        <f t="shared" si="89"/>
        <v>2434.1</v>
      </c>
      <c r="L596" s="51">
        <f t="shared" si="89"/>
        <v>0</v>
      </c>
      <c r="M596" s="100">
        <f t="shared" si="86"/>
        <v>2434.1</v>
      </c>
    </row>
    <row r="597" spans="2:13" ht="15">
      <c r="B597" s="72" t="s">
        <v>120</v>
      </c>
      <c r="C597" s="47" t="s">
        <v>494</v>
      </c>
      <c r="D597" s="47" t="s">
        <v>494</v>
      </c>
      <c r="E597" s="47" t="s">
        <v>513</v>
      </c>
      <c r="F597" s="47" t="s">
        <v>418</v>
      </c>
      <c r="G597" s="47" t="s">
        <v>105</v>
      </c>
      <c r="H597" s="53">
        <f>'[1]вед.прил.10'!H685</f>
        <v>0</v>
      </c>
      <c r="I597" s="53">
        <f>'[1]вед.прил.10'!I685</f>
        <v>0</v>
      </c>
      <c r="J597" s="53">
        <f t="shared" si="85"/>
        <v>0</v>
      </c>
      <c r="K597" s="53">
        <f>'[1]вед.прил.10'!K685</f>
        <v>2434.1</v>
      </c>
      <c r="L597" s="53">
        <f>'[1]вед.прил.10'!L685</f>
        <v>0</v>
      </c>
      <c r="M597" s="101">
        <f t="shared" si="86"/>
        <v>2434.1</v>
      </c>
    </row>
    <row r="598" spans="2:13" ht="15">
      <c r="B598" s="104" t="s">
        <v>234</v>
      </c>
      <c r="C598" s="106"/>
      <c r="D598" s="106"/>
      <c r="E598" s="106"/>
      <c r="F598" s="106"/>
      <c r="G598" s="106"/>
      <c r="H598" s="55">
        <f>H7+H159+H209+H277+H414+H487+H562+H581+H591</f>
        <v>735689.8</v>
      </c>
      <c r="I598" s="55">
        <f>I7+I159+I209+I277+I414+I487+I562+I581+I591</f>
        <v>22945.2</v>
      </c>
      <c r="J598" s="50">
        <f t="shared" si="85"/>
        <v>758635</v>
      </c>
      <c r="K598" s="55">
        <f>K7+K159+K209+K277+K414+K487+K562+K581+K591</f>
        <v>631856.7999999999</v>
      </c>
      <c r="L598" s="55">
        <f>L7+L159+L209+L277+L414+L487+L562+L581+L591</f>
        <v>22509.2</v>
      </c>
      <c r="M598" s="99">
        <f t="shared" si="86"/>
        <v>654365.9999999999</v>
      </c>
    </row>
    <row r="599" spans="2:13" ht="15">
      <c r="B599" s="91" t="s">
        <v>120</v>
      </c>
      <c r="C599" s="106"/>
      <c r="D599" s="106"/>
      <c r="E599" s="106"/>
      <c r="F599" s="106"/>
      <c r="G599" s="106" t="s">
        <v>105</v>
      </c>
      <c r="H599" s="55">
        <f>H8+H160+H210+H278+H415+H488+H563+H582+H592</f>
        <v>327355.99999999994</v>
      </c>
      <c r="I599" s="55">
        <f>I8+I160+I210+I278+I415+I488+I563+I582+I592</f>
        <v>531.8</v>
      </c>
      <c r="J599" s="50">
        <f t="shared" si="85"/>
        <v>327887.79999999993</v>
      </c>
      <c r="K599" s="55">
        <f>K8+K160+K210+K278+K415+K488+K563+K582+K592</f>
        <v>325965.5999999999</v>
      </c>
      <c r="L599" s="55">
        <f>L8+L160+L210+L278+L415+L488+L563+L582+L592</f>
        <v>95.8</v>
      </c>
      <c r="M599" s="99">
        <f t="shared" si="86"/>
        <v>326061.3999999999</v>
      </c>
    </row>
    <row r="600" spans="2:13" ht="15">
      <c r="B600" s="91" t="s">
        <v>121</v>
      </c>
      <c r="C600" s="106"/>
      <c r="D600" s="106"/>
      <c r="E600" s="106"/>
      <c r="F600" s="106"/>
      <c r="G600" s="106" t="s">
        <v>106</v>
      </c>
      <c r="H600" s="55">
        <f>H9+H161+H211+H279+H416+H489+H564+H583</f>
        <v>408333.8</v>
      </c>
      <c r="I600" s="55">
        <f>I9+I161+I211+I279+I416+I489+I564+I583</f>
        <v>22413.4</v>
      </c>
      <c r="J600" s="50">
        <f t="shared" si="85"/>
        <v>430747.2</v>
      </c>
      <c r="K600" s="55">
        <f>K9+K161+K211+K279+K416+K489+K564+K583</f>
        <v>305891.2</v>
      </c>
      <c r="L600" s="55">
        <f>L9+L161+L211+L279+L416+L489+L564+L583</f>
        <v>22413.4</v>
      </c>
      <c r="M600" s="99">
        <f t="shared" si="86"/>
        <v>328304.60000000003</v>
      </c>
    </row>
    <row r="601" spans="2:10" ht="15">
      <c r="B601" s="235"/>
      <c r="C601" s="235"/>
      <c r="D601" s="235"/>
      <c r="E601" s="235"/>
      <c r="F601" s="235"/>
      <c r="G601" s="235"/>
      <c r="H601" s="235"/>
      <c r="I601" s="193"/>
      <c r="J601" s="193"/>
    </row>
    <row r="602" spans="2:10" ht="15">
      <c r="B602" s="250"/>
      <c r="C602" s="250"/>
      <c r="D602" s="250"/>
      <c r="E602" s="250"/>
      <c r="F602" s="250"/>
      <c r="G602" s="250"/>
      <c r="H602" s="250"/>
      <c r="I602" s="193"/>
      <c r="J602" s="193"/>
    </row>
    <row r="603" spans="2:10" ht="12.75">
      <c r="B603" s="267"/>
      <c r="C603" s="267"/>
      <c r="D603" s="267"/>
      <c r="E603" s="267"/>
      <c r="F603" s="267"/>
      <c r="G603" s="267"/>
      <c r="H603" s="267"/>
      <c r="I603" s="24"/>
      <c r="J603" s="24"/>
    </row>
    <row r="604" spans="2:10" ht="12.75">
      <c r="B604" s="267"/>
      <c r="C604" s="267"/>
      <c r="D604" s="267"/>
      <c r="E604" s="267"/>
      <c r="F604" s="267"/>
      <c r="G604" s="267"/>
      <c r="H604" s="267"/>
      <c r="I604" s="24"/>
      <c r="J604" s="24"/>
    </row>
    <row r="605" spans="2:10" ht="12.75">
      <c r="B605" s="267"/>
      <c r="C605" s="267"/>
      <c r="D605" s="267"/>
      <c r="E605" s="267"/>
      <c r="F605" s="267"/>
      <c r="G605" s="267"/>
      <c r="H605" s="267"/>
      <c r="I605" s="24"/>
      <c r="J605" s="24"/>
    </row>
    <row r="606" spans="2:10" ht="12.75">
      <c r="B606" s="267"/>
      <c r="C606" s="267"/>
      <c r="D606" s="267"/>
      <c r="E606" s="267"/>
      <c r="F606" s="267"/>
      <c r="G606" s="267"/>
      <c r="H606" s="267"/>
      <c r="I606" s="24"/>
      <c r="J606" s="24"/>
    </row>
    <row r="607" spans="2:10" ht="12.75">
      <c r="B607" s="267"/>
      <c r="C607" s="267"/>
      <c r="D607" s="267"/>
      <c r="E607" s="267"/>
      <c r="F607" s="267"/>
      <c r="G607" s="267"/>
      <c r="H607" s="267"/>
      <c r="I607" s="24"/>
      <c r="J607" s="24"/>
    </row>
    <row r="608" spans="2:10" ht="12.75">
      <c r="B608" s="267"/>
      <c r="C608" s="267"/>
      <c r="D608" s="267"/>
      <c r="E608" s="267"/>
      <c r="F608" s="267"/>
      <c r="G608" s="267"/>
      <c r="H608" s="267"/>
      <c r="I608" s="24"/>
      <c r="J608" s="24"/>
    </row>
    <row r="609" spans="2:10" ht="12.75">
      <c r="B609" s="267"/>
      <c r="C609" s="267"/>
      <c r="D609" s="267"/>
      <c r="E609" s="267"/>
      <c r="F609" s="267"/>
      <c r="G609" s="267"/>
      <c r="H609" s="267"/>
      <c r="I609" s="24"/>
      <c r="J609" s="24"/>
    </row>
    <row r="610" spans="2:10" ht="12.75">
      <c r="B610" s="267"/>
      <c r="C610" s="267"/>
      <c r="D610" s="267"/>
      <c r="E610" s="267"/>
      <c r="F610" s="267"/>
      <c r="G610" s="267"/>
      <c r="H610" s="267"/>
      <c r="I610" s="24"/>
      <c r="J610" s="24"/>
    </row>
    <row r="611" spans="2:10" ht="12.75">
      <c r="B611" s="267"/>
      <c r="C611" s="267"/>
      <c r="D611" s="267"/>
      <c r="E611" s="267"/>
      <c r="F611" s="267"/>
      <c r="G611" s="267"/>
      <c r="H611" s="267"/>
      <c r="I611" s="24"/>
      <c r="J611" s="24"/>
    </row>
    <row r="612" spans="2:10" ht="12.75">
      <c r="B612" s="267"/>
      <c r="C612" s="267"/>
      <c r="D612" s="267"/>
      <c r="E612" s="267"/>
      <c r="F612" s="267"/>
      <c r="G612" s="267"/>
      <c r="H612" s="267"/>
      <c r="I612" s="24"/>
      <c r="J612" s="24"/>
    </row>
    <row r="613" spans="2:10" ht="12.75">
      <c r="B613" s="267"/>
      <c r="C613" s="267"/>
      <c r="D613" s="267"/>
      <c r="E613" s="267"/>
      <c r="F613" s="267"/>
      <c r="G613" s="267"/>
      <c r="H613" s="267"/>
      <c r="I613" s="24"/>
      <c r="J613" s="24"/>
    </row>
    <row r="614" spans="2:10" ht="12.75">
      <c r="B614" s="267"/>
      <c r="C614" s="267"/>
      <c r="D614" s="267"/>
      <c r="E614" s="267"/>
      <c r="F614" s="267"/>
      <c r="G614" s="267"/>
      <c r="H614" s="267"/>
      <c r="I614" s="24"/>
      <c r="J614" s="24"/>
    </row>
    <row r="615" spans="2:10" ht="12.75">
      <c r="B615" s="267"/>
      <c r="C615" s="267"/>
      <c r="D615" s="267"/>
      <c r="E615" s="267"/>
      <c r="F615" s="267"/>
      <c r="G615" s="267"/>
      <c r="H615" s="267"/>
      <c r="I615" s="24"/>
      <c r="J615" s="24"/>
    </row>
    <row r="616" spans="2:10" ht="12.75">
      <c r="B616" s="267"/>
      <c r="C616" s="267"/>
      <c r="D616" s="267"/>
      <c r="E616" s="267"/>
      <c r="F616" s="267"/>
      <c r="G616" s="267"/>
      <c r="H616" s="267"/>
      <c r="I616" s="24"/>
      <c r="J616" s="24"/>
    </row>
    <row r="617" spans="2:10" ht="12.75">
      <c r="B617" s="267"/>
      <c r="C617" s="267"/>
      <c r="D617" s="267"/>
      <c r="E617" s="267"/>
      <c r="F617" s="267"/>
      <c r="G617" s="267"/>
      <c r="H617" s="267"/>
      <c r="I617" s="24"/>
      <c r="J617" s="24"/>
    </row>
    <row r="618" spans="2:10" ht="12.75">
      <c r="B618" s="267"/>
      <c r="C618" s="267"/>
      <c r="D618" s="267"/>
      <c r="E618" s="267"/>
      <c r="F618" s="267"/>
      <c r="G618" s="267"/>
      <c r="H618" s="267"/>
      <c r="I618" s="24"/>
      <c r="J618" s="24"/>
    </row>
    <row r="619" spans="2:10" ht="12.75">
      <c r="B619" s="267"/>
      <c r="C619" s="267"/>
      <c r="D619" s="267"/>
      <c r="E619" s="267"/>
      <c r="F619" s="267"/>
      <c r="G619" s="267"/>
      <c r="H619" s="267"/>
      <c r="I619" s="24"/>
      <c r="J619" s="24"/>
    </row>
    <row r="620" spans="2:10" ht="12.75">
      <c r="B620" s="267"/>
      <c r="C620" s="267"/>
      <c r="D620" s="267"/>
      <c r="E620" s="267"/>
      <c r="F620" s="267"/>
      <c r="G620" s="267"/>
      <c r="H620" s="267"/>
      <c r="I620" s="24"/>
      <c r="J620" s="24"/>
    </row>
    <row r="621" spans="2:10" ht="12.75">
      <c r="B621" s="267"/>
      <c r="C621" s="267"/>
      <c r="D621" s="267"/>
      <c r="E621" s="267"/>
      <c r="F621" s="267"/>
      <c r="G621" s="267"/>
      <c r="H621" s="267"/>
      <c r="I621" s="24"/>
      <c r="J621" s="24"/>
    </row>
    <row r="622" spans="2:10" ht="12.75">
      <c r="B622" s="267"/>
      <c r="C622" s="267"/>
      <c r="D622" s="267"/>
      <c r="E622" s="267"/>
      <c r="F622" s="267"/>
      <c r="G622" s="267"/>
      <c r="H622" s="267"/>
      <c r="I622" s="24"/>
      <c r="J622" s="24"/>
    </row>
    <row r="623" spans="2:10" ht="12.75">
      <c r="B623" s="267"/>
      <c r="C623" s="267"/>
      <c r="D623" s="267"/>
      <c r="E623" s="267"/>
      <c r="F623" s="267"/>
      <c r="G623" s="267"/>
      <c r="H623" s="267"/>
      <c r="I623" s="24"/>
      <c r="J623" s="24"/>
    </row>
    <row r="624" spans="2:10" ht="12.75">
      <c r="B624" s="267"/>
      <c r="C624" s="267"/>
      <c r="D624" s="267"/>
      <c r="E624" s="267"/>
      <c r="F624" s="267"/>
      <c r="G624" s="267"/>
      <c r="H624" s="267"/>
      <c r="I624" s="24"/>
      <c r="J624" s="24"/>
    </row>
    <row r="625" spans="2:10" ht="12.75">
      <c r="B625" s="267"/>
      <c r="C625" s="267"/>
      <c r="D625" s="267"/>
      <c r="E625" s="267"/>
      <c r="F625" s="267"/>
      <c r="G625" s="267"/>
      <c r="H625" s="267"/>
      <c r="I625" s="24"/>
      <c r="J625" s="24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  <row r="666" spans="3:10" ht="12.75">
      <c r="C666" s="19"/>
      <c r="D666" s="19"/>
      <c r="E666" s="19"/>
      <c r="F666" s="19"/>
      <c r="G666" s="19"/>
      <c r="H666" s="18"/>
      <c r="I666" s="18"/>
      <c r="J666" s="18"/>
    </row>
    <row r="667" spans="3:10" ht="12.75">
      <c r="C667" s="19"/>
      <c r="D667" s="19"/>
      <c r="E667" s="19"/>
      <c r="F667" s="19"/>
      <c r="G667" s="19"/>
      <c r="H667" s="18"/>
      <c r="I667" s="18"/>
      <c r="J667" s="18"/>
    </row>
    <row r="668" spans="3:10" ht="12.75">
      <c r="C668" s="19"/>
      <c r="D668" s="19"/>
      <c r="E668" s="19"/>
      <c r="F668" s="19"/>
      <c r="G668" s="19"/>
      <c r="H668" s="18"/>
      <c r="I668" s="18"/>
      <c r="J668" s="18"/>
    </row>
    <row r="669" spans="3:10" ht="12.75">
      <c r="C669" s="19"/>
      <c r="D669" s="19"/>
      <c r="E669" s="19"/>
      <c r="F669" s="19"/>
      <c r="G669" s="19"/>
      <c r="H669" s="18"/>
      <c r="I669" s="18"/>
      <c r="J669" s="18"/>
    </row>
    <row r="670" spans="3:10" ht="12.75">
      <c r="C670" s="19"/>
      <c r="D670" s="19"/>
      <c r="E670" s="19"/>
      <c r="F670" s="19"/>
      <c r="G670" s="19"/>
      <c r="H670" s="18"/>
      <c r="I670" s="18"/>
      <c r="J670" s="18"/>
    </row>
    <row r="671" spans="3:10" ht="12.75">
      <c r="C671" s="19"/>
      <c r="D671" s="19"/>
      <c r="E671" s="19"/>
      <c r="F671" s="19"/>
      <c r="G671" s="19"/>
      <c r="H671" s="18"/>
      <c r="I671" s="18"/>
      <c r="J671" s="18"/>
    </row>
    <row r="672" spans="3:10" ht="12.75">
      <c r="C672" s="19"/>
      <c r="D672" s="19"/>
      <c r="E672" s="19"/>
      <c r="F672" s="19"/>
      <c r="G672" s="19"/>
      <c r="H672" s="18"/>
      <c r="I672" s="18"/>
      <c r="J672" s="18"/>
    </row>
    <row r="673" spans="3:10" ht="12.75">
      <c r="C673" s="19"/>
      <c r="D673" s="19"/>
      <c r="E673" s="19"/>
      <c r="F673" s="19"/>
      <c r="G673" s="19"/>
      <c r="H673" s="18"/>
      <c r="I673" s="18"/>
      <c r="J673" s="18"/>
    </row>
    <row r="674" spans="3:10" ht="12.75">
      <c r="C674" s="19"/>
      <c r="D674" s="19"/>
      <c r="E674" s="19"/>
      <c r="F674" s="19"/>
      <c r="G674" s="19"/>
      <c r="H674" s="18"/>
      <c r="I674" s="18"/>
      <c r="J674" s="18"/>
    </row>
    <row r="675" spans="3:10" ht="12.75">
      <c r="C675" s="19"/>
      <c r="D675" s="19"/>
      <c r="E675" s="19"/>
      <c r="F675" s="19"/>
      <c r="G675" s="19"/>
      <c r="H675" s="18"/>
      <c r="I675" s="18"/>
      <c r="J675" s="18"/>
    </row>
    <row r="676" spans="3:10" ht="12.75">
      <c r="C676" s="19"/>
      <c r="D676" s="19"/>
      <c r="E676" s="19"/>
      <c r="F676" s="19"/>
      <c r="G676" s="19"/>
      <c r="H676" s="18"/>
      <c r="I676" s="18"/>
      <c r="J676" s="18"/>
    </row>
    <row r="677" spans="3:10" ht="12.75">
      <c r="C677" s="19"/>
      <c r="D677" s="19"/>
      <c r="E677" s="19"/>
      <c r="F677" s="19"/>
      <c r="G677" s="19"/>
      <c r="H677" s="18"/>
      <c r="I677" s="18"/>
      <c r="J677" s="18"/>
    </row>
    <row r="678" spans="3:10" ht="12.75">
      <c r="C678" s="19"/>
      <c r="D678" s="19"/>
      <c r="E678" s="19"/>
      <c r="F678" s="19"/>
      <c r="G678" s="19"/>
      <c r="H678" s="18"/>
      <c r="I678" s="18"/>
      <c r="J678" s="18"/>
    </row>
    <row r="679" spans="3:10" ht="12.75">
      <c r="C679" s="19"/>
      <c r="D679" s="19"/>
      <c r="E679" s="19"/>
      <c r="F679" s="19"/>
      <c r="G679" s="19"/>
      <c r="H679" s="18"/>
      <c r="I679" s="18"/>
      <c r="J679" s="18"/>
    </row>
    <row r="680" spans="3:10" ht="12.75">
      <c r="C680" s="19"/>
      <c r="D680" s="19"/>
      <c r="E680" s="19"/>
      <c r="F680" s="19"/>
      <c r="G680" s="19"/>
      <c r="H680" s="18"/>
      <c r="I680" s="18"/>
      <c r="J680" s="18"/>
    </row>
    <row r="681" spans="3:10" ht="12.75">
      <c r="C681" s="19"/>
      <c r="D681" s="19"/>
      <c r="E681" s="19"/>
      <c r="F681" s="19"/>
      <c r="G681" s="19"/>
      <c r="H681" s="18"/>
      <c r="I681" s="18"/>
      <c r="J681" s="18"/>
    </row>
    <row r="682" spans="3:10" ht="12.75">
      <c r="C682" s="19"/>
      <c r="D682" s="19"/>
      <c r="E682" s="19"/>
      <c r="F682" s="19"/>
      <c r="G682" s="19"/>
      <c r="H682" s="18"/>
      <c r="I682" s="18"/>
      <c r="J682" s="18"/>
    </row>
    <row r="683" spans="3:10" ht="12.75">
      <c r="C683" s="19"/>
      <c r="D683" s="19"/>
      <c r="E683" s="19"/>
      <c r="F683" s="19"/>
      <c r="G683" s="19"/>
      <c r="H683" s="18"/>
      <c r="I683" s="18"/>
      <c r="J683" s="18"/>
    </row>
    <row r="684" spans="3:10" ht="12.75">
      <c r="C684" s="19"/>
      <c r="D684" s="19"/>
      <c r="E684" s="19"/>
      <c r="F684" s="19"/>
      <c r="G684" s="19"/>
      <c r="H684" s="18"/>
      <c r="I684" s="18"/>
      <c r="J684" s="18"/>
    </row>
    <row r="685" spans="3:10" ht="12.75">
      <c r="C685" s="19"/>
      <c r="D685" s="19"/>
      <c r="E685" s="19"/>
      <c r="F685" s="19"/>
      <c r="G685" s="19"/>
      <c r="H685" s="18"/>
      <c r="I685" s="18"/>
      <c r="J685" s="18"/>
    </row>
  </sheetData>
  <sheetProtection/>
  <mergeCells count="14">
    <mergeCell ref="B601:H602"/>
    <mergeCell ref="B603:H625"/>
    <mergeCell ref="F4:F6"/>
    <mergeCell ref="G4:G6"/>
    <mergeCell ref="H6:J6"/>
    <mergeCell ref="K6:M6"/>
    <mergeCell ref="B4:B6"/>
    <mergeCell ref="C4:C6"/>
    <mergeCell ref="D4:D6"/>
    <mergeCell ref="E4:E6"/>
    <mergeCell ref="B1:D1"/>
    <mergeCell ref="J1:M1"/>
    <mergeCell ref="B2:M2"/>
    <mergeCell ref="K3:M3"/>
  </mergeCells>
  <printOptions/>
  <pageMargins left="0.7480314960629921" right="0.5511811023622047" top="0.7874015748031497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81"/>
  <sheetViews>
    <sheetView tabSelected="1" view="pageBreakPreview" zoomScale="75" zoomScaleSheetLayoutView="75" zoomScalePageLayoutView="75" workbookViewId="0" topLeftCell="A1">
      <selection activeCell="J1" sqref="J1:P1"/>
    </sheetView>
  </sheetViews>
  <sheetFormatPr defaultColWidth="9.00390625" defaultRowHeight="12.75"/>
  <cols>
    <col min="1" max="1" width="42.375" style="229" customWidth="1"/>
    <col min="2" max="2" width="5.375" style="26" customWidth="1"/>
    <col min="3" max="3" width="5.125" style="26" customWidth="1"/>
    <col min="4" max="4" width="4.625" style="26" customWidth="1"/>
    <col min="5" max="5" width="15.625" style="26" customWidth="1"/>
    <col min="6" max="6" width="4.875" style="26" customWidth="1"/>
    <col min="7" max="7" width="5.125" style="26" customWidth="1"/>
    <col min="8" max="8" width="10.125" style="44" customWidth="1"/>
    <col min="9" max="9" width="8.875" style="44" customWidth="1"/>
    <col min="10" max="10" width="10.625" style="44" customWidth="1"/>
    <col min="11" max="11" width="9.875" style="27" customWidth="1"/>
    <col min="12" max="14" width="10.125" style="27" hidden="1" customWidth="1"/>
    <col min="15" max="15" width="8.375" style="27" customWidth="1"/>
    <col min="16" max="16" width="10.125" style="27" customWidth="1"/>
    <col min="17" max="21" width="9.125" style="27" hidden="1" customWidth="1"/>
    <col min="22" max="22" width="4.25390625" style="27" customWidth="1"/>
    <col min="23" max="23" width="15.375" style="27" bestFit="1" customWidth="1"/>
    <col min="24" max="24" width="9.125" style="27" customWidth="1"/>
    <col min="25" max="25" width="0.12890625" style="27" customWidth="1"/>
    <col min="26" max="28" width="9.125" style="27" hidden="1" customWidth="1"/>
    <col min="29" max="16384" width="9.125" style="27" customWidth="1"/>
  </cols>
  <sheetData>
    <row r="1" spans="1:16" ht="108.75" customHeight="1">
      <c r="A1" s="209" t="s">
        <v>93</v>
      </c>
      <c r="B1" s="25"/>
      <c r="C1" s="25"/>
      <c r="E1" s="135"/>
      <c r="F1" s="135"/>
      <c r="G1" s="135"/>
      <c r="H1" s="135"/>
      <c r="I1" s="135"/>
      <c r="J1" s="236" t="s">
        <v>5</v>
      </c>
      <c r="K1" s="236"/>
      <c r="L1" s="236"/>
      <c r="M1" s="236"/>
      <c r="N1" s="236"/>
      <c r="O1" s="236"/>
      <c r="P1" s="236"/>
    </row>
    <row r="2" spans="1:15" ht="18.75">
      <c r="A2" s="209"/>
      <c r="B2" s="25"/>
      <c r="C2" s="25"/>
      <c r="E2" s="26" t="s">
        <v>91</v>
      </c>
      <c r="F2" s="25"/>
      <c r="G2" s="25"/>
      <c r="H2" s="64"/>
      <c r="I2" s="64"/>
      <c r="J2" s="64"/>
      <c r="K2" s="28"/>
      <c r="L2" s="28"/>
      <c r="M2" s="28"/>
      <c r="N2" s="28"/>
      <c r="O2" s="28"/>
    </row>
    <row r="3" spans="1:16" ht="33.75" customHeight="1">
      <c r="A3" s="268" t="s">
        <v>514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9" s="30" customFormat="1" ht="15.75">
      <c r="A4" s="210"/>
      <c r="B4" s="29"/>
      <c r="C4" s="29"/>
      <c r="D4" s="29"/>
      <c r="E4" s="29"/>
      <c r="F4" s="29"/>
      <c r="G4" s="29"/>
      <c r="P4" s="269"/>
      <c r="Q4" s="269"/>
      <c r="R4" s="269"/>
      <c r="S4" s="269"/>
    </row>
    <row r="5" spans="1:16" s="31" customFormat="1" ht="38.25">
      <c r="A5" s="270" t="s">
        <v>53</v>
      </c>
      <c r="B5" s="271" t="s">
        <v>94</v>
      </c>
      <c r="C5" s="271" t="s">
        <v>248</v>
      </c>
      <c r="D5" s="271" t="s">
        <v>80</v>
      </c>
      <c r="E5" s="271" t="s">
        <v>249</v>
      </c>
      <c r="F5" s="271" t="s">
        <v>81</v>
      </c>
      <c r="G5" s="271" t="s">
        <v>103</v>
      </c>
      <c r="H5" s="211" t="s">
        <v>246</v>
      </c>
      <c r="I5" s="211" t="s">
        <v>111</v>
      </c>
      <c r="J5" s="211" t="s">
        <v>487</v>
      </c>
      <c r="K5" s="211" t="s">
        <v>246</v>
      </c>
      <c r="L5" s="211" t="s">
        <v>111</v>
      </c>
      <c r="M5" s="211" t="s">
        <v>487</v>
      </c>
      <c r="N5" s="211" t="s">
        <v>246</v>
      </c>
      <c r="O5" s="211" t="s">
        <v>111</v>
      </c>
      <c r="P5" s="211" t="s">
        <v>487</v>
      </c>
    </row>
    <row r="6" spans="1:16" s="31" customFormat="1" ht="15.75">
      <c r="A6" s="270"/>
      <c r="B6" s="271"/>
      <c r="C6" s="271"/>
      <c r="D6" s="271"/>
      <c r="E6" s="271"/>
      <c r="F6" s="271"/>
      <c r="G6" s="271"/>
      <c r="H6" s="272" t="s">
        <v>488</v>
      </c>
      <c r="I6" s="273"/>
      <c r="J6" s="274"/>
      <c r="K6" s="275" t="s">
        <v>489</v>
      </c>
      <c r="L6" s="276"/>
      <c r="M6" s="276"/>
      <c r="N6" s="276"/>
      <c r="O6" s="276"/>
      <c r="P6" s="277"/>
    </row>
    <row r="7" spans="1:16" s="31" customFormat="1" ht="28.5">
      <c r="A7" s="73" t="s">
        <v>95</v>
      </c>
      <c r="B7" s="48" t="s">
        <v>96</v>
      </c>
      <c r="C7" s="48"/>
      <c r="D7" s="48"/>
      <c r="E7" s="48"/>
      <c r="F7" s="48"/>
      <c r="G7" s="48"/>
      <c r="H7" s="50">
        <f>H10</f>
        <v>6006.7</v>
      </c>
      <c r="I7" s="50">
        <f>I10</f>
        <v>0</v>
      </c>
      <c r="J7" s="212">
        <f>H7+I7</f>
        <v>6006.7</v>
      </c>
      <c r="K7" s="50">
        <f>K10</f>
        <v>6006.7</v>
      </c>
      <c r="L7" s="278" t="s">
        <v>111</v>
      </c>
      <c r="M7" s="278" t="s">
        <v>515</v>
      </c>
      <c r="N7" s="278" t="s">
        <v>111</v>
      </c>
      <c r="O7" s="50">
        <f>O10</f>
        <v>0</v>
      </c>
      <c r="P7" s="105">
        <f>K7+O7</f>
        <v>6006.7</v>
      </c>
    </row>
    <row r="8" spans="1:16" s="31" customFormat="1" ht="15.75">
      <c r="A8" s="73" t="s">
        <v>120</v>
      </c>
      <c r="B8" s="48" t="s">
        <v>96</v>
      </c>
      <c r="C8" s="48"/>
      <c r="D8" s="48"/>
      <c r="E8" s="48"/>
      <c r="F8" s="48"/>
      <c r="G8" s="48" t="s">
        <v>105</v>
      </c>
      <c r="H8" s="50">
        <f>H16+H19+H22+H26+H32+H36</f>
        <v>6006.7</v>
      </c>
      <c r="I8" s="50">
        <f>I16+I19+I22+I26+I32+I36</f>
        <v>0</v>
      </c>
      <c r="J8" s="212">
        <f aca="true" t="shared" si="0" ref="J8:J71">H8+I8</f>
        <v>6006.7</v>
      </c>
      <c r="K8" s="50">
        <f>K16+K19+K22+K26+K32+K36</f>
        <v>6006.7</v>
      </c>
      <c r="L8" s="278"/>
      <c r="M8" s="278"/>
      <c r="N8" s="278"/>
      <c r="O8" s="50">
        <f>O16+O19+O22+O26+O32+O36</f>
        <v>0</v>
      </c>
      <c r="P8" s="105">
        <f aca="true" t="shared" si="1" ref="P8:P71">K8+O8</f>
        <v>6006.7</v>
      </c>
    </row>
    <row r="9" spans="1:16" s="31" customFormat="1" ht="15.75">
      <c r="A9" s="73" t="s">
        <v>121</v>
      </c>
      <c r="B9" s="48" t="s">
        <v>96</v>
      </c>
      <c r="C9" s="48"/>
      <c r="D9" s="48"/>
      <c r="E9" s="48"/>
      <c r="F9" s="48"/>
      <c r="G9" s="48" t="s">
        <v>106</v>
      </c>
      <c r="H9" s="50">
        <v>0</v>
      </c>
      <c r="I9" s="50">
        <v>0</v>
      </c>
      <c r="J9" s="212">
        <f t="shared" si="0"/>
        <v>0</v>
      </c>
      <c r="K9" s="50">
        <v>0</v>
      </c>
      <c r="L9" s="278"/>
      <c r="M9" s="278"/>
      <c r="N9" s="278"/>
      <c r="O9" s="50">
        <v>0</v>
      </c>
      <c r="P9" s="105">
        <f t="shared" si="1"/>
        <v>0</v>
      </c>
    </row>
    <row r="10" spans="1:16" s="31" customFormat="1" ht="15.75">
      <c r="A10" s="73" t="s">
        <v>126</v>
      </c>
      <c r="B10" s="48" t="s">
        <v>96</v>
      </c>
      <c r="C10" s="48" t="s">
        <v>70</v>
      </c>
      <c r="D10" s="48"/>
      <c r="E10" s="48"/>
      <c r="F10" s="48"/>
      <c r="G10" s="48"/>
      <c r="H10" s="50">
        <f>H11+H27</f>
        <v>6006.7</v>
      </c>
      <c r="I10" s="50">
        <f>I11+I27</f>
        <v>0</v>
      </c>
      <c r="J10" s="212">
        <f t="shared" si="0"/>
        <v>6006.7</v>
      </c>
      <c r="K10" s="50">
        <f>K11+K27</f>
        <v>6006.7</v>
      </c>
      <c r="L10" s="278"/>
      <c r="M10" s="278"/>
      <c r="N10" s="278"/>
      <c r="O10" s="50">
        <f>O11+O27</f>
        <v>0</v>
      </c>
      <c r="P10" s="105">
        <f t="shared" si="1"/>
        <v>6006.7</v>
      </c>
    </row>
    <row r="11" spans="1:16" s="31" customFormat="1" ht="28.5">
      <c r="A11" s="73" t="s">
        <v>128</v>
      </c>
      <c r="B11" s="48" t="s">
        <v>96</v>
      </c>
      <c r="C11" s="48" t="s">
        <v>70</v>
      </c>
      <c r="D11" s="48" t="s">
        <v>71</v>
      </c>
      <c r="E11" s="48"/>
      <c r="F11" s="48"/>
      <c r="G11" s="48"/>
      <c r="H11" s="50">
        <f>H12</f>
        <v>2791.7</v>
      </c>
      <c r="I11" s="50">
        <f>I12</f>
        <v>0</v>
      </c>
      <c r="J11" s="212">
        <f t="shared" si="0"/>
        <v>2791.7</v>
      </c>
      <c r="K11" s="50">
        <f>K12</f>
        <v>2791.7</v>
      </c>
      <c r="L11" s="50">
        <f>L12</f>
        <v>0</v>
      </c>
      <c r="M11" s="50">
        <f>M12</f>
        <v>0</v>
      </c>
      <c r="N11" s="50">
        <f>N12</f>
        <v>0</v>
      </c>
      <c r="O11" s="50">
        <f>O12</f>
        <v>0</v>
      </c>
      <c r="P11" s="105">
        <f t="shared" si="1"/>
        <v>2791.7</v>
      </c>
    </row>
    <row r="12" spans="1:16" s="31" customFormat="1" ht="15.75">
      <c r="A12" s="70" t="s">
        <v>40</v>
      </c>
      <c r="B12" s="46" t="s">
        <v>96</v>
      </c>
      <c r="C12" s="46" t="s">
        <v>70</v>
      </c>
      <c r="D12" s="46" t="s">
        <v>71</v>
      </c>
      <c r="E12" s="46" t="s">
        <v>273</v>
      </c>
      <c r="F12" s="46"/>
      <c r="G12" s="46"/>
      <c r="H12" s="51">
        <f>H13+H23</f>
        <v>2791.7</v>
      </c>
      <c r="I12" s="51">
        <f>I13+I23</f>
        <v>0</v>
      </c>
      <c r="J12" s="213">
        <f t="shared" si="0"/>
        <v>2791.7</v>
      </c>
      <c r="K12" s="51">
        <f>K13+K23</f>
        <v>2791.7</v>
      </c>
      <c r="L12" s="51">
        <f>L13+L23</f>
        <v>0</v>
      </c>
      <c r="M12" s="51">
        <f>M13+M23</f>
        <v>0</v>
      </c>
      <c r="N12" s="51">
        <f>N13+N23</f>
        <v>0</v>
      </c>
      <c r="O12" s="51">
        <f>O13+O23</f>
        <v>0</v>
      </c>
      <c r="P12" s="187">
        <f t="shared" si="1"/>
        <v>2791.7</v>
      </c>
    </row>
    <row r="13" spans="1:16" s="31" customFormat="1" ht="30">
      <c r="A13" s="75" t="s">
        <v>131</v>
      </c>
      <c r="B13" s="46" t="s">
        <v>96</v>
      </c>
      <c r="C13" s="46" t="s">
        <v>70</v>
      </c>
      <c r="D13" s="46" t="s">
        <v>71</v>
      </c>
      <c r="E13" s="46" t="s">
        <v>274</v>
      </c>
      <c r="F13" s="46"/>
      <c r="G13" s="46"/>
      <c r="H13" s="51">
        <f>H14+H17+H20</f>
        <v>1403.7</v>
      </c>
      <c r="I13" s="51">
        <f>I14+I17+I20</f>
        <v>0</v>
      </c>
      <c r="J13" s="213">
        <f t="shared" si="0"/>
        <v>1403.7</v>
      </c>
      <c r="K13" s="51">
        <f>K14+K17+K20</f>
        <v>1403.7</v>
      </c>
      <c r="L13" s="52">
        <f>L14+L17+L20</f>
        <v>0</v>
      </c>
      <c r="M13" s="52">
        <f>M14+M17+M20</f>
        <v>0</v>
      </c>
      <c r="N13" s="52">
        <f>N14+N17+N20</f>
        <v>0</v>
      </c>
      <c r="O13" s="51">
        <f>O14+O17+O20</f>
        <v>0</v>
      </c>
      <c r="P13" s="187">
        <f t="shared" si="1"/>
        <v>1403.7</v>
      </c>
    </row>
    <row r="14" spans="1:16" s="33" customFormat="1" ht="90">
      <c r="A14" s="70" t="s">
        <v>257</v>
      </c>
      <c r="B14" s="46" t="s">
        <v>96</v>
      </c>
      <c r="C14" s="46" t="s">
        <v>70</v>
      </c>
      <c r="D14" s="46" t="s">
        <v>71</v>
      </c>
      <c r="E14" s="46" t="s">
        <v>274</v>
      </c>
      <c r="F14" s="46" t="s">
        <v>132</v>
      </c>
      <c r="G14" s="46"/>
      <c r="H14" s="51">
        <f>H15</f>
        <v>1252</v>
      </c>
      <c r="I14" s="51">
        <f>I15</f>
        <v>0</v>
      </c>
      <c r="J14" s="213">
        <f t="shared" si="0"/>
        <v>1252</v>
      </c>
      <c r="K14" s="51">
        <f aca="true" t="shared" si="2" ref="K14:O15">K15</f>
        <v>1252</v>
      </c>
      <c r="L14" s="52">
        <f t="shared" si="2"/>
        <v>0</v>
      </c>
      <c r="M14" s="52">
        <f t="shared" si="2"/>
        <v>0</v>
      </c>
      <c r="N14" s="52">
        <f t="shared" si="2"/>
        <v>0</v>
      </c>
      <c r="O14" s="51">
        <f t="shared" si="2"/>
        <v>0</v>
      </c>
      <c r="P14" s="187">
        <f t="shared" si="1"/>
        <v>1252</v>
      </c>
    </row>
    <row r="15" spans="1:16" s="33" customFormat="1" ht="30">
      <c r="A15" s="70" t="s">
        <v>136</v>
      </c>
      <c r="B15" s="46" t="s">
        <v>96</v>
      </c>
      <c r="C15" s="46" t="s">
        <v>70</v>
      </c>
      <c r="D15" s="46" t="s">
        <v>71</v>
      </c>
      <c r="E15" s="46" t="s">
        <v>274</v>
      </c>
      <c r="F15" s="46" t="s">
        <v>133</v>
      </c>
      <c r="G15" s="46"/>
      <c r="H15" s="51">
        <f>H16</f>
        <v>1252</v>
      </c>
      <c r="I15" s="51">
        <f>I16</f>
        <v>0</v>
      </c>
      <c r="J15" s="213">
        <f t="shared" si="0"/>
        <v>1252</v>
      </c>
      <c r="K15" s="51">
        <f t="shared" si="2"/>
        <v>1252</v>
      </c>
      <c r="L15" s="52">
        <f t="shared" si="2"/>
        <v>0</v>
      </c>
      <c r="M15" s="52">
        <f t="shared" si="2"/>
        <v>0</v>
      </c>
      <c r="N15" s="52">
        <f t="shared" si="2"/>
        <v>0</v>
      </c>
      <c r="O15" s="51">
        <f t="shared" si="2"/>
        <v>0</v>
      </c>
      <c r="P15" s="187">
        <f t="shared" si="1"/>
        <v>1252</v>
      </c>
    </row>
    <row r="16" spans="1:16" s="33" customFormat="1" ht="15.75">
      <c r="A16" s="72" t="s">
        <v>120</v>
      </c>
      <c r="B16" s="47" t="s">
        <v>96</v>
      </c>
      <c r="C16" s="47" t="s">
        <v>70</v>
      </c>
      <c r="D16" s="47" t="s">
        <v>71</v>
      </c>
      <c r="E16" s="47" t="s">
        <v>274</v>
      </c>
      <c r="F16" s="47" t="s">
        <v>133</v>
      </c>
      <c r="G16" s="47" t="s">
        <v>105</v>
      </c>
      <c r="H16" s="53">
        <v>1252</v>
      </c>
      <c r="I16" s="53">
        <v>0</v>
      </c>
      <c r="J16" s="214">
        <f t="shared" si="0"/>
        <v>1252</v>
      </c>
      <c r="K16" s="53">
        <v>1252</v>
      </c>
      <c r="L16" s="53">
        <v>0</v>
      </c>
      <c r="M16" s="53">
        <v>0</v>
      </c>
      <c r="N16" s="53">
        <v>0</v>
      </c>
      <c r="O16" s="53">
        <v>0</v>
      </c>
      <c r="P16" s="191">
        <f t="shared" si="1"/>
        <v>1252</v>
      </c>
    </row>
    <row r="17" spans="1:16" s="33" customFormat="1" ht="30">
      <c r="A17" s="71" t="s">
        <v>134</v>
      </c>
      <c r="B17" s="46" t="s">
        <v>96</v>
      </c>
      <c r="C17" s="46" t="s">
        <v>70</v>
      </c>
      <c r="D17" s="46" t="s">
        <v>71</v>
      </c>
      <c r="E17" s="46" t="s">
        <v>274</v>
      </c>
      <c r="F17" s="46" t="s">
        <v>135</v>
      </c>
      <c r="G17" s="46"/>
      <c r="H17" s="51">
        <f>H18</f>
        <v>146.7</v>
      </c>
      <c r="I17" s="51">
        <f>I18</f>
        <v>0</v>
      </c>
      <c r="J17" s="213">
        <f t="shared" si="0"/>
        <v>146.7</v>
      </c>
      <c r="K17" s="51">
        <f aca="true" t="shared" si="3" ref="K17:O18">K18</f>
        <v>146.7</v>
      </c>
      <c r="L17" s="51">
        <f t="shared" si="3"/>
        <v>0</v>
      </c>
      <c r="M17" s="51">
        <f t="shared" si="3"/>
        <v>0</v>
      </c>
      <c r="N17" s="51">
        <f t="shared" si="3"/>
        <v>0</v>
      </c>
      <c r="O17" s="51">
        <f t="shared" si="3"/>
        <v>0</v>
      </c>
      <c r="P17" s="187">
        <f t="shared" si="1"/>
        <v>146.7</v>
      </c>
    </row>
    <row r="18" spans="1:16" s="33" customFormat="1" ht="30">
      <c r="A18" s="71" t="s">
        <v>138</v>
      </c>
      <c r="B18" s="46" t="s">
        <v>96</v>
      </c>
      <c r="C18" s="46" t="s">
        <v>70</v>
      </c>
      <c r="D18" s="46" t="s">
        <v>71</v>
      </c>
      <c r="E18" s="46" t="s">
        <v>274</v>
      </c>
      <c r="F18" s="46" t="s">
        <v>137</v>
      </c>
      <c r="G18" s="46"/>
      <c r="H18" s="51">
        <f>H19</f>
        <v>146.7</v>
      </c>
      <c r="I18" s="51">
        <f>I19</f>
        <v>0</v>
      </c>
      <c r="J18" s="213">
        <f t="shared" si="0"/>
        <v>146.7</v>
      </c>
      <c r="K18" s="51">
        <f t="shared" si="3"/>
        <v>146.7</v>
      </c>
      <c r="L18" s="51">
        <f t="shared" si="3"/>
        <v>0</v>
      </c>
      <c r="M18" s="51">
        <f t="shared" si="3"/>
        <v>0</v>
      </c>
      <c r="N18" s="51">
        <f t="shared" si="3"/>
        <v>0</v>
      </c>
      <c r="O18" s="51">
        <f t="shared" si="3"/>
        <v>0</v>
      </c>
      <c r="P18" s="187">
        <f t="shared" si="1"/>
        <v>146.7</v>
      </c>
    </row>
    <row r="19" spans="1:16" s="33" customFormat="1" ht="15.75">
      <c r="A19" s="72" t="s">
        <v>120</v>
      </c>
      <c r="B19" s="47" t="s">
        <v>96</v>
      </c>
      <c r="C19" s="47" t="s">
        <v>70</v>
      </c>
      <c r="D19" s="47" t="s">
        <v>71</v>
      </c>
      <c r="E19" s="47" t="s">
        <v>274</v>
      </c>
      <c r="F19" s="47" t="s">
        <v>137</v>
      </c>
      <c r="G19" s="47" t="s">
        <v>105</v>
      </c>
      <c r="H19" s="53">
        <v>146.7</v>
      </c>
      <c r="I19" s="53">
        <v>0</v>
      </c>
      <c r="J19" s="214">
        <f t="shared" si="0"/>
        <v>146.7</v>
      </c>
      <c r="K19" s="53">
        <v>146.7</v>
      </c>
      <c r="L19" s="53">
        <v>0</v>
      </c>
      <c r="M19" s="53">
        <v>0</v>
      </c>
      <c r="N19" s="53">
        <v>0</v>
      </c>
      <c r="O19" s="53">
        <v>0</v>
      </c>
      <c r="P19" s="191">
        <f t="shared" si="1"/>
        <v>146.7</v>
      </c>
    </row>
    <row r="20" spans="1:16" s="33" customFormat="1" ht="15.75">
      <c r="A20" s="71" t="s">
        <v>147</v>
      </c>
      <c r="B20" s="46" t="s">
        <v>96</v>
      </c>
      <c r="C20" s="46" t="s">
        <v>70</v>
      </c>
      <c r="D20" s="46" t="s">
        <v>71</v>
      </c>
      <c r="E20" s="46" t="s">
        <v>274</v>
      </c>
      <c r="F20" s="46" t="s">
        <v>146</v>
      </c>
      <c r="G20" s="46"/>
      <c r="H20" s="51">
        <f>H21</f>
        <v>5</v>
      </c>
      <c r="I20" s="51">
        <f>I21</f>
        <v>0</v>
      </c>
      <c r="J20" s="213">
        <f t="shared" si="0"/>
        <v>5</v>
      </c>
      <c r="K20" s="51">
        <f aca="true" t="shared" si="4" ref="K20:O21">K21</f>
        <v>5</v>
      </c>
      <c r="L20" s="51">
        <f t="shared" si="4"/>
        <v>0</v>
      </c>
      <c r="M20" s="51">
        <f t="shared" si="4"/>
        <v>0</v>
      </c>
      <c r="N20" s="51">
        <f t="shared" si="4"/>
        <v>0</v>
      </c>
      <c r="O20" s="51">
        <f t="shared" si="4"/>
        <v>0</v>
      </c>
      <c r="P20" s="187">
        <f t="shared" si="1"/>
        <v>5</v>
      </c>
    </row>
    <row r="21" spans="1:16" s="33" customFormat="1" ht="15.75">
      <c r="A21" s="71" t="s">
        <v>149</v>
      </c>
      <c r="B21" s="46" t="s">
        <v>96</v>
      </c>
      <c r="C21" s="46" t="s">
        <v>70</v>
      </c>
      <c r="D21" s="46" t="s">
        <v>71</v>
      </c>
      <c r="E21" s="46" t="s">
        <v>274</v>
      </c>
      <c r="F21" s="46" t="s">
        <v>148</v>
      </c>
      <c r="G21" s="46"/>
      <c r="H21" s="51">
        <f>H22</f>
        <v>5</v>
      </c>
      <c r="I21" s="51">
        <f>I22</f>
        <v>0</v>
      </c>
      <c r="J21" s="213">
        <f t="shared" si="0"/>
        <v>5</v>
      </c>
      <c r="K21" s="51">
        <f t="shared" si="4"/>
        <v>5</v>
      </c>
      <c r="L21" s="51">
        <f t="shared" si="4"/>
        <v>0</v>
      </c>
      <c r="M21" s="51">
        <f t="shared" si="4"/>
        <v>0</v>
      </c>
      <c r="N21" s="51">
        <f t="shared" si="4"/>
        <v>0</v>
      </c>
      <c r="O21" s="51">
        <f t="shared" si="4"/>
        <v>0</v>
      </c>
      <c r="P21" s="187">
        <f t="shared" si="1"/>
        <v>5</v>
      </c>
    </row>
    <row r="22" spans="1:16" s="33" customFormat="1" ht="15.75">
      <c r="A22" s="72" t="s">
        <v>120</v>
      </c>
      <c r="B22" s="47" t="s">
        <v>96</v>
      </c>
      <c r="C22" s="47" t="s">
        <v>70</v>
      </c>
      <c r="D22" s="47" t="s">
        <v>71</v>
      </c>
      <c r="E22" s="47" t="s">
        <v>274</v>
      </c>
      <c r="F22" s="47" t="s">
        <v>148</v>
      </c>
      <c r="G22" s="47" t="s">
        <v>105</v>
      </c>
      <c r="H22" s="53">
        <v>5</v>
      </c>
      <c r="I22" s="53">
        <v>0</v>
      </c>
      <c r="J22" s="214">
        <f t="shared" si="0"/>
        <v>5</v>
      </c>
      <c r="K22" s="53">
        <v>5</v>
      </c>
      <c r="L22" s="53">
        <v>0</v>
      </c>
      <c r="M22" s="53">
        <v>0</v>
      </c>
      <c r="N22" s="53">
        <v>0</v>
      </c>
      <c r="O22" s="53">
        <v>0</v>
      </c>
      <c r="P22" s="191">
        <f t="shared" si="1"/>
        <v>5</v>
      </c>
    </row>
    <row r="23" spans="1:16" s="31" customFormat="1" ht="45">
      <c r="A23" s="70" t="s">
        <v>52</v>
      </c>
      <c r="B23" s="46" t="s">
        <v>96</v>
      </c>
      <c r="C23" s="46" t="s">
        <v>70</v>
      </c>
      <c r="D23" s="46" t="s">
        <v>71</v>
      </c>
      <c r="E23" s="46" t="s">
        <v>275</v>
      </c>
      <c r="F23" s="46"/>
      <c r="G23" s="46"/>
      <c r="H23" s="51">
        <f aca="true" t="shared" si="5" ref="H23:O25">H24</f>
        <v>1388</v>
      </c>
      <c r="I23" s="51">
        <f t="shared" si="5"/>
        <v>0</v>
      </c>
      <c r="J23" s="213">
        <f t="shared" si="0"/>
        <v>1388</v>
      </c>
      <c r="K23" s="51">
        <f t="shared" si="5"/>
        <v>1388</v>
      </c>
      <c r="L23" s="52">
        <f t="shared" si="5"/>
        <v>0</v>
      </c>
      <c r="M23" s="52">
        <f t="shared" si="5"/>
        <v>0</v>
      </c>
      <c r="N23" s="52">
        <f t="shared" si="5"/>
        <v>0</v>
      </c>
      <c r="O23" s="51">
        <f t="shared" si="5"/>
        <v>0</v>
      </c>
      <c r="P23" s="187">
        <f t="shared" si="1"/>
        <v>1388</v>
      </c>
    </row>
    <row r="24" spans="1:16" s="31" customFormat="1" ht="90">
      <c r="A24" s="70" t="s">
        <v>257</v>
      </c>
      <c r="B24" s="46" t="s">
        <v>96</v>
      </c>
      <c r="C24" s="46" t="s">
        <v>70</v>
      </c>
      <c r="D24" s="46" t="s">
        <v>71</v>
      </c>
      <c r="E24" s="46" t="s">
        <v>275</v>
      </c>
      <c r="F24" s="46" t="s">
        <v>132</v>
      </c>
      <c r="G24" s="46"/>
      <c r="H24" s="51">
        <f t="shared" si="5"/>
        <v>1388</v>
      </c>
      <c r="I24" s="51">
        <f t="shared" si="5"/>
        <v>0</v>
      </c>
      <c r="J24" s="213">
        <f t="shared" si="0"/>
        <v>1388</v>
      </c>
      <c r="K24" s="51">
        <f t="shared" si="5"/>
        <v>1388</v>
      </c>
      <c r="L24" s="52">
        <f t="shared" si="5"/>
        <v>0</v>
      </c>
      <c r="M24" s="52">
        <f t="shared" si="5"/>
        <v>0</v>
      </c>
      <c r="N24" s="52">
        <f t="shared" si="5"/>
        <v>0</v>
      </c>
      <c r="O24" s="51">
        <f t="shared" si="5"/>
        <v>0</v>
      </c>
      <c r="P24" s="187">
        <f t="shared" si="1"/>
        <v>1388</v>
      </c>
    </row>
    <row r="25" spans="1:16" s="31" customFormat="1" ht="30">
      <c r="A25" s="70" t="s">
        <v>136</v>
      </c>
      <c r="B25" s="46" t="s">
        <v>96</v>
      </c>
      <c r="C25" s="46" t="s">
        <v>70</v>
      </c>
      <c r="D25" s="46" t="s">
        <v>71</v>
      </c>
      <c r="E25" s="46" t="s">
        <v>275</v>
      </c>
      <c r="F25" s="46" t="s">
        <v>133</v>
      </c>
      <c r="G25" s="46"/>
      <c r="H25" s="51">
        <f>H26</f>
        <v>1388</v>
      </c>
      <c r="I25" s="51">
        <f>I26</f>
        <v>0</v>
      </c>
      <c r="J25" s="213">
        <f t="shared" si="0"/>
        <v>1388</v>
      </c>
      <c r="K25" s="51">
        <f t="shared" si="5"/>
        <v>1388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1">
        <f t="shared" si="5"/>
        <v>0</v>
      </c>
      <c r="P25" s="187">
        <f t="shared" si="1"/>
        <v>1388</v>
      </c>
    </row>
    <row r="26" spans="1:33" s="35" customFormat="1" ht="15.75">
      <c r="A26" s="72" t="s">
        <v>120</v>
      </c>
      <c r="B26" s="47" t="s">
        <v>96</v>
      </c>
      <c r="C26" s="47" t="s">
        <v>70</v>
      </c>
      <c r="D26" s="47" t="s">
        <v>71</v>
      </c>
      <c r="E26" s="47" t="s">
        <v>276</v>
      </c>
      <c r="F26" s="47" t="s">
        <v>133</v>
      </c>
      <c r="G26" s="47" t="s">
        <v>105</v>
      </c>
      <c r="H26" s="53">
        <v>1388</v>
      </c>
      <c r="I26" s="53">
        <v>0</v>
      </c>
      <c r="J26" s="214">
        <f t="shared" si="0"/>
        <v>1388</v>
      </c>
      <c r="K26" s="53">
        <v>1388</v>
      </c>
      <c r="L26" s="53">
        <v>0</v>
      </c>
      <c r="M26" s="53">
        <v>0</v>
      </c>
      <c r="N26" s="53">
        <v>0</v>
      </c>
      <c r="O26" s="53">
        <v>0</v>
      </c>
      <c r="P26" s="191">
        <f t="shared" si="1"/>
        <v>1388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</row>
    <row r="27" spans="1:16" s="32" customFormat="1" ht="15.75">
      <c r="A27" s="76" t="s">
        <v>56</v>
      </c>
      <c r="B27" s="48" t="s">
        <v>96</v>
      </c>
      <c r="C27" s="48" t="s">
        <v>70</v>
      </c>
      <c r="D27" s="48" t="s">
        <v>112</v>
      </c>
      <c r="E27" s="48"/>
      <c r="F27" s="48"/>
      <c r="G27" s="48"/>
      <c r="H27" s="50">
        <f>H28</f>
        <v>3215</v>
      </c>
      <c r="I27" s="50">
        <f>I28</f>
        <v>0</v>
      </c>
      <c r="J27" s="212">
        <f t="shared" si="0"/>
        <v>3215</v>
      </c>
      <c r="K27" s="50">
        <f>K28</f>
        <v>3215</v>
      </c>
      <c r="L27" s="50">
        <f>L28</f>
        <v>0</v>
      </c>
      <c r="M27" s="50">
        <f>M28</f>
        <v>0</v>
      </c>
      <c r="N27" s="50">
        <f>N28</f>
        <v>0</v>
      </c>
      <c r="O27" s="50">
        <f>O28</f>
        <v>0</v>
      </c>
      <c r="P27" s="105">
        <f t="shared" si="1"/>
        <v>3215</v>
      </c>
    </row>
    <row r="28" spans="1:16" s="32" customFormat="1" ht="15.75">
      <c r="A28" s="70" t="s">
        <v>40</v>
      </c>
      <c r="B28" s="46" t="s">
        <v>96</v>
      </c>
      <c r="C28" s="46" t="s">
        <v>70</v>
      </c>
      <c r="D28" s="46" t="s">
        <v>112</v>
      </c>
      <c r="E28" s="46" t="s">
        <v>273</v>
      </c>
      <c r="F28" s="46"/>
      <c r="G28" s="46"/>
      <c r="H28" s="51">
        <f>H33+H29</f>
        <v>3215</v>
      </c>
      <c r="I28" s="51">
        <f>I33+I29</f>
        <v>0</v>
      </c>
      <c r="J28" s="213">
        <f t="shared" si="0"/>
        <v>3215</v>
      </c>
      <c r="K28" s="51">
        <f>K33+K29</f>
        <v>3215</v>
      </c>
      <c r="L28" s="51">
        <f>L33+L29</f>
        <v>0</v>
      </c>
      <c r="M28" s="51">
        <f>M33+M29</f>
        <v>0</v>
      </c>
      <c r="N28" s="51">
        <f>N33+N29</f>
        <v>0</v>
      </c>
      <c r="O28" s="51">
        <f>O33+O29</f>
        <v>0</v>
      </c>
      <c r="P28" s="187">
        <f t="shared" si="1"/>
        <v>3215</v>
      </c>
    </row>
    <row r="29" spans="1:16" s="32" customFormat="1" ht="60">
      <c r="A29" s="70" t="s">
        <v>270</v>
      </c>
      <c r="B29" s="46" t="s">
        <v>96</v>
      </c>
      <c r="C29" s="46" t="s">
        <v>70</v>
      </c>
      <c r="D29" s="46" t="s">
        <v>112</v>
      </c>
      <c r="E29" s="46" t="s">
        <v>277</v>
      </c>
      <c r="F29" s="46"/>
      <c r="G29" s="46"/>
      <c r="H29" s="51">
        <f aca="true" t="shared" si="6" ref="H29:I31">H30</f>
        <v>3200</v>
      </c>
      <c r="I29" s="51">
        <f t="shared" si="6"/>
        <v>0</v>
      </c>
      <c r="J29" s="213">
        <f t="shared" si="0"/>
        <v>3200</v>
      </c>
      <c r="K29" s="51">
        <f aca="true" t="shared" si="7" ref="K29:O31">K30</f>
        <v>3200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1">
        <f t="shared" si="7"/>
        <v>0</v>
      </c>
      <c r="P29" s="187">
        <f t="shared" si="1"/>
        <v>3200</v>
      </c>
    </row>
    <row r="30" spans="1:16" s="32" customFormat="1" ht="30">
      <c r="A30" s="70" t="s">
        <v>134</v>
      </c>
      <c r="B30" s="46" t="s">
        <v>96</v>
      </c>
      <c r="C30" s="46" t="s">
        <v>70</v>
      </c>
      <c r="D30" s="46" t="s">
        <v>112</v>
      </c>
      <c r="E30" s="46" t="s">
        <v>277</v>
      </c>
      <c r="F30" s="46" t="s">
        <v>135</v>
      </c>
      <c r="G30" s="46"/>
      <c r="H30" s="51">
        <f t="shared" si="6"/>
        <v>3200</v>
      </c>
      <c r="I30" s="51">
        <f t="shared" si="6"/>
        <v>0</v>
      </c>
      <c r="J30" s="213">
        <f t="shared" si="0"/>
        <v>3200</v>
      </c>
      <c r="K30" s="51">
        <f t="shared" si="7"/>
        <v>3200</v>
      </c>
      <c r="L30" s="51">
        <f t="shared" si="7"/>
        <v>0</v>
      </c>
      <c r="M30" s="51">
        <f t="shared" si="7"/>
        <v>0</v>
      </c>
      <c r="N30" s="51">
        <f t="shared" si="7"/>
        <v>0</v>
      </c>
      <c r="O30" s="51">
        <f t="shared" si="7"/>
        <v>0</v>
      </c>
      <c r="P30" s="187">
        <f t="shared" si="1"/>
        <v>3200</v>
      </c>
    </row>
    <row r="31" spans="1:16" s="32" customFormat="1" ht="30">
      <c r="A31" s="70" t="s">
        <v>138</v>
      </c>
      <c r="B31" s="46" t="s">
        <v>96</v>
      </c>
      <c r="C31" s="46" t="s">
        <v>70</v>
      </c>
      <c r="D31" s="46" t="s">
        <v>112</v>
      </c>
      <c r="E31" s="46" t="s">
        <v>277</v>
      </c>
      <c r="F31" s="46" t="s">
        <v>137</v>
      </c>
      <c r="G31" s="46"/>
      <c r="H31" s="51">
        <f t="shared" si="6"/>
        <v>3200</v>
      </c>
      <c r="I31" s="51">
        <f t="shared" si="6"/>
        <v>0</v>
      </c>
      <c r="J31" s="213">
        <f t="shared" si="0"/>
        <v>3200</v>
      </c>
      <c r="K31" s="51">
        <f t="shared" si="7"/>
        <v>3200</v>
      </c>
      <c r="L31" s="51">
        <f t="shared" si="7"/>
        <v>0</v>
      </c>
      <c r="M31" s="51">
        <f t="shared" si="7"/>
        <v>0</v>
      </c>
      <c r="N31" s="51">
        <f t="shared" si="7"/>
        <v>0</v>
      </c>
      <c r="O31" s="51">
        <f t="shared" si="7"/>
        <v>0</v>
      </c>
      <c r="P31" s="187">
        <f t="shared" si="1"/>
        <v>3200</v>
      </c>
    </row>
    <row r="32" spans="1:16" s="32" customFormat="1" ht="15.75">
      <c r="A32" s="74" t="s">
        <v>120</v>
      </c>
      <c r="B32" s="47" t="s">
        <v>96</v>
      </c>
      <c r="C32" s="47" t="s">
        <v>70</v>
      </c>
      <c r="D32" s="47" t="s">
        <v>112</v>
      </c>
      <c r="E32" s="47" t="s">
        <v>277</v>
      </c>
      <c r="F32" s="47" t="s">
        <v>137</v>
      </c>
      <c r="G32" s="47" t="s">
        <v>105</v>
      </c>
      <c r="H32" s="53">
        <v>3200</v>
      </c>
      <c r="I32" s="53"/>
      <c r="J32" s="214">
        <f t="shared" si="0"/>
        <v>3200</v>
      </c>
      <c r="K32" s="53">
        <v>3200</v>
      </c>
      <c r="L32" s="53">
        <v>0</v>
      </c>
      <c r="M32" s="53">
        <v>0</v>
      </c>
      <c r="N32" s="53">
        <v>0</v>
      </c>
      <c r="O32" s="53"/>
      <c r="P32" s="191">
        <f t="shared" si="1"/>
        <v>3200</v>
      </c>
    </row>
    <row r="33" spans="1:16" s="32" customFormat="1" ht="45">
      <c r="A33" s="71" t="s">
        <v>232</v>
      </c>
      <c r="B33" s="46" t="s">
        <v>96</v>
      </c>
      <c r="C33" s="46" t="s">
        <v>70</v>
      </c>
      <c r="D33" s="46" t="s">
        <v>112</v>
      </c>
      <c r="E33" s="46" t="s">
        <v>278</v>
      </c>
      <c r="F33" s="46"/>
      <c r="G33" s="46"/>
      <c r="H33" s="51">
        <f aca="true" t="shared" si="8" ref="H33:I35">H34</f>
        <v>15</v>
      </c>
      <c r="I33" s="51">
        <f t="shared" si="8"/>
        <v>0</v>
      </c>
      <c r="J33" s="213">
        <f t="shared" si="0"/>
        <v>15</v>
      </c>
      <c r="K33" s="51">
        <f aca="true" t="shared" si="9" ref="K33:O35">K34</f>
        <v>15</v>
      </c>
      <c r="L33" s="51">
        <f t="shared" si="9"/>
        <v>0</v>
      </c>
      <c r="M33" s="51">
        <f t="shared" si="9"/>
        <v>0</v>
      </c>
      <c r="N33" s="51">
        <f t="shared" si="9"/>
        <v>0</v>
      </c>
      <c r="O33" s="51">
        <f t="shared" si="9"/>
        <v>0</v>
      </c>
      <c r="P33" s="187">
        <f t="shared" si="1"/>
        <v>15</v>
      </c>
    </row>
    <row r="34" spans="1:16" s="32" customFormat="1" ht="30">
      <c r="A34" s="71" t="s">
        <v>134</v>
      </c>
      <c r="B34" s="46" t="s">
        <v>96</v>
      </c>
      <c r="C34" s="46" t="s">
        <v>70</v>
      </c>
      <c r="D34" s="46" t="s">
        <v>112</v>
      </c>
      <c r="E34" s="46" t="s">
        <v>278</v>
      </c>
      <c r="F34" s="46" t="s">
        <v>135</v>
      </c>
      <c r="G34" s="46"/>
      <c r="H34" s="51">
        <f t="shared" si="8"/>
        <v>15</v>
      </c>
      <c r="I34" s="51">
        <f t="shared" si="8"/>
        <v>0</v>
      </c>
      <c r="J34" s="213">
        <f t="shared" si="0"/>
        <v>15</v>
      </c>
      <c r="K34" s="51">
        <f t="shared" si="9"/>
        <v>15</v>
      </c>
      <c r="L34" s="51">
        <f t="shared" si="9"/>
        <v>0</v>
      </c>
      <c r="M34" s="51">
        <f t="shared" si="9"/>
        <v>0</v>
      </c>
      <c r="N34" s="51">
        <f t="shared" si="9"/>
        <v>0</v>
      </c>
      <c r="O34" s="51">
        <f t="shared" si="9"/>
        <v>0</v>
      </c>
      <c r="P34" s="187">
        <f t="shared" si="1"/>
        <v>15</v>
      </c>
    </row>
    <row r="35" spans="1:16" s="32" customFormat="1" ht="30">
      <c r="A35" s="71" t="s">
        <v>138</v>
      </c>
      <c r="B35" s="46" t="s">
        <v>96</v>
      </c>
      <c r="C35" s="46" t="s">
        <v>70</v>
      </c>
      <c r="D35" s="46" t="s">
        <v>112</v>
      </c>
      <c r="E35" s="46" t="s">
        <v>278</v>
      </c>
      <c r="F35" s="46" t="s">
        <v>137</v>
      </c>
      <c r="G35" s="46"/>
      <c r="H35" s="51">
        <f t="shared" si="8"/>
        <v>15</v>
      </c>
      <c r="I35" s="51">
        <f t="shared" si="8"/>
        <v>0</v>
      </c>
      <c r="J35" s="213">
        <f t="shared" si="0"/>
        <v>15</v>
      </c>
      <c r="K35" s="51">
        <f t="shared" si="9"/>
        <v>15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187">
        <f t="shared" si="1"/>
        <v>15</v>
      </c>
    </row>
    <row r="36" spans="1:16" s="32" customFormat="1" ht="15.75">
      <c r="A36" s="72" t="s">
        <v>120</v>
      </c>
      <c r="B36" s="47" t="s">
        <v>96</v>
      </c>
      <c r="C36" s="47" t="s">
        <v>70</v>
      </c>
      <c r="D36" s="47" t="s">
        <v>112</v>
      </c>
      <c r="E36" s="47" t="s">
        <v>278</v>
      </c>
      <c r="F36" s="47" t="s">
        <v>137</v>
      </c>
      <c r="G36" s="47" t="s">
        <v>105</v>
      </c>
      <c r="H36" s="53">
        <v>15</v>
      </c>
      <c r="I36" s="53">
        <v>0</v>
      </c>
      <c r="J36" s="214">
        <f t="shared" si="0"/>
        <v>15</v>
      </c>
      <c r="K36" s="53">
        <v>15</v>
      </c>
      <c r="L36" s="53">
        <v>0</v>
      </c>
      <c r="M36" s="53">
        <v>0</v>
      </c>
      <c r="N36" s="53">
        <v>0</v>
      </c>
      <c r="O36" s="53">
        <v>0</v>
      </c>
      <c r="P36" s="191">
        <f t="shared" si="1"/>
        <v>15</v>
      </c>
    </row>
    <row r="37" spans="1:16" s="31" customFormat="1" ht="42.75">
      <c r="A37" s="73" t="s">
        <v>127</v>
      </c>
      <c r="B37" s="48" t="s">
        <v>97</v>
      </c>
      <c r="C37" s="48"/>
      <c r="D37" s="48"/>
      <c r="E37" s="48"/>
      <c r="F37" s="48"/>
      <c r="G37" s="48"/>
      <c r="H37" s="50">
        <f>H40</f>
        <v>1291.4</v>
      </c>
      <c r="I37" s="50">
        <f>I40</f>
        <v>0</v>
      </c>
      <c r="J37" s="212">
        <f t="shared" si="0"/>
        <v>1291.4</v>
      </c>
      <c r="K37" s="50">
        <f>K40</f>
        <v>1291.4</v>
      </c>
      <c r="L37" s="50">
        <f>L40</f>
        <v>0</v>
      </c>
      <c r="M37" s="50">
        <f>M40</f>
        <v>0</v>
      </c>
      <c r="N37" s="50">
        <f>N40</f>
        <v>0</v>
      </c>
      <c r="O37" s="50">
        <f>O40</f>
        <v>0</v>
      </c>
      <c r="P37" s="105">
        <f t="shared" si="1"/>
        <v>1291.4</v>
      </c>
    </row>
    <row r="38" spans="1:16" s="31" customFormat="1" ht="15.75">
      <c r="A38" s="73" t="s">
        <v>120</v>
      </c>
      <c r="B38" s="48" t="s">
        <v>97</v>
      </c>
      <c r="C38" s="48"/>
      <c r="D38" s="48"/>
      <c r="E38" s="48"/>
      <c r="F38" s="48"/>
      <c r="G38" s="48" t="s">
        <v>105</v>
      </c>
      <c r="H38" s="50">
        <f>H46+H49+H52</f>
        <v>1291.4</v>
      </c>
      <c r="I38" s="50">
        <f>I46+I49+I52</f>
        <v>0</v>
      </c>
      <c r="J38" s="212">
        <f t="shared" si="0"/>
        <v>1291.4</v>
      </c>
      <c r="K38" s="50">
        <f>K46+K49+K52</f>
        <v>1291.4</v>
      </c>
      <c r="L38" s="50">
        <f>L46+L49</f>
        <v>0</v>
      </c>
      <c r="M38" s="50">
        <f>M46+M49</f>
        <v>0</v>
      </c>
      <c r="N38" s="50">
        <f>N46+N49</f>
        <v>0</v>
      </c>
      <c r="O38" s="50">
        <f>O46+O49+O52</f>
        <v>0</v>
      </c>
      <c r="P38" s="105">
        <f t="shared" si="1"/>
        <v>1291.4</v>
      </c>
    </row>
    <row r="39" spans="1:16" s="31" customFormat="1" ht="15.75">
      <c r="A39" s="73" t="s">
        <v>121</v>
      </c>
      <c r="B39" s="48" t="s">
        <v>97</v>
      </c>
      <c r="C39" s="48"/>
      <c r="D39" s="48"/>
      <c r="E39" s="48"/>
      <c r="F39" s="48"/>
      <c r="G39" s="48" t="s">
        <v>106</v>
      </c>
      <c r="H39" s="50">
        <v>0</v>
      </c>
      <c r="I39" s="50">
        <v>0</v>
      </c>
      <c r="J39" s="212">
        <f t="shared" si="0"/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105">
        <f t="shared" si="1"/>
        <v>0</v>
      </c>
    </row>
    <row r="40" spans="1:16" s="31" customFormat="1" ht="15.75">
      <c r="A40" s="73" t="s">
        <v>126</v>
      </c>
      <c r="B40" s="48" t="s">
        <v>97</v>
      </c>
      <c r="C40" s="48" t="s">
        <v>70</v>
      </c>
      <c r="D40" s="48"/>
      <c r="E40" s="48"/>
      <c r="F40" s="48"/>
      <c r="G40" s="48"/>
      <c r="H40" s="50">
        <f aca="true" t="shared" si="10" ref="H40:I42">H41</f>
        <v>1291.4</v>
      </c>
      <c r="I40" s="50">
        <f t="shared" si="10"/>
        <v>0</v>
      </c>
      <c r="J40" s="212">
        <f t="shared" si="0"/>
        <v>1291.4</v>
      </c>
      <c r="K40" s="50">
        <f aca="true" t="shared" si="11" ref="K40:O42">K41</f>
        <v>1291.4</v>
      </c>
      <c r="L40" s="49">
        <f t="shared" si="11"/>
        <v>0</v>
      </c>
      <c r="M40" s="49">
        <f t="shared" si="11"/>
        <v>0</v>
      </c>
      <c r="N40" s="49">
        <f t="shared" si="11"/>
        <v>0</v>
      </c>
      <c r="O40" s="50">
        <f t="shared" si="11"/>
        <v>0</v>
      </c>
      <c r="P40" s="105">
        <f t="shared" si="1"/>
        <v>1291.4</v>
      </c>
    </row>
    <row r="41" spans="1:16" s="31" customFormat="1" ht="42.75">
      <c r="A41" s="73" t="s">
        <v>98</v>
      </c>
      <c r="B41" s="48" t="s">
        <v>97</v>
      </c>
      <c r="C41" s="48" t="s">
        <v>70</v>
      </c>
      <c r="D41" s="48" t="s">
        <v>78</v>
      </c>
      <c r="E41" s="48"/>
      <c r="F41" s="48"/>
      <c r="G41" s="48"/>
      <c r="H41" s="50">
        <f t="shared" si="10"/>
        <v>1291.4</v>
      </c>
      <c r="I41" s="50">
        <f t="shared" si="10"/>
        <v>0</v>
      </c>
      <c r="J41" s="212">
        <f t="shared" si="0"/>
        <v>1291.4</v>
      </c>
      <c r="K41" s="50">
        <f t="shared" si="11"/>
        <v>1291.4</v>
      </c>
      <c r="L41" s="49">
        <f t="shared" si="11"/>
        <v>0</v>
      </c>
      <c r="M41" s="49">
        <f t="shared" si="11"/>
        <v>0</v>
      </c>
      <c r="N41" s="49">
        <f t="shared" si="11"/>
        <v>0</v>
      </c>
      <c r="O41" s="50">
        <f t="shared" si="11"/>
        <v>0</v>
      </c>
      <c r="P41" s="105">
        <f t="shared" si="1"/>
        <v>1291.4</v>
      </c>
    </row>
    <row r="42" spans="1:16" s="31" customFormat="1" ht="15.75">
      <c r="A42" s="70" t="s">
        <v>40</v>
      </c>
      <c r="B42" s="46" t="s">
        <v>97</v>
      </c>
      <c r="C42" s="46" t="s">
        <v>70</v>
      </c>
      <c r="D42" s="46" t="s">
        <v>78</v>
      </c>
      <c r="E42" s="46" t="s">
        <v>273</v>
      </c>
      <c r="F42" s="46"/>
      <c r="G42" s="46"/>
      <c r="H42" s="51">
        <f t="shared" si="10"/>
        <v>1291.4</v>
      </c>
      <c r="I42" s="51">
        <f t="shared" si="10"/>
        <v>0</v>
      </c>
      <c r="J42" s="213">
        <f t="shared" si="0"/>
        <v>1291.4</v>
      </c>
      <c r="K42" s="51">
        <f t="shared" si="11"/>
        <v>1291.4</v>
      </c>
      <c r="L42" s="52">
        <f t="shared" si="11"/>
        <v>0</v>
      </c>
      <c r="M42" s="52">
        <f t="shared" si="11"/>
        <v>0</v>
      </c>
      <c r="N42" s="52">
        <f t="shared" si="11"/>
        <v>0</v>
      </c>
      <c r="O42" s="51">
        <f t="shared" si="11"/>
        <v>0</v>
      </c>
      <c r="P42" s="187">
        <f t="shared" si="1"/>
        <v>1291.4</v>
      </c>
    </row>
    <row r="43" spans="1:16" s="36" customFormat="1" ht="30">
      <c r="A43" s="75" t="s">
        <v>131</v>
      </c>
      <c r="B43" s="46" t="s">
        <v>97</v>
      </c>
      <c r="C43" s="46" t="s">
        <v>70</v>
      </c>
      <c r="D43" s="46" t="s">
        <v>78</v>
      </c>
      <c r="E43" s="46" t="s">
        <v>274</v>
      </c>
      <c r="F43" s="46"/>
      <c r="G43" s="46"/>
      <c r="H43" s="51">
        <f>H44+H47+H50</f>
        <v>1291.4</v>
      </c>
      <c r="I43" s="51">
        <f>I44+I47+I50</f>
        <v>0</v>
      </c>
      <c r="J43" s="213">
        <f t="shared" si="0"/>
        <v>1291.4</v>
      </c>
      <c r="K43" s="51">
        <f>K44+K47+K50</f>
        <v>1291.4</v>
      </c>
      <c r="L43" s="52">
        <f>L44+L47</f>
        <v>0</v>
      </c>
      <c r="M43" s="52">
        <f>M44+M47</f>
        <v>0</v>
      </c>
      <c r="N43" s="52">
        <f>N44+N47</f>
        <v>0</v>
      </c>
      <c r="O43" s="51">
        <f>O44+O47+O50</f>
        <v>0</v>
      </c>
      <c r="P43" s="187">
        <f t="shared" si="1"/>
        <v>1291.4</v>
      </c>
    </row>
    <row r="44" spans="1:16" s="36" customFormat="1" ht="90">
      <c r="A44" s="70" t="s">
        <v>257</v>
      </c>
      <c r="B44" s="46" t="s">
        <v>97</v>
      </c>
      <c r="C44" s="46" t="s">
        <v>70</v>
      </c>
      <c r="D44" s="46" t="s">
        <v>78</v>
      </c>
      <c r="E44" s="46" t="s">
        <v>274</v>
      </c>
      <c r="F44" s="46" t="s">
        <v>132</v>
      </c>
      <c r="G44" s="46"/>
      <c r="H44" s="51">
        <f>H45</f>
        <v>1280.4</v>
      </c>
      <c r="I44" s="51">
        <f>I45</f>
        <v>0</v>
      </c>
      <c r="J44" s="213">
        <f t="shared" si="0"/>
        <v>1280.4</v>
      </c>
      <c r="K44" s="51">
        <f aca="true" t="shared" si="12" ref="K44:O45">K45</f>
        <v>1280.4</v>
      </c>
      <c r="L44" s="52">
        <f t="shared" si="12"/>
        <v>0</v>
      </c>
      <c r="M44" s="52">
        <f t="shared" si="12"/>
        <v>0</v>
      </c>
      <c r="N44" s="52">
        <f t="shared" si="12"/>
        <v>0</v>
      </c>
      <c r="O44" s="51">
        <f t="shared" si="12"/>
        <v>0</v>
      </c>
      <c r="P44" s="187">
        <f t="shared" si="1"/>
        <v>1280.4</v>
      </c>
    </row>
    <row r="45" spans="1:16" s="36" customFormat="1" ht="30">
      <c r="A45" s="70" t="s">
        <v>136</v>
      </c>
      <c r="B45" s="46" t="s">
        <v>97</v>
      </c>
      <c r="C45" s="46" t="s">
        <v>70</v>
      </c>
      <c r="D45" s="46" t="s">
        <v>78</v>
      </c>
      <c r="E45" s="46" t="s">
        <v>274</v>
      </c>
      <c r="F45" s="46" t="s">
        <v>133</v>
      </c>
      <c r="G45" s="46"/>
      <c r="H45" s="51">
        <f>H46</f>
        <v>1280.4</v>
      </c>
      <c r="I45" s="51">
        <f>I46</f>
        <v>0</v>
      </c>
      <c r="J45" s="213">
        <f t="shared" si="0"/>
        <v>1280.4</v>
      </c>
      <c r="K45" s="51">
        <f t="shared" si="12"/>
        <v>1280.4</v>
      </c>
      <c r="L45" s="52">
        <f t="shared" si="12"/>
        <v>0</v>
      </c>
      <c r="M45" s="52">
        <f t="shared" si="12"/>
        <v>0</v>
      </c>
      <c r="N45" s="52">
        <f t="shared" si="12"/>
        <v>0</v>
      </c>
      <c r="O45" s="51">
        <f t="shared" si="12"/>
        <v>0</v>
      </c>
      <c r="P45" s="187">
        <f t="shared" si="1"/>
        <v>1280.4</v>
      </c>
    </row>
    <row r="46" spans="1:16" s="36" customFormat="1" ht="15.75">
      <c r="A46" s="72" t="s">
        <v>120</v>
      </c>
      <c r="B46" s="47" t="s">
        <v>97</v>
      </c>
      <c r="C46" s="47" t="s">
        <v>70</v>
      </c>
      <c r="D46" s="47" t="s">
        <v>78</v>
      </c>
      <c r="E46" s="47" t="s">
        <v>274</v>
      </c>
      <c r="F46" s="47" t="s">
        <v>133</v>
      </c>
      <c r="G46" s="47" t="s">
        <v>105</v>
      </c>
      <c r="H46" s="53">
        <v>1280.4</v>
      </c>
      <c r="I46" s="53">
        <v>0</v>
      </c>
      <c r="J46" s="214">
        <f t="shared" si="0"/>
        <v>1280.4</v>
      </c>
      <c r="K46" s="53">
        <v>1280.4</v>
      </c>
      <c r="L46" s="53">
        <v>0</v>
      </c>
      <c r="M46" s="53">
        <v>0</v>
      </c>
      <c r="N46" s="53">
        <v>0</v>
      </c>
      <c r="O46" s="53">
        <v>0</v>
      </c>
      <c r="P46" s="191">
        <f t="shared" si="1"/>
        <v>1280.4</v>
      </c>
    </row>
    <row r="47" spans="1:16" s="36" customFormat="1" ht="30">
      <c r="A47" s="71" t="s">
        <v>134</v>
      </c>
      <c r="B47" s="46" t="s">
        <v>97</v>
      </c>
      <c r="C47" s="46" t="s">
        <v>70</v>
      </c>
      <c r="D47" s="46" t="s">
        <v>78</v>
      </c>
      <c r="E47" s="46" t="s">
        <v>274</v>
      </c>
      <c r="F47" s="46" t="s">
        <v>135</v>
      </c>
      <c r="G47" s="46"/>
      <c r="H47" s="51">
        <f>H48</f>
        <v>8.5</v>
      </c>
      <c r="I47" s="51">
        <f>I48</f>
        <v>0</v>
      </c>
      <c r="J47" s="213">
        <f t="shared" si="0"/>
        <v>8.5</v>
      </c>
      <c r="K47" s="51">
        <f aca="true" t="shared" si="13" ref="K47:O48">K48</f>
        <v>8.5</v>
      </c>
      <c r="L47" s="51">
        <f t="shared" si="13"/>
        <v>0</v>
      </c>
      <c r="M47" s="51">
        <f t="shared" si="13"/>
        <v>0</v>
      </c>
      <c r="N47" s="51">
        <f t="shared" si="13"/>
        <v>0</v>
      </c>
      <c r="O47" s="51">
        <f t="shared" si="13"/>
        <v>0</v>
      </c>
      <c r="P47" s="187">
        <f t="shared" si="1"/>
        <v>8.5</v>
      </c>
    </row>
    <row r="48" spans="1:16" s="36" customFormat="1" ht="30">
      <c r="A48" s="71" t="s">
        <v>138</v>
      </c>
      <c r="B48" s="46" t="s">
        <v>97</v>
      </c>
      <c r="C48" s="46" t="s">
        <v>70</v>
      </c>
      <c r="D48" s="46" t="s">
        <v>78</v>
      </c>
      <c r="E48" s="46" t="s">
        <v>274</v>
      </c>
      <c r="F48" s="46" t="s">
        <v>137</v>
      </c>
      <c r="G48" s="46"/>
      <c r="H48" s="51">
        <f>H49</f>
        <v>8.5</v>
      </c>
      <c r="I48" s="51">
        <f>I49</f>
        <v>0</v>
      </c>
      <c r="J48" s="213">
        <f t="shared" si="0"/>
        <v>8.5</v>
      </c>
      <c r="K48" s="51">
        <f t="shared" si="13"/>
        <v>8.5</v>
      </c>
      <c r="L48" s="51">
        <f t="shared" si="13"/>
        <v>0</v>
      </c>
      <c r="M48" s="51">
        <f t="shared" si="13"/>
        <v>0</v>
      </c>
      <c r="N48" s="51">
        <f t="shared" si="13"/>
        <v>0</v>
      </c>
      <c r="O48" s="51">
        <f t="shared" si="13"/>
        <v>0</v>
      </c>
      <c r="P48" s="187">
        <f t="shared" si="1"/>
        <v>8.5</v>
      </c>
    </row>
    <row r="49" spans="1:16" s="30" customFormat="1" ht="15.75">
      <c r="A49" s="72" t="s">
        <v>120</v>
      </c>
      <c r="B49" s="47" t="s">
        <v>97</v>
      </c>
      <c r="C49" s="47" t="s">
        <v>70</v>
      </c>
      <c r="D49" s="47" t="s">
        <v>78</v>
      </c>
      <c r="E49" s="47" t="s">
        <v>274</v>
      </c>
      <c r="F49" s="47" t="s">
        <v>137</v>
      </c>
      <c r="G49" s="47" t="s">
        <v>105</v>
      </c>
      <c r="H49" s="53">
        <v>8.5</v>
      </c>
      <c r="I49" s="53">
        <v>0</v>
      </c>
      <c r="J49" s="214">
        <f t="shared" si="0"/>
        <v>8.5</v>
      </c>
      <c r="K49" s="53">
        <v>8.5</v>
      </c>
      <c r="L49" s="53">
        <v>0</v>
      </c>
      <c r="M49" s="53">
        <v>0</v>
      </c>
      <c r="N49" s="53">
        <v>0</v>
      </c>
      <c r="O49" s="53">
        <v>0</v>
      </c>
      <c r="P49" s="191">
        <f t="shared" si="1"/>
        <v>8.5</v>
      </c>
    </row>
    <row r="50" spans="1:16" s="30" customFormat="1" ht="15.75">
      <c r="A50" s="71" t="s">
        <v>147</v>
      </c>
      <c r="B50" s="46" t="s">
        <v>97</v>
      </c>
      <c r="C50" s="46" t="s">
        <v>70</v>
      </c>
      <c r="D50" s="46" t="s">
        <v>78</v>
      </c>
      <c r="E50" s="46" t="s">
        <v>274</v>
      </c>
      <c r="F50" s="46" t="s">
        <v>146</v>
      </c>
      <c r="G50" s="46"/>
      <c r="H50" s="51">
        <f>H51</f>
        <v>2.5</v>
      </c>
      <c r="I50" s="51">
        <f>I51</f>
        <v>0</v>
      </c>
      <c r="J50" s="213">
        <f t="shared" si="0"/>
        <v>2.5</v>
      </c>
      <c r="K50" s="51">
        <f>K51</f>
        <v>2.5</v>
      </c>
      <c r="L50" s="51"/>
      <c r="M50" s="51"/>
      <c r="N50" s="51"/>
      <c r="O50" s="51">
        <f>O51</f>
        <v>0</v>
      </c>
      <c r="P50" s="187">
        <f t="shared" si="1"/>
        <v>2.5</v>
      </c>
    </row>
    <row r="51" spans="1:16" s="30" customFormat="1" ht="15.75">
      <c r="A51" s="71" t="s">
        <v>149</v>
      </c>
      <c r="B51" s="46" t="s">
        <v>97</v>
      </c>
      <c r="C51" s="46" t="s">
        <v>70</v>
      </c>
      <c r="D51" s="46" t="s">
        <v>78</v>
      </c>
      <c r="E51" s="46" t="s">
        <v>274</v>
      </c>
      <c r="F51" s="46" t="s">
        <v>148</v>
      </c>
      <c r="G51" s="46"/>
      <c r="H51" s="51">
        <f>H52</f>
        <v>2.5</v>
      </c>
      <c r="I51" s="51">
        <f>I52</f>
        <v>0</v>
      </c>
      <c r="J51" s="213">
        <f t="shared" si="0"/>
        <v>2.5</v>
      </c>
      <c r="K51" s="51">
        <f>K52</f>
        <v>2.5</v>
      </c>
      <c r="L51" s="51"/>
      <c r="M51" s="51"/>
      <c r="N51" s="51"/>
      <c r="O51" s="51">
        <f>O52</f>
        <v>0</v>
      </c>
      <c r="P51" s="187">
        <f t="shared" si="1"/>
        <v>2.5</v>
      </c>
    </row>
    <row r="52" spans="1:16" s="30" customFormat="1" ht="15.75">
      <c r="A52" s="72" t="s">
        <v>120</v>
      </c>
      <c r="B52" s="47" t="s">
        <v>97</v>
      </c>
      <c r="C52" s="47" t="s">
        <v>70</v>
      </c>
      <c r="D52" s="47" t="s">
        <v>78</v>
      </c>
      <c r="E52" s="47" t="s">
        <v>274</v>
      </c>
      <c r="F52" s="47" t="s">
        <v>148</v>
      </c>
      <c r="G52" s="47" t="s">
        <v>105</v>
      </c>
      <c r="H52" s="53">
        <v>2.5</v>
      </c>
      <c r="I52" s="53">
        <v>0</v>
      </c>
      <c r="J52" s="214">
        <f t="shared" si="0"/>
        <v>2.5</v>
      </c>
      <c r="K52" s="53">
        <v>2.5</v>
      </c>
      <c r="L52" s="53"/>
      <c r="M52" s="53"/>
      <c r="N52" s="53"/>
      <c r="O52" s="53">
        <v>0</v>
      </c>
      <c r="P52" s="191">
        <f t="shared" si="1"/>
        <v>2.5</v>
      </c>
    </row>
    <row r="53" spans="1:16" s="30" customFormat="1" ht="42.75">
      <c r="A53" s="73" t="s">
        <v>107</v>
      </c>
      <c r="B53" s="48" t="s">
        <v>99</v>
      </c>
      <c r="C53" s="48"/>
      <c r="D53" s="48"/>
      <c r="E53" s="48"/>
      <c r="F53" s="46"/>
      <c r="G53" s="46"/>
      <c r="H53" s="50">
        <f>H56+H159</f>
        <v>435616.7</v>
      </c>
      <c r="I53" s="50">
        <f>I56+I159</f>
        <v>0</v>
      </c>
      <c r="J53" s="212">
        <f t="shared" si="0"/>
        <v>435616.7</v>
      </c>
      <c r="K53" s="50">
        <f>K56+K159</f>
        <v>435366.49999999994</v>
      </c>
      <c r="L53" s="49" t="e">
        <f>L56+L159</f>
        <v>#REF!</v>
      </c>
      <c r="M53" s="49" t="e">
        <f>M56+M159</f>
        <v>#REF!</v>
      </c>
      <c r="N53" s="49" t="e">
        <f>N56+N159</f>
        <v>#REF!</v>
      </c>
      <c r="O53" s="50">
        <f>O56+O159</f>
        <v>0</v>
      </c>
      <c r="P53" s="105">
        <f t="shared" si="1"/>
        <v>435366.49999999994</v>
      </c>
    </row>
    <row r="54" spans="1:16" s="30" customFormat="1" ht="15">
      <c r="A54" s="73" t="s">
        <v>120</v>
      </c>
      <c r="B54" s="48" t="s">
        <v>99</v>
      </c>
      <c r="C54" s="48"/>
      <c r="D54" s="48"/>
      <c r="E54" s="48"/>
      <c r="F54" s="46"/>
      <c r="G54" s="48" t="s">
        <v>105</v>
      </c>
      <c r="H54" s="50">
        <f>H68+H80+H103+H109+H117+H123+H126+H129+H133+H136+H139+H146+H149+H152+H158+H176+H97+H74</f>
        <v>152694.40000000002</v>
      </c>
      <c r="I54" s="50">
        <f>I68+I80+I103+I109+I117+I123+I126+I129+I133+I136+I139+I146+I149+I152+I158+I176+I97+I74</f>
        <v>0</v>
      </c>
      <c r="J54" s="212">
        <f t="shared" si="0"/>
        <v>152694.40000000002</v>
      </c>
      <c r="K54" s="50">
        <f>K68+K80+K103+K109+K117+K123+K126+K129+K133+K136+K139+K146+K149+K152+K158+K176+K97+K74</f>
        <v>152444.2</v>
      </c>
      <c r="L54" s="49" t="e">
        <f>L68+#REF!+L97+#REF!+#REF!+#REF!+L103+L109+#REF!+L117+L123+L126+L129+L133+L136+L139+L146+L149+L152+L158+L176</f>
        <v>#REF!</v>
      </c>
      <c r="M54" s="49" t="e">
        <f>M68+#REF!+M97+#REF!+#REF!+#REF!+M103+M109+#REF!+M117+M123+M126+M129+M133+M136+M139+M146+M149+M152+M158+M176</f>
        <v>#REF!</v>
      </c>
      <c r="N54" s="49" t="e">
        <f>N68+#REF!+N97+#REF!+#REF!+#REF!+N103+N109+#REF!+N117+N123+N126+N129+N133+N136+N139+N146+N149+N152+N158+N176</f>
        <v>#REF!</v>
      </c>
      <c r="O54" s="50">
        <f>O68+O80+O103+O109+O117+O123+O126+O129+O133+O136+O139+O146+O149+O152+O158+O176+O97+O74</f>
        <v>0</v>
      </c>
      <c r="P54" s="105">
        <f t="shared" si="1"/>
        <v>152444.2</v>
      </c>
    </row>
    <row r="55" spans="1:16" s="30" customFormat="1" ht="15">
      <c r="A55" s="73" t="s">
        <v>121</v>
      </c>
      <c r="B55" s="48" t="s">
        <v>99</v>
      </c>
      <c r="C55" s="48"/>
      <c r="D55" s="48"/>
      <c r="E55" s="48"/>
      <c r="F55" s="46"/>
      <c r="G55" s="48" t="s">
        <v>106</v>
      </c>
      <c r="H55" s="50">
        <f>H64+H86+H93+H168+H172+H165</f>
        <v>282922.30000000005</v>
      </c>
      <c r="I55" s="50">
        <f>I64+I86+I93+I168+I172+I165</f>
        <v>0</v>
      </c>
      <c r="J55" s="212">
        <f t="shared" si="0"/>
        <v>282922.30000000005</v>
      </c>
      <c r="K55" s="50">
        <f>K64+K86+K93+K168+K172+K165</f>
        <v>282922.30000000005</v>
      </c>
      <c r="L55" s="49" t="e">
        <f>L64+L86+L93+#REF!+#REF!+L168+L172</f>
        <v>#REF!</v>
      </c>
      <c r="M55" s="49" t="e">
        <f>M64+M86+M93+#REF!+#REF!+M168+M172</f>
        <v>#REF!</v>
      </c>
      <c r="N55" s="49" t="e">
        <f>N64+N86+N93+#REF!+#REF!+N168+N172</f>
        <v>#REF!</v>
      </c>
      <c r="O55" s="50">
        <f>O64+O86+O93+O168+O172+O165</f>
        <v>0</v>
      </c>
      <c r="P55" s="105">
        <f t="shared" si="1"/>
        <v>282922.30000000005</v>
      </c>
    </row>
    <row r="56" spans="1:16" s="30" customFormat="1" ht="15">
      <c r="A56" s="73" t="s">
        <v>61</v>
      </c>
      <c r="B56" s="48" t="s">
        <v>99</v>
      </c>
      <c r="C56" s="48" t="s">
        <v>77</v>
      </c>
      <c r="D56" s="46"/>
      <c r="E56" s="46"/>
      <c r="F56" s="46"/>
      <c r="G56" s="46"/>
      <c r="H56" s="50">
        <f>H57+H81+H110+H118</f>
        <v>423142.5</v>
      </c>
      <c r="I56" s="50">
        <f>I57+I81+I110+I118</f>
        <v>0</v>
      </c>
      <c r="J56" s="212">
        <f t="shared" si="0"/>
        <v>423142.5</v>
      </c>
      <c r="K56" s="50">
        <f>K57+K81+K110+K118</f>
        <v>422892.29999999993</v>
      </c>
      <c r="L56" s="49" t="e">
        <f>L57+L81+L110+L118</f>
        <v>#REF!</v>
      </c>
      <c r="M56" s="49" t="e">
        <f>M57+M81+M110+M118</f>
        <v>#REF!</v>
      </c>
      <c r="N56" s="49" t="e">
        <f>N57+N81+N110+N118</f>
        <v>#REF!</v>
      </c>
      <c r="O56" s="50">
        <f>O57+O81+O110+O118</f>
        <v>0</v>
      </c>
      <c r="P56" s="105">
        <f t="shared" si="1"/>
        <v>422892.29999999993</v>
      </c>
    </row>
    <row r="57" spans="1:16" s="30" customFormat="1" ht="15">
      <c r="A57" s="215" t="s">
        <v>62</v>
      </c>
      <c r="B57" s="48" t="s">
        <v>99</v>
      </c>
      <c r="C57" s="48" t="s">
        <v>77</v>
      </c>
      <c r="D57" s="48" t="s">
        <v>70</v>
      </c>
      <c r="E57" s="48"/>
      <c r="F57" s="48"/>
      <c r="G57" s="48"/>
      <c r="H57" s="50">
        <f>H58+H75+H69</f>
        <v>180355.6</v>
      </c>
      <c r="I57" s="50">
        <f>I58+I75+I69</f>
        <v>0</v>
      </c>
      <c r="J57" s="212">
        <f t="shared" si="0"/>
        <v>180355.6</v>
      </c>
      <c r="K57" s="50">
        <f>K58+K75+K69</f>
        <v>180105.4</v>
      </c>
      <c r="L57" s="49" t="e">
        <f aca="true" t="shared" si="14" ref="K57:O58">L58</f>
        <v>#REF!</v>
      </c>
      <c r="M57" s="49" t="e">
        <f t="shared" si="14"/>
        <v>#REF!</v>
      </c>
      <c r="N57" s="49" t="e">
        <f t="shared" si="14"/>
        <v>#REF!</v>
      </c>
      <c r="O57" s="50">
        <f>O58+O75+O69</f>
        <v>0</v>
      </c>
      <c r="P57" s="105">
        <f t="shared" si="1"/>
        <v>180105.4</v>
      </c>
    </row>
    <row r="58" spans="1:16" s="30" customFormat="1" ht="45">
      <c r="A58" s="109" t="s">
        <v>182</v>
      </c>
      <c r="B58" s="46" t="s">
        <v>99</v>
      </c>
      <c r="C58" s="46" t="s">
        <v>77</v>
      </c>
      <c r="D58" s="46" t="s">
        <v>70</v>
      </c>
      <c r="E58" s="46" t="s">
        <v>279</v>
      </c>
      <c r="F58" s="46"/>
      <c r="G58" s="46"/>
      <c r="H58" s="51">
        <f>H59</f>
        <v>180105.6</v>
      </c>
      <c r="I58" s="51">
        <f>I59</f>
        <v>0</v>
      </c>
      <c r="J58" s="213">
        <f t="shared" si="0"/>
        <v>180105.6</v>
      </c>
      <c r="K58" s="51">
        <f t="shared" si="14"/>
        <v>180105.4</v>
      </c>
      <c r="L58" s="52" t="e">
        <f t="shared" si="14"/>
        <v>#REF!</v>
      </c>
      <c r="M58" s="52" t="e">
        <f t="shared" si="14"/>
        <v>#REF!</v>
      </c>
      <c r="N58" s="52" t="e">
        <f t="shared" si="14"/>
        <v>#REF!</v>
      </c>
      <c r="O58" s="51">
        <f t="shared" si="14"/>
        <v>0</v>
      </c>
      <c r="P58" s="187">
        <f t="shared" si="1"/>
        <v>180105.4</v>
      </c>
    </row>
    <row r="59" spans="1:16" s="30" customFormat="1" ht="45">
      <c r="A59" s="109" t="s">
        <v>163</v>
      </c>
      <c r="B59" s="46" t="s">
        <v>99</v>
      </c>
      <c r="C59" s="46" t="s">
        <v>77</v>
      </c>
      <c r="D59" s="46" t="s">
        <v>70</v>
      </c>
      <c r="E59" s="46" t="s">
        <v>280</v>
      </c>
      <c r="F59" s="46"/>
      <c r="G59" s="46"/>
      <c r="H59" s="51">
        <f>H60</f>
        <v>180105.6</v>
      </c>
      <c r="I59" s="51">
        <f>I60</f>
        <v>0</v>
      </c>
      <c r="J59" s="213">
        <f t="shared" si="0"/>
        <v>180105.6</v>
      </c>
      <c r="K59" s="51">
        <f>K60</f>
        <v>180105.4</v>
      </c>
      <c r="L59" s="52" t="e">
        <f>L60+#REF!</f>
        <v>#REF!</v>
      </c>
      <c r="M59" s="52" t="e">
        <f>M60+#REF!</f>
        <v>#REF!</v>
      </c>
      <c r="N59" s="52" t="e">
        <f>N60+#REF!</f>
        <v>#REF!</v>
      </c>
      <c r="O59" s="51">
        <f>O60</f>
        <v>0</v>
      </c>
      <c r="P59" s="187">
        <f t="shared" si="1"/>
        <v>180105.4</v>
      </c>
    </row>
    <row r="60" spans="1:16" s="30" customFormat="1" ht="60">
      <c r="A60" s="109" t="s">
        <v>164</v>
      </c>
      <c r="B60" s="46" t="s">
        <v>99</v>
      </c>
      <c r="C60" s="46" t="s">
        <v>77</v>
      </c>
      <c r="D60" s="46" t="s">
        <v>70</v>
      </c>
      <c r="E60" s="46" t="s">
        <v>281</v>
      </c>
      <c r="F60" s="46"/>
      <c r="G60" s="46"/>
      <c r="H60" s="51">
        <f>H61+H65</f>
        <v>180105.6</v>
      </c>
      <c r="I60" s="51">
        <f>I61+I65</f>
        <v>0</v>
      </c>
      <c r="J60" s="213">
        <f t="shared" si="0"/>
        <v>180105.6</v>
      </c>
      <c r="K60" s="51">
        <f>K61+K65</f>
        <v>180105.4</v>
      </c>
      <c r="L60" s="52">
        <f>L61+L65</f>
        <v>0</v>
      </c>
      <c r="M60" s="52">
        <f>M61+M65</f>
        <v>0</v>
      </c>
      <c r="N60" s="52">
        <f>N61+N65</f>
        <v>0</v>
      </c>
      <c r="O60" s="51">
        <f>O61+O65</f>
        <v>0</v>
      </c>
      <c r="P60" s="187">
        <f t="shared" si="1"/>
        <v>180105.4</v>
      </c>
    </row>
    <row r="61" spans="1:16" s="30" customFormat="1" ht="195">
      <c r="A61" s="115" t="s">
        <v>447</v>
      </c>
      <c r="B61" s="46" t="s">
        <v>99</v>
      </c>
      <c r="C61" s="46" t="s">
        <v>77</v>
      </c>
      <c r="D61" s="46" t="s">
        <v>70</v>
      </c>
      <c r="E61" s="46" t="s">
        <v>282</v>
      </c>
      <c r="F61" s="46"/>
      <c r="G61" s="46"/>
      <c r="H61" s="51">
        <f aca="true" t="shared" si="15" ref="H61:I63">H62</f>
        <v>116045</v>
      </c>
      <c r="I61" s="51">
        <f t="shared" si="15"/>
        <v>0</v>
      </c>
      <c r="J61" s="213">
        <f t="shared" si="0"/>
        <v>116045</v>
      </c>
      <c r="K61" s="51">
        <f aca="true" t="shared" si="16" ref="K61:O63">K62</f>
        <v>116045</v>
      </c>
      <c r="L61" s="52">
        <f t="shared" si="16"/>
        <v>0</v>
      </c>
      <c r="M61" s="52">
        <f t="shared" si="16"/>
        <v>0</v>
      </c>
      <c r="N61" s="52">
        <f t="shared" si="16"/>
        <v>0</v>
      </c>
      <c r="O61" s="51">
        <f t="shared" si="16"/>
        <v>0</v>
      </c>
      <c r="P61" s="187">
        <f t="shared" si="1"/>
        <v>116045</v>
      </c>
    </row>
    <row r="62" spans="1:16" s="30" customFormat="1" ht="45">
      <c r="A62" s="109" t="s">
        <v>141</v>
      </c>
      <c r="B62" s="46" t="s">
        <v>99</v>
      </c>
      <c r="C62" s="46" t="s">
        <v>77</v>
      </c>
      <c r="D62" s="46" t="s">
        <v>70</v>
      </c>
      <c r="E62" s="46" t="s">
        <v>282</v>
      </c>
      <c r="F62" s="46" t="s">
        <v>140</v>
      </c>
      <c r="G62" s="46"/>
      <c r="H62" s="51">
        <f t="shared" si="15"/>
        <v>116045</v>
      </c>
      <c r="I62" s="51">
        <f t="shared" si="15"/>
        <v>0</v>
      </c>
      <c r="J62" s="213">
        <f t="shared" si="0"/>
        <v>116045</v>
      </c>
      <c r="K62" s="51">
        <f t="shared" si="16"/>
        <v>116045</v>
      </c>
      <c r="L62" s="52">
        <f t="shared" si="16"/>
        <v>0</v>
      </c>
      <c r="M62" s="52">
        <f t="shared" si="16"/>
        <v>0</v>
      </c>
      <c r="N62" s="52">
        <f t="shared" si="16"/>
        <v>0</v>
      </c>
      <c r="O62" s="51">
        <f t="shared" si="16"/>
        <v>0</v>
      </c>
      <c r="P62" s="187">
        <f t="shared" si="1"/>
        <v>116045</v>
      </c>
    </row>
    <row r="63" spans="1:16" s="30" customFormat="1" ht="15">
      <c r="A63" s="109" t="s">
        <v>143</v>
      </c>
      <c r="B63" s="46" t="s">
        <v>99</v>
      </c>
      <c r="C63" s="46" t="s">
        <v>77</v>
      </c>
      <c r="D63" s="46" t="s">
        <v>70</v>
      </c>
      <c r="E63" s="46" t="s">
        <v>282</v>
      </c>
      <c r="F63" s="46" t="s">
        <v>142</v>
      </c>
      <c r="G63" s="46"/>
      <c r="H63" s="51">
        <f t="shared" si="15"/>
        <v>116045</v>
      </c>
      <c r="I63" s="51">
        <f t="shared" si="15"/>
        <v>0</v>
      </c>
      <c r="J63" s="213">
        <f t="shared" si="0"/>
        <v>116045</v>
      </c>
      <c r="K63" s="51">
        <f t="shared" si="16"/>
        <v>116045</v>
      </c>
      <c r="L63" s="52">
        <f t="shared" si="16"/>
        <v>0</v>
      </c>
      <c r="M63" s="52">
        <f t="shared" si="16"/>
        <v>0</v>
      </c>
      <c r="N63" s="52">
        <f t="shared" si="16"/>
        <v>0</v>
      </c>
      <c r="O63" s="51">
        <f t="shared" si="16"/>
        <v>0</v>
      </c>
      <c r="P63" s="187">
        <f t="shared" si="1"/>
        <v>116045</v>
      </c>
    </row>
    <row r="64" spans="1:16" s="30" customFormat="1" ht="15">
      <c r="A64" s="111" t="s">
        <v>121</v>
      </c>
      <c r="B64" s="47" t="s">
        <v>99</v>
      </c>
      <c r="C64" s="47" t="s">
        <v>77</v>
      </c>
      <c r="D64" s="47" t="s">
        <v>70</v>
      </c>
      <c r="E64" s="47" t="s">
        <v>282</v>
      </c>
      <c r="F64" s="47" t="s">
        <v>142</v>
      </c>
      <c r="G64" s="47" t="s">
        <v>106</v>
      </c>
      <c r="H64" s="53">
        <v>116045</v>
      </c>
      <c r="I64" s="53">
        <v>0</v>
      </c>
      <c r="J64" s="232">
        <f t="shared" si="0"/>
        <v>116045</v>
      </c>
      <c r="K64" s="53">
        <v>116045</v>
      </c>
      <c r="L64" s="54">
        <v>0</v>
      </c>
      <c r="M64" s="54">
        <v>0</v>
      </c>
      <c r="N64" s="54">
        <v>0</v>
      </c>
      <c r="O64" s="53">
        <v>0</v>
      </c>
      <c r="P64" s="191">
        <f t="shared" si="1"/>
        <v>116045</v>
      </c>
    </row>
    <row r="65" spans="1:16" s="30" customFormat="1" ht="15">
      <c r="A65" s="109" t="s">
        <v>301</v>
      </c>
      <c r="B65" s="46" t="s">
        <v>99</v>
      </c>
      <c r="C65" s="46" t="s">
        <v>77</v>
      </c>
      <c r="D65" s="46" t="s">
        <v>70</v>
      </c>
      <c r="E65" s="46" t="s">
        <v>283</v>
      </c>
      <c r="F65" s="46"/>
      <c r="G65" s="46"/>
      <c r="H65" s="51">
        <f aca="true" t="shared" si="17" ref="H65:I67">H66</f>
        <v>64060.6</v>
      </c>
      <c r="I65" s="51">
        <f t="shared" si="17"/>
        <v>0</v>
      </c>
      <c r="J65" s="213">
        <f t="shared" si="0"/>
        <v>64060.6</v>
      </c>
      <c r="K65" s="51">
        <f aca="true" t="shared" si="18" ref="K65:O67">K66</f>
        <v>64060.4</v>
      </c>
      <c r="L65" s="52">
        <f t="shared" si="18"/>
        <v>0</v>
      </c>
      <c r="M65" s="52">
        <f t="shared" si="18"/>
        <v>0</v>
      </c>
      <c r="N65" s="52">
        <f t="shared" si="18"/>
        <v>0</v>
      </c>
      <c r="O65" s="51">
        <f t="shared" si="18"/>
        <v>0</v>
      </c>
      <c r="P65" s="187">
        <f t="shared" si="1"/>
        <v>64060.4</v>
      </c>
    </row>
    <row r="66" spans="1:16" s="36" customFormat="1" ht="45">
      <c r="A66" s="109" t="s">
        <v>141</v>
      </c>
      <c r="B66" s="46" t="s">
        <v>99</v>
      </c>
      <c r="C66" s="46" t="s">
        <v>77</v>
      </c>
      <c r="D66" s="46" t="s">
        <v>70</v>
      </c>
      <c r="E66" s="46" t="s">
        <v>283</v>
      </c>
      <c r="F66" s="46" t="s">
        <v>140</v>
      </c>
      <c r="G66" s="46"/>
      <c r="H66" s="51">
        <f t="shared" si="17"/>
        <v>64060.6</v>
      </c>
      <c r="I66" s="51">
        <f t="shared" si="17"/>
        <v>0</v>
      </c>
      <c r="J66" s="213">
        <f t="shared" si="0"/>
        <v>64060.6</v>
      </c>
      <c r="K66" s="51">
        <f t="shared" si="18"/>
        <v>64060.4</v>
      </c>
      <c r="L66" s="52">
        <f t="shared" si="18"/>
        <v>0</v>
      </c>
      <c r="M66" s="52">
        <f t="shared" si="18"/>
        <v>0</v>
      </c>
      <c r="N66" s="52">
        <f t="shared" si="18"/>
        <v>0</v>
      </c>
      <c r="O66" s="51">
        <f t="shared" si="18"/>
        <v>0</v>
      </c>
      <c r="P66" s="187">
        <f t="shared" si="1"/>
        <v>64060.4</v>
      </c>
    </row>
    <row r="67" spans="1:16" s="36" customFormat="1" ht="15.75">
      <c r="A67" s="109" t="s">
        <v>143</v>
      </c>
      <c r="B67" s="46" t="s">
        <v>99</v>
      </c>
      <c r="C67" s="46" t="s">
        <v>77</v>
      </c>
      <c r="D67" s="46" t="s">
        <v>70</v>
      </c>
      <c r="E67" s="46" t="s">
        <v>283</v>
      </c>
      <c r="F67" s="46" t="s">
        <v>142</v>
      </c>
      <c r="G67" s="46"/>
      <c r="H67" s="51">
        <f t="shared" si="17"/>
        <v>64060.6</v>
      </c>
      <c r="I67" s="51">
        <f t="shared" si="17"/>
        <v>0</v>
      </c>
      <c r="J67" s="213">
        <f t="shared" si="0"/>
        <v>64060.6</v>
      </c>
      <c r="K67" s="51">
        <f t="shared" si="18"/>
        <v>64060.4</v>
      </c>
      <c r="L67" s="52">
        <f t="shared" si="18"/>
        <v>0</v>
      </c>
      <c r="M67" s="52">
        <f t="shared" si="18"/>
        <v>0</v>
      </c>
      <c r="N67" s="52">
        <f t="shared" si="18"/>
        <v>0</v>
      </c>
      <c r="O67" s="51">
        <f t="shared" si="18"/>
        <v>0</v>
      </c>
      <c r="P67" s="187">
        <f t="shared" si="1"/>
        <v>64060.4</v>
      </c>
    </row>
    <row r="68" spans="1:16" s="36" customFormat="1" ht="15.75">
      <c r="A68" s="110" t="s">
        <v>120</v>
      </c>
      <c r="B68" s="47" t="s">
        <v>99</v>
      </c>
      <c r="C68" s="47" t="s">
        <v>77</v>
      </c>
      <c r="D68" s="47" t="s">
        <v>70</v>
      </c>
      <c r="E68" s="47" t="s">
        <v>283</v>
      </c>
      <c r="F68" s="47" t="s">
        <v>142</v>
      </c>
      <c r="G68" s="47" t="s">
        <v>105</v>
      </c>
      <c r="H68" s="53">
        <v>64060.6</v>
      </c>
      <c r="I68" s="53">
        <v>0</v>
      </c>
      <c r="J68" s="214">
        <f t="shared" si="0"/>
        <v>64060.6</v>
      </c>
      <c r="K68" s="53">
        <v>64060.4</v>
      </c>
      <c r="L68" s="53">
        <v>0</v>
      </c>
      <c r="M68" s="53">
        <v>0</v>
      </c>
      <c r="N68" s="53">
        <v>0</v>
      </c>
      <c r="O68" s="53">
        <v>0</v>
      </c>
      <c r="P68" s="191">
        <f t="shared" si="1"/>
        <v>64060.4</v>
      </c>
    </row>
    <row r="69" spans="1:16" s="36" customFormat="1" ht="75">
      <c r="A69" s="71" t="s">
        <v>501</v>
      </c>
      <c r="B69" s="46" t="s">
        <v>99</v>
      </c>
      <c r="C69" s="46" t="s">
        <v>77</v>
      </c>
      <c r="D69" s="46" t="s">
        <v>70</v>
      </c>
      <c r="E69" s="46" t="s">
        <v>502</v>
      </c>
      <c r="F69" s="46"/>
      <c r="G69" s="46"/>
      <c r="H69" s="51">
        <f aca="true" t="shared" si="19" ref="H69:K73">H70</f>
        <v>150</v>
      </c>
      <c r="I69" s="51">
        <f t="shared" si="19"/>
        <v>0</v>
      </c>
      <c r="J69" s="213">
        <f t="shared" si="0"/>
        <v>150</v>
      </c>
      <c r="K69" s="51">
        <f t="shared" si="19"/>
        <v>0</v>
      </c>
      <c r="L69" s="53"/>
      <c r="M69" s="53"/>
      <c r="N69" s="53"/>
      <c r="O69" s="51">
        <f>O70</f>
        <v>0</v>
      </c>
      <c r="P69" s="187">
        <f t="shared" si="1"/>
        <v>0</v>
      </c>
    </row>
    <row r="70" spans="1:16" s="36" customFormat="1" ht="45">
      <c r="A70" s="80" t="s">
        <v>503</v>
      </c>
      <c r="B70" s="46" t="s">
        <v>99</v>
      </c>
      <c r="C70" s="46" t="s">
        <v>77</v>
      </c>
      <c r="D70" s="46" t="s">
        <v>70</v>
      </c>
      <c r="E70" s="46" t="s">
        <v>504</v>
      </c>
      <c r="F70" s="46"/>
      <c r="G70" s="46"/>
      <c r="H70" s="51">
        <f t="shared" si="19"/>
        <v>150</v>
      </c>
      <c r="I70" s="51">
        <f t="shared" si="19"/>
        <v>0</v>
      </c>
      <c r="J70" s="213">
        <f t="shared" si="0"/>
        <v>150</v>
      </c>
      <c r="K70" s="51">
        <f t="shared" si="19"/>
        <v>0</v>
      </c>
      <c r="L70" s="53"/>
      <c r="M70" s="53"/>
      <c r="N70" s="53"/>
      <c r="O70" s="51">
        <f>O71</f>
        <v>0</v>
      </c>
      <c r="P70" s="187">
        <f t="shared" si="1"/>
        <v>0</v>
      </c>
    </row>
    <row r="71" spans="1:16" s="36" customFormat="1" ht="15.75">
      <c r="A71" s="71" t="s">
        <v>301</v>
      </c>
      <c r="B71" s="46" t="s">
        <v>99</v>
      </c>
      <c r="C71" s="46" t="s">
        <v>77</v>
      </c>
      <c r="D71" s="46" t="s">
        <v>70</v>
      </c>
      <c r="E71" s="46" t="s">
        <v>505</v>
      </c>
      <c r="F71" s="46"/>
      <c r="G71" s="46"/>
      <c r="H71" s="51">
        <f t="shared" si="19"/>
        <v>150</v>
      </c>
      <c r="I71" s="51">
        <f t="shared" si="19"/>
        <v>0</v>
      </c>
      <c r="J71" s="213">
        <f t="shared" si="0"/>
        <v>150</v>
      </c>
      <c r="K71" s="51">
        <f t="shared" si="19"/>
        <v>0</v>
      </c>
      <c r="L71" s="53"/>
      <c r="M71" s="53"/>
      <c r="N71" s="53"/>
      <c r="O71" s="51">
        <f>O72</f>
        <v>0</v>
      </c>
      <c r="P71" s="187">
        <f t="shared" si="1"/>
        <v>0</v>
      </c>
    </row>
    <row r="72" spans="1:16" s="36" customFormat="1" ht="45">
      <c r="A72" s="70" t="s">
        <v>141</v>
      </c>
      <c r="B72" s="46" t="s">
        <v>99</v>
      </c>
      <c r="C72" s="46" t="s">
        <v>77</v>
      </c>
      <c r="D72" s="46" t="s">
        <v>70</v>
      </c>
      <c r="E72" s="46" t="s">
        <v>505</v>
      </c>
      <c r="F72" s="46" t="s">
        <v>140</v>
      </c>
      <c r="G72" s="46"/>
      <c r="H72" s="51">
        <f t="shared" si="19"/>
        <v>150</v>
      </c>
      <c r="I72" s="51">
        <f t="shared" si="19"/>
        <v>0</v>
      </c>
      <c r="J72" s="213">
        <f aca="true" t="shared" si="20" ref="J72:J135">H72+I72</f>
        <v>150</v>
      </c>
      <c r="K72" s="51">
        <f t="shared" si="19"/>
        <v>0</v>
      </c>
      <c r="L72" s="53"/>
      <c r="M72" s="53"/>
      <c r="N72" s="53"/>
      <c r="O72" s="51">
        <f>O73</f>
        <v>0</v>
      </c>
      <c r="P72" s="187">
        <f aca="true" t="shared" si="21" ref="P72:P135">K72+O72</f>
        <v>0</v>
      </c>
    </row>
    <row r="73" spans="1:16" s="36" customFormat="1" ht="15.75">
      <c r="A73" s="70" t="s">
        <v>143</v>
      </c>
      <c r="B73" s="46" t="s">
        <v>99</v>
      </c>
      <c r="C73" s="46" t="s">
        <v>77</v>
      </c>
      <c r="D73" s="46" t="s">
        <v>70</v>
      </c>
      <c r="E73" s="46" t="s">
        <v>505</v>
      </c>
      <c r="F73" s="46" t="s">
        <v>142</v>
      </c>
      <c r="G73" s="46"/>
      <c r="H73" s="51">
        <f t="shared" si="19"/>
        <v>150</v>
      </c>
      <c r="I73" s="51">
        <f t="shared" si="19"/>
        <v>0</v>
      </c>
      <c r="J73" s="213">
        <f t="shared" si="20"/>
        <v>150</v>
      </c>
      <c r="K73" s="51">
        <f t="shared" si="19"/>
        <v>0</v>
      </c>
      <c r="L73" s="53"/>
      <c r="M73" s="53"/>
      <c r="N73" s="53"/>
      <c r="O73" s="51">
        <f>O74</f>
        <v>0</v>
      </c>
      <c r="P73" s="187">
        <f t="shared" si="21"/>
        <v>0</v>
      </c>
    </row>
    <row r="74" spans="1:16" s="36" customFormat="1" ht="15.75">
      <c r="A74" s="72" t="s">
        <v>120</v>
      </c>
      <c r="B74" s="47" t="s">
        <v>99</v>
      </c>
      <c r="C74" s="47" t="s">
        <v>77</v>
      </c>
      <c r="D74" s="47" t="s">
        <v>70</v>
      </c>
      <c r="E74" s="47" t="s">
        <v>505</v>
      </c>
      <c r="F74" s="47" t="s">
        <v>142</v>
      </c>
      <c r="G74" s="47" t="s">
        <v>105</v>
      </c>
      <c r="H74" s="53">
        <v>150</v>
      </c>
      <c r="I74" s="53">
        <v>0</v>
      </c>
      <c r="J74" s="214">
        <f t="shared" si="20"/>
        <v>150</v>
      </c>
      <c r="K74" s="53">
        <v>0</v>
      </c>
      <c r="L74" s="53"/>
      <c r="M74" s="53"/>
      <c r="N74" s="53"/>
      <c r="O74" s="53">
        <v>0</v>
      </c>
      <c r="P74" s="191">
        <f t="shared" si="21"/>
        <v>0</v>
      </c>
    </row>
    <row r="75" spans="1:16" s="36" customFormat="1" ht="45">
      <c r="A75" s="71" t="s">
        <v>181</v>
      </c>
      <c r="B75" s="46" t="s">
        <v>99</v>
      </c>
      <c r="C75" s="46" t="s">
        <v>77</v>
      </c>
      <c r="D75" s="46" t="s">
        <v>70</v>
      </c>
      <c r="E75" s="46" t="s">
        <v>31</v>
      </c>
      <c r="F75" s="46"/>
      <c r="G75" s="46"/>
      <c r="H75" s="51">
        <f aca="true" t="shared" si="22" ref="H75:K79">H76</f>
        <v>100</v>
      </c>
      <c r="I75" s="51">
        <f t="shared" si="22"/>
        <v>0</v>
      </c>
      <c r="J75" s="213">
        <f t="shared" si="20"/>
        <v>100</v>
      </c>
      <c r="K75" s="51">
        <f t="shared" si="22"/>
        <v>0</v>
      </c>
      <c r="L75" s="53"/>
      <c r="M75" s="53"/>
      <c r="N75" s="53"/>
      <c r="O75" s="51">
        <f>O76</f>
        <v>0</v>
      </c>
      <c r="P75" s="187">
        <f t="shared" si="21"/>
        <v>0</v>
      </c>
    </row>
    <row r="76" spans="1:16" s="36" customFormat="1" ht="75">
      <c r="A76" s="80" t="s">
        <v>32</v>
      </c>
      <c r="B76" s="46" t="s">
        <v>99</v>
      </c>
      <c r="C76" s="46" t="s">
        <v>77</v>
      </c>
      <c r="D76" s="46" t="s">
        <v>70</v>
      </c>
      <c r="E76" s="46" t="s">
        <v>33</v>
      </c>
      <c r="F76" s="46"/>
      <c r="G76" s="46"/>
      <c r="H76" s="51">
        <f t="shared" si="22"/>
        <v>100</v>
      </c>
      <c r="I76" s="51">
        <f t="shared" si="22"/>
        <v>0</v>
      </c>
      <c r="J76" s="213">
        <f t="shared" si="20"/>
        <v>100</v>
      </c>
      <c r="K76" s="51">
        <f t="shared" si="22"/>
        <v>0</v>
      </c>
      <c r="L76" s="53"/>
      <c r="M76" s="53"/>
      <c r="N76" s="53"/>
      <c r="O76" s="51">
        <f>O77</f>
        <v>0</v>
      </c>
      <c r="P76" s="187">
        <f t="shared" si="21"/>
        <v>0</v>
      </c>
    </row>
    <row r="77" spans="1:16" s="36" customFormat="1" ht="15.75">
      <c r="A77" s="216" t="s">
        <v>301</v>
      </c>
      <c r="B77" s="46" t="s">
        <v>99</v>
      </c>
      <c r="C77" s="46" t="s">
        <v>77</v>
      </c>
      <c r="D77" s="46" t="s">
        <v>70</v>
      </c>
      <c r="E77" s="46" t="s">
        <v>34</v>
      </c>
      <c r="F77" s="46"/>
      <c r="G77" s="46"/>
      <c r="H77" s="51">
        <f t="shared" si="22"/>
        <v>100</v>
      </c>
      <c r="I77" s="51">
        <f t="shared" si="22"/>
        <v>0</v>
      </c>
      <c r="J77" s="213">
        <f t="shared" si="20"/>
        <v>100</v>
      </c>
      <c r="K77" s="51">
        <f t="shared" si="22"/>
        <v>0</v>
      </c>
      <c r="L77" s="53"/>
      <c r="M77" s="53"/>
      <c r="N77" s="53"/>
      <c r="O77" s="51">
        <f>O78</f>
        <v>0</v>
      </c>
      <c r="P77" s="187">
        <f t="shared" si="21"/>
        <v>0</v>
      </c>
    </row>
    <row r="78" spans="1:16" s="36" customFormat="1" ht="45">
      <c r="A78" s="70" t="s">
        <v>141</v>
      </c>
      <c r="B78" s="46" t="s">
        <v>99</v>
      </c>
      <c r="C78" s="46" t="s">
        <v>77</v>
      </c>
      <c r="D78" s="46" t="s">
        <v>70</v>
      </c>
      <c r="E78" s="46" t="s">
        <v>34</v>
      </c>
      <c r="F78" s="46" t="s">
        <v>140</v>
      </c>
      <c r="G78" s="46"/>
      <c r="H78" s="51">
        <f t="shared" si="22"/>
        <v>100</v>
      </c>
      <c r="I78" s="51">
        <f t="shared" si="22"/>
        <v>0</v>
      </c>
      <c r="J78" s="213">
        <f t="shared" si="20"/>
        <v>100</v>
      </c>
      <c r="K78" s="51">
        <f t="shared" si="22"/>
        <v>0</v>
      </c>
      <c r="L78" s="53"/>
      <c r="M78" s="53"/>
      <c r="N78" s="53"/>
      <c r="O78" s="51">
        <f>O79</f>
        <v>0</v>
      </c>
      <c r="P78" s="187">
        <f t="shared" si="21"/>
        <v>0</v>
      </c>
    </row>
    <row r="79" spans="1:16" s="36" customFormat="1" ht="15.75">
      <c r="A79" s="70" t="s">
        <v>143</v>
      </c>
      <c r="B79" s="46" t="s">
        <v>99</v>
      </c>
      <c r="C79" s="46" t="s">
        <v>77</v>
      </c>
      <c r="D79" s="46" t="s">
        <v>70</v>
      </c>
      <c r="E79" s="46" t="s">
        <v>34</v>
      </c>
      <c r="F79" s="46" t="s">
        <v>142</v>
      </c>
      <c r="G79" s="46"/>
      <c r="H79" s="51">
        <f t="shared" si="22"/>
        <v>100</v>
      </c>
      <c r="I79" s="51">
        <f t="shared" si="22"/>
        <v>0</v>
      </c>
      <c r="J79" s="213">
        <f t="shared" si="20"/>
        <v>100</v>
      </c>
      <c r="K79" s="51">
        <f t="shared" si="22"/>
        <v>0</v>
      </c>
      <c r="L79" s="53"/>
      <c r="M79" s="53"/>
      <c r="N79" s="53"/>
      <c r="O79" s="51">
        <f>O80</f>
        <v>0</v>
      </c>
      <c r="P79" s="187">
        <f t="shared" si="21"/>
        <v>0</v>
      </c>
    </row>
    <row r="80" spans="1:16" s="36" customFormat="1" ht="15.75">
      <c r="A80" s="72" t="s">
        <v>120</v>
      </c>
      <c r="B80" s="47" t="s">
        <v>99</v>
      </c>
      <c r="C80" s="47" t="s">
        <v>77</v>
      </c>
      <c r="D80" s="47" t="s">
        <v>70</v>
      </c>
      <c r="E80" s="47" t="s">
        <v>34</v>
      </c>
      <c r="F80" s="47" t="s">
        <v>142</v>
      </c>
      <c r="G80" s="47" t="s">
        <v>105</v>
      </c>
      <c r="H80" s="53">
        <v>100</v>
      </c>
      <c r="I80" s="53">
        <v>0</v>
      </c>
      <c r="J80" s="214">
        <f t="shared" si="20"/>
        <v>100</v>
      </c>
      <c r="K80" s="53">
        <v>0</v>
      </c>
      <c r="L80" s="53"/>
      <c r="M80" s="53"/>
      <c r="N80" s="53"/>
      <c r="O80" s="53">
        <v>0</v>
      </c>
      <c r="P80" s="191">
        <f t="shared" si="21"/>
        <v>0</v>
      </c>
    </row>
    <row r="81" spans="1:16" s="30" customFormat="1" ht="15">
      <c r="A81" s="215" t="s">
        <v>63</v>
      </c>
      <c r="B81" s="48" t="s">
        <v>99</v>
      </c>
      <c r="C81" s="48" t="s">
        <v>77</v>
      </c>
      <c r="D81" s="48" t="s">
        <v>76</v>
      </c>
      <c r="E81" s="47"/>
      <c r="F81" s="48"/>
      <c r="G81" s="48"/>
      <c r="H81" s="50">
        <f>H82+H87</f>
        <v>220557.8</v>
      </c>
      <c r="I81" s="50">
        <f>I82+I87</f>
        <v>0</v>
      </c>
      <c r="J81" s="212">
        <f t="shared" si="20"/>
        <v>220557.8</v>
      </c>
      <c r="K81" s="50">
        <f>K82+K87</f>
        <v>220557.8</v>
      </c>
      <c r="L81" s="49" t="e">
        <f>L82+L87+#REF!</f>
        <v>#REF!</v>
      </c>
      <c r="M81" s="49" t="e">
        <f>M82+M87+#REF!</f>
        <v>#REF!</v>
      </c>
      <c r="N81" s="49" t="e">
        <f>N82+N87+#REF!</f>
        <v>#REF!</v>
      </c>
      <c r="O81" s="50">
        <f>O82+O87</f>
        <v>0</v>
      </c>
      <c r="P81" s="105">
        <f t="shared" si="21"/>
        <v>220557.8</v>
      </c>
    </row>
    <row r="82" spans="1:16" s="30" customFormat="1" ht="15">
      <c r="A82" s="109" t="s">
        <v>40</v>
      </c>
      <c r="B82" s="46" t="s">
        <v>99</v>
      </c>
      <c r="C82" s="46" t="s">
        <v>77</v>
      </c>
      <c r="D82" s="46" t="s">
        <v>76</v>
      </c>
      <c r="E82" s="46" t="s">
        <v>273</v>
      </c>
      <c r="F82" s="48"/>
      <c r="G82" s="48"/>
      <c r="H82" s="51">
        <f aca="true" t="shared" si="23" ref="H82:I85">H83</f>
        <v>6733.9</v>
      </c>
      <c r="I82" s="51">
        <f t="shared" si="23"/>
        <v>0</v>
      </c>
      <c r="J82" s="213">
        <f t="shared" si="20"/>
        <v>6733.9</v>
      </c>
      <c r="K82" s="51">
        <f aca="true" t="shared" si="24" ref="K82:O85">K83</f>
        <v>6733.9</v>
      </c>
      <c r="L82" s="52">
        <f t="shared" si="24"/>
        <v>0</v>
      </c>
      <c r="M82" s="52">
        <f t="shared" si="24"/>
        <v>0</v>
      </c>
      <c r="N82" s="52">
        <f t="shared" si="24"/>
        <v>0</v>
      </c>
      <c r="O82" s="51">
        <f t="shared" si="24"/>
        <v>0</v>
      </c>
      <c r="P82" s="187">
        <f t="shared" si="21"/>
        <v>6733.9</v>
      </c>
    </row>
    <row r="83" spans="1:16" s="30" customFormat="1" ht="45">
      <c r="A83" s="115" t="s">
        <v>297</v>
      </c>
      <c r="B83" s="46" t="s">
        <v>99</v>
      </c>
      <c r="C83" s="46" t="s">
        <v>77</v>
      </c>
      <c r="D83" s="46" t="s">
        <v>76</v>
      </c>
      <c r="E83" s="112" t="s">
        <v>298</v>
      </c>
      <c r="F83" s="48"/>
      <c r="G83" s="48"/>
      <c r="H83" s="51">
        <f t="shared" si="23"/>
        <v>6733.9</v>
      </c>
      <c r="I83" s="51">
        <f t="shared" si="23"/>
        <v>0</v>
      </c>
      <c r="J83" s="213">
        <f t="shared" si="20"/>
        <v>6733.9</v>
      </c>
      <c r="K83" s="51">
        <f t="shared" si="24"/>
        <v>6733.9</v>
      </c>
      <c r="L83" s="52">
        <f t="shared" si="24"/>
        <v>0</v>
      </c>
      <c r="M83" s="52">
        <f t="shared" si="24"/>
        <v>0</v>
      </c>
      <c r="N83" s="52">
        <f t="shared" si="24"/>
        <v>0</v>
      </c>
      <c r="O83" s="51">
        <f t="shared" si="24"/>
        <v>0</v>
      </c>
      <c r="P83" s="187">
        <f t="shared" si="21"/>
        <v>6733.9</v>
      </c>
    </row>
    <row r="84" spans="1:16" s="30" customFormat="1" ht="45">
      <c r="A84" s="109" t="s">
        <v>141</v>
      </c>
      <c r="B84" s="46" t="s">
        <v>99</v>
      </c>
      <c r="C84" s="46" t="s">
        <v>77</v>
      </c>
      <c r="D84" s="46" t="s">
        <v>76</v>
      </c>
      <c r="E84" s="112" t="s">
        <v>298</v>
      </c>
      <c r="F84" s="46" t="s">
        <v>140</v>
      </c>
      <c r="G84" s="48"/>
      <c r="H84" s="51">
        <f t="shared" si="23"/>
        <v>6733.9</v>
      </c>
      <c r="I84" s="51">
        <f t="shared" si="23"/>
        <v>0</v>
      </c>
      <c r="J84" s="213">
        <f t="shared" si="20"/>
        <v>6733.9</v>
      </c>
      <c r="K84" s="51">
        <f t="shared" si="24"/>
        <v>6733.9</v>
      </c>
      <c r="L84" s="52">
        <f t="shared" si="24"/>
        <v>0</v>
      </c>
      <c r="M84" s="52">
        <f t="shared" si="24"/>
        <v>0</v>
      </c>
      <c r="N84" s="52">
        <f t="shared" si="24"/>
        <v>0</v>
      </c>
      <c r="O84" s="51">
        <f t="shared" si="24"/>
        <v>0</v>
      </c>
      <c r="P84" s="187">
        <f t="shared" si="21"/>
        <v>6733.9</v>
      </c>
    </row>
    <row r="85" spans="1:16" s="30" customFormat="1" ht="15">
      <c r="A85" s="109" t="s">
        <v>143</v>
      </c>
      <c r="B85" s="46" t="s">
        <v>99</v>
      </c>
      <c r="C85" s="46" t="s">
        <v>77</v>
      </c>
      <c r="D85" s="46" t="s">
        <v>76</v>
      </c>
      <c r="E85" s="112" t="s">
        <v>298</v>
      </c>
      <c r="F85" s="46" t="s">
        <v>142</v>
      </c>
      <c r="G85" s="48"/>
      <c r="H85" s="51">
        <f t="shared" si="23"/>
        <v>6733.9</v>
      </c>
      <c r="I85" s="51">
        <f t="shared" si="23"/>
        <v>0</v>
      </c>
      <c r="J85" s="213">
        <f t="shared" si="20"/>
        <v>6733.9</v>
      </c>
      <c r="K85" s="51">
        <f t="shared" si="24"/>
        <v>6733.9</v>
      </c>
      <c r="L85" s="52">
        <f t="shared" si="24"/>
        <v>0</v>
      </c>
      <c r="M85" s="52">
        <f t="shared" si="24"/>
        <v>0</v>
      </c>
      <c r="N85" s="52">
        <f t="shared" si="24"/>
        <v>0</v>
      </c>
      <c r="O85" s="51">
        <f t="shared" si="24"/>
        <v>0</v>
      </c>
      <c r="P85" s="187">
        <f t="shared" si="21"/>
        <v>6733.9</v>
      </c>
    </row>
    <row r="86" spans="1:16" s="30" customFormat="1" ht="15">
      <c r="A86" s="111" t="s">
        <v>121</v>
      </c>
      <c r="B86" s="47" t="s">
        <v>99</v>
      </c>
      <c r="C86" s="47" t="s">
        <v>77</v>
      </c>
      <c r="D86" s="47" t="s">
        <v>76</v>
      </c>
      <c r="E86" s="113" t="s">
        <v>298</v>
      </c>
      <c r="F86" s="47" t="s">
        <v>142</v>
      </c>
      <c r="G86" s="47" t="s">
        <v>106</v>
      </c>
      <c r="H86" s="53">
        <v>6733.9</v>
      </c>
      <c r="I86" s="53">
        <v>0</v>
      </c>
      <c r="J86" s="214">
        <f t="shared" si="20"/>
        <v>6733.9</v>
      </c>
      <c r="K86" s="53">
        <v>6733.9</v>
      </c>
      <c r="L86" s="54">
        <v>0</v>
      </c>
      <c r="M86" s="54">
        <v>0</v>
      </c>
      <c r="N86" s="54">
        <v>0</v>
      </c>
      <c r="O86" s="53">
        <v>0</v>
      </c>
      <c r="P86" s="191">
        <f t="shared" si="21"/>
        <v>6733.9</v>
      </c>
    </row>
    <row r="87" spans="1:16" s="30" customFormat="1" ht="45">
      <c r="A87" s="70" t="s">
        <v>182</v>
      </c>
      <c r="B87" s="46" t="s">
        <v>99</v>
      </c>
      <c r="C87" s="46" t="s">
        <v>77</v>
      </c>
      <c r="D87" s="46" t="s">
        <v>76</v>
      </c>
      <c r="E87" s="46" t="s">
        <v>279</v>
      </c>
      <c r="F87" s="46"/>
      <c r="G87" s="46"/>
      <c r="H87" s="51">
        <f>H88+H104+H98</f>
        <v>213823.9</v>
      </c>
      <c r="I87" s="51">
        <f>I88+I104+I98</f>
        <v>0</v>
      </c>
      <c r="J87" s="213">
        <f t="shared" si="20"/>
        <v>213823.9</v>
      </c>
      <c r="K87" s="51">
        <f>K88+K104+K98</f>
        <v>213823.9</v>
      </c>
      <c r="L87" s="52" t="e">
        <f>L88+#REF!+L104+L98</f>
        <v>#REF!</v>
      </c>
      <c r="M87" s="52" t="e">
        <f>M88+#REF!+M104+M98</f>
        <v>#REF!</v>
      </c>
      <c r="N87" s="52" t="e">
        <f>N88+#REF!+N104+N98</f>
        <v>#REF!</v>
      </c>
      <c r="O87" s="51">
        <f>O88+O104+O98</f>
        <v>0</v>
      </c>
      <c r="P87" s="187">
        <f t="shared" si="21"/>
        <v>213823.9</v>
      </c>
    </row>
    <row r="88" spans="1:16" s="30" customFormat="1" ht="45">
      <c r="A88" s="70" t="s">
        <v>165</v>
      </c>
      <c r="B88" s="46" t="s">
        <v>99</v>
      </c>
      <c r="C88" s="46" t="s">
        <v>77</v>
      </c>
      <c r="D88" s="46" t="s">
        <v>76</v>
      </c>
      <c r="E88" s="46" t="s">
        <v>284</v>
      </c>
      <c r="F88" s="46"/>
      <c r="G88" s="46"/>
      <c r="H88" s="51">
        <f>H89</f>
        <v>193540.8</v>
      </c>
      <c r="I88" s="51">
        <f>I89</f>
        <v>0</v>
      </c>
      <c r="J88" s="213">
        <f t="shared" si="20"/>
        <v>193540.8</v>
      </c>
      <c r="K88" s="51">
        <f>K89</f>
        <v>193540.8</v>
      </c>
      <c r="L88" s="52" t="e">
        <f>L89+#REF!+#REF!</f>
        <v>#REF!</v>
      </c>
      <c r="M88" s="52" t="e">
        <f>M89+#REF!+#REF!</f>
        <v>#REF!</v>
      </c>
      <c r="N88" s="52" t="e">
        <f>N89+#REF!+#REF!</f>
        <v>#REF!</v>
      </c>
      <c r="O88" s="51">
        <f>O89</f>
        <v>0</v>
      </c>
      <c r="P88" s="187">
        <f t="shared" si="21"/>
        <v>193540.8</v>
      </c>
    </row>
    <row r="89" spans="1:16" s="30" customFormat="1" ht="90">
      <c r="A89" s="115" t="s">
        <v>166</v>
      </c>
      <c r="B89" s="46" t="s">
        <v>99</v>
      </c>
      <c r="C89" s="46" t="s">
        <v>77</v>
      </c>
      <c r="D89" s="46" t="s">
        <v>76</v>
      </c>
      <c r="E89" s="46" t="s">
        <v>285</v>
      </c>
      <c r="F89" s="46"/>
      <c r="G89" s="46"/>
      <c r="H89" s="51">
        <f>H90+H94</f>
        <v>193540.8</v>
      </c>
      <c r="I89" s="51">
        <f>I90+I94</f>
        <v>0</v>
      </c>
      <c r="J89" s="213">
        <f t="shared" si="20"/>
        <v>193540.8</v>
      </c>
      <c r="K89" s="51">
        <f>K90+K94</f>
        <v>193540.8</v>
      </c>
      <c r="L89" s="52">
        <f>L90+L94</f>
        <v>0</v>
      </c>
      <c r="M89" s="52">
        <f>M90+M94</f>
        <v>0</v>
      </c>
      <c r="N89" s="52">
        <f>N90+N94</f>
        <v>0</v>
      </c>
      <c r="O89" s="51">
        <f>O90+O94</f>
        <v>0</v>
      </c>
      <c r="P89" s="187">
        <f t="shared" si="21"/>
        <v>193540.8</v>
      </c>
    </row>
    <row r="90" spans="1:16" s="30" customFormat="1" ht="195">
      <c r="A90" s="115" t="s">
        <v>447</v>
      </c>
      <c r="B90" s="46" t="s">
        <v>99</v>
      </c>
      <c r="C90" s="46" t="s">
        <v>77</v>
      </c>
      <c r="D90" s="46" t="s">
        <v>76</v>
      </c>
      <c r="E90" s="46" t="s">
        <v>300</v>
      </c>
      <c r="F90" s="46"/>
      <c r="G90" s="46"/>
      <c r="H90" s="51">
        <f aca="true" t="shared" si="25" ref="H90:I92">H91</f>
        <v>147693.5</v>
      </c>
      <c r="I90" s="51">
        <f t="shared" si="25"/>
        <v>0</v>
      </c>
      <c r="J90" s="213">
        <f t="shared" si="20"/>
        <v>147693.5</v>
      </c>
      <c r="K90" s="51">
        <f aca="true" t="shared" si="26" ref="K90:O92">K91</f>
        <v>147693.5</v>
      </c>
      <c r="L90" s="52">
        <f t="shared" si="26"/>
        <v>0</v>
      </c>
      <c r="M90" s="52">
        <f t="shared" si="26"/>
        <v>0</v>
      </c>
      <c r="N90" s="52">
        <f t="shared" si="26"/>
        <v>0</v>
      </c>
      <c r="O90" s="51">
        <f t="shared" si="26"/>
        <v>0</v>
      </c>
      <c r="P90" s="187">
        <f t="shared" si="21"/>
        <v>147693.5</v>
      </c>
    </row>
    <row r="91" spans="1:16" s="30" customFormat="1" ht="45">
      <c r="A91" s="109" t="s">
        <v>141</v>
      </c>
      <c r="B91" s="46" t="s">
        <v>99</v>
      </c>
      <c r="C91" s="46" t="s">
        <v>77</v>
      </c>
      <c r="D91" s="46" t="s">
        <v>76</v>
      </c>
      <c r="E91" s="46" t="s">
        <v>300</v>
      </c>
      <c r="F91" s="46" t="s">
        <v>140</v>
      </c>
      <c r="G91" s="46"/>
      <c r="H91" s="51">
        <f t="shared" si="25"/>
        <v>147693.5</v>
      </c>
      <c r="I91" s="51">
        <f t="shared" si="25"/>
        <v>0</v>
      </c>
      <c r="J91" s="213">
        <f t="shared" si="20"/>
        <v>147693.5</v>
      </c>
      <c r="K91" s="51">
        <f t="shared" si="26"/>
        <v>147693.5</v>
      </c>
      <c r="L91" s="52">
        <f t="shared" si="26"/>
        <v>0</v>
      </c>
      <c r="M91" s="52">
        <f t="shared" si="26"/>
        <v>0</v>
      </c>
      <c r="N91" s="52">
        <f t="shared" si="26"/>
        <v>0</v>
      </c>
      <c r="O91" s="51">
        <f t="shared" si="26"/>
        <v>0</v>
      </c>
      <c r="P91" s="187">
        <f t="shared" si="21"/>
        <v>147693.5</v>
      </c>
    </row>
    <row r="92" spans="1:16" s="30" customFormat="1" ht="15">
      <c r="A92" s="109" t="s">
        <v>143</v>
      </c>
      <c r="B92" s="46" t="s">
        <v>99</v>
      </c>
      <c r="C92" s="46" t="s">
        <v>77</v>
      </c>
      <c r="D92" s="46" t="s">
        <v>76</v>
      </c>
      <c r="E92" s="46" t="s">
        <v>300</v>
      </c>
      <c r="F92" s="46" t="s">
        <v>142</v>
      </c>
      <c r="G92" s="46"/>
      <c r="H92" s="51">
        <f t="shared" si="25"/>
        <v>147693.5</v>
      </c>
      <c r="I92" s="51">
        <f t="shared" si="25"/>
        <v>0</v>
      </c>
      <c r="J92" s="213">
        <f t="shared" si="20"/>
        <v>147693.5</v>
      </c>
      <c r="K92" s="51">
        <f t="shared" si="26"/>
        <v>147693.5</v>
      </c>
      <c r="L92" s="52">
        <f t="shared" si="26"/>
        <v>0</v>
      </c>
      <c r="M92" s="52">
        <f t="shared" si="26"/>
        <v>0</v>
      </c>
      <c r="N92" s="52">
        <f t="shared" si="26"/>
        <v>0</v>
      </c>
      <c r="O92" s="51">
        <f t="shared" si="26"/>
        <v>0</v>
      </c>
      <c r="P92" s="187">
        <f t="shared" si="21"/>
        <v>147693.5</v>
      </c>
    </row>
    <row r="93" spans="1:16" s="30" customFormat="1" ht="15">
      <c r="A93" s="111" t="s">
        <v>121</v>
      </c>
      <c r="B93" s="47" t="s">
        <v>99</v>
      </c>
      <c r="C93" s="47" t="s">
        <v>77</v>
      </c>
      <c r="D93" s="47" t="s">
        <v>76</v>
      </c>
      <c r="E93" s="47" t="s">
        <v>300</v>
      </c>
      <c r="F93" s="47" t="s">
        <v>142</v>
      </c>
      <c r="G93" s="47" t="s">
        <v>106</v>
      </c>
      <c r="H93" s="53">
        <v>147693.5</v>
      </c>
      <c r="I93" s="53">
        <v>0</v>
      </c>
      <c r="J93" s="232">
        <f t="shared" si="20"/>
        <v>147693.5</v>
      </c>
      <c r="K93" s="53">
        <v>147693.5</v>
      </c>
      <c r="L93" s="54">
        <v>0</v>
      </c>
      <c r="M93" s="54">
        <v>0</v>
      </c>
      <c r="N93" s="54">
        <v>0</v>
      </c>
      <c r="O93" s="53">
        <v>0</v>
      </c>
      <c r="P93" s="191">
        <f t="shared" si="21"/>
        <v>147693.5</v>
      </c>
    </row>
    <row r="94" spans="1:16" s="30" customFormat="1" ht="15">
      <c r="A94" s="109" t="s">
        <v>301</v>
      </c>
      <c r="B94" s="46" t="s">
        <v>99</v>
      </c>
      <c r="C94" s="46" t="s">
        <v>77</v>
      </c>
      <c r="D94" s="46" t="s">
        <v>76</v>
      </c>
      <c r="E94" s="46" t="s">
        <v>286</v>
      </c>
      <c r="F94" s="46"/>
      <c r="G94" s="46"/>
      <c r="H94" s="51">
        <f aca="true" t="shared" si="27" ref="H94:I96">H95</f>
        <v>45847.3</v>
      </c>
      <c r="I94" s="51">
        <f t="shared" si="27"/>
        <v>0</v>
      </c>
      <c r="J94" s="213">
        <f t="shared" si="20"/>
        <v>45847.3</v>
      </c>
      <c r="K94" s="51">
        <f aca="true" t="shared" si="28" ref="K94:O96">K95</f>
        <v>45847.3</v>
      </c>
      <c r="L94" s="52">
        <f t="shared" si="28"/>
        <v>0</v>
      </c>
      <c r="M94" s="52">
        <f t="shared" si="28"/>
        <v>0</v>
      </c>
      <c r="N94" s="52">
        <f t="shared" si="28"/>
        <v>0</v>
      </c>
      <c r="O94" s="51">
        <f t="shared" si="28"/>
        <v>0</v>
      </c>
      <c r="P94" s="187">
        <f t="shared" si="21"/>
        <v>45847.3</v>
      </c>
    </row>
    <row r="95" spans="1:16" s="30" customFormat="1" ht="45">
      <c r="A95" s="109" t="s">
        <v>141</v>
      </c>
      <c r="B95" s="46" t="s">
        <v>99</v>
      </c>
      <c r="C95" s="46" t="s">
        <v>77</v>
      </c>
      <c r="D95" s="46" t="s">
        <v>76</v>
      </c>
      <c r="E95" s="46" t="s">
        <v>286</v>
      </c>
      <c r="F95" s="46" t="s">
        <v>140</v>
      </c>
      <c r="G95" s="46"/>
      <c r="H95" s="51">
        <f t="shared" si="27"/>
        <v>45847.3</v>
      </c>
      <c r="I95" s="51">
        <f t="shared" si="27"/>
        <v>0</v>
      </c>
      <c r="J95" s="213">
        <f t="shared" si="20"/>
        <v>45847.3</v>
      </c>
      <c r="K95" s="51">
        <f t="shared" si="28"/>
        <v>45847.3</v>
      </c>
      <c r="L95" s="52">
        <f t="shared" si="28"/>
        <v>0</v>
      </c>
      <c r="M95" s="52">
        <f t="shared" si="28"/>
        <v>0</v>
      </c>
      <c r="N95" s="52">
        <f t="shared" si="28"/>
        <v>0</v>
      </c>
      <c r="O95" s="51">
        <f t="shared" si="28"/>
        <v>0</v>
      </c>
      <c r="P95" s="187">
        <f t="shared" si="21"/>
        <v>45847.3</v>
      </c>
    </row>
    <row r="96" spans="1:16" s="30" customFormat="1" ht="15">
      <c r="A96" s="109" t="s">
        <v>143</v>
      </c>
      <c r="B96" s="46" t="s">
        <v>99</v>
      </c>
      <c r="C96" s="46" t="s">
        <v>77</v>
      </c>
      <c r="D96" s="46" t="s">
        <v>76</v>
      </c>
      <c r="E96" s="46" t="s">
        <v>286</v>
      </c>
      <c r="F96" s="46" t="s">
        <v>142</v>
      </c>
      <c r="G96" s="46"/>
      <c r="H96" s="51">
        <f t="shared" si="27"/>
        <v>45847.3</v>
      </c>
      <c r="I96" s="51">
        <f t="shared" si="27"/>
        <v>0</v>
      </c>
      <c r="J96" s="213">
        <f t="shared" si="20"/>
        <v>45847.3</v>
      </c>
      <c r="K96" s="51">
        <f t="shared" si="28"/>
        <v>45847.3</v>
      </c>
      <c r="L96" s="52">
        <f t="shared" si="28"/>
        <v>0</v>
      </c>
      <c r="M96" s="52">
        <f t="shared" si="28"/>
        <v>0</v>
      </c>
      <c r="N96" s="52">
        <f t="shared" si="28"/>
        <v>0</v>
      </c>
      <c r="O96" s="51">
        <f t="shared" si="28"/>
        <v>0</v>
      </c>
      <c r="P96" s="187">
        <f t="shared" si="21"/>
        <v>45847.3</v>
      </c>
    </row>
    <row r="97" spans="1:16" s="36" customFormat="1" ht="15.75">
      <c r="A97" s="110" t="s">
        <v>120</v>
      </c>
      <c r="B97" s="47" t="s">
        <v>99</v>
      </c>
      <c r="C97" s="47" t="s">
        <v>77</v>
      </c>
      <c r="D97" s="47" t="s">
        <v>76</v>
      </c>
      <c r="E97" s="47" t="s">
        <v>286</v>
      </c>
      <c r="F97" s="47" t="s">
        <v>142</v>
      </c>
      <c r="G97" s="47" t="s">
        <v>105</v>
      </c>
      <c r="H97" s="53">
        <v>45847.3</v>
      </c>
      <c r="I97" s="53">
        <v>0</v>
      </c>
      <c r="J97" s="214">
        <f t="shared" si="20"/>
        <v>45847.3</v>
      </c>
      <c r="K97" s="53">
        <v>45847.3</v>
      </c>
      <c r="L97" s="53">
        <v>0</v>
      </c>
      <c r="M97" s="53">
        <v>0</v>
      </c>
      <c r="N97" s="53">
        <v>0</v>
      </c>
      <c r="O97" s="53">
        <v>0</v>
      </c>
      <c r="P97" s="191">
        <f t="shared" si="21"/>
        <v>45847.3</v>
      </c>
    </row>
    <row r="98" spans="1:16" s="36" customFormat="1" ht="45">
      <c r="A98" s="71" t="s">
        <v>169</v>
      </c>
      <c r="B98" s="46" t="s">
        <v>99</v>
      </c>
      <c r="C98" s="46" t="s">
        <v>77</v>
      </c>
      <c r="D98" s="46" t="s">
        <v>76</v>
      </c>
      <c r="E98" s="46" t="s">
        <v>30</v>
      </c>
      <c r="F98" s="46"/>
      <c r="G98" s="46"/>
      <c r="H98" s="51">
        <f aca="true" t="shared" si="29" ref="H98:I102">H99</f>
        <v>2117.5</v>
      </c>
      <c r="I98" s="51">
        <f t="shared" si="29"/>
        <v>0</v>
      </c>
      <c r="J98" s="213">
        <f t="shared" si="20"/>
        <v>2117.5</v>
      </c>
      <c r="K98" s="51">
        <f aca="true" t="shared" si="30" ref="K98:O102">K99</f>
        <v>2117.5</v>
      </c>
      <c r="L98" s="51">
        <f t="shared" si="30"/>
        <v>0</v>
      </c>
      <c r="M98" s="51">
        <f t="shared" si="30"/>
        <v>0</v>
      </c>
      <c r="N98" s="51">
        <f t="shared" si="30"/>
        <v>0</v>
      </c>
      <c r="O98" s="51">
        <f t="shared" si="30"/>
        <v>0</v>
      </c>
      <c r="P98" s="187">
        <f t="shared" si="21"/>
        <v>2117.5</v>
      </c>
    </row>
    <row r="99" spans="1:16" s="36" customFormat="1" ht="30">
      <c r="A99" s="77" t="s">
        <v>433</v>
      </c>
      <c r="B99" s="46" t="s">
        <v>99</v>
      </c>
      <c r="C99" s="46" t="s">
        <v>77</v>
      </c>
      <c r="D99" s="46" t="s">
        <v>76</v>
      </c>
      <c r="E99" s="46" t="s">
        <v>170</v>
      </c>
      <c r="F99" s="46"/>
      <c r="G99" s="46"/>
      <c r="H99" s="51">
        <f t="shared" si="29"/>
        <v>2117.5</v>
      </c>
      <c r="I99" s="51">
        <f t="shared" si="29"/>
        <v>0</v>
      </c>
      <c r="J99" s="213">
        <f t="shared" si="20"/>
        <v>2117.5</v>
      </c>
      <c r="K99" s="51">
        <f t="shared" si="30"/>
        <v>2117.5</v>
      </c>
      <c r="L99" s="51">
        <f t="shared" si="30"/>
        <v>0</v>
      </c>
      <c r="M99" s="51">
        <f t="shared" si="30"/>
        <v>0</v>
      </c>
      <c r="N99" s="51">
        <f t="shared" si="30"/>
        <v>0</v>
      </c>
      <c r="O99" s="51">
        <f t="shared" si="30"/>
        <v>0</v>
      </c>
      <c r="P99" s="187">
        <f t="shared" si="21"/>
        <v>2117.5</v>
      </c>
    </row>
    <row r="100" spans="1:16" s="36" customFormat="1" ht="15.75">
      <c r="A100" s="75" t="s">
        <v>301</v>
      </c>
      <c r="B100" s="46" t="s">
        <v>99</v>
      </c>
      <c r="C100" s="46" t="s">
        <v>77</v>
      </c>
      <c r="D100" s="46" t="s">
        <v>76</v>
      </c>
      <c r="E100" s="46" t="s">
        <v>171</v>
      </c>
      <c r="F100" s="46"/>
      <c r="G100" s="46"/>
      <c r="H100" s="51">
        <f t="shared" si="29"/>
        <v>2117.5</v>
      </c>
      <c r="I100" s="51">
        <f t="shared" si="29"/>
        <v>0</v>
      </c>
      <c r="J100" s="213">
        <f t="shared" si="20"/>
        <v>2117.5</v>
      </c>
      <c r="K100" s="51">
        <f t="shared" si="30"/>
        <v>2117.5</v>
      </c>
      <c r="L100" s="51">
        <f t="shared" si="30"/>
        <v>0</v>
      </c>
      <c r="M100" s="51">
        <f t="shared" si="30"/>
        <v>0</v>
      </c>
      <c r="N100" s="51">
        <f t="shared" si="30"/>
        <v>0</v>
      </c>
      <c r="O100" s="51">
        <f t="shared" si="30"/>
        <v>0</v>
      </c>
      <c r="P100" s="187">
        <f t="shared" si="21"/>
        <v>2117.5</v>
      </c>
    </row>
    <row r="101" spans="1:16" s="36" customFormat="1" ht="45">
      <c r="A101" s="70" t="s">
        <v>141</v>
      </c>
      <c r="B101" s="47" t="s">
        <v>99</v>
      </c>
      <c r="C101" s="46" t="s">
        <v>77</v>
      </c>
      <c r="D101" s="46" t="s">
        <v>76</v>
      </c>
      <c r="E101" s="46" t="s">
        <v>171</v>
      </c>
      <c r="F101" s="46" t="s">
        <v>140</v>
      </c>
      <c r="G101" s="46"/>
      <c r="H101" s="51">
        <f t="shared" si="29"/>
        <v>2117.5</v>
      </c>
      <c r="I101" s="51">
        <f t="shared" si="29"/>
        <v>0</v>
      </c>
      <c r="J101" s="213">
        <f t="shared" si="20"/>
        <v>2117.5</v>
      </c>
      <c r="K101" s="51">
        <f t="shared" si="30"/>
        <v>2117.5</v>
      </c>
      <c r="L101" s="51">
        <f t="shared" si="30"/>
        <v>0</v>
      </c>
      <c r="M101" s="51">
        <f t="shared" si="30"/>
        <v>0</v>
      </c>
      <c r="N101" s="51">
        <f t="shared" si="30"/>
        <v>0</v>
      </c>
      <c r="O101" s="51">
        <f t="shared" si="30"/>
        <v>0</v>
      </c>
      <c r="P101" s="187">
        <f t="shared" si="21"/>
        <v>2117.5</v>
      </c>
    </row>
    <row r="102" spans="1:16" s="36" customFormat="1" ht="15.75">
      <c r="A102" s="70" t="s">
        <v>143</v>
      </c>
      <c r="B102" s="47" t="s">
        <v>99</v>
      </c>
      <c r="C102" s="46" t="s">
        <v>77</v>
      </c>
      <c r="D102" s="46" t="s">
        <v>76</v>
      </c>
      <c r="E102" s="46" t="s">
        <v>171</v>
      </c>
      <c r="F102" s="46" t="s">
        <v>142</v>
      </c>
      <c r="G102" s="46"/>
      <c r="H102" s="51">
        <f t="shared" si="29"/>
        <v>2117.5</v>
      </c>
      <c r="I102" s="51">
        <f t="shared" si="29"/>
        <v>0</v>
      </c>
      <c r="J102" s="213">
        <f t="shared" si="20"/>
        <v>2117.5</v>
      </c>
      <c r="K102" s="51">
        <f t="shared" si="30"/>
        <v>2117.5</v>
      </c>
      <c r="L102" s="51">
        <f t="shared" si="30"/>
        <v>0</v>
      </c>
      <c r="M102" s="51">
        <f t="shared" si="30"/>
        <v>0</v>
      </c>
      <c r="N102" s="51">
        <f t="shared" si="30"/>
        <v>0</v>
      </c>
      <c r="O102" s="51">
        <f t="shared" si="30"/>
        <v>0</v>
      </c>
      <c r="P102" s="187">
        <f t="shared" si="21"/>
        <v>2117.5</v>
      </c>
    </row>
    <row r="103" spans="1:16" s="36" customFormat="1" ht="15.75">
      <c r="A103" s="72" t="s">
        <v>120</v>
      </c>
      <c r="B103" s="47" t="s">
        <v>99</v>
      </c>
      <c r="C103" s="47" t="s">
        <v>77</v>
      </c>
      <c r="D103" s="46" t="s">
        <v>76</v>
      </c>
      <c r="E103" s="47" t="s">
        <v>171</v>
      </c>
      <c r="F103" s="47" t="s">
        <v>142</v>
      </c>
      <c r="G103" s="47" t="s">
        <v>105</v>
      </c>
      <c r="H103" s="53">
        <v>2117.5</v>
      </c>
      <c r="I103" s="53">
        <v>0</v>
      </c>
      <c r="J103" s="214">
        <f t="shared" si="20"/>
        <v>2117.5</v>
      </c>
      <c r="K103" s="53">
        <v>2117.5</v>
      </c>
      <c r="L103" s="53">
        <v>0</v>
      </c>
      <c r="M103" s="53">
        <v>0</v>
      </c>
      <c r="N103" s="53">
        <v>0</v>
      </c>
      <c r="O103" s="53">
        <v>0</v>
      </c>
      <c r="P103" s="191">
        <f t="shared" si="21"/>
        <v>2117.5</v>
      </c>
    </row>
    <row r="104" spans="1:16" s="30" customFormat="1" ht="45">
      <c r="A104" s="71" t="s">
        <v>172</v>
      </c>
      <c r="B104" s="46" t="s">
        <v>99</v>
      </c>
      <c r="C104" s="46" t="s">
        <v>77</v>
      </c>
      <c r="D104" s="46" t="s">
        <v>76</v>
      </c>
      <c r="E104" s="46" t="s">
        <v>263</v>
      </c>
      <c r="F104" s="46"/>
      <c r="G104" s="46"/>
      <c r="H104" s="51">
        <f aca="true" t="shared" si="31" ref="H104:I108">H105</f>
        <v>18165.6</v>
      </c>
      <c r="I104" s="51">
        <f t="shared" si="31"/>
        <v>0</v>
      </c>
      <c r="J104" s="213">
        <f t="shared" si="20"/>
        <v>18165.6</v>
      </c>
      <c r="K104" s="51">
        <f>K105</f>
        <v>18165.6</v>
      </c>
      <c r="L104" s="51" t="e">
        <f>L105</f>
        <v>#REF!</v>
      </c>
      <c r="M104" s="51" t="e">
        <f>M105</f>
        <v>#REF!</v>
      </c>
      <c r="N104" s="51" t="e">
        <f>N105</f>
        <v>#REF!</v>
      </c>
      <c r="O104" s="51">
        <f>O105</f>
        <v>0</v>
      </c>
      <c r="P104" s="187">
        <f t="shared" si="21"/>
        <v>18165.6</v>
      </c>
    </row>
    <row r="105" spans="1:16" s="30" customFormat="1" ht="60">
      <c r="A105" s="71" t="s">
        <v>173</v>
      </c>
      <c r="B105" s="46" t="s">
        <v>99</v>
      </c>
      <c r="C105" s="46" t="s">
        <v>77</v>
      </c>
      <c r="D105" s="46" t="s">
        <v>76</v>
      </c>
      <c r="E105" s="46" t="s">
        <v>265</v>
      </c>
      <c r="F105" s="46"/>
      <c r="G105" s="46"/>
      <c r="H105" s="51">
        <f t="shared" si="31"/>
        <v>18165.6</v>
      </c>
      <c r="I105" s="51">
        <f t="shared" si="31"/>
        <v>0</v>
      </c>
      <c r="J105" s="213">
        <f t="shared" si="20"/>
        <v>18165.6</v>
      </c>
      <c r="K105" s="51">
        <f>K106</f>
        <v>18165.6</v>
      </c>
      <c r="L105" s="51" t="e">
        <f>#REF!+L106</f>
        <v>#REF!</v>
      </c>
      <c r="M105" s="51" t="e">
        <f>#REF!+M106</f>
        <v>#REF!</v>
      </c>
      <c r="N105" s="51" t="e">
        <f>#REF!+N106</f>
        <v>#REF!</v>
      </c>
      <c r="O105" s="51">
        <f>O106</f>
        <v>0</v>
      </c>
      <c r="P105" s="187">
        <f t="shared" si="21"/>
        <v>18165.6</v>
      </c>
    </row>
    <row r="106" spans="1:16" s="30" customFormat="1" ht="15.75">
      <c r="A106" s="124" t="s">
        <v>301</v>
      </c>
      <c r="B106" s="46" t="s">
        <v>99</v>
      </c>
      <c r="C106" s="46" t="s">
        <v>77</v>
      </c>
      <c r="D106" s="46" t="s">
        <v>76</v>
      </c>
      <c r="E106" s="46" t="s">
        <v>423</v>
      </c>
      <c r="F106" s="46"/>
      <c r="G106" s="46"/>
      <c r="H106" s="51">
        <f t="shared" si="31"/>
        <v>18165.6</v>
      </c>
      <c r="I106" s="51">
        <f t="shared" si="31"/>
        <v>0</v>
      </c>
      <c r="J106" s="213">
        <f t="shared" si="20"/>
        <v>18165.6</v>
      </c>
      <c r="K106" s="51">
        <f aca="true" t="shared" si="32" ref="K106:O108">K107</f>
        <v>18165.6</v>
      </c>
      <c r="L106" s="51">
        <f t="shared" si="32"/>
        <v>0</v>
      </c>
      <c r="M106" s="51">
        <f t="shared" si="32"/>
        <v>0</v>
      </c>
      <c r="N106" s="51">
        <f t="shared" si="32"/>
        <v>0</v>
      </c>
      <c r="O106" s="51">
        <f t="shared" si="32"/>
        <v>0</v>
      </c>
      <c r="P106" s="187">
        <f t="shared" si="21"/>
        <v>18165.6</v>
      </c>
    </row>
    <row r="107" spans="1:16" s="30" customFormat="1" ht="45">
      <c r="A107" s="70" t="s">
        <v>141</v>
      </c>
      <c r="B107" s="46" t="s">
        <v>99</v>
      </c>
      <c r="C107" s="46" t="s">
        <v>77</v>
      </c>
      <c r="D107" s="46" t="s">
        <v>76</v>
      </c>
      <c r="E107" s="46" t="s">
        <v>423</v>
      </c>
      <c r="F107" s="46" t="s">
        <v>140</v>
      </c>
      <c r="G107" s="46"/>
      <c r="H107" s="51">
        <f t="shared" si="31"/>
        <v>18165.6</v>
      </c>
      <c r="I107" s="51">
        <f t="shared" si="31"/>
        <v>0</v>
      </c>
      <c r="J107" s="213">
        <f t="shared" si="20"/>
        <v>18165.6</v>
      </c>
      <c r="K107" s="51">
        <f t="shared" si="32"/>
        <v>18165.6</v>
      </c>
      <c r="L107" s="51">
        <f t="shared" si="32"/>
        <v>0</v>
      </c>
      <c r="M107" s="51">
        <f t="shared" si="32"/>
        <v>0</v>
      </c>
      <c r="N107" s="51">
        <f t="shared" si="32"/>
        <v>0</v>
      </c>
      <c r="O107" s="51">
        <f t="shared" si="32"/>
        <v>0</v>
      </c>
      <c r="P107" s="187">
        <f t="shared" si="21"/>
        <v>18165.6</v>
      </c>
    </row>
    <row r="108" spans="1:16" s="30" customFormat="1" ht="15">
      <c r="A108" s="70" t="s">
        <v>143</v>
      </c>
      <c r="B108" s="46" t="s">
        <v>99</v>
      </c>
      <c r="C108" s="46" t="s">
        <v>77</v>
      </c>
      <c r="D108" s="46" t="s">
        <v>76</v>
      </c>
      <c r="E108" s="46" t="s">
        <v>423</v>
      </c>
      <c r="F108" s="46" t="s">
        <v>142</v>
      </c>
      <c r="G108" s="46"/>
      <c r="H108" s="51">
        <f t="shared" si="31"/>
        <v>18165.6</v>
      </c>
      <c r="I108" s="51">
        <f t="shared" si="31"/>
        <v>0</v>
      </c>
      <c r="J108" s="213">
        <f t="shared" si="20"/>
        <v>18165.6</v>
      </c>
      <c r="K108" s="51">
        <f t="shared" si="32"/>
        <v>18165.6</v>
      </c>
      <c r="L108" s="51">
        <f t="shared" si="32"/>
        <v>0</v>
      </c>
      <c r="M108" s="51">
        <f t="shared" si="32"/>
        <v>0</v>
      </c>
      <c r="N108" s="51">
        <f t="shared" si="32"/>
        <v>0</v>
      </c>
      <c r="O108" s="51">
        <f t="shared" si="32"/>
        <v>0</v>
      </c>
      <c r="P108" s="187">
        <f t="shared" si="21"/>
        <v>18165.6</v>
      </c>
    </row>
    <row r="109" spans="1:16" s="30" customFormat="1" ht="15.75">
      <c r="A109" s="72" t="s">
        <v>120</v>
      </c>
      <c r="B109" s="47" t="s">
        <v>99</v>
      </c>
      <c r="C109" s="47" t="s">
        <v>77</v>
      </c>
      <c r="D109" s="47" t="s">
        <v>76</v>
      </c>
      <c r="E109" s="47" t="s">
        <v>423</v>
      </c>
      <c r="F109" s="47" t="s">
        <v>142</v>
      </c>
      <c r="G109" s="47" t="s">
        <v>105</v>
      </c>
      <c r="H109" s="53">
        <v>18165.6</v>
      </c>
      <c r="I109" s="53">
        <v>0</v>
      </c>
      <c r="J109" s="214">
        <f t="shared" si="20"/>
        <v>18165.6</v>
      </c>
      <c r="K109" s="53">
        <v>18165.6</v>
      </c>
      <c r="L109" s="53">
        <v>0</v>
      </c>
      <c r="M109" s="53">
        <v>0</v>
      </c>
      <c r="N109" s="53">
        <v>0</v>
      </c>
      <c r="O109" s="53">
        <v>0</v>
      </c>
      <c r="P109" s="191">
        <f t="shared" si="21"/>
        <v>18165.6</v>
      </c>
    </row>
    <row r="110" spans="1:16" s="30" customFormat="1" ht="28.5">
      <c r="A110" s="73" t="s">
        <v>64</v>
      </c>
      <c r="B110" s="48" t="s">
        <v>99</v>
      </c>
      <c r="C110" s="48" t="s">
        <v>77</v>
      </c>
      <c r="D110" s="48" t="s">
        <v>77</v>
      </c>
      <c r="E110" s="48"/>
      <c r="F110" s="48"/>
      <c r="G110" s="48"/>
      <c r="H110" s="50">
        <f aca="true" t="shared" si="33" ref="H110:I116">H111</f>
        <v>2000</v>
      </c>
      <c r="I110" s="50">
        <f t="shared" si="33"/>
        <v>0</v>
      </c>
      <c r="J110" s="212">
        <f t="shared" si="20"/>
        <v>2000</v>
      </c>
      <c r="K110" s="50">
        <f aca="true" t="shared" si="34" ref="K110:O112">K111</f>
        <v>2000</v>
      </c>
      <c r="L110" s="50" t="e">
        <f t="shared" si="34"/>
        <v>#REF!</v>
      </c>
      <c r="M110" s="50" t="e">
        <f t="shared" si="34"/>
        <v>#REF!</v>
      </c>
      <c r="N110" s="50" t="e">
        <f t="shared" si="34"/>
        <v>#REF!</v>
      </c>
      <c r="O110" s="50">
        <f t="shared" si="34"/>
        <v>0</v>
      </c>
      <c r="P110" s="105">
        <f t="shared" si="21"/>
        <v>2000</v>
      </c>
    </row>
    <row r="111" spans="1:16" s="30" customFormat="1" ht="45">
      <c r="A111" s="70" t="s">
        <v>182</v>
      </c>
      <c r="B111" s="46" t="s">
        <v>99</v>
      </c>
      <c r="C111" s="46" t="s">
        <v>77</v>
      </c>
      <c r="D111" s="46" t="s">
        <v>77</v>
      </c>
      <c r="E111" s="46" t="s">
        <v>279</v>
      </c>
      <c r="F111" s="46"/>
      <c r="G111" s="46"/>
      <c r="H111" s="51">
        <f t="shared" si="33"/>
        <v>2000</v>
      </c>
      <c r="I111" s="51">
        <f t="shared" si="33"/>
        <v>0</v>
      </c>
      <c r="J111" s="213">
        <f t="shared" si="20"/>
        <v>2000</v>
      </c>
      <c r="K111" s="51">
        <f t="shared" si="34"/>
        <v>2000</v>
      </c>
      <c r="L111" s="51" t="e">
        <f t="shared" si="34"/>
        <v>#REF!</v>
      </c>
      <c r="M111" s="51" t="e">
        <f t="shared" si="34"/>
        <v>#REF!</v>
      </c>
      <c r="N111" s="51" t="e">
        <f t="shared" si="34"/>
        <v>#REF!</v>
      </c>
      <c r="O111" s="51">
        <f t="shared" si="34"/>
        <v>0</v>
      </c>
      <c r="P111" s="187">
        <f t="shared" si="21"/>
        <v>2000</v>
      </c>
    </row>
    <row r="112" spans="1:16" s="30" customFormat="1" ht="45">
      <c r="A112" s="71" t="s">
        <v>169</v>
      </c>
      <c r="B112" s="46" t="s">
        <v>99</v>
      </c>
      <c r="C112" s="46" t="s">
        <v>77</v>
      </c>
      <c r="D112" s="46" t="s">
        <v>77</v>
      </c>
      <c r="E112" s="46" t="s">
        <v>30</v>
      </c>
      <c r="F112" s="46"/>
      <c r="G112" s="46"/>
      <c r="H112" s="51">
        <f t="shared" si="33"/>
        <v>2000</v>
      </c>
      <c r="I112" s="51">
        <f t="shared" si="33"/>
        <v>0</v>
      </c>
      <c r="J112" s="213">
        <f t="shared" si="20"/>
        <v>2000</v>
      </c>
      <c r="K112" s="51">
        <f t="shared" si="34"/>
        <v>2000</v>
      </c>
      <c r="L112" s="52" t="e">
        <f t="shared" si="34"/>
        <v>#REF!</v>
      </c>
      <c r="M112" s="52" t="e">
        <f t="shared" si="34"/>
        <v>#REF!</v>
      </c>
      <c r="N112" s="52" t="e">
        <f t="shared" si="34"/>
        <v>#REF!</v>
      </c>
      <c r="O112" s="51">
        <f t="shared" si="34"/>
        <v>0</v>
      </c>
      <c r="P112" s="187">
        <f t="shared" si="21"/>
        <v>2000</v>
      </c>
    </row>
    <row r="113" spans="1:16" s="30" customFormat="1" ht="30">
      <c r="A113" s="77" t="s">
        <v>433</v>
      </c>
      <c r="B113" s="46" t="s">
        <v>99</v>
      </c>
      <c r="C113" s="46" t="s">
        <v>77</v>
      </c>
      <c r="D113" s="46" t="s">
        <v>77</v>
      </c>
      <c r="E113" s="46" t="s">
        <v>174</v>
      </c>
      <c r="F113" s="46"/>
      <c r="G113" s="46"/>
      <c r="H113" s="51">
        <f t="shared" si="33"/>
        <v>2000</v>
      </c>
      <c r="I113" s="51">
        <f t="shared" si="33"/>
        <v>0</v>
      </c>
      <c r="J113" s="213">
        <f t="shared" si="20"/>
        <v>2000</v>
      </c>
      <c r="K113" s="51">
        <f>K114</f>
        <v>2000</v>
      </c>
      <c r="L113" s="51" t="e">
        <f>#REF!+L114</f>
        <v>#REF!</v>
      </c>
      <c r="M113" s="51" t="e">
        <f>#REF!+M114</f>
        <v>#REF!</v>
      </c>
      <c r="N113" s="51" t="e">
        <f>#REF!+N114</f>
        <v>#REF!</v>
      </c>
      <c r="O113" s="51">
        <f>O114</f>
        <v>0</v>
      </c>
      <c r="P113" s="187">
        <f t="shared" si="21"/>
        <v>2000</v>
      </c>
    </row>
    <row r="114" spans="1:16" s="30" customFormat="1" ht="15.75">
      <c r="A114" s="71" t="s">
        <v>301</v>
      </c>
      <c r="B114" s="46" t="s">
        <v>99</v>
      </c>
      <c r="C114" s="46" t="s">
        <v>77</v>
      </c>
      <c r="D114" s="46" t="s">
        <v>77</v>
      </c>
      <c r="E114" s="46" t="s">
        <v>424</v>
      </c>
      <c r="F114" s="46"/>
      <c r="G114" s="46"/>
      <c r="H114" s="51">
        <f t="shared" si="33"/>
        <v>2000</v>
      </c>
      <c r="I114" s="51">
        <f t="shared" si="33"/>
        <v>0</v>
      </c>
      <c r="J114" s="213">
        <f t="shared" si="20"/>
        <v>2000</v>
      </c>
      <c r="K114" s="51">
        <f aca="true" t="shared" si="35" ref="K114:O116">K115</f>
        <v>2000</v>
      </c>
      <c r="L114" s="51">
        <f t="shared" si="35"/>
        <v>0</v>
      </c>
      <c r="M114" s="51">
        <f t="shared" si="35"/>
        <v>0</v>
      </c>
      <c r="N114" s="51">
        <f t="shared" si="35"/>
        <v>0</v>
      </c>
      <c r="O114" s="51">
        <f t="shared" si="35"/>
        <v>0</v>
      </c>
      <c r="P114" s="187">
        <f t="shared" si="21"/>
        <v>2000</v>
      </c>
    </row>
    <row r="115" spans="1:16" s="30" customFormat="1" ht="30">
      <c r="A115" s="70" t="s">
        <v>151</v>
      </c>
      <c r="B115" s="46" t="s">
        <v>99</v>
      </c>
      <c r="C115" s="46" t="s">
        <v>77</v>
      </c>
      <c r="D115" s="46" t="s">
        <v>77</v>
      </c>
      <c r="E115" s="46" t="s">
        <v>424</v>
      </c>
      <c r="F115" s="46" t="s">
        <v>150</v>
      </c>
      <c r="G115" s="46"/>
      <c r="H115" s="51">
        <f t="shared" si="33"/>
        <v>2000</v>
      </c>
      <c r="I115" s="51">
        <f t="shared" si="33"/>
        <v>0</v>
      </c>
      <c r="J115" s="213">
        <f t="shared" si="20"/>
        <v>2000</v>
      </c>
      <c r="K115" s="51">
        <f t="shared" si="35"/>
        <v>2000</v>
      </c>
      <c r="L115" s="51">
        <f t="shared" si="35"/>
        <v>0</v>
      </c>
      <c r="M115" s="51">
        <f t="shared" si="35"/>
        <v>0</v>
      </c>
      <c r="N115" s="51">
        <f t="shared" si="35"/>
        <v>0</v>
      </c>
      <c r="O115" s="51">
        <f t="shared" si="35"/>
        <v>0</v>
      </c>
      <c r="P115" s="187">
        <f t="shared" si="21"/>
        <v>2000</v>
      </c>
    </row>
    <row r="116" spans="1:16" s="30" customFormat="1" ht="30">
      <c r="A116" s="70" t="s">
        <v>223</v>
      </c>
      <c r="B116" s="46" t="s">
        <v>99</v>
      </c>
      <c r="C116" s="46" t="s">
        <v>77</v>
      </c>
      <c r="D116" s="46" t="s">
        <v>77</v>
      </c>
      <c r="E116" s="46" t="s">
        <v>424</v>
      </c>
      <c r="F116" s="46" t="s">
        <v>154</v>
      </c>
      <c r="G116" s="46"/>
      <c r="H116" s="51">
        <f t="shared" si="33"/>
        <v>2000</v>
      </c>
      <c r="I116" s="51">
        <f t="shared" si="33"/>
        <v>0</v>
      </c>
      <c r="J116" s="213">
        <f t="shared" si="20"/>
        <v>2000</v>
      </c>
      <c r="K116" s="51">
        <f t="shared" si="35"/>
        <v>2000</v>
      </c>
      <c r="L116" s="51">
        <f t="shared" si="35"/>
        <v>0</v>
      </c>
      <c r="M116" s="51">
        <f t="shared" si="35"/>
        <v>0</v>
      </c>
      <c r="N116" s="51">
        <f t="shared" si="35"/>
        <v>0</v>
      </c>
      <c r="O116" s="51">
        <f t="shared" si="35"/>
        <v>0</v>
      </c>
      <c r="P116" s="187">
        <f t="shared" si="21"/>
        <v>2000</v>
      </c>
    </row>
    <row r="117" spans="1:16" s="30" customFormat="1" ht="15.75">
      <c r="A117" s="72" t="s">
        <v>120</v>
      </c>
      <c r="B117" s="47" t="s">
        <v>99</v>
      </c>
      <c r="C117" s="47" t="s">
        <v>77</v>
      </c>
      <c r="D117" s="47" t="s">
        <v>77</v>
      </c>
      <c r="E117" s="47" t="s">
        <v>424</v>
      </c>
      <c r="F117" s="47" t="s">
        <v>154</v>
      </c>
      <c r="G117" s="47" t="s">
        <v>105</v>
      </c>
      <c r="H117" s="53">
        <v>2000</v>
      </c>
      <c r="I117" s="53">
        <v>0</v>
      </c>
      <c r="J117" s="214">
        <f t="shared" si="20"/>
        <v>2000</v>
      </c>
      <c r="K117" s="53">
        <v>2000</v>
      </c>
      <c r="L117" s="53">
        <v>0</v>
      </c>
      <c r="M117" s="53">
        <v>0</v>
      </c>
      <c r="N117" s="53">
        <v>0</v>
      </c>
      <c r="O117" s="53">
        <v>0</v>
      </c>
      <c r="P117" s="191">
        <f t="shared" si="21"/>
        <v>2000</v>
      </c>
    </row>
    <row r="118" spans="1:16" s="30" customFormat="1" ht="15">
      <c r="A118" s="73" t="s">
        <v>65</v>
      </c>
      <c r="B118" s="48" t="s">
        <v>99</v>
      </c>
      <c r="C118" s="48" t="s">
        <v>77</v>
      </c>
      <c r="D118" s="48" t="s">
        <v>72</v>
      </c>
      <c r="E118" s="48"/>
      <c r="F118" s="48"/>
      <c r="G118" s="48"/>
      <c r="H118" s="50">
        <f>H119+H140</f>
        <v>20229.1</v>
      </c>
      <c r="I118" s="50">
        <f>I119+I140</f>
        <v>0</v>
      </c>
      <c r="J118" s="212">
        <f t="shared" si="20"/>
        <v>20229.1</v>
      </c>
      <c r="K118" s="50">
        <f>K119+K140</f>
        <v>20229.1</v>
      </c>
      <c r="L118" s="50">
        <f>L119+L140</f>
        <v>0</v>
      </c>
      <c r="M118" s="50">
        <f>M119+M140</f>
        <v>0</v>
      </c>
      <c r="N118" s="50">
        <f>N119+N140</f>
        <v>0</v>
      </c>
      <c r="O118" s="50">
        <f>O119+O140</f>
        <v>0</v>
      </c>
      <c r="P118" s="105">
        <f t="shared" si="21"/>
        <v>20229.1</v>
      </c>
    </row>
    <row r="119" spans="1:16" s="30" customFormat="1" ht="15">
      <c r="A119" s="70" t="s">
        <v>40</v>
      </c>
      <c r="B119" s="46" t="s">
        <v>99</v>
      </c>
      <c r="C119" s="46" t="s">
        <v>77</v>
      </c>
      <c r="D119" s="46" t="s">
        <v>72</v>
      </c>
      <c r="E119" s="46" t="s">
        <v>273</v>
      </c>
      <c r="F119" s="46"/>
      <c r="G119" s="46"/>
      <c r="H119" s="51">
        <f>H120+H130</f>
        <v>14110</v>
      </c>
      <c r="I119" s="51">
        <f>I120+I130</f>
        <v>0</v>
      </c>
      <c r="J119" s="213">
        <f t="shared" si="20"/>
        <v>14110</v>
      </c>
      <c r="K119" s="51">
        <f>K120+K130</f>
        <v>14110</v>
      </c>
      <c r="L119" s="51">
        <f>L120+L130</f>
        <v>0</v>
      </c>
      <c r="M119" s="51">
        <f>M120+M130</f>
        <v>0</v>
      </c>
      <c r="N119" s="51">
        <f>N120+N130</f>
        <v>0</v>
      </c>
      <c r="O119" s="51">
        <f>O120+O130</f>
        <v>0</v>
      </c>
      <c r="P119" s="187">
        <f t="shared" si="21"/>
        <v>14110</v>
      </c>
    </row>
    <row r="120" spans="1:16" s="30" customFormat="1" ht="30">
      <c r="A120" s="70" t="s">
        <v>131</v>
      </c>
      <c r="B120" s="46" t="s">
        <v>99</v>
      </c>
      <c r="C120" s="46" t="s">
        <v>77</v>
      </c>
      <c r="D120" s="46" t="s">
        <v>72</v>
      </c>
      <c r="E120" s="46" t="s">
        <v>274</v>
      </c>
      <c r="F120" s="46"/>
      <c r="G120" s="46"/>
      <c r="H120" s="51">
        <f>H121+H124+H127</f>
        <v>6642.2</v>
      </c>
      <c r="I120" s="51">
        <f>I121+I124+I127</f>
        <v>0</v>
      </c>
      <c r="J120" s="213">
        <f t="shared" si="20"/>
        <v>6642.2</v>
      </c>
      <c r="K120" s="51">
        <f>K121+K124+K127</f>
        <v>6642.2</v>
      </c>
      <c r="L120" s="51">
        <f>L121+L124+L127</f>
        <v>0</v>
      </c>
      <c r="M120" s="51">
        <f>M121+M124+M127</f>
        <v>0</v>
      </c>
      <c r="N120" s="51">
        <f>N121+N124+N127</f>
        <v>0</v>
      </c>
      <c r="O120" s="51">
        <f>O121+O124+O127</f>
        <v>0</v>
      </c>
      <c r="P120" s="187">
        <f t="shared" si="21"/>
        <v>6642.2</v>
      </c>
    </row>
    <row r="121" spans="1:16" s="30" customFormat="1" ht="90">
      <c r="A121" s="70" t="s">
        <v>257</v>
      </c>
      <c r="B121" s="46" t="s">
        <v>99</v>
      </c>
      <c r="C121" s="46" t="s">
        <v>77</v>
      </c>
      <c r="D121" s="46" t="s">
        <v>72</v>
      </c>
      <c r="E121" s="46" t="s">
        <v>274</v>
      </c>
      <c r="F121" s="46" t="s">
        <v>132</v>
      </c>
      <c r="G121" s="46"/>
      <c r="H121" s="51">
        <f>H122</f>
        <v>6238</v>
      </c>
      <c r="I121" s="51">
        <f>I122</f>
        <v>0</v>
      </c>
      <c r="J121" s="213">
        <f t="shared" si="20"/>
        <v>6238</v>
      </c>
      <c r="K121" s="51">
        <f aca="true" t="shared" si="36" ref="K121:O122">K122</f>
        <v>6238</v>
      </c>
      <c r="L121" s="52">
        <f t="shared" si="36"/>
        <v>0</v>
      </c>
      <c r="M121" s="52">
        <f t="shared" si="36"/>
        <v>0</v>
      </c>
      <c r="N121" s="52">
        <f t="shared" si="36"/>
        <v>0</v>
      </c>
      <c r="O121" s="51">
        <f t="shared" si="36"/>
        <v>0</v>
      </c>
      <c r="P121" s="187">
        <f t="shared" si="21"/>
        <v>6238</v>
      </c>
    </row>
    <row r="122" spans="1:16" s="30" customFormat="1" ht="30">
      <c r="A122" s="70" t="s">
        <v>136</v>
      </c>
      <c r="B122" s="46" t="s">
        <v>99</v>
      </c>
      <c r="C122" s="46" t="s">
        <v>77</v>
      </c>
      <c r="D122" s="46" t="s">
        <v>72</v>
      </c>
      <c r="E122" s="46" t="s">
        <v>274</v>
      </c>
      <c r="F122" s="46" t="s">
        <v>133</v>
      </c>
      <c r="G122" s="46"/>
      <c r="H122" s="51">
        <f>H123</f>
        <v>6238</v>
      </c>
      <c r="I122" s="51">
        <f>I123</f>
        <v>0</v>
      </c>
      <c r="J122" s="213">
        <f t="shared" si="20"/>
        <v>6238</v>
      </c>
      <c r="K122" s="51">
        <f t="shared" si="36"/>
        <v>6238</v>
      </c>
      <c r="L122" s="52">
        <f t="shared" si="36"/>
        <v>0</v>
      </c>
      <c r="M122" s="52">
        <f t="shared" si="36"/>
        <v>0</v>
      </c>
      <c r="N122" s="52">
        <f t="shared" si="36"/>
        <v>0</v>
      </c>
      <c r="O122" s="51">
        <f t="shared" si="36"/>
        <v>0</v>
      </c>
      <c r="P122" s="187">
        <f t="shared" si="21"/>
        <v>6238</v>
      </c>
    </row>
    <row r="123" spans="1:16" s="30" customFormat="1" ht="15.75">
      <c r="A123" s="72" t="s">
        <v>120</v>
      </c>
      <c r="B123" s="47" t="s">
        <v>99</v>
      </c>
      <c r="C123" s="47" t="s">
        <v>77</v>
      </c>
      <c r="D123" s="47" t="s">
        <v>72</v>
      </c>
      <c r="E123" s="47" t="s">
        <v>274</v>
      </c>
      <c r="F123" s="47" t="s">
        <v>133</v>
      </c>
      <c r="G123" s="47" t="s">
        <v>105</v>
      </c>
      <c r="H123" s="53">
        <v>6238</v>
      </c>
      <c r="I123" s="53">
        <v>0</v>
      </c>
      <c r="J123" s="214">
        <f t="shared" si="20"/>
        <v>6238</v>
      </c>
      <c r="K123" s="53">
        <v>6238</v>
      </c>
      <c r="L123" s="53">
        <v>0</v>
      </c>
      <c r="M123" s="53">
        <v>0</v>
      </c>
      <c r="N123" s="53">
        <v>0</v>
      </c>
      <c r="O123" s="53">
        <v>0</v>
      </c>
      <c r="P123" s="191">
        <f t="shared" si="21"/>
        <v>6238</v>
      </c>
    </row>
    <row r="124" spans="1:16" s="30" customFormat="1" ht="30">
      <c r="A124" s="70" t="s">
        <v>134</v>
      </c>
      <c r="B124" s="46" t="s">
        <v>99</v>
      </c>
      <c r="C124" s="46" t="s">
        <v>77</v>
      </c>
      <c r="D124" s="46" t="s">
        <v>72</v>
      </c>
      <c r="E124" s="46" t="s">
        <v>274</v>
      </c>
      <c r="F124" s="46" t="s">
        <v>135</v>
      </c>
      <c r="G124" s="46"/>
      <c r="H124" s="51">
        <f>H125</f>
        <v>389.2</v>
      </c>
      <c r="I124" s="51">
        <f>I125</f>
        <v>0</v>
      </c>
      <c r="J124" s="213">
        <f t="shared" si="20"/>
        <v>389.2</v>
      </c>
      <c r="K124" s="51">
        <f aca="true" t="shared" si="37" ref="K124:O125">K125</f>
        <v>389.2</v>
      </c>
      <c r="L124" s="52">
        <f t="shared" si="37"/>
        <v>0</v>
      </c>
      <c r="M124" s="52">
        <f t="shared" si="37"/>
        <v>0</v>
      </c>
      <c r="N124" s="52">
        <f t="shared" si="37"/>
        <v>0</v>
      </c>
      <c r="O124" s="51">
        <f t="shared" si="37"/>
        <v>0</v>
      </c>
      <c r="P124" s="187">
        <f t="shared" si="21"/>
        <v>389.2</v>
      </c>
    </row>
    <row r="125" spans="1:16" s="30" customFormat="1" ht="30">
      <c r="A125" s="71" t="s">
        <v>138</v>
      </c>
      <c r="B125" s="46" t="s">
        <v>99</v>
      </c>
      <c r="C125" s="46" t="s">
        <v>77</v>
      </c>
      <c r="D125" s="46" t="s">
        <v>72</v>
      </c>
      <c r="E125" s="46" t="s">
        <v>274</v>
      </c>
      <c r="F125" s="46" t="s">
        <v>137</v>
      </c>
      <c r="G125" s="46"/>
      <c r="H125" s="51">
        <f>H126</f>
        <v>389.2</v>
      </c>
      <c r="I125" s="51">
        <f>I126</f>
        <v>0</v>
      </c>
      <c r="J125" s="213">
        <f t="shared" si="20"/>
        <v>389.2</v>
      </c>
      <c r="K125" s="51">
        <f t="shared" si="37"/>
        <v>389.2</v>
      </c>
      <c r="L125" s="52">
        <f t="shared" si="37"/>
        <v>0</v>
      </c>
      <c r="M125" s="52">
        <f t="shared" si="37"/>
        <v>0</v>
      </c>
      <c r="N125" s="52">
        <f t="shared" si="37"/>
        <v>0</v>
      </c>
      <c r="O125" s="51">
        <f t="shared" si="37"/>
        <v>0</v>
      </c>
      <c r="P125" s="187">
        <f t="shared" si="21"/>
        <v>389.2</v>
      </c>
    </row>
    <row r="126" spans="1:16" s="36" customFormat="1" ht="15.75">
      <c r="A126" s="72" t="s">
        <v>120</v>
      </c>
      <c r="B126" s="47" t="s">
        <v>99</v>
      </c>
      <c r="C126" s="47" t="s">
        <v>77</v>
      </c>
      <c r="D126" s="47" t="s">
        <v>72</v>
      </c>
      <c r="E126" s="47" t="s">
        <v>274</v>
      </c>
      <c r="F126" s="47" t="s">
        <v>137</v>
      </c>
      <c r="G126" s="47" t="s">
        <v>105</v>
      </c>
      <c r="H126" s="53">
        <v>389.2</v>
      </c>
      <c r="I126" s="53">
        <v>0</v>
      </c>
      <c r="J126" s="214">
        <f t="shared" si="20"/>
        <v>389.2</v>
      </c>
      <c r="K126" s="53">
        <v>389.2</v>
      </c>
      <c r="L126" s="54">
        <v>0</v>
      </c>
      <c r="M126" s="54">
        <v>0</v>
      </c>
      <c r="N126" s="54">
        <v>0</v>
      </c>
      <c r="O126" s="53">
        <v>0</v>
      </c>
      <c r="P126" s="191">
        <f t="shared" si="21"/>
        <v>389.2</v>
      </c>
    </row>
    <row r="127" spans="1:16" s="30" customFormat="1" ht="15.75">
      <c r="A127" s="71" t="s">
        <v>147</v>
      </c>
      <c r="B127" s="46" t="s">
        <v>99</v>
      </c>
      <c r="C127" s="46" t="s">
        <v>77</v>
      </c>
      <c r="D127" s="46" t="s">
        <v>72</v>
      </c>
      <c r="E127" s="46" t="s">
        <v>274</v>
      </c>
      <c r="F127" s="46" t="s">
        <v>146</v>
      </c>
      <c r="G127" s="46"/>
      <c r="H127" s="51">
        <f>H128</f>
        <v>15</v>
      </c>
      <c r="I127" s="51">
        <f>I128</f>
        <v>0</v>
      </c>
      <c r="J127" s="213">
        <f t="shared" si="20"/>
        <v>15</v>
      </c>
      <c r="K127" s="51">
        <f aca="true" t="shared" si="38" ref="K127:O128">K128</f>
        <v>15</v>
      </c>
      <c r="L127" s="51">
        <f t="shared" si="38"/>
        <v>0</v>
      </c>
      <c r="M127" s="51">
        <f t="shared" si="38"/>
        <v>0</v>
      </c>
      <c r="N127" s="51">
        <f t="shared" si="38"/>
        <v>0</v>
      </c>
      <c r="O127" s="51">
        <f t="shared" si="38"/>
        <v>0</v>
      </c>
      <c r="P127" s="187">
        <f t="shared" si="21"/>
        <v>15</v>
      </c>
    </row>
    <row r="128" spans="1:16" s="30" customFormat="1" ht="15.75">
      <c r="A128" s="71" t="s">
        <v>149</v>
      </c>
      <c r="B128" s="46" t="s">
        <v>99</v>
      </c>
      <c r="C128" s="46" t="s">
        <v>77</v>
      </c>
      <c r="D128" s="46" t="s">
        <v>72</v>
      </c>
      <c r="E128" s="46" t="s">
        <v>274</v>
      </c>
      <c r="F128" s="46" t="s">
        <v>148</v>
      </c>
      <c r="G128" s="46"/>
      <c r="H128" s="51">
        <f>H129</f>
        <v>15</v>
      </c>
      <c r="I128" s="51">
        <f>I129</f>
        <v>0</v>
      </c>
      <c r="J128" s="213">
        <f t="shared" si="20"/>
        <v>15</v>
      </c>
      <c r="K128" s="51">
        <f t="shared" si="38"/>
        <v>15</v>
      </c>
      <c r="L128" s="51">
        <f t="shared" si="38"/>
        <v>0</v>
      </c>
      <c r="M128" s="51">
        <f t="shared" si="38"/>
        <v>0</v>
      </c>
      <c r="N128" s="51">
        <f t="shared" si="38"/>
        <v>0</v>
      </c>
      <c r="O128" s="51">
        <f t="shared" si="38"/>
        <v>0</v>
      </c>
      <c r="P128" s="187">
        <f t="shared" si="21"/>
        <v>15</v>
      </c>
    </row>
    <row r="129" spans="1:16" s="30" customFormat="1" ht="15.75">
      <c r="A129" s="72" t="s">
        <v>120</v>
      </c>
      <c r="B129" s="47" t="s">
        <v>99</v>
      </c>
      <c r="C129" s="47" t="s">
        <v>77</v>
      </c>
      <c r="D129" s="47" t="s">
        <v>72</v>
      </c>
      <c r="E129" s="47" t="s">
        <v>274</v>
      </c>
      <c r="F129" s="47" t="s">
        <v>148</v>
      </c>
      <c r="G129" s="47" t="s">
        <v>105</v>
      </c>
      <c r="H129" s="53">
        <v>15</v>
      </c>
      <c r="I129" s="53">
        <v>0</v>
      </c>
      <c r="J129" s="214">
        <f t="shared" si="20"/>
        <v>15</v>
      </c>
      <c r="K129" s="53">
        <v>15</v>
      </c>
      <c r="L129" s="53">
        <v>0</v>
      </c>
      <c r="M129" s="53">
        <v>0</v>
      </c>
      <c r="N129" s="53">
        <v>0</v>
      </c>
      <c r="O129" s="53">
        <v>0</v>
      </c>
      <c r="P129" s="191">
        <f t="shared" si="21"/>
        <v>15</v>
      </c>
    </row>
    <row r="130" spans="1:16" s="30" customFormat="1" ht="45">
      <c r="A130" s="109" t="s">
        <v>176</v>
      </c>
      <c r="B130" s="102" t="s">
        <v>99</v>
      </c>
      <c r="C130" s="102" t="s">
        <v>77</v>
      </c>
      <c r="D130" s="102" t="s">
        <v>72</v>
      </c>
      <c r="E130" s="102" t="s">
        <v>158</v>
      </c>
      <c r="F130" s="102"/>
      <c r="G130" s="102"/>
      <c r="H130" s="51">
        <f>H131+H134+H137</f>
        <v>7467.8</v>
      </c>
      <c r="I130" s="51">
        <f>I131+I134+I137</f>
        <v>0</v>
      </c>
      <c r="J130" s="213">
        <f t="shared" si="20"/>
        <v>7467.8</v>
      </c>
      <c r="K130" s="51">
        <f>K131+K134+K137</f>
        <v>7467.8</v>
      </c>
      <c r="L130" s="51">
        <f>L131+L134+L137</f>
        <v>0</v>
      </c>
      <c r="M130" s="51">
        <f>M131+M134+M137</f>
        <v>0</v>
      </c>
      <c r="N130" s="51">
        <f>N131+N134+N137</f>
        <v>0</v>
      </c>
      <c r="O130" s="51">
        <f>O131+O134+O137</f>
        <v>0</v>
      </c>
      <c r="P130" s="187">
        <f t="shared" si="21"/>
        <v>7467.8</v>
      </c>
    </row>
    <row r="131" spans="1:16" s="30" customFormat="1" ht="90">
      <c r="A131" s="109" t="s">
        <v>257</v>
      </c>
      <c r="B131" s="102" t="s">
        <v>99</v>
      </c>
      <c r="C131" s="102" t="s">
        <v>77</v>
      </c>
      <c r="D131" s="102" t="s">
        <v>72</v>
      </c>
      <c r="E131" s="102" t="s">
        <v>158</v>
      </c>
      <c r="F131" s="102" t="s">
        <v>132</v>
      </c>
      <c r="G131" s="102"/>
      <c r="H131" s="51">
        <f>H132</f>
        <v>7118</v>
      </c>
      <c r="I131" s="51">
        <f>I132</f>
        <v>0</v>
      </c>
      <c r="J131" s="213">
        <f t="shared" si="20"/>
        <v>7118</v>
      </c>
      <c r="K131" s="51">
        <f aca="true" t="shared" si="39" ref="K131:O132">K132</f>
        <v>7118</v>
      </c>
      <c r="L131" s="51">
        <f t="shared" si="39"/>
        <v>0</v>
      </c>
      <c r="M131" s="51">
        <f t="shared" si="39"/>
        <v>0</v>
      </c>
      <c r="N131" s="51">
        <f t="shared" si="39"/>
        <v>0</v>
      </c>
      <c r="O131" s="51">
        <f t="shared" si="39"/>
        <v>0</v>
      </c>
      <c r="P131" s="187">
        <f t="shared" si="21"/>
        <v>7118</v>
      </c>
    </row>
    <row r="132" spans="1:16" s="30" customFormat="1" ht="30">
      <c r="A132" s="109" t="s">
        <v>145</v>
      </c>
      <c r="B132" s="102" t="s">
        <v>99</v>
      </c>
      <c r="C132" s="102" t="s">
        <v>77</v>
      </c>
      <c r="D132" s="102" t="s">
        <v>72</v>
      </c>
      <c r="E132" s="102" t="s">
        <v>158</v>
      </c>
      <c r="F132" s="102" t="s">
        <v>144</v>
      </c>
      <c r="G132" s="102"/>
      <c r="H132" s="51">
        <f>H133</f>
        <v>7118</v>
      </c>
      <c r="I132" s="51">
        <f>I133</f>
        <v>0</v>
      </c>
      <c r="J132" s="213">
        <f t="shared" si="20"/>
        <v>7118</v>
      </c>
      <c r="K132" s="51">
        <f t="shared" si="39"/>
        <v>7118</v>
      </c>
      <c r="L132" s="51">
        <f t="shared" si="39"/>
        <v>0</v>
      </c>
      <c r="M132" s="51">
        <f t="shared" si="39"/>
        <v>0</v>
      </c>
      <c r="N132" s="51">
        <f t="shared" si="39"/>
        <v>0</v>
      </c>
      <c r="O132" s="51">
        <f t="shared" si="39"/>
        <v>0</v>
      </c>
      <c r="P132" s="187">
        <f t="shared" si="21"/>
        <v>7118</v>
      </c>
    </row>
    <row r="133" spans="1:16" s="36" customFormat="1" ht="15.75">
      <c r="A133" s="111" t="s">
        <v>120</v>
      </c>
      <c r="B133" s="119" t="s">
        <v>99</v>
      </c>
      <c r="C133" s="119" t="s">
        <v>77</v>
      </c>
      <c r="D133" s="119" t="s">
        <v>72</v>
      </c>
      <c r="E133" s="119" t="s">
        <v>158</v>
      </c>
      <c r="F133" s="119" t="s">
        <v>144</v>
      </c>
      <c r="G133" s="119" t="s">
        <v>105</v>
      </c>
      <c r="H133" s="53">
        <v>7118</v>
      </c>
      <c r="I133" s="53">
        <v>0</v>
      </c>
      <c r="J133" s="214">
        <f t="shared" si="20"/>
        <v>7118</v>
      </c>
      <c r="K133" s="53">
        <v>7118</v>
      </c>
      <c r="L133" s="53">
        <v>0</v>
      </c>
      <c r="M133" s="53">
        <v>0</v>
      </c>
      <c r="N133" s="53">
        <v>0</v>
      </c>
      <c r="O133" s="53">
        <v>0</v>
      </c>
      <c r="P133" s="191">
        <f t="shared" si="21"/>
        <v>7118</v>
      </c>
    </row>
    <row r="134" spans="1:16" s="36" customFormat="1" ht="30">
      <c r="A134" s="109" t="s">
        <v>134</v>
      </c>
      <c r="B134" s="102" t="s">
        <v>99</v>
      </c>
      <c r="C134" s="102" t="s">
        <v>77</v>
      </c>
      <c r="D134" s="102" t="s">
        <v>72</v>
      </c>
      <c r="E134" s="102" t="s">
        <v>158</v>
      </c>
      <c r="F134" s="102" t="s">
        <v>135</v>
      </c>
      <c r="G134" s="102"/>
      <c r="H134" s="51">
        <f>H135</f>
        <v>319.8</v>
      </c>
      <c r="I134" s="51">
        <f>I135</f>
        <v>0</v>
      </c>
      <c r="J134" s="213">
        <f t="shared" si="20"/>
        <v>319.8</v>
      </c>
      <c r="K134" s="51">
        <f aca="true" t="shared" si="40" ref="K134:O135">K135</f>
        <v>319.8</v>
      </c>
      <c r="L134" s="51">
        <f t="shared" si="40"/>
        <v>0</v>
      </c>
      <c r="M134" s="51">
        <f t="shared" si="40"/>
        <v>0</v>
      </c>
      <c r="N134" s="51">
        <f t="shared" si="40"/>
        <v>0</v>
      </c>
      <c r="O134" s="51">
        <f t="shared" si="40"/>
        <v>0</v>
      </c>
      <c r="P134" s="187">
        <f t="shared" si="21"/>
        <v>319.8</v>
      </c>
    </row>
    <row r="135" spans="1:16" s="36" customFormat="1" ht="30">
      <c r="A135" s="80" t="s">
        <v>138</v>
      </c>
      <c r="B135" s="102" t="s">
        <v>99</v>
      </c>
      <c r="C135" s="102" t="s">
        <v>77</v>
      </c>
      <c r="D135" s="102" t="s">
        <v>72</v>
      </c>
      <c r="E135" s="102" t="s">
        <v>158</v>
      </c>
      <c r="F135" s="102" t="s">
        <v>137</v>
      </c>
      <c r="G135" s="102"/>
      <c r="H135" s="51">
        <f>H136</f>
        <v>319.8</v>
      </c>
      <c r="I135" s="51">
        <f>I136</f>
        <v>0</v>
      </c>
      <c r="J135" s="213">
        <f t="shared" si="20"/>
        <v>319.8</v>
      </c>
      <c r="K135" s="51">
        <f t="shared" si="40"/>
        <v>319.8</v>
      </c>
      <c r="L135" s="51">
        <f t="shared" si="40"/>
        <v>0</v>
      </c>
      <c r="M135" s="51">
        <f t="shared" si="40"/>
        <v>0</v>
      </c>
      <c r="N135" s="51">
        <f t="shared" si="40"/>
        <v>0</v>
      </c>
      <c r="O135" s="51">
        <f t="shared" si="40"/>
        <v>0</v>
      </c>
      <c r="P135" s="187">
        <f t="shared" si="21"/>
        <v>319.8</v>
      </c>
    </row>
    <row r="136" spans="1:16" s="36" customFormat="1" ht="15.75">
      <c r="A136" s="110" t="s">
        <v>120</v>
      </c>
      <c r="B136" s="119" t="s">
        <v>99</v>
      </c>
      <c r="C136" s="119" t="s">
        <v>77</v>
      </c>
      <c r="D136" s="119" t="s">
        <v>72</v>
      </c>
      <c r="E136" s="119" t="s">
        <v>158</v>
      </c>
      <c r="F136" s="119" t="s">
        <v>137</v>
      </c>
      <c r="G136" s="119" t="s">
        <v>105</v>
      </c>
      <c r="H136" s="53">
        <v>319.8</v>
      </c>
      <c r="I136" s="53">
        <v>0</v>
      </c>
      <c r="J136" s="213">
        <f aca="true" t="shared" si="41" ref="J136:J199">H136+I136</f>
        <v>319.8</v>
      </c>
      <c r="K136" s="53">
        <v>319.8</v>
      </c>
      <c r="L136" s="53">
        <v>0</v>
      </c>
      <c r="M136" s="53">
        <v>0</v>
      </c>
      <c r="N136" s="53">
        <v>0</v>
      </c>
      <c r="O136" s="53">
        <v>0</v>
      </c>
      <c r="P136" s="187">
        <f aca="true" t="shared" si="42" ref="P136:P199">K136+O136</f>
        <v>319.8</v>
      </c>
    </row>
    <row r="137" spans="1:16" s="36" customFormat="1" ht="15.75">
      <c r="A137" s="80" t="s">
        <v>147</v>
      </c>
      <c r="B137" s="102" t="s">
        <v>99</v>
      </c>
      <c r="C137" s="102" t="s">
        <v>77</v>
      </c>
      <c r="D137" s="102" t="s">
        <v>72</v>
      </c>
      <c r="E137" s="102" t="s">
        <v>158</v>
      </c>
      <c r="F137" s="102" t="s">
        <v>146</v>
      </c>
      <c r="G137" s="102"/>
      <c r="H137" s="51">
        <f>H138</f>
        <v>30</v>
      </c>
      <c r="I137" s="51">
        <f>I138</f>
        <v>0</v>
      </c>
      <c r="J137" s="213">
        <f t="shared" si="41"/>
        <v>30</v>
      </c>
      <c r="K137" s="51">
        <f aca="true" t="shared" si="43" ref="K137:O138">K138</f>
        <v>30</v>
      </c>
      <c r="L137" s="51">
        <f t="shared" si="43"/>
        <v>0</v>
      </c>
      <c r="M137" s="51">
        <f t="shared" si="43"/>
        <v>0</v>
      </c>
      <c r="N137" s="51">
        <f t="shared" si="43"/>
        <v>0</v>
      </c>
      <c r="O137" s="51">
        <f t="shared" si="43"/>
        <v>0</v>
      </c>
      <c r="P137" s="187">
        <f t="shared" si="42"/>
        <v>30</v>
      </c>
    </row>
    <row r="138" spans="1:16" s="36" customFormat="1" ht="15.75">
      <c r="A138" s="80" t="s">
        <v>149</v>
      </c>
      <c r="B138" s="102" t="s">
        <v>99</v>
      </c>
      <c r="C138" s="102" t="s">
        <v>77</v>
      </c>
      <c r="D138" s="102" t="s">
        <v>72</v>
      </c>
      <c r="E138" s="102" t="s">
        <v>158</v>
      </c>
      <c r="F138" s="102" t="s">
        <v>148</v>
      </c>
      <c r="G138" s="102"/>
      <c r="H138" s="51">
        <f>H139</f>
        <v>30</v>
      </c>
      <c r="I138" s="51">
        <f>I139</f>
        <v>0</v>
      </c>
      <c r="J138" s="213">
        <f t="shared" si="41"/>
        <v>30</v>
      </c>
      <c r="K138" s="51">
        <f t="shared" si="43"/>
        <v>30</v>
      </c>
      <c r="L138" s="51">
        <f t="shared" si="43"/>
        <v>0</v>
      </c>
      <c r="M138" s="51">
        <f t="shared" si="43"/>
        <v>0</v>
      </c>
      <c r="N138" s="51">
        <f t="shared" si="43"/>
        <v>0</v>
      </c>
      <c r="O138" s="51">
        <f t="shared" si="43"/>
        <v>0</v>
      </c>
      <c r="P138" s="187">
        <f t="shared" si="42"/>
        <v>30</v>
      </c>
    </row>
    <row r="139" spans="1:16" s="36" customFormat="1" ht="15.75">
      <c r="A139" s="110" t="s">
        <v>120</v>
      </c>
      <c r="B139" s="119" t="s">
        <v>99</v>
      </c>
      <c r="C139" s="119" t="s">
        <v>77</v>
      </c>
      <c r="D139" s="119" t="s">
        <v>72</v>
      </c>
      <c r="E139" s="119" t="s">
        <v>158</v>
      </c>
      <c r="F139" s="119" t="s">
        <v>148</v>
      </c>
      <c r="G139" s="119" t="s">
        <v>105</v>
      </c>
      <c r="H139" s="53">
        <v>30</v>
      </c>
      <c r="I139" s="53">
        <v>0</v>
      </c>
      <c r="J139" s="214">
        <f t="shared" si="41"/>
        <v>30</v>
      </c>
      <c r="K139" s="53">
        <v>30</v>
      </c>
      <c r="L139" s="53">
        <v>0</v>
      </c>
      <c r="M139" s="53">
        <v>0</v>
      </c>
      <c r="N139" s="53">
        <v>0</v>
      </c>
      <c r="O139" s="53">
        <v>0</v>
      </c>
      <c r="P139" s="191">
        <f t="shared" si="42"/>
        <v>30</v>
      </c>
    </row>
    <row r="140" spans="1:16" s="36" customFormat="1" ht="45">
      <c r="A140" s="70" t="s">
        <v>182</v>
      </c>
      <c r="B140" s="46" t="s">
        <v>99</v>
      </c>
      <c r="C140" s="46" t="s">
        <v>77</v>
      </c>
      <c r="D140" s="46" t="s">
        <v>72</v>
      </c>
      <c r="E140" s="46" t="s">
        <v>279</v>
      </c>
      <c r="F140" s="46"/>
      <c r="G140" s="46"/>
      <c r="H140" s="51">
        <f>H141+H153</f>
        <v>6119.1</v>
      </c>
      <c r="I140" s="51">
        <f>I141+I153</f>
        <v>0</v>
      </c>
      <c r="J140" s="213">
        <f t="shared" si="41"/>
        <v>6119.1</v>
      </c>
      <c r="K140" s="51">
        <f>K141+K153</f>
        <v>6119.1</v>
      </c>
      <c r="L140" s="51">
        <f>L141+L153</f>
        <v>0</v>
      </c>
      <c r="M140" s="51">
        <f>M141+M153</f>
        <v>0</v>
      </c>
      <c r="N140" s="51">
        <f>N141+N153</f>
        <v>0</v>
      </c>
      <c r="O140" s="51">
        <f>O141+O153</f>
        <v>0</v>
      </c>
      <c r="P140" s="187">
        <f t="shared" si="42"/>
        <v>6119.1</v>
      </c>
    </row>
    <row r="141" spans="1:16" s="38" customFormat="1" ht="60">
      <c r="A141" s="71" t="s">
        <v>177</v>
      </c>
      <c r="B141" s="46" t="s">
        <v>99</v>
      </c>
      <c r="C141" s="46" t="s">
        <v>77</v>
      </c>
      <c r="D141" s="46" t="s">
        <v>72</v>
      </c>
      <c r="E141" s="46" t="s">
        <v>27</v>
      </c>
      <c r="F141" s="46"/>
      <c r="G141" s="46"/>
      <c r="H141" s="51">
        <f>H142</f>
        <v>3619.1000000000004</v>
      </c>
      <c r="I141" s="51">
        <f>I142</f>
        <v>0</v>
      </c>
      <c r="J141" s="213">
        <f t="shared" si="41"/>
        <v>3619.1000000000004</v>
      </c>
      <c r="K141" s="51">
        <f aca="true" t="shared" si="44" ref="K141:O142">K142</f>
        <v>3619.1000000000004</v>
      </c>
      <c r="L141" s="51">
        <f t="shared" si="44"/>
        <v>0</v>
      </c>
      <c r="M141" s="51">
        <f t="shared" si="44"/>
        <v>0</v>
      </c>
      <c r="N141" s="51">
        <f t="shared" si="44"/>
        <v>0</v>
      </c>
      <c r="O141" s="51">
        <f t="shared" si="44"/>
        <v>0</v>
      </c>
      <c r="P141" s="187">
        <f t="shared" si="42"/>
        <v>3619.1000000000004</v>
      </c>
    </row>
    <row r="142" spans="1:16" s="38" customFormat="1" ht="60">
      <c r="A142" s="70" t="s">
        <v>448</v>
      </c>
      <c r="B142" s="46" t="s">
        <v>99</v>
      </c>
      <c r="C142" s="46" t="s">
        <v>77</v>
      </c>
      <c r="D142" s="46" t="s">
        <v>72</v>
      </c>
      <c r="E142" s="46" t="s">
        <v>28</v>
      </c>
      <c r="F142" s="46"/>
      <c r="G142" s="46"/>
      <c r="H142" s="51">
        <f>H143</f>
        <v>3619.1000000000004</v>
      </c>
      <c r="I142" s="51">
        <f>I143</f>
        <v>0</v>
      </c>
      <c r="J142" s="213">
        <f t="shared" si="41"/>
        <v>3619.1000000000004</v>
      </c>
      <c r="K142" s="51">
        <f t="shared" si="44"/>
        <v>3619.1000000000004</v>
      </c>
      <c r="L142" s="52">
        <f t="shared" si="44"/>
        <v>0</v>
      </c>
      <c r="M142" s="52">
        <f t="shared" si="44"/>
        <v>0</v>
      </c>
      <c r="N142" s="52">
        <f t="shared" si="44"/>
        <v>0</v>
      </c>
      <c r="O142" s="51">
        <f t="shared" si="44"/>
        <v>0</v>
      </c>
      <c r="P142" s="187">
        <f t="shared" si="42"/>
        <v>3619.1000000000004</v>
      </c>
    </row>
    <row r="143" spans="1:16" s="38" customFormat="1" ht="15.75">
      <c r="A143" s="71" t="s">
        <v>301</v>
      </c>
      <c r="B143" s="46" t="s">
        <v>99</v>
      </c>
      <c r="C143" s="46" t="s">
        <v>77</v>
      </c>
      <c r="D143" s="46" t="s">
        <v>72</v>
      </c>
      <c r="E143" s="46" t="s">
        <v>29</v>
      </c>
      <c r="F143" s="46"/>
      <c r="G143" s="46"/>
      <c r="H143" s="51">
        <f>H144+H147+H150</f>
        <v>3619.1000000000004</v>
      </c>
      <c r="I143" s="51">
        <f>I144+I147+I150</f>
        <v>0</v>
      </c>
      <c r="J143" s="213">
        <f t="shared" si="41"/>
        <v>3619.1000000000004</v>
      </c>
      <c r="K143" s="51">
        <f>K144+K147+K150</f>
        <v>3619.1000000000004</v>
      </c>
      <c r="L143" s="52">
        <f>L144+L147+L150</f>
        <v>0</v>
      </c>
      <c r="M143" s="52">
        <f>M144+M147+M150</f>
        <v>0</v>
      </c>
      <c r="N143" s="52">
        <f>N144+N147+N150</f>
        <v>0</v>
      </c>
      <c r="O143" s="51">
        <f>O144+O147+O150</f>
        <v>0</v>
      </c>
      <c r="P143" s="187">
        <f t="shared" si="42"/>
        <v>3619.1000000000004</v>
      </c>
    </row>
    <row r="144" spans="1:16" s="38" customFormat="1" ht="90">
      <c r="A144" s="70" t="s">
        <v>257</v>
      </c>
      <c r="B144" s="46" t="s">
        <v>99</v>
      </c>
      <c r="C144" s="46" t="s">
        <v>77</v>
      </c>
      <c r="D144" s="46" t="s">
        <v>72</v>
      </c>
      <c r="E144" s="46" t="s">
        <v>29</v>
      </c>
      <c r="F144" s="46" t="s">
        <v>132</v>
      </c>
      <c r="G144" s="46"/>
      <c r="H144" s="51">
        <f>H145</f>
        <v>3341.3</v>
      </c>
      <c r="I144" s="51">
        <f>I145</f>
        <v>0</v>
      </c>
      <c r="J144" s="213">
        <f t="shared" si="41"/>
        <v>3341.3</v>
      </c>
      <c r="K144" s="51">
        <f aca="true" t="shared" si="45" ref="K144:O145">K145</f>
        <v>3341.3</v>
      </c>
      <c r="L144" s="52">
        <f t="shared" si="45"/>
        <v>0</v>
      </c>
      <c r="M144" s="52">
        <f t="shared" si="45"/>
        <v>0</v>
      </c>
      <c r="N144" s="52">
        <f t="shared" si="45"/>
        <v>0</v>
      </c>
      <c r="O144" s="51">
        <f t="shared" si="45"/>
        <v>0</v>
      </c>
      <c r="P144" s="187">
        <f t="shared" si="42"/>
        <v>3341.3</v>
      </c>
    </row>
    <row r="145" spans="1:16" s="38" customFormat="1" ht="30">
      <c r="A145" s="70" t="s">
        <v>145</v>
      </c>
      <c r="B145" s="46" t="s">
        <v>99</v>
      </c>
      <c r="C145" s="46" t="s">
        <v>77</v>
      </c>
      <c r="D145" s="46" t="s">
        <v>72</v>
      </c>
      <c r="E145" s="46" t="s">
        <v>29</v>
      </c>
      <c r="F145" s="46" t="s">
        <v>144</v>
      </c>
      <c r="G145" s="46"/>
      <c r="H145" s="51">
        <f>H146</f>
        <v>3341.3</v>
      </c>
      <c r="I145" s="51">
        <f>I146</f>
        <v>0</v>
      </c>
      <c r="J145" s="213">
        <f t="shared" si="41"/>
        <v>3341.3</v>
      </c>
      <c r="K145" s="51">
        <f t="shared" si="45"/>
        <v>3341.3</v>
      </c>
      <c r="L145" s="52">
        <f t="shared" si="45"/>
        <v>0</v>
      </c>
      <c r="M145" s="52">
        <f t="shared" si="45"/>
        <v>0</v>
      </c>
      <c r="N145" s="52">
        <f t="shared" si="45"/>
        <v>0</v>
      </c>
      <c r="O145" s="51">
        <f t="shared" si="45"/>
        <v>0</v>
      </c>
      <c r="P145" s="187">
        <f t="shared" si="42"/>
        <v>3341.3</v>
      </c>
    </row>
    <row r="146" spans="1:16" s="38" customFormat="1" ht="15.75">
      <c r="A146" s="72" t="s">
        <v>120</v>
      </c>
      <c r="B146" s="47" t="s">
        <v>99</v>
      </c>
      <c r="C146" s="47" t="s">
        <v>77</v>
      </c>
      <c r="D146" s="47" t="s">
        <v>72</v>
      </c>
      <c r="E146" s="47" t="s">
        <v>29</v>
      </c>
      <c r="F146" s="47" t="s">
        <v>144</v>
      </c>
      <c r="G146" s="47" t="s">
        <v>105</v>
      </c>
      <c r="H146" s="53">
        <v>3341.3</v>
      </c>
      <c r="I146" s="53">
        <v>0</v>
      </c>
      <c r="J146" s="214">
        <f t="shared" si="41"/>
        <v>3341.3</v>
      </c>
      <c r="K146" s="53">
        <v>3341.3</v>
      </c>
      <c r="L146" s="54">
        <v>0</v>
      </c>
      <c r="M146" s="54">
        <v>0</v>
      </c>
      <c r="N146" s="54">
        <v>0</v>
      </c>
      <c r="O146" s="53">
        <v>0</v>
      </c>
      <c r="P146" s="191">
        <f t="shared" si="42"/>
        <v>3341.3</v>
      </c>
    </row>
    <row r="147" spans="1:16" s="30" customFormat="1" ht="30">
      <c r="A147" s="70" t="s">
        <v>134</v>
      </c>
      <c r="B147" s="46" t="s">
        <v>99</v>
      </c>
      <c r="C147" s="46" t="s">
        <v>77</v>
      </c>
      <c r="D147" s="46" t="s">
        <v>72</v>
      </c>
      <c r="E147" s="46" t="s">
        <v>29</v>
      </c>
      <c r="F147" s="46" t="s">
        <v>135</v>
      </c>
      <c r="G147" s="46"/>
      <c r="H147" s="51">
        <f>H148</f>
        <v>257.8</v>
      </c>
      <c r="I147" s="51">
        <f>I148</f>
        <v>0</v>
      </c>
      <c r="J147" s="213">
        <f t="shared" si="41"/>
        <v>257.8</v>
      </c>
      <c r="K147" s="51">
        <f aca="true" t="shared" si="46" ref="K147:O148">K148</f>
        <v>257.8</v>
      </c>
      <c r="L147" s="52">
        <f t="shared" si="46"/>
        <v>0</v>
      </c>
      <c r="M147" s="52">
        <f t="shared" si="46"/>
        <v>0</v>
      </c>
      <c r="N147" s="52">
        <f t="shared" si="46"/>
        <v>0</v>
      </c>
      <c r="O147" s="51">
        <f t="shared" si="46"/>
        <v>0</v>
      </c>
      <c r="P147" s="187">
        <f t="shared" si="42"/>
        <v>257.8</v>
      </c>
    </row>
    <row r="148" spans="1:16" s="30" customFormat="1" ht="30">
      <c r="A148" s="71" t="s">
        <v>138</v>
      </c>
      <c r="B148" s="46" t="s">
        <v>99</v>
      </c>
      <c r="C148" s="46" t="s">
        <v>77</v>
      </c>
      <c r="D148" s="46" t="s">
        <v>72</v>
      </c>
      <c r="E148" s="46" t="s">
        <v>29</v>
      </c>
      <c r="F148" s="46" t="s">
        <v>137</v>
      </c>
      <c r="G148" s="46"/>
      <c r="H148" s="51">
        <f>H149</f>
        <v>257.8</v>
      </c>
      <c r="I148" s="51">
        <f>I149</f>
        <v>0</v>
      </c>
      <c r="J148" s="213">
        <f t="shared" si="41"/>
        <v>257.8</v>
      </c>
      <c r="K148" s="51">
        <f t="shared" si="46"/>
        <v>257.8</v>
      </c>
      <c r="L148" s="52">
        <f t="shared" si="46"/>
        <v>0</v>
      </c>
      <c r="M148" s="52">
        <f t="shared" si="46"/>
        <v>0</v>
      </c>
      <c r="N148" s="52">
        <f t="shared" si="46"/>
        <v>0</v>
      </c>
      <c r="O148" s="51">
        <f t="shared" si="46"/>
        <v>0</v>
      </c>
      <c r="P148" s="187">
        <f t="shared" si="42"/>
        <v>257.8</v>
      </c>
    </row>
    <row r="149" spans="1:16" s="37" customFormat="1" ht="15">
      <c r="A149" s="72" t="s">
        <v>120</v>
      </c>
      <c r="B149" s="47" t="s">
        <v>99</v>
      </c>
      <c r="C149" s="47" t="s">
        <v>77</v>
      </c>
      <c r="D149" s="47" t="s">
        <v>72</v>
      </c>
      <c r="E149" s="47" t="s">
        <v>29</v>
      </c>
      <c r="F149" s="47" t="s">
        <v>137</v>
      </c>
      <c r="G149" s="47" t="s">
        <v>105</v>
      </c>
      <c r="H149" s="53">
        <v>257.8</v>
      </c>
      <c r="I149" s="53">
        <v>0</v>
      </c>
      <c r="J149" s="214">
        <f t="shared" si="41"/>
        <v>257.8</v>
      </c>
      <c r="K149" s="53">
        <v>257.8</v>
      </c>
      <c r="L149" s="54">
        <v>0</v>
      </c>
      <c r="M149" s="54">
        <v>0</v>
      </c>
      <c r="N149" s="54">
        <v>0</v>
      </c>
      <c r="O149" s="53">
        <v>0</v>
      </c>
      <c r="P149" s="191">
        <f t="shared" si="42"/>
        <v>257.8</v>
      </c>
    </row>
    <row r="150" spans="1:16" s="30" customFormat="1" ht="15.75">
      <c r="A150" s="71" t="s">
        <v>147</v>
      </c>
      <c r="B150" s="46" t="s">
        <v>99</v>
      </c>
      <c r="C150" s="46" t="s">
        <v>77</v>
      </c>
      <c r="D150" s="46" t="s">
        <v>72</v>
      </c>
      <c r="E150" s="46" t="s">
        <v>29</v>
      </c>
      <c r="F150" s="46" t="s">
        <v>146</v>
      </c>
      <c r="G150" s="46"/>
      <c r="H150" s="51">
        <f>H151</f>
        <v>20</v>
      </c>
      <c r="I150" s="51">
        <f>I151</f>
        <v>0</v>
      </c>
      <c r="J150" s="213">
        <f t="shared" si="41"/>
        <v>20</v>
      </c>
      <c r="K150" s="51">
        <f aca="true" t="shared" si="47" ref="K150:O151">K151</f>
        <v>20</v>
      </c>
      <c r="L150" s="52">
        <f t="shared" si="47"/>
        <v>0</v>
      </c>
      <c r="M150" s="52">
        <f t="shared" si="47"/>
        <v>0</v>
      </c>
      <c r="N150" s="52">
        <f t="shared" si="47"/>
        <v>0</v>
      </c>
      <c r="O150" s="51">
        <f t="shared" si="47"/>
        <v>0</v>
      </c>
      <c r="P150" s="187">
        <f t="shared" si="42"/>
        <v>20</v>
      </c>
    </row>
    <row r="151" spans="1:16" s="30" customFormat="1" ht="15.75">
      <c r="A151" s="71" t="s">
        <v>149</v>
      </c>
      <c r="B151" s="46" t="s">
        <v>99</v>
      </c>
      <c r="C151" s="46" t="s">
        <v>77</v>
      </c>
      <c r="D151" s="46" t="s">
        <v>72</v>
      </c>
      <c r="E151" s="46" t="s">
        <v>29</v>
      </c>
      <c r="F151" s="46" t="s">
        <v>148</v>
      </c>
      <c r="G151" s="46"/>
      <c r="H151" s="51">
        <f>H152</f>
        <v>20</v>
      </c>
      <c r="I151" s="51">
        <f>I152</f>
        <v>0</v>
      </c>
      <c r="J151" s="213">
        <f t="shared" si="41"/>
        <v>20</v>
      </c>
      <c r="K151" s="51">
        <f t="shared" si="47"/>
        <v>20</v>
      </c>
      <c r="L151" s="52">
        <f t="shared" si="47"/>
        <v>0</v>
      </c>
      <c r="M151" s="52">
        <f t="shared" si="47"/>
        <v>0</v>
      </c>
      <c r="N151" s="52">
        <f t="shared" si="47"/>
        <v>0</v>
      </c>
      <c r="O151" s="51">
        <f t="shared" si="47"/>
        <v>0</v>
      </c>
      <c r="P151" s="187">
        <f t="shared" si="42"/>
        <v>20</v>
      </c>
    </row>
    <row r="152" spans="1:16" s="30" customFormat="1" ht="15.75">
      <c r="A152" s="72" t="s">
        <v>120</v>
      </c>
      <c r="B152" s="47" t="s">
        <v>99</v>
      </c>
      <c r="C152" s="47" t="s">
        <v>77</v>
      </c>
      <c r="D152" s="47" t="s">
        <v>72</v>
      </c>
      <c r="E152" s="47" t="s">
        <v>29</v>
      </c>
      <c r="F152" s="47" t="s">
        <v>148</v>
      </c>
      <c r="G152" s="47" t="s">
        <v>105</v>
      </c>
      <c r="H152" s="53">
        <v>20</v>
      </c>
      <c r="I152" s="53">
        <v>0</v>
      </c>
      <c r="J152" s="214">
        <f t="shared" si="41"/>
        <v>20</v>
      </c>
      <c r="K152" s="53">
        <v>20</v>
      </c>
      <c r="L152" s="54">
        <v>0</v>
      </c>
      <c r="M152" s="54">
        <v>0</v>
      </c>
      <c r="N152" s="54">
        <v>0</v>
      </c>
      <c r="O152" s="53">
        <v>0</v>
      </c>
      <c r="P152" s="191">
        <f t="shared" si="42"/>
        <v>20</v>
      </c>
    </row>
    <row r="153" spans="1:16" s="30" customFormat="1" ht="45">
      <c r="A153" s="71" t="s">
        <v>178</v>
      </c>
      <c r="B153" s="46" t="s">
        <v>99</v>
      </c>
      <c r="C153" s="46" t="s">
        <v>77</v>
      </c>
      <c r="D153" s="46" t="s">
        <v>72</v>
      </c>
      <c r="E153" s="46" t="s">
        <v>24</v>
      </c>
      <c r="F153" s="46"/>
      <c r="G153" s="46"/>
      <c r="H153" s="51">
        <f aca="true" t="shared" si="48" ref="H153:I157">H154</f>
        <v>2500</v>
      </c>
      <c r="I153" s="51">
        <f t="shared" si="48"/>
        <v>0</v>
      </c>
      <c r="J153" s="213">
        <f t="shared" si="41"/>
        <v>2500</v>
      </c>
      <c r="K153" s="51">
        <f aca="true" t="shared" si="49" ref="K153:O157">K154</f>
        <v>2500</v>
      </c>
      <c r="L153" s="52">
        <f t="shared" si="49"/>
        <v>0</v>
      </c>
      <c r="M153" s="52">
        <f t="shared" si="49"/>
        <v>0</v>
      </c>
      <c r="N153" s="52">
        <f t="shared" si="49"/>
        <v>0</v>
      </c>
      <c r="O153" s="51">
        <f t="shared" si="49"/>
        <v>0</v>
      </c>
      <c r="P153" s="187">
        <f t="shared" si="42"/>
        <v>2500</v>
      </c>
    </row>
    <row r="154" spans="1:16" s="30" customFormat="1" ht="45">
      <c r="A154" s="71" t="s">
        <v>511</v>
      </c>
      <c r="B154" s="46" t="s">
        <v>99</v>
      </c>
      <c r="C154" s="46" t="s">
        <v>77</v>
      </c>
      <c r="D154" s="46" t="s">
        <v>72</v>
      </c>
      <c r="E154" s="46" t="s">
        <v>25</v>
      </c>
      <c r="F154" s="47"/>
      <c r="G154" s="47"/>
      <c r="H154" s="51">
        <f t="shared" si="48"/>
        <v>2500</v>
      </c>
      <c r="I154" s="51">
        <f t="shared" si="48"/>
        <v>0</v>
      </c>
      <c r="J154" s="213">
        <f t="shared" si="41"/>
        <v>2500</v>
      </c>
      <c r="K154" s="51">
        <f t="shared" si="49"/>
        <v>2500</v>
      </c>
      <c r="L154" s="52">
        <f t="shared" si="49"/>
        <v>0</v>
      </c>
      <c r="M154" s="52">
        <f t="shared" si="49"/>
        <v>0</v>
      </c>
      <c r="N154" s="52">
        <f t="shared" si="49"/>
        <v>0</v>
      </c>
      <c r="O154" s="51">
        <f t="shared" si="49"/>
        <v>0</v>
      </c>
      <c r="P154" s="187">
        <f t="shared" si="42"/>
        <v>2500</v>
      </c>
    </row>
    <row r="155" spans="1:16" s="30" customFormat="1" ht="15.75">
      <c r="A155" s="71" t="s">
        <v>301</v>
      </c>
      <c r="B155" s="46" t="s">
        <v>99</v>
      </c>
      <c r="C155" s="46" t="s">
        <v>77</v>
      </c>
      <c r="D155" s="46" t="s">
        <v>72</v>
      </c>
      <c r="E155" s="46" t="s">
        <v>26</v>
      </c>
      <c r="F155" s="47"/>
      <c r="G155" s="47"/>
      <c r="H155" s="51">
        <f t="shared" si="48"/>
        <v>2500</v>
      </c>
      <c r="I155" s="51">
        <f t="shared" si="48"/>
        <v>0</v>
      </c>
      <c r="J155" s="213">
        <f t="shared" si="41"/>
        <v>2500</v>
      </c>
      <c r="K155" s="51">
        <f t="shared" si="49"/>
        <v>2500</v>
      </c>
      <c r="L155" s="52">
        <f t="shared" si="49"/>
        <v>0</v>
      </c>
      <c r="M155" s="52">
        <f t="shared" si="49"/>
        <v>0</v>
      </c>
      <c r="N155" s="52">
        <f t="shared" si="49"/>
        <v>0</v>
      </c>
      <c r="O155" s="51">
        <f t="shared" si="49"/>
        <v>0</v>
      </c>
      <c r="P155" s="187">
        <f t="shared" si="42"/>
        <v>2500</v>
      </c>
    </row>
    <row r="156" spans="1:16" s="30" customFormat="1" ht="30">
      <c r="A156" s="70" t="s">
        <v>134</v>
      </c>
      <c r="B156" s="46" t="s">
        <v>99</v>
      </c>
      <c r="C156" s="46" t="s">
        <v>77</v>
      </c>
      <c r="D156" s="46" t="s">
        <v>72</v>
      </c>
      <c r="E156" s="46" t="s">
        <v>26</v>
      </c>
      <c r="F156" s="46" t="s">
        <v>135</v>
      </c>
      <c r="G156" s="47"/>
      <c r="H156" s="51">
        <f t="shared" si="48"/>
        <v>2500</v>
      </c>
      <c r="I156" s="51">
        <f t="shared" si="48"/>
        <v>0</v>
      </c>
      <c r="J156" s="213">
        <f t="shared" si="41"/>
        <v>2500</v>
      </c>
      <c r="K156" s="51">
        <f t="shared" si="49"/>
        <v>2500</v>
      </c>
      <c r="L156" s="52">
        <f t="shared" si="49"/>
        <v>0</v>
      </c>
      <c r="M156" s="52">
        <f t="shared" si="49"/>
        <v>0</v>
      </c>
      <c r="N156" s="52">
        <f t="shared" si="49"/>
        <v>0</v>
      </c>
      <c r="O156" s="51">
        <f t="shared" si="49"/>
        <v>0</v>
      </c>
      <c r="P156" s="187">
        <f t="shared" si="42"/>
        <v>2500</v>
      </c>
    </row>
    <row r="157" spans="1:16" s="30" customFormat="1" ht="30">
      <c r="A157" s="71" t="s">
        <v>138</v>
      </c>
      <c r="B157" s="46" t="s">
        <v>99</v>
      </c>
      <c r="C157" s="46" t="s">
        <v>77</v>
      </c>
      <c r="D157" s="46" t="s">
        <v>72</v>
      </c>
      <c r="E157" s="46" t="s">
        <v>26</v>
      </c>
      <c r="F157" s="46" t="s">
        <v>137</v>
      </c>
      <c r="G157" s="47"/>
      <c r="H157" s="51">
        <f t="shared" si="48"/>
        <v>2500</v>
      </c>
      <c r="I157" s="51">
        <f t="shared" si="48"/>
        <v>0</v>
      </c>
      <c r="J157" s="213">
        <f t="shared" si="41"/>
        <v>2500</v>
      </c>
      <c r="K157" s="51">
        <f t="shared" si="49"/>
        <v>2500</v>
      </c>
      <c r="L157" s="52">
        <f t="shared" si="49"/>
        <v>0</v>
      </c>
      <c r="M157" s="52">
        <f t="shared" si="49"/>
        <v>0</v>
      </c>
      <c r="N157" s="52">
        <f t="shared" si="49"/>
        <v>0</v>
      </c>
      <c r="O157" s="51">
        <f t="shared" si="49"/>
        <v>0</v>
      </c>
      <c r="P157" s="187">
        <f t="shared" si="42"/>
        <v>2500</v>
      </c>
    </row>
    <row r="158" spans="1:16" s="30" customFormat="1" ht="15.75">
      <c r="A158" s="72" t="s">
        <v>120</v>
      </c>
      <c r="B158" s="47" t="s">
        <v>99</v>
      </c>
      <c r="C158" s="47" t="s">
        <v>77</v>
      </c>
      <c r="D158" s="47" t="s">
        <v>72</v>
      </c>
      <c r="E158" s="47" t="s">
        <v>26</v>
      </c>
      <c r="F158" s="47" t="s">
        <v>137</v>
      </c>
      <c r="G158" s="47" t="s">
        <v>105</v>
      </c>
      <c r="H158" s="53">
        <v>2500</v>
      </c>
      <c r="I158" s="53">
        <v>0</v>
      </c>
      <c r="J158" s="214">
        <f t="shared" si="41"/>
        <v>2500</v>
      </c>
      <c r="K158" s="53">
        <v>2500</v>
      </c>
      <c r="L158" s="54">
        <v>0</v>
      </c>
      <c r="M158" s="54">
        <v>0</v>
      </c>
      <c r="N158" s="54">
        <v>0</v>
      </c>
      <c r="O158" s="53">
        <v>0</v>
      </c>
      <c r="P158" s="191">
        <f t="shared" si="42"/>
        <v>2500</v>
      </c>
    </row>
    <row r="159" spans="1:16" s="39" customFormat="1" ht="15">
      <c r="A159" s="73" t="s">
        <v>67</v>
      </c>
      <c r="B159" s="48" t="s">
        <v>99</v>
      </c>
      <c r="C159" s="48" t="s">
        <v>84</v>
      </c>
      <c r="D159" s="46"/>
      <c r="E159" s="46"/>
      <c r="F159" s="46"/>
      <c r="G159" s="46"/>
      <c r="H159" s="50">
        <f>H160</f>
        <v>12474.199999999999</v>
      </c>
      <c r="I159" s="50">
        <f>I160</f>
        <v>0</v>
      </c>
      <c r="J159" s="212">
        <f t="shared" si="41"/>
        <v>12474.199999999999</v>
      </c>
      <c r="K159" s="50">
        <f aca="true" t="shared" si="50" ref="K159:O160">K160</f>
        <v>12474.199999999999</v>
      </c>
      <c r="L159" s="50">
        <f t="shared" si="50"/>
        <v>0</v>
      </c>
      <c r="M159" s="50">
        <f t="shared" si="50"/>
        <v>0</v>
      </c>
      <c r="N159" s="50">
        <f t="shared" si="50"/>
        <v>0</v>
      </c>
      <c r="O159" s="50">
        <f t="shared" si="50"/>
        <v>0</v>
      </c>
      <c r="P159" s="105">
        <f t="shared" si="42"/>
        <v>12474.199999999999</v>
      </c>
    </row>
    <row r="160" spans="1:16" s="30" customFormat="1" ht="15">
      <c r="A160" s="73" t="s">
        <v>125</v>
      </c>
      <c r="B160" s="48" t="s">
        <v>99</v>
      </c>
      <c r="C160" s="48" t="s">
        <v>84</v>
      </c>
      <c r="D160" s="48" t="s">
        <v>73</v>
      </c>
      <c r="E160" s="48"/>
      <c r="F160" s="48"/>
      <c r="G160" s="48"/>
      <c r="H160" s="50">
        <f>H161</f>
        <v>12474.199999999999</v>
      </c>
      <c r="I160" s="50">
        <f>I161</f>
        <v>0</v>
      </c>
      <c r="J160" s="212">
        <f t="shared" si="41"/>
        <v>12474.199999999999</v>
      </c>
      <c r="K160" s="50">
        <f t="shared" si="50"/>
        <v>12474.199999999999</v>
      </c>
      <c r="L160" s="50">
        <f t="shared" si="50"/>
        <v>0</v>
      </c>
      <c r="M160" s="50">
        <f t="shared" si="50"/>
        <v>0</v>
      </c>
      <c r="N160" s="50">
        <f t="shared" si="50"/>
        <v>0</v>
      </c>
      <c r="O160" s="50">
        <f t="shared" si="50"/>
        <v>0</v>
      </c>
      <c r="P160" s="105">
        <f t="shared" si="42"/>
        <v>12474.199999999999</v>
      </c>
    </row>
    <row r="161" spans="1:16" s="30" customFormat="1" ht="15">
      <c r="A161" s="70" t="s">
        <v>40</v>
      </c>
      <c r="B161" s="46" t="s">
        <v>99</v>
      </c>
      <c r="C161" s="46" t="s">
        <v>84</v>
      </c>
      <c r="D161" s="46" t="s">
        <v>73</v>
      </c>
      <c r="E161" s="46" t="s">
        <v>23</v>
      </c>
      <c r="F161" s="46"/>
      <c r="G161" s="46"/>
      <c r="H161" s="51">
        <f>H162+H169+H173</f>
        <v>12474.199999999999</v>
      </c>
      <c r="I161" s="51">
        <f>I162+I169+I173</f>
        <v>0</v>
      </c>
      <c r="J161" s="213">
        <f t="shared" si="41"/>
        <v>12474.199999999999</v>
      </c>
      <c r="K161" s="51">
        <f>K162+K169+K173</f>
        <v>12474.199999999999</v>
      </c>
      <c r="L161" s="51">
        <f>L162+L169+L173</f>
        <v>0</v>
      </c>
      <c r="M161" s="51">
        <f>M162+M169+M173</f>
        <v>0</v>
      </c>
      <c r="N161" s="51">
        <f>N162+N169+N173</f>
        <v>0</v>
      </c>
      <c r="O161" s="51">
        <f>O162+O169+O173</f>
        <v>0</v>
      </c>
      <c r="P161" s="187">
        <f t="shared" si="42"/>
        <v>12474.199999999999</v>
      </c>
    </row>
    <row r="162" spans="1:16" s="30" customFormat="1" ht="120">
      <c r="A162" s="107" t="s">
        <v>425</v>
      </c>
      <c r="B162" s="46" t="s">
        <v>99</v>
      </c>
      <c r="C162" s="46" t="s">
        <v>84</v>
      </c>
      <c r="D162" s="46" t="s">
        <v>73</v>
      </c>
      <c r="E162" s="46" t="s">
        <v>19</v>
      </c>
      <c r="F162" s="46"/>
      <c r="G162" s="46"/>
      <c r="H162" s="51">
        <f>H166+H163</f>
        <v>12263</v>
      </c>
      <c r="I162" s="51">
        <f>I166+I163</f>
        <v>0</v>
      </c>
      <c r="J162" s="213">
        <f t="shared" si="41"/>
        <v>12263</v>
      </c>
      <c r="K162" s="51">
        <f>K166+K163</f>
        <v>12263</v>
      </c>
      <c r="L162" s="51">
        <f>L166</f>
        <v>0</v>
      </c>
      <c r="M162" s="51">
        <f>M166</f>
        <v>0</v>
      </c>
      <c r="N162" s="51">
        <f>N166</f>
        <v>0</v>
      </c>
      <c r="O162" s="51">
        <f>O166+O163</f>
        <v>0</v>
      </c>
      <c r="P162" s="187">
        <f t="shared" si="42"/>
        <v>12263</v>
      </c>
    </row>
    <row r="163" spans="1:16" s="30" customFormat="1" ht="30">
      <c r="A163" s="161" t="s">
        <v>151</v>
      </c>
      <c r="B163" s="46" t="s">
        <v>99</v>
      </c>
      <c r="C163" s="46" t="s">
        <v>84</v>
      </c>
      <c r="D163" s="46" t="s">
        <v>73</v>
      </c>
      <c r="E163" s="46" t="s">
        <v>19</v>
      </c>
      <c r="F163" s="46" t="s">
        <v>150</v>
      </c>
      <c r="G163" s="46"/>
      <c r="H163" s="51">
        <f aca="true" t="shared" si="51" ref="H163:K164">H164</f>
        <v>12263</v>
      </c>
      <c r="I163" s="51">
        <f t="shared" si="51"/>
        <v>0</v>
      </c>
      <c r="J163" s="213">
        <f t="shared" si="51"/>
        <v>12263</v>
      </c>
      <c r="K163" s="51">
        <f t="shared" si="51"/>
        <v>12263</v>
      </c>
      <c r="L163" s="51"/>
      <c r="M163" s="51"/>
      <c r="N163" s="51"/>
      <c r="O163" s="51">
        <f>O164</f>
        <v>0</v>
      </c>
      <c r="P163" s="187">
        <f>P164</f>
        <v>12263</v>
      </c>
    </row>
    <row r="164" spans="1:16" s="30" customFormat="1" ht="30">
      <c r="A164" s="161" t="s">
        <v>223</v>
      </c>
      <c r="B164" s="46" t="s">
        <v>99</v>
      </c>
      <c r="C164" s="46" t="s">
        <v>84</v>
      </c>
      <c r="D164" s="46" t="s">
        <v>73</v>
      </c>
      <c r="E164" s="46" t="s">
        <v>19</v>
      </c>
      <c r="F164" s="46" t="s">
        <v>154</v>
      </c>
      <c r="G164" s="46"/>
      <c r="H164" s="51">
        <f t="shared" si="51"/>
        <v>12263</v>
      </c>
      <c r="I164" s="51">
        <f t="shared" si="51"/>
        <v>0</v>
      </c>
      <c r="J164" s="213">
        <f t="shared" si="51"/>
        <v>12263</v>
      </c>
      <c r="K164" s="51">
        <f t="shared" si="51"/>
        <v>12263</v>
      </c>
      <c r="L164" s="51"/>
      <c r="M164" s="51"/>
      <c r="N164" s="51"/>
      <c r="O164" s="51">
        <f>O165</f>
        <v>0</v>
      </c>
      <c r="P164" s="187">
        <f>P165</f>
        <v>12263</v>
      </c>
    </row>
    <row r="165" spans="1:16" s="30" customFormat="1" ht="15.75">
      <c r="A165" s="72" t="s">
        <v>121</v>
      </c>
      <c r="B165" s="47" t="s">
        <v>99</v>
      </c>
      <c r="C165" s="47" t="s">
        <v>84</v>
      </c>
      <c r="D165" s="47" t="s">
        <v>73</v>
      </c>
      <c r="E165" s="47" t="s">
        <v>19</v>
      </c>
      <c r="F165" s="47" t="s">
        <v>154</v>
      </c>
      <c r="G165" s="47" t="s">
        <v>106</v>
      </c>
      <c r="H165" s="53">
        <v>12263</v>
      </c>
      <c r="I165" s="53">
        <v>0</v>
      </c>
      <c r="J165" s="214">
        <f>H165+I165</f>
        <v>12263</v>
      </c>
      <c r="K165" s="53">
        <v>12263</v>
      </c>
      <c r="L165" s="53"/>
      <c r="M165" s="53"/>
      <c r="N165" s="53"/>
      <c r="O165" s="53">
        <v>0</v>
      </c>
      <c r="P165" s="191">
        <f>K165+O165</f>
        <v>12263</v>
      </c>
    </row>
    <row r="166" spans="1:16" s="30" customFormat="1" ht="45">
      <c r="A166" s="70" t="s">
        <v>141</v>
      </c>
      <c r="B166" s="46" t="s">
        <v>99</v>
      </c>
      <c r="C166" s="46" t="s">
        <v>84</v>
      </c>
      <c r="D166" s="46" t="s">
        <v>73</v>
      </c>
      <c r="E166" s="46" t="s">
        <v>19</v>
      </c>
      <c r="F166" s="46" t="s">
        <v>140</v>
      </c>
      <c r="G166" s="46"/>
      <c r="H166" s="51">
        <f>H167</f>
        <v>0</v>
      </c>
      <c r="I166" s="51">
        <f>I167</f>
        <v>0</v>
      </c>
      <c r="J166" s="213">
        <f t="shared" si="41"/>
        <v>0</v>
      </c>
      <c r="K166" s="51">
        <f aca="true" t="shared" si="52" ref="K166:O167">K167</f>
        <v>0</v>
      </c>
      <c r="L166" s="51">
        <f t="shared" si="52"/>
        <v>0</v>
      </c>
      <c r="M166" s="51">
        <f t="shared" si="52"/>
        <v>0</v>
      </c>
      <c r="N166" s="51">
        <f t="shared" si="52"/>
        <v>0</v>
      </c>
      <c r="O166" s="51">
        <f t="shared" si="52"/>
        <v>0</v>
      </c>
      <c r="P166" s="187">
        <f t="shared" si="42"/>
        <v>0</v>
      </c>
    </row>
    <row r="167" spans="1:16" s="30" customFormat="1" ht="15">
      <c r="A167" s="70" t="s">
        <v>143</v>
      </c>
      <c r="B167" s="46" t="s">
        <v>99</v>
      </c>
      <c r="C167" s="46" t="s">
        <v>84</v>
      </c>
      <c r="D167" s="46" t="s">
        <v>73</v>
      </c>
      <c r="E167" s="46" t="s">
        <v>19</v>
      </c>
      <c r="F167" s="46" t="s">
        <v>142</v>
      </c>
      <c r="G167" s="46"/>
      <c r="H167" s="51">
        <f>H168</f>
        <v>0</v>
      </c>
      <c r="I167" s="51">
        <f>I168</f>
        <v>0</v>
      </c>
      <c r="J167" s="213">
        <f t="shared" si="41"/>
        <v>0</v>
      </c>
      <c r="K167" s="51">
        <f t="shared" si="52"/>
        <v>0</v>
      </c>
      <c r="L167" s="51">
        <f t="shared" si="52"/>
        <v>0</v>
      </c>
      <c r="M167" s="51">
        <f t="shared" si="52"/>
        <v>0</v>
      </c>
      <c r="N167" s="51">
        <f t="shared" si="52"/>
        <v>0</v>
      </c>
      <c r="O167" s="51">
        <f t="shared" si="52"/>
        <v>0</v>
      </c>
      <c r="P167" s="187">
        <f t="shared" si="42"/>
        <v>0</v>
      </c>
    </row>
    <row r="168" spans="1:16" s="30" customFormat="1" ht="15.75">
      <c r="A168" s="72" t="s">
        <v>121</v>
      </c>
      <c r="B168" s="47" t="s">
        <v>99</v>
      </c>
      <c r="C168" s="47" t="s">
        <v>84</v>
      </c>
      <c r="D168" s="47" t="s">
        <v>73</v>
      </c>
      <c r="E168" s="47" t="s">
        <v>19</v>
      </c>
      <c r="F168" s="58" t="s">
        <v>142</v>
      </c>
      <c r="G168" s="58" t="s">
        <v>106</v>
      </c>
      <c r="H168" s="59">
        <v>0</v>
      </c>
      <c r="I168" s="59">
        <v>0</v>
      </c>
      <c r="J168" s="213">
        <f t="shared" si="41"/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187">
        <f t="shared" si="42"/>
        <v>0</v>
      </c>
    </row>
    <row r="169" spans="1:16" s="30" customFormat="1" ht="105">
      <c r="A169" s="71" t="s">
        <v>39</v>
      </c>
      <c r="B169" s="46" t="s">
        <v>99</v>
      </c>
      <c r="C169" s="46" t="s">
        <v>84</v>
      </c>
      <c r="D169" s="46" t="s">
        <v>73</v>
      </c>
      <c r="E169" s="46" t="s">
        <v>20</v>
      </c>
      <c r="F169" s="46"/>
      <c r="G169" s="46"/>
      <c r="H169" s="51">
        <f aca="true" t="shared" si="53" ref="H169:I171">H170</f>
        <v>186.9</v>
      </c>
      <c r="I169" s="51">
        <f t="shared" si="53"/>
        <v>0</v>
      </c>
      <c r="J169" s="213">
        <f t="shared" si="41"/>
        <v>186.9</v>
      </c>
      <c r="K169" s="51">
        <f aca="true" t="shared" si="54" ref="K169:O171">K170</f>
        <v>186.9</v>
      </c>
      <c r="L169" s="51">
        <f t="shared" si="54"/>
        <v>0</v>
      </c>
      <c r="M169" s="51">
        <f t="shared" si="54"/>
        <v>0</v>
      </c>
      <c r="N169" s="51">
        <f t="shared" si="54"/>
        <v>0</v>
      </c>
      <c r="O169" s="51">
        <f t="shared" si="54"/>
        <v>0</v>
      </c>
      <c r="P169" s="187">
        <f t="shared" si="42"/>
        <v>186.9</v>
      </c>
    </row>
    <row r="170" spans="1:16" s="30" customFormat="1" ht="30">
      <c r="A170" s="70" t="s">
        <v>151</v>
      </c>
      <c r="B170" s="46" t="s">
        <v>99</v>
      </c>
      <c r="C170" s="46" t="s">
        <v>84</v>
      </c>
      <c r="D170" s="46" t="s">
        <v>73</v>
      </c>
      <c r="E170" s="46" t="s">
        <v>20</v>
      </c>
      <c r="F170" s="46" t="s">
        <v>150</v>
      </c>
      <c r="G170" s="46"/>
      <c r="H170" s="51">
        <f t="shared" si="53"/>
        <v>186.9</v>
      </c>
      <c r="I170" s="51">
        <f t="shared" si="53"/>
        <v>0</v>
      </c>
      <c r="J170" s="213">
        <f t="shared" si="41"/>
        <v>186.9</v>
      </c>
      <c r="K170" s="51">
        <f t="shared" si="54"/>
        <v>186.9</v>
      </c>
      <c r="L170" s="51">
        <f t="shared" si="54"/>
        <v>0</v>
      </c>
      <c r="M170" s="51">
        <f t="shared" si="54"/>
        <v>0</v>
      </c>
      <c r="N170" s="51">
        <f t="shared" si="54"/>
        <v>0</v>
      </c>
      <c r="O170" s="51">
        <f t="shared" si="54"/>
        <v>0</v>
      </c>
      <c r="P170" s="187">
        <f t="shared" si="42"/>
        <v>186.9</v>
      </c>
    </row>
    <row r="171" spans="1:16" s="30" customFormat="1" ht="30">
      <c r="A171" s="70" t="s">
        <v>153</v>
      </c>
      <c r="B171" s="46" t="s">
        <v>99</v>
      </c>
      <c r="C171" s="46" t="s">
        <v>84</v>
      </c>
      <c r="D171" s="46" t="s">
        <v>73</v>
      </c>
      <c r="E171" s="46" t="s">
        <v>20</v>
      </c>
      <c r="F171" s="46" t="s">
        <v>152</v>
      </c>
      <c r="G171" s="46"/>
      <c r="H171" s="51">
        <f t="shared" si="53"/>
        <v>186.9</v>
      </c>
      <c r="I171" s="51">
        <f t="shared" si="53"/>
        <v>0</v>
      </c>
      <c r="J171" s="213">
        <f t="shared" si="41"/>
        <v>186.9</v>
      </c>
      <c r="K171" s="51">
        <f t="shared" si="54"/>
        <v>186.9</v>
      </c>
      <c r="L171" s="51">
        <f t="shared" si="54"/>
        <v>0</v>
      </c>
      <c r="M171" s="51">
        <f t="shared" si="54"/>
        <v>0</v>
      </c>
      <c r="N171" s="51">
        <f t="shared" si="54"/>
        <v>0</v>
      </c>
      <c r="O171" s="51">
        <f t="shared" si="54"/>
        <v>0</v>
      </c>
      <c r="P171" s="187">
        <f t="shared" si="42"/>
        <v>186.9</v>
      </c>
    </row>
    <row r="172" spans="1:16" s="30" customFormat="1" ht="15.75">
      <c r="A172" s="72" t="s">
        <v>121</v>
      </c>
      <c r="B172" s="47" t="s">
        <v>99</v>
      </c>
      <c r="C172" s="47" t="s">
        <v>84</v>
      </c>
      <c r="D172" s="47" t="s">
        <v>73</v>
      </c>
      <c r="E172" s="47" t="s">
        <v>20</v>
      </c>
      <c r="F172" s="47" t="s">
        <v>152</v>
      </c>
      <c r="G172" s="47" t="s">
        <v>106</v>
      </c>
      <c r="H172" s="53">
        <v>186.9</v>
      </c>
      <c r="I172" s="53">
        <v>0</v>
      </c>
      <c r="J172" s="214">
        <f t="shared" si="41"/>
        <v>186.9</v>
      </c>
      <c r="K172" s="53">
        <v>186.9</v>
      </c>
      <c r="L172" s="53">
        <v>0</v>
      </c>
      <c r="M172" s="53">
        <v>0</v>
      </c>
      <c r="N172" s="53">
        <v>0</v>
      </c>
      <c r="O172" s="53">
        <v>0</v>
      </c>
      <c r="P172" s="191">
        <f t="shared" si="42"/>
        <v>186.9</v>
      </c>
    </row>
    <row r="173" spans="1:16" s="30" customFormat="1" ht="75">
      <c r="A173" s="71" t="s">
        <v>21</v>
      </c>
      <c r="B173" s="46" t="s">
        <v>99</v>
      </c>
      <c r="C173" s="46" t="s">
        <v>84</v>
      </c>
      <c r="D173" s="46" t="s">
        <v>73</v>
      </c>
      <c r="E173" s="46" t="s">
        <v>22</v>
      </c>
      <c r="F173" s="48"/>
      <c r="G173" s="48"/>
      <c r="H173" s="51">
        <f aca="true" t="shared" si="55" ref="H173:I175">H174</f>
        <v>24.3</v>
      </c>
      <c r="I173" s="51">
        <f t="shared" si="55"/>
        <v>0</v>
      </c>
      <c r="J173" s="213">
        <f t="shared" si="41"/>
        <v>24.3</v>
      </c>
      <c r="K173" s="51">
        <f aca="true" t="shared" si="56" ref="K173:O175">K174</f>
        <v>24.3</v>
      </c>
      <c r="L173" s="51">
        <f t="shared" si="56"/>
        <v>0</v>
      </c>
      <c r="M173" s="51">
        <f t="shared" si="56"/>
        <v>0</v>
      </c>
      <c r="N173" s="51">
        <f t="shared" si="56"/>
        <v>0</v>
      </c>
      <c r="O173" s="51">
        <f t="shared" si="56"/>
        <v>0</v>
      </c>
      <c r="P173" s="187">
        <f t="shared" si="42"/>
        <v>24.3</v>
      </c>
    </row>
    <row r="174" spans="1:16" s="30" customFormat="1" ht="30">
      <c r="A174" s="70" t="s">
        <v>151</v>
      </c>
      <c r="B174" s="46" t="s">
        <v>99</v>
      </c>
      <c r="C174" s="46" t="s">
        <v>84</v>
      </c>
      <c r="D174" s="46" t="s">
        <v>73</v>
      </c>
      <c r="E174" s="46" t="s">
        <v>22</v>
      </c>
      <c r="F174" s="46" t="s">
        <v>150</v>
      </c>
      <c r="G174" s="48"/>
      <c r="H174" s="51">
        <f t="shared" si="55"/>
        <v>24.3</v>
      </c>
      <c r="I174" s="51">
        <f t="shared" si="55"/>
        <v>0</v>
      </c>
      <c r="J174" s="213">
        <f t="shared" si="41"/>
        <v>24.3</v>
      </c>
      <c r="K174" s="51">
        <f t="shared" si="56"/>
        <v>24.3</v>
      </c>
      <c r="L174" s="51">
        <f t="shared" si="56"/>
        <v>0</v>
      </c>
      <c r="M174" s="51">
        <f t="shared" si="56"/>
        <v>0</v>
      </c>
      <c r="N174" s="51">
        <f t="shared" si="56"/>
        <v>0</v>
      </c>
      <c r="O174" s="51">
        <f t="shared" si="56"/>
        <v>0</v>
      </c>
      <c r="P174" s="187">
        <f t="shared" si="42"/>
        <v>24.3</v>
      </c>
    </row>
    <row r="175" spans="1:16" s="30" customFormat="1" ht="30">
      <c r="A175" s="70" t="s">
        <v>153</v>
      </c>
      <c r="B175" s="46" t="s">
        <v>99</v>
      </c>
      <c r="C175" s="46" t="s">
        <v>84</v>
      </c>
      <c r="D175" s="46" t="s">
        <v>73</v>
      </c>
      <c r="E175" s="46" t="s">
        <v>22</v>
      </c>
      <c r="F175" s="46" t="s">
        <v>152</v>
      </c>
      <c r="G175" s="48"/>
      <c r="H175" s="51">
        <f t="shared" si="55"/>
        <v>24.3</v>
      </c>
      <c r="I175" s="51">
        <f t="shared" si="55"/>
        <v>0</v>
      </c>
      <c r="J175" s="213">
        <f t="shared" si="41"/>
        <v>24.3</v>
      </c>
      <c r="K175" s="51">
        <f t="shared" si="56"/>
        <v>24.3</v>
      </c>
      <c r="L175" s="51">
        <f t="shared" si="56"/>
        <v>0</v>
      </c>
      <c r="M175" s="51">
        <f t="shared" si="56"/>
        <v>0</v>
      </c>
      <c r="N175" s="51">
        <f t="shared" si="56"/>
        <v>0</v>
      </c>
      <c r="O175" s="51">
        <f t="shared" si="56"/>
        <v>0</v>
      </c>
      <c r="P175" s="187">
        <f t="shared" si="42"/>
        <v>24.3</v>
      </c>
    </row>
    <row r="176" spans="1:16" s="30" customFormat="1" ht="15.75">
      <c r="A176" s="72" t="s">
        <v>120</v>
      </c>
      <c r="B176" s="47" t="s">
        <v>99</v>
      </c>
      <c r="C176" s="47" t="s">
        <v>84</v>
      </c>
      <c r="D176" s="47" t="s">
        <v>73</v>
      </c>
      <c r="E176" s="47" t="s">
        <v>22</v>
      </c>
      <c r="F176" s="47" t="s">
        <v>152</v>
      </c>
      <c r="G176" s="47" t="s">
        <v>105</v>
      </c>
      <c r="H176" s="53">
        <v>24.3</v>
      </c>
      <c r="I176" s="53">
        <v>0</v>
      </c>
      <c r="J176" s="214">
        <f t="shared" si="41"/>
        <v>24.3</v>
      </c>
      <c r="K176" s="53">
        <v>24.3</v>
      </c>
      <c r="L176" s="53">
        <v>0</v>
      </c>
      <c r="M176" s="53">
        <v>0</v>
      </c>
      <c r="N176" s="53">
        <v>0</v>
      </c>
      <c r="O176" s="53">
        <v>0</v>
      </c>
      <c r="P176" s="191">
        <f t="shared" si="42"/>
        <v>24.3</v>
      </c>
    </row>
    <row r="177" spans="1:16" s="30" customFormat="1" ht="42.75">
      <c r="A177" s="73" t="s">
        <v>108</v>
      </c>
      <c r="B177" s="48" t="s">
        <v>100</v>
      </c>
      <c r="C177" s="48"/>
      <c r="D177" s="48"/>
      <c r="E177" s="48"/>
      <c r="F177" s="48"/>
      <c r="G177" s="48"/>
      <c r="H177" s="50">
        <f>H180+H200+H234+H207+H221</f>
        <v>96761.70000000001</v>
      </c>
      <c r="I177" s="50">
        <f>I180+I200+I234+I207+I221</f>
        <v>0</v>
      </c>
      <c r="J177" s="212">
        <f t="shared" si="41"/>
        <v>96761.70000000001</v>
      </c>
      <c r="K177" s="50">
        <f>K180+K200+K234+K207+K221</f>
        <v>14830.400000000001</v>
      </c>
      <c r="L177" s="50" t="e">
        <f>L180+L200+L234+L207</f>
        <v>#REF!</v>
      </c>
      <c r="M177" s="50" t="e">
        <f>M180+M200+M234+M207</f>
        <v>#REF!</v>
      </c>
      <c r="N177" s="50" t="e">
        <f>N180+N200+N234+N207</f>
        <v>#REF!</v>
      </c>
      <c r="O177" s="50">
        <f>O180+O200+O234+O207+O221</f>
        <v>0</v>
      </c>
      <c r="P177" s="105">
        <f t="shared" si="42"/>
        <v>14830.400000000001</v>
      </c>
    </row>
    <row r="178" spans="1:16" s="30" customFormat="1" ht="15">
      <c r="A178" s="73" t="s">
        <v>120</v>
      </c>
      <c r="B178" s="48" t="s">
        <v>100</v>
      </c>
      <c r="C178" s="48"/>
      <c r="D178" s="48"/>
      <c r="E178" s="48"/>
      <c r="F178" s="48"/>
      <c r="G178" s="48" t="s">
        <v>105</v>
      </c>
      <c r="H178" s="50">
        <f>H186+H189+H192+H196+H199+H206+H213+H233+H220</f>
        <v>13703.5</v>
      </c>
      <c r="I178" s="50">
        <f>I186+I189+I192+I196+I199+I206+I213+I233+I220</f>
        <v>0</v>
      </c>
      <c r="J178" s="212">
        <f t="shared" si="41"/>
        <v>13703.5</v>
      </c>
      <c r="K178" s="50">
        <f>K186+K189+K192+K196+K199+K206+K213+K233+K220</f>
        <v>9772.2</v>
      </c>
      <c r="L178" s="50" t="e">
        <f>L186+L189+L192+L196+L199+L206+L213+#REF!+#REF!</f>
        <v>#REF!</v>
      </c>
      <c r="M178" s="50" t="e">
        <f>M186+M189+M192+M196+M199+M206+M213+#REF!+#REF!</f>
        <v>#REF!</v>
      </c>
      <c r="N178" s="50" t="e">
        <f>N186+N189+N192+N196+N199+N206+N213+#REF!+#REF!</f>
        <v>#REF!</v>
      </c>
      <c r="O178" s="50">
        <f>O186+O189+O192+O196+O199+O206+O213+O233+O220</f>
        <v>0</v>
      </c>
      <c r="P178" s="105">
        <f t="shared" si="42"/>
        <v>9772.2</v>
      </c>
    </row>
    <row r="179" spans="1:16" s="30" customFormat="1" ht="15">
      <c r="A179" s="73" t="s">
        <v>121</v>
      </c>
      <c r="B179" s="48" t="s">
        <v>100</v>
      </c>
      <c r="C179" s="48"/>
      <c r="D179" s="48"/>
      <c r="E179" s="48"/>
      <c r="F179" s="48"/>
      <c r="G179" s="48" t="s">
        <v>106</v>
      </c>
      <c r="H179" s="50">
        <f>H240+H229</f>
        <v>83058.2</v>
      </c>
      <c r="I179" s="50">
        <f>I240+I229</f>
        <v>0</v>
      </c>
      <c r="J179" s="212">
        <f t="shared" si="41"/>
        <v>83058.2</v>
      </c>
      <c r="K179" s="50">
        <f>K240+K229</f>
        <v>5058.2</v>
      </c>
      <c r="L179" s="50" t="e">
        <f>#REF!+L240</f>
        <v>#REF!</v>
      </c>
      <c r="M179" s="50" t="e">
        <f>#REF!+M240</f>
        <v>#REF!</v>
      </c>
      <c r="N179" s="50" t="e">
        <f>#REF!+N240</f>
        <v>#REF!</v>
      </c>
      <c r="O179" s="50">
        <f>O240+O229</f>
        <v>0</v>
      </c>
      <c r="P179" s="105">
        <f t="shared" si="42"/>
        <v>5058.2</v>
      </c>
    </row>
    <row r="180" spans="1:16" s="30" customFormat="1" ht="15">
      <c r="A180" s="73" t="s">
        <v>126</v>
      </c>
      <c r="B180" s="48">
        <v>163</v>
      </c>
      <c r="C180" s="48" t="s">
        <v>70</v>
      </c>
      <c r="D180" s="48"/>
      <c r="E180" s="48"/>
      <c r="F180" s="46"/>
      <c r="G180" s="46"/>
      <c r="H180" s="50">
        <f>H181</f>
        <v>7106.200000000001</v>
      </c>
      <c r="I180" s="50">
        <f>I181</f>
        <v>0</v>
      </c>
      <c r="J180" s="212">
        <f t="shared" si="41"/>
        <v>7106.200000000001</v>
      </c>
      <c r="K180" s="50">
        <f aca="true" t="shared" si="57" ref="K180:O181">K181</f>
        <v>7106.200000000001</v>
      </c>
      <c r="L180" s="50">
        <f t="shared" si="57"/>
        <v>0</v>
      </c>
      <c r="M180" s="50">
        <f t="shared" si="57"/>
        <v>0</v>
      </c>
      <c r="N180" s="50">
        <f t="shared" si="57"/>
        <v>0</v>
      </c>
      <c r="O180" s="50">
        <f t="shared" si="57"/>
        <v>0</v>
      </c>
      <c r="P180" s="105">
        <f t="shared" si="42"/>
        <v>7106.200000000001</v>
      </c>
    </row>
    <row r="181" spans="1:16" s="30" customFormat="1" ht="15">
      <c r="A181" s="73" t="s">
        <v>56</v>
      </c>
      <c r="B181" s="48">
        <v>163</v>
      </c>
      <c r="C181" s="48" t="s">
        <v>70</v>
      </c>
      <c r="D181" s="48" t="s">
        <v>112</v>
      </c>
      <c r="E181" s="48"/>
      <c r="F181" s="48"/>
      <c r="G181" s="48"/>
      <c r="H181" s="50">
        <f>H182</f>
        <v>7106.200000000001</v>
      </c>
      <c r="I181" s="50">
        <f>I182</f>
        <v>0</v>
      </c>
      <c r="J181" s="212">
        <f t="shared" si="41"/>
        <v>7106.200000000001</v>
      </c>
      <c r="K181" s="50">
        <f t="shared" si="57"/>
        <v>7106.200000000001</v>
      </c>
      <c r="L181" s="50">
        <f t="shared" si="57"/>
        <v>0</v>
      </c>
      <c r="M181" s="50">
        <f t="shared" si="57"/>
        <v>0</v>
      </c>
      <c r="N181" s="50">
        <f t="shared" si="57"/>
        <v>0</v>
      </c>
      <c r="O181" s="50">
        <f t="shared" si="57"/>
        <v>0</v>
      </c>
      <c r="P181" s="105">
        <f t="shared" si="42"/>
        <v>7106.200000000001</v>
      </c>
    </row>
    <row r="182" spans="1:16" s="30" customFormat="1" ht="15">
      <c r="A182" s="70" t="s">
        <v>40</v>
      </c>
      <c r="B182" s="46" t="s">
        <v>100</v>
      </c>
      <c r="C182" s="46" t="s">
        <v>70</v>
      </c>
      <c r="D182" s="46" t="s">
        <v>112</v>
      </c>
      <c r="E182" s="46" t="s">
        <v>273</v>
      </c>
      <c r="F182" s="46"/>
      <c r="G182" s="46"/>
      <c r="H182" s="51">
        <f>H183+H193</f>
        <v>7106.200000000001</v>
      </c>
      <c r="I182" s="51">
        <f>I183+I193</f>
        <v>0</v>
      </c>
      <c r="J182" s="213">
        <f t="shared" si="41"/>
        <v>7106.200000000001</v>
      </c>
      <c r="K182" s="51">
        <f>K183+K193</f>
        <v>7106.200000000001</v>
      </c>
      <c r="L182" s="51">
        <f>L183+L193</f>
        <v>0</v>
      </c>
      <c r="M182" s="51">
        <f>M183+M193</f>
        <v>0</v>
      </c>
      <c r="N182" s="51">
        <f>N183+N193</f>
        <v>0</v>
      </c>
      <c r="O182" s="51">
        <f>O183+O193</f>
        <v>0</v>
      </c>
      <c r="P182" s="187">
        <f t="shared" si="42"/>
        <v>7106.200000000001</v>
      </c>
    </row>
    <row r="183" spans="1:16" s="30" customFormat="1" ht="30">
      <c r="A183" s="75" t="s">
        <v>131</v>
      </c>
      <c r="B183" s="46" t="s">
        <v>100</v>
      </c>
      <c r="C183" s="46" t="s">
        <v>70</v>
      </c>
      <c r="D183" s="46" t="s">
        <v>112</v>
      </c>
      <c r="E183" s="46" t="s">
        <v>274</v>
      </c>
      <c r="F183" s="46"/>
      <c r="G183" s="46"/>
      <c r="H183" s="51">
        <f>H185+H187+H190</f>
        <v>6380.1</v>
      </c>
      <c r="I183" s="51">
        <f>I185+I187+I190</f>
        <v>0</v>
      </c>
      <c r="J183" s="213">
        <f t="shared" si="41"/>
        <v>6380.1</v>
      </c>
      <c r="K183" s="51">
        <f>K185+K187+K190</f>
        <v>6380.1</v>
      </c>
      <c r="L183" s="51">
        <f>L185+L187+L190</f>
        <v>0</v>
      </c>
      <c r="M183" s="51">
        <f>M185+M187+M190</f>
        <v>0</v>
      </c>
      <c r="N183" s="51">
        <f>N185+N187+N190</f>
        <v>0</v>
      </c>
      <c r="O183" s="51">
        <f>O185+O187+O190</f>
        <v>0</v>
      </c>
      <c r="P183" s="187">
        <f t="shared" si="42"/>
        <v>6380.1</v>
      </c>
    </row>
    <row r="184" spans="1:16" s="30" customFormat="1" ht="90">
      <c r="A184" s="70" t="s">
        <v>257</v>
      </c>
      <c r="B184" s="46" t="s">
        <v>100</v>
      </c>
      <c r="C184" s="46" t="s">
        <v>70</v>
      </c>
      <c r="D184" s="46" t="s">
        <v>112</v>
      </c>
      <c r="E184" s="46" t="s">
        <v>274</v>
      </c>
      <c r="F184" s="46" t="s">
        <v>132</v>
      </c>
      <c r="G184" s="46"/>
      <c r="H184" s="51">
        <f>H185</f>
        <v>5853</v>
      </c>
      <c r="I184" s="51">
        <f>I185</f>
        <v>0</v>
      </c>
      <c r="J184" s="213">
        <f t="shared" si="41"/>
        <v>5853</v>
      </c>
      <c r="K184" s="51">
        <f aca="true" t="shared" si="58" ref="K184:O185">K185</f>
        <v>5853</v>
      </c>
      <c r="L184" s="52">
        <f t="shared" si="58"/>
        <v>0</v>
      </c>
      <c r="M184" s="52">
        <f t="shared" si="58"/>
        <v>0</v>
      </c>
      <c r="N184" s="52">
        <f t="shared" si="58"/>
        <v>0</v>
      </c>
      <c r="O184" s="51">
        <f t="shared" si="58"/>
        <v>0</v>
      </c>
      <c r="P184" s="187">
        <f t="shared" si="42"/>
        <v>5853</v>
      </c>
    </row>
    <row r="185" spans="1:16" s="30" customFormat="1" ht="30">
      <c r="A185" s="70" t="s">
        <v>136</v>
      </c>
      <c r="B185" s="46">
        <v>163</v>
      </c>
      <c r="C185" s="46" t="s">
        <v>70</v>
      </c>
      <c r="D185" s="46" t="s">
        <v>112</v>
      </c>
      <c r="E185" s="46" t="s">
        <v>274</v>
      </c>
      <c r="F185" s="46" t="s">
        <v>133</v>
      </c>
      <c r="G185" s="46"/>
      <c r="H185" s="51">
        <f>H186</f>
        <v>5853</v>
      </c>
      <c r="I185" s="51">
        <f>I186</f>
        <v>0</v>
      </c>
      <c r="J185" s="213">
        <f t="shared" si="41"/>
        <v>5853</v>
      </c>
      <c r="K185" s="51">
        <f t="shared" si="58"/>
        <v>5853</v>
      </c>
      <c r="L185" s="52">
        <f t="shared" si="58"/>
        <v>0</v>
      </c>
      <c r="M185" s="52">
        <f t="shared" si="58"/>
        <v>0</v>
      </c>
      <c r="N185" s="52">
        <f t="shared" si="58"/>
        <v>0</v>
      </c>
      <c r="O185" s="51">
        <f t="shared" si="58"/>
        <v>0</v>
      </c>
      <c r="P185" s="187">
        <f t="shared" si="42"/>
        <v>5853</v>
      </c>
    </row>
    <row r="186" spans="1:16" s="30" customFormat="1" ht="15.75">
      <c r="A186" s="72" t="s">
        <v>120</v>
      </c>
      <c r="B186" s="47">
        <v>163</v>
      </c>
      <c r="C186" s="47" t="s">
        <v>70</v>
      </c>
      <c r="D186" s="47" t="s">
        <v>112</v>
      </c>
      <c r="E186" s="47" t="s">
        <v>274</v>
      </c>
      <c r="F186" s="47" t="s">
        <v>133</v>
      </c>
      <c r="G186" s="47" t="s">
        <v>105</v>
      </c>
      <c r="H186" s="53">
        <v>5853</v>
      </c>
      <c r="I186" s="53">
        <v>0</v>
      </c>
      <c r="J186" s="214">
        <f t="shared" si="41"/>
        <v>5853</v>
      </c>
      <c r="K186" s="53">
        <v>5853</v>
      </c>
      <c r="L186" s="53">
        <v>0</v>
      </c>
      <c r="M186" s="53">
        <v>0</v>
      </c>
      <c r="N186" s="53">
        <v>0</v>
      </c>
      <c r="O186" s="53">
        <v>0</v>
      </c>
      <c r="P186" s="191">
        <f t="shared" si="42"/>
        <v>5853</v>
      </c>
    </row>
    <row r="187" spans="1:16" s="30" customFormat="1" ht="30">
      <c r="A187" s="70" t="s">
        <v>134</v>
      </c>
      <c r="B187" s="46">
        <v>163</v>
      </c>
      <c r="C187" s="46" t="s">
        <v>70</v>
      </c>
      <c r="D187" s="46" t="s">
        <v>112</v>
      </c>
      <c r="E187" s="46" t="s">
        <v>274</v>
      </c>
      <c r="F187" s="46" t="s">
        <v>135</v>
      </c>
      <c r="G187" s="46"/>
      <c r="H187" s="51">
        <f>H188</f>
        <v>523.1</v>
      </c>
      <c r="I187" s="51">
        <f>I188</f>
        <v>0</v>
      </c>
      <c r="J187" s="213">
        <f t="shared" si="41"/>
        <v>523.1</v>
      </c>
      <c r="K187" s="51">
        <f aca="true" t="shared" si="59" ref="K187:O188">K188</f>
        <v>523.1</v>
      </c>
      <c r="L187" s="52">
        <f t="shared" si="59"/>
        <v>0</v>
      </c>
      <c r="M187" s="52">
        <f t="shared" si="59"/>
        <v>0</v>
      </c>
      <c r="N187" s="52">
        <f t="shared" si="59"/>
        <v>0</v>
      </c>
      <c r="O187" s="51">
        <f t="shared" si="59"/>
        <v>0</v>
      </c>
      <c r="P187" s="187">
        <f t="shared" si="42"/>
        <v>523.1</v>
      </c>
    </row>
    <row r="188" spans="1:16" s="30" customFormat="1" ht="30">
      <c r="A188" s="71" t="s">
        <v>138</v>
      </c>
      <c r="B188" s="46">
        <v>163</v>
      </c>
      <c r="C188" s="46" t="s">
        <v>70</v>
      </c>
      <c r="D188" s="46" t="s">
        <v>112</v>
      </c>
      <c r="E188" s="46" t="s">
        <v>274</v>
      </c>
      <c r="F188" s="46" t="s">
        <v>137</v>
      </c>
      <c r="G188" s="46"/>
      <c r="H188" s="51">
        <f>H189</f>
        <v>523.1</v>
      </c>
      <c r="I188" s="51">
        <f>I189</f>
        <v>0</v>
      </c>
      <c r="J188" s="213">
        <f t="shared" si="41"/>
        <v>523.1</v>
      </c>
      <c r="K188" s="51">
        <f t="shared" si="59"/>
        <v>523.1</v>
      </c>
      <c r="L188" s="52">
        <f t="shared" si="59"/>
        <v>0</v>
      </c>
      <c r="M188" s="52">
        <f t="shared" si="59"/>
        <v>0</v>
      </c>
      <c r="N188" s="52">
        <f t="shared" si="59"/>
        <v>0</v>
      </c>
      <c r="O188" s="51">
        <f t="shared" si="59"/>
        <v>0</v>
      </c>
      <c r="P188" s="187">
        <f t="shared" si="42"/>
        <v>523.1</v>
      </c>
    </row>
    <row r="189" spans="1:16" s="30" customFormat="1" ht="15.75">
      <c r="A189" s="72" t="s">
        <v>120</v>
      </c>
      <c r="B189" s="47">
        <v>163</v>
      </c>
      <c r="C189" s="47" t="s">
        <v>70</v>
      </c>
      <c r="D189" s="47" t="s">
        <v>112</v>
      </c>
      <c r="E189" s="47" t="s">
        <v>274</v>
      </c>
      <c r="F189" s="47" t="s">
        <v>137</v>
      </c>
      <c r="G189" s="47" t="s">
        <v>105</v>
      </c>
      <c r="H189" s="53">
        <v>523.1</v>
      </c>
      <c r="I189" s="53">
        <v>0</v>
      </c>
      <c r="J189" s="214">
        <f t="shared" si="41"/>
        <v>523.1</v>
      </c>
      <c r="K189" s="53">
        <v>523.1</v>
      </c>
      <c r="L189" s="54">
        <v>0</v>
      </c>
      <c r="M189" s="54">
        <v>0</v>
      </c>
      <c r="N189" s="54">
        <v>0</v>
      </c>
      <c r="O189" s="53">
        <v>0</v>
      </c>
      <c r="P189" s="191">
        <f t="shared" si="42"/>
        <v>523.1</v>
      </c>
    </row>
    <row r="190" spans="1:16" s="30" customFormat="1" ht="15.75">
      <c r="A190" s="71" t="s">
        <v>147</v>
      </c>
      <c r="B190" s="46">
        <v>163</v>
      </c>
      <c r="C190" s="46" t="s">
        <v>70</v>
      </c>
      <c r="D190" s="46" t="s">
        <v>112</v>
      </c>
      <c r="E190" s="46" t="s">
        <v>274</v>
      </c>
      <c r="F190" s="46" t="s">
        <v>146</v>
      </c>
      <c r="G190" s="46"/>
      <c r="H190" s="51">
        <f>H191</f>
        <v>4</v>
      </c>
      <c r="I190" s="51">
        <f>I191</f>
        <v>0</v>
      </c>
      <c r="J190" s="213">
        <f t="shared" si="41"/>
        <v>4</v>
      </c>
      <c r="K190" s="51">
        <f aca="true" t="shared" si="60" ref="K190:O191">K191</f>
        <v>4</v>
      </c>
      <c r="L190" s="51">
        <f t="shared" si="60"/>
        <v>0</v>
      </c>
      <c r="M190" s="51">
        <f t="shared" si="60"/>
        <v>0</v>
      </c>
      <c r="N190" s="51">
        <f t="shared" si="60"/>
        <v>0</v>
      </c>
      <c r="O190" s="51">
        <f t="shared" si="60"/>
        <v>0</v>
      </c>
      <c r="P190" s="187">
        <f t="shared" si="42"/>
        <v>4</v>
      </c>
    </row>
    <row r="191" spans="1:16" s="30" customFormat="1" ht="15.75">
      <c r="A191" s="71" t="s">
        <v>149</v>
      </c>
      <c r="B191" s="46">
        <v>163</v>
      </c>
      <c r="C191" s="46" t="s">
        <v>70</v>
      </c>
      <c r="D191" s="46" t="s">
        <v>112</v>
      </c>
      <c r="E191" s="46" t="s">
        <v>274</v>
      </c>
      <c r="F191" s="46" t="s">
        <v>148</v>
      </c>
      <c r="G191" s="46"/>
      <c r="H191" s="51">
        <f>H192</f>
        <v>4</v>
      </c>
      <c r="I191" s="51">
        <f>I192</f>
        <v>0</v>
      </c>
      <c r="J191" s="213">
        <f t="shared" si="41"/>
        <v>4</v>
      </c>
      <c r="K191" s="51">
        <f t="shared" si="60"/>
        <v>4</v>
      </c>
      <c r="L191" s="51">
        <f t="shared" si="60"/>
        <v>0</v>
      </c>
      <c r="M191" s="51">
        <f t="shared" si="60"/>
        <v>0</v>
      </c>
      <c r="N191" s="51">
        <f t="shared" si="60"/>
        <v>0</v>
      </c>
      <c r="O191" s="51">
        <f t="shared" si="60"/>
        <v>0</v>
      </c>
      <c r="P191" s="187">
        <f t="shared" si="42"/>
        <v>4</v>
      </c>
    </row>
    <row r="192" spans="1:16" s="30" customFormat="1" ht="15.75">
      <c r="A192" s="72" t="s">
        <v>120</v>
      </c>
      <c r="B192" s="47">
        <v>163</v>
      </c>
      <c r="C192" s="47" t="s">
        <v>70</v>
      </c>
      <c r="D192" s="47" t="s">
        <v>112</v>
      </c>
      <c r="E192" s="47" t="s">
        <v>274</v>
      </c>
      <c r="F192" s="47" t="s">
        <v>148</v>
      </c>
      <c r="G192" s="47" t="s">
        <v>105</v>
      </c>
      <c r="H192" s="53">
        <v>4</v>
      </c>
      <c r="I192" s="53">
        <v>0</v>
      </c>
      <c r="J192" s="214">
        <f t="shared" si="41"/>
        <v>4</v>
      </c>
      <c r="K192" s="53">
        <v>4</v>
      </c>
      <c r="L192" s="53">
        <v>0</v>
      </c>
      <c r="M192" s="53">
        <v>0</v>
      </c>
      <c r="N192" s="53">
        <v>0</v>
      </c>
      <c r="O192" s="53">
        <v>0</v>
      </c>
      <c r="P192" s="191">
        <f t="shared" si="42"/>
        <v>4</v>
      </c>
    </row>
    <row r="193" spans="1:16" s="30" customFormat="1" ht="60">
      <c r="A193" s="71" t="s">
        <v>17</v>
      </c>
      <c r="B193" s="46">
        <v>163</v>
      </c>
      <c r="C193" s="46" t="s">
        <v>70</v>
      </c>
      <c r="D193" s="46" t="s">
        <v>112</v>
      </c>
      <c r="E193" s="46" t="s">
        <v>18</v>
      </c>
      <c r="F193" s="46"/>
      <c r="G193" s="46"/>
      <c r="H193" s="51">
        <f>H194+H197</f>
        <v>726.1</v>
      </c>
      <c r="I193" s="51">
        <f>I194+I197</f>
        <v>0</v>
      </c>
      <c r="J193" s="213">
        <f t="shared" si="41"/>
        <v>726.1</v>
      </c>
      <c r="K193" s="51">
        <f>K194+K197</f>
        <v>726.1</v>
      </c>
      <c r="L193" s="51">
        <f>L194+L197</f>
        <v>0</v>
      </c>
      <c r="M193" s="51">
        <f>M194+M197</f>
        <v>0</v>
      </c>
      <c r="N193" s="51">
        <f>N194+N197</f>
        <v>0</v>
      </c>
      <c r="O193" s="51">
        <f>O194+O197</f>
        <v>0</v>
      </c>
      <c r="P193" s="187">
        <f t="shared" si="42"/>
        <v>726.1</v>
      </c>
    </row>
    <row r="194" spans="1:16" s="30" customFormat="1" ht="30">
      <c r="A194" s="70" t="s">
        <v>134</v>
      </c>
      <c r="B194" s="46" t="s">
        <v>100</v>
      </c>
      <c r="C194" s="46" t="s">
        <v>70</v>
      </c>
      <c r="D194" s="46" t="s">
        <v>112</v>
      </c>
      <c r="E194" s="46" t="s">
        <v>18</v>
      </c>
      <c r="F194" s="46" t="s">
        <v>135</v>
      </c>
      <c r="G194" s="46"/>
      <c r="H194" s="51">
        <f>H195</f>
        <v>718.2</v>
      </c>
      <c r="I194" s="51">
        <f>I195</f>
        <v>0</v>
      </c>
      <c r="J194" s="213">
        <f t="shared" si="41"/>
        <v>718.2</v>
      </c>
      <c r="K194" s="51">
        <f aca="true" t="shared" si="61" ref="K194:O195">K195</f>
        <v>718.2</v>
      </c>
      <c r="L194" s="51">
        <f t="shared" si="61"/>
        <v>0</v>
      </c>
      <c r="M194" s="51">
        <f t="shared" si="61"/>
        <v>0</v>
      </c>
      <c r="N194" s="51">
        <f t="shared" si="61"/>
        <v>0</v>
      </c>
      <c r="O194" s="51">
        <f t="shared" si="61"/>
        <v>0</v>
      </c>
      <c r="P194" s="187">
        <f t="shared" si="42"/>
        <v>718.2</v>
      </c>
    </row>
    <row r="195" spans="1:16" s="30" customFormat="1" ht="30">
      <c r="A195" s="71" t="s">
        <v>138</v>
      </c>
      <c r="B195" s="46" t="s">
        <v>100</v>
      </c>
      <c r="C195" s="46" t="s">
        <v>70</v>
      </c>
      <c r="D195" s="46" t="s">
        <v>112</v>
      </c>
      <c r="E195" s="46" t="s">
        <v>18</v>
      </c>
      <c r="F195" s="46" t="s">
        <v>137</v>
      </c>
      <c r="G195" s="46"/>
      <c r="H195" s="51">
        <f>H196</f>
        <v>718.2</v>
      </c>
      <c r="I195" s="51">
        <f>I196</f>
        <v>0</v>
      </c>
      <c r="J195" s="213">
        <f t="shared" si="41"/>
        <v>718.2</v>
      </c>
      <c r="K195" s="51">
        <f t="shared" si="61"/>
        <v>718.2</v>
      </c>
      <c r="L195" s="51">
        <f t="shared" si="61"/>
        <v>0</v>
      </c>
      <c r="M195" s="51">
        <f t="shared" si="61"/>
        <v>0</v>
      </c>
      <c r="N195" s="51">
        <f t="shared" si="61"/>
        <v>0</v>
      </c>
      <c r="O195" s="51">
        <f t="shared" si="61"/>
        <v>0</v>
      </c>
      <c r="P195" s="187">
        <f t="shared" si="42"/>
        <v>718.2</v>
      </c>
    </row>
    <row r="196" spans="1:16" s="39" customFormat="1" ht="15">
      <c r="A196" s="74" t="s">
        <v>120</v>
      </c>
      <c r="B196" s="47" t="s">
        <v>100</v>
      </c>
      <c r="C196" s="47" t="s">
        <v>70</v>
      </c>
      <c r="D196" s="47" t="s">
        <v>112</v>
      </c>
      <c r="E196" s="47" t="s">
        <v>18</v>
      </c>
      <c r="F196" s="47" t="s">
        <v>137</v>
      </c>
      <c r="G196" s="47" t="s">
        <v>105</v>
      </c>
      <c r="H196" s="53">
        <v>718.2</v>
      </c>
      <c r="I196" s="53">
        <v>0</v>
      </c>
      <c r="J196" s="214">
        <f t="shared" si="41"/>
        <v>718.2</v>
      </c>
      <c r="K196" s="53">
        <v>718.2</v>
      </c>
      <c r="L196" s="53">
        <v>0</v>
      </c>
      <c r="M196" s="53">
        <v>0</v>
      </c>
      <c r="N196" s="53">
        <v>0</v>
      </c>
      <c r="O196" s="53">
        <v>0</v>
      </c>
      <c r="P196" s="191">
        <f t="shared" si="42"/>
        <v>718.2</v>
      </c>
    </row>
    <row r="197" spans="1:16" s="39" customFormat="1" ht="15.75">
      <c r="A197" s="71" t="s">
        <v>147</v>
      </c>
      <c r="B197" s="46">
        <v>163</v>
      </c>
      <c r="C197" s="46" t="s">
        <v>70</v>
      </c>
      <c r="D197" s="46" t="s">
        <v>112</v>
      </c>
      <c r="E197" s="46" t="s">
        <v>18</v>
      </c>
      <c r="F197" s="46" t="s">
        <v>146</v>
      </c>
      <c r="G197" s="46"/>
      <c r="H197" s="51">
        <f>H198</f>
        <v>7.9</v>
      </c>
      <c r="I197" s="51">
        <f>I198</f>
        <v>0</v>
      </c>
      <c r="J197" s="213">
        <f t="shared" si="41"/>
        <v>7.9</v>
      </c>
      <c r="K197" s="51">
        <f aca="true" t="shared" si="62" ref="K197:O198">K198</f>
        <v>7.9</v>
      </c>
      <c r="L197" s="51">
        <f t="shared" si="62"/>
        <v>0</v>
      </c>
      <c r="M197" s="51">
        <f t="shared" si="62"/>
        <v>0</v>
      </c>
      <c r="N197" s="51">
        <f t="shared" si="62"/>
        <v>0</v>
      </c>
      <c r="O197" s="51">
        <f t="shared" si="62"/>
        <v>0</v>
      </c>
      <c r="P197" s="187">
        <f t="shared" si="42"/>
        <v>7.9</v>
      </c>
    </row>
    <row r="198" spans="1:16" s="39" customFormat="1" ht="15.75">
      <c r="A198" s="71" t="s">
        <v>149</v>
      </c>
      <c r="B198" s="46">
        <v>163</v>
      </c>
      <c r="C198" s="46" t="s">
        <v>70</v>
      </c>
      <c r="D198" s="46" t="s">
        <v>112</v>
      </c>
      <c r="E198" s="46" t="s">
        <v>18</v>
      </c>
      <c r="F198" s="46" t="s">
        <v>148</v>
      </c>
      <c r="G198" s="46"/>
      <c r="H198" s="51">
        <f>H199</f>
        <v>7.9</v>
      </c>
      <c r="I198" s="51">
        <f>I199</f>
        <v>0</v>
      </c>
      <c r="J198" s="213">
        <f t="shared" si="41"/>
        <v>7.9</v>
      </c>
      <c r="K198" s="51">
        <f t="shared" si="62"/>
        <v>7.9</v>
      </c>
      <c r="L198" s="51">
        <f t="shared" si="62"/>
        <v>0</v>
      </c>
      <c r="M198" s="51">
        <f t="shared" si="62"/>
        <v>0</v>
      </c>
      <c r="N198" s="51">
        <f t="shared" si="62"/>
        <v>0</v>
      </c>
      <c r="O198" s="51">
        <f t="shared" si="62"/>
        <v>0</v>
      </c>
      <c r="P198" s="187">
        <f t="shared" si="42"/>
        <v>7.9</v>
      </c>
    </row>
    <row r="199" spans="1:16" s="39" customFormat="1" ht="15.75">
      <c r="A199" s="72" t="s">
        <v>120</v>
      </c>
      <c r="B199" s="47">
        <v>163</v>
      </c>
      <c r="C199" s="47" t="s">
        <v>70</v>
      </c>
      <c r="D199" s="47" t="s">
        <v>112</v>
      </c>
      <c r="E199" s="47" t="s">
        <v>18</v>
      </c>
      <c r="F199" s="47" t="s">
        <v>148</v>
      </c>
      <c r="G199" s="47" t="s">
        <v>105</v>
      </c>
      <c r="H199" s="53">
        <v>7.9</v>
      </c>
      <c r="I199" s="53">
        <v>0</v>
      </c>
      <c r="J199" s="214">
        <f t="shared" si="41"/>
        <v>7.9</v>
      </c>
      <c r="K199" s="53">
        <v>7.9</v>
      </c>
      <c r="L199" s="53">
        <v>0</v>
      </c>
      <c r="M199" s="53">
        <v>0</v>
      </c>
      <c r="N199" s="53">
        <v>0</v>
      </c>
      <c r="O199" s="53">
        <v>0</v>
      </c>
      <c r="P199" s="191">
        <f t="shared" si="42"/>
        <v>7.9</v>
      </c>
    </row>
    <row r="200" spans="1:16" s="39" customFormat="1" ht="15">
      <c r="A200" s="73" t="s">
        <v>57</v>
      </c>
      <c r="B200" s="48" t="s">
        <v>100</v>
      </c>
      <c r="C200" s="48" t="s">
        <v>73</v>
      </c>
      <c r="D200" s="48"/>
      <c r="E200" s="46"/>
      <c r="F200" s="46"/>
      <c r="G200" s="46"/>
      <c r="H200" s="50">
        <f>H201</f>
        <v>200</v>
      </c>
      <c r="I200" s="50">
        <f>I201</f>
        <v>0</v>
      </c>
      <c r="J200" s="212">
        <f aca="true" t="shared" si="63" ref="J200:J263">H200+I200</f>
        <v>200</v>
      </c>
      <c r="K200" s="50">
        <f>K201</f>
        <v>200</v>
      </c>
      <c r="L200" s="49">
        <f>L201</f>
        <v>0</v>
      </c>
      <c r="M200" s="49">
        <f>M201</f>
        <v>0</v>
      </c>
      <c r="N200" s="49">
        <f>N201</f>
        <v>0</v>
      </c>
      <c r="O200" s="50">
        <f>O201</f>
        <v>0</v>
      </c>
      <c r="P200" s="105">
        <f aca="true" t="shared" si="64" ref="P200:P263">K200+O200</f>
        <v>200</v>
      </c>
    </row>
    <row r="201" spans="1:43" s="28" customFormat="1" ht="28.5">
      <c r="A201" s="73" t="s">
        <v>89</v>
      </c>
      <c r="B201" s="48" t="s">
        <v>100</v>
      </c>
      <c r="C201" s="48" t="s">
        <v>73</v>
      </c>
      <c r="D201" s="48" t="s">
        <v>85</v>
      </c>
      <c r="E201" s="46"/>
      <c r="F201" s="46"/>
      <c r="G201" s="46"/>
      <c r="H201" s="50">
        <f aca="true" t="shared" si="65" ref="H201:O205">H202</f>
        <v>200</v>
      </c>
      <c r="I201" s="50">
        <f t="shared" si="65"/>
        <v>0</v>
      </c>
      <c r="J201" s="212">
        <f t="shared" si="63"/>
        <v>200</v>
      </c>
      <c r="K201" s="50">
        <f t="shared" si="65"/>
        <v>200</v>
      </c>
      <c r="L201" s="50">
        <f t="shared" si="65"/>
        <v>0</v>
      </c>
      <c r="M201" s="50">
        <f t="shared" si="65"/>
        <v>0</v>
      </c>
      <c r="N201" s="50">
        <f t="shared" si="65"/>
        <v>0</v>
      </c>
      <c r="O201" s="50">
        <f t="shared" si="65"/>
        <v>0</v>
      </c>
      <c r="P201" s="105">
        <f t="shared" si="64"/>
        <v>200</v>
      </c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:43" s="28" customFormat="1" ht="18">
      <c r="A202" s="70" t="s">
        <v>40</v>
      </c>
      <c r="B202" s="46" t="s">
        <v>100</v>
      </c>
      <c r="C202" s="46" t="s">
        <v>73</v>
      </c>
      <c r="D202" s="46" t="s">
        <v>85</v>
      </c>
      <c r="E202" s="46" t="s">
        <v>273</v>
      </c>
      <c r="F202" s="46"/>
      <c r="G202" s="46"/>
      <c r="H202" s="51">
        <f t="shared" si="65"/>
        <v>200</v>
      </c>
      <c r="I202" s="51">
        <f t="shared" si="65"/>
        <v>0</v>
      </c>
      <c r="J202" s="213">
        <f t="shared" si="63"/>
        <v>200</v>
      </c>
      <c r="K202" s="51">
        <f t="shared" si="65"/>
        <v>200</v>
      </c>
      <c r="L202" s="51">
        <f t="shared" si="65"/>
        <v>0</v>
      </c>
      <c r="M202" s="51">
        <f t="shared" si="65"/>
        <v>0</v>
      </c>
      <c r="N202" s="51">
        <f t="shared" si="65"/>
        <v>0</v>
      </c>
      <c r="O202" s="51">
        <f t="shared" si="65"/>
        <v>0</v>
      </c>
      <c r="P202" s="187">
        <f t="shared" si="64"/>
        <v>200</v>
      </c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:43" s="28" customFormat="1" ht="45">
      <c r="A203" s="70" t="s">
        <v>235</v>
      </c>
      <c r="B203" s="46" t="s">
        <v>100</v>
      </c>
      <c r="C203" s="46" t="s">
        <v>73</v>
      </c>
      <c r="D203" s="46" t="s">
        <v>85</v>
      </c>
      <c r="E203" s="46" t="s">
        <v>415</v>
      </c>
      <c r="F203" s="46"/>
      <c r="G203" s="46"/>
      <c r="H203" s="51">
        <f t="shared" si="65"/>
        <v>200</v>
      </c>
      <c r="I203" s="51">
        <f t="shared" si="65"/>
        <v>0</v>
      </c>
      <c r="J203" s="213">
        <f t="shared" si="63"/>
        <v>200</v>
      </c>
      <c r="K203" s="51">
        <f t="shared" si="65"/>
        <v>200</v>
      </c>
      <c r="L203" s="51">
        <f t="shared" si="65"/>
        <v>0</v>
      </c>
      <c r="M203" s="51">
        <f t="shared" si="65"/>
        <v>0</v>
      </c>
      <c r="N203" s="51">
        <f t="shared" si="65"/>
        <v>0</v>
      </c>
      <c r="O203" s="51">
        <f t="shared" si="65"/>
        <v>0</v>
      </c>
      <c r="P203" s="187">
        <f t="shared" si="64"/>
        <v>200</v>
      </c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:43" s="28" customFormat="1" ht="30">
      <c r="A204" s="70" t="s">
        <v>134</v>
      </c>
      <c r="B204" s="46" t="s">
        <v>100</v>
      </c>
      <c r="C204" s="46" t="s">
        <v>73</v>
      </c>
      <c r="D204" s="46" t="s">
        <v>85</v>
      </c>
      <c r="E204" s="46" t="s">
        <v>415</v>
      </c>
      <c r="F204" s="46" t="s">
        <v>135</v>
      </c>
      <c r="G204" s="46"/>
      <c r="H204" s="51">
        <f t="shared" si="65"/>
        <v>200</v>
      </c>
      <c r="I204" s="51">
        <f t="shared" si="65"/>
        <v>0</v>
      </c>
      <c r="J204" s="213">
        <f t="shared" si="63"/>
        <v>200</v>
      </c>
      <c r="K204" s="51">
        <f t="shared" si="65"/>
        <v>200</v>
      </c>
      <c r="L204" s="51">
        <f t="shared" si="65"/>
        <v>0</v>
      </c>
      <c r="M204" s="51">
        <f t="shared" si="65"/>
        <v>0</v>
      </c>
      <c r="N204" s="51">
        <f t="shared" si="65"/>
        <v>0</v>
      </c>
      <c r="O204" s="51">
        <f t="shared" si="65"/>
        <v>0</v>
      </c>
      <c r="P204" s="187">
        <f t="shared" si="64"/>
        <v>200</v>
      </c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:43" s="28" customFormat="1" ht="30">
      <c r="A205" s="71" t="s">
        <v>138</v>
      </c>
      <c r="B205" s="46" t="s">
        <v>100</v>
      </c>
      <c r="C205" s="46" t="s">
        <v>73</v>
      </c>
      <c r="D205" s="46" t="s">
        <v>85</v>
      </c>
      <c r="E205" s="46" t="s">
        <v>415</v>
      </c>
      <c r="F205" s="46" t="s">
        <v>137</v>
      </c>
      <c r="G205" s="46"/>
      <c r="H205" s="51">
        <f t="shared" si="65"/>
        <v>200</v>
      </c>
      <c r="I205" s="51">
        <f t="shared" si="65"/>
        <v>0</v>
      </c>
      <c r="J205" s="213">
        <f t="shared" si="63"/>
        <v>200</v>
      </c>
      <c r="K205" s="51">
        <f t="shared" si="65"/>
        <v>200</v>
      </c>
      <c r="L205" s="51">
        <f t="shared" si="65"/>
        <v>0</v>
      </c>
      <c r="M205" s="51">
        <f t="shared" si="65"/>
        <v>0</v>
      </c>
      <c r="N205" s="51">
        <f t="shared" si="65"/>
        <v>0</v>
      </c>
      <c r="O205" s="51">
        <f t="shared" si="65"/>
        <v>0</v>
      </c>
      <c r="P205" s="187">
        <f t="shared" si="64"/>
        <v>200</v>
      </c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:43" s="28" customFormat="1" ht="18">
      <c r="A206" s="72" t="s">
        <v>120</v>
      </c>
      <c r="B206" s="47" t="s">
        <v>100</v>
      </c>
      <c r="C206" s="47" t="s">
        <v>73</v>
      </c>
      <c r="D206" s="47" t="s">
        <v>85</v>
      </c>
      <c r="E206" s="47" t="s">
        <v>415</v>
      </c>
      <c r="F206" s="47" t="s">
        <v>137</v>
      </c>
      <c r="G206" s="47" t="s">
        <v>105</v>
      </c>
      <c r="H206" s="53">
        <v>200</v>
      </c>
      <c r="I206" s="53">
        <v>0</v>
      </c>
      <c r="J206" s="214">
        <f t="shared" si="63"/>
        <v>200</v>
      </c>
      <c r="K206" s="53">
        <v>200</v>
      </c>
      <c r="L206" s="53">
        <v>0</v>
      </c>
      <c r="M206" s="53">
        <v>0</v>
      </c>
      <c r="N206" s="53">
        <v>0</v>
      </c>
      <c r="O206" s="53">
        <v>0</v>
      </c>
      <c r="P206" s="191">
        <f t="shared" si="64"/>
        <v>200</v>
      </c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:43" s="28" customFormat="1" ht="18">
      <c r="A207" s="73" t="s">
        <v>58</v>
      </c>
      <c r="B207" s="48" t="s">
        <v>100</v>
      </c>
      <c r="C207" s="48" t="s">
        <v>75</v>
      </c>
      <c r="D207" s="46"/>
      <c r="E207" s="46"/>
      <c r="F207" s="46"/>
      <c r="G207" s="46"/>
      <c r="H207" s="50">
        <f>H208+H214</f>
        <v>2466</v>
      </c>
      <c r="I207" s="50">
        <f>I208+I214</f>
        <v>0</v>
      </c>
      <c r="J207" s="212">
        <f t="shared" si="63"/>
        <v>2466</v>
      </c>
      <c r="K207" s="50">
        <f>K208+K214</f>
        <v>2466</v>
      </c>
      <c r="L207" s="50" t="e">
        <f>L208+#REF!</f>
        <v>#REF!</v>
      </c>
      <c r="M207" s="50" t="e">
        <f>M208+#REF!</f>
        <v>#REF!</v>
      </c>
      <c r="N207" s="50" t="e">
        <f>N208+#REF!</f>
        <v>#REF!</v>
      </c>
      <c r="O207" s="50">
        <f>O208+O214</f>
        <v>0</v>
      </c>
      <c r="P207" s="105">
        <f t="shared" si="64"/>
        <v>2466</v>
      </c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:43" s="28" customFormat="1" ht="18">
      <c r="A208" s="73" t="s">
        <v>59</v>
      </c>
      <c r="B208" s="48" t="s">
        <v>100</v>
      </c>
      <c r="C208" s="48" t="s">
        <v>75</v>
      </c>
      <c r="D208" s="48" t="s">
        <v>70</v>
      </c>
      <c r="E208" s="46"/>
      <c r="F208" s="46"/>
      <c r="G208" s="46"/>
      <c r="H208" s="50">
        <f aca="true" t="shared" si="66" ref="H208:I212">H209</f>
        <v>2066</v>
      </c>
      <c r="I208" s="50">
        <f t="shared" si="66"/>
        <v>0</v>
      </c>
      <c r="J208" s="212">
        <f t="shared" si="63"/>
        <v>2066</v>
      </c>
      <c r="K208" s="50">
        <f>K209</f>
        <v>2066</v>
      </c>
      <c r="L208" s="50" t="e">
        <f>L209+#REF!</f>
        <v>#REF!</v>
      </c>
      <c r="M208" s="50" t="e">
        <f>M209+#REF!</f>
        <v>#REF!</v>
      </c>
      <c r="N208" s="50" t="e">
        <f>N209+#REF!</f>
        <v>#REF!</v>
      </c>
      <c r="O208" s="50">
        <f>O209</f>
        <v>0</v>
      </c>
      <c r="P208" s="105">
        <f t="shared" si="64"/>
        <v>2066</v>
      </c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:43" s="28" customFormat="1" ht="18">
      <c r="A209" s="70" t="s">
        <v>40</v>
      </c>
      <c r="B209" s="46" t="s">
        <v>100</v>
      </c>
      <c r="C209" s="46" t="s">
        <v>75</v>
      </c>
      <c r="D209" s="46" t="s">
        <v>70</v>
      </c>
      <c r="E209" s="46" t="s">
        <v>273</v>
      </c>
      <c r="F209" s="46"/>
      <c r="G209" s="46"/>
      <c r="H209" s="51">
        <f t="shared" si="66"/>
        <v>2066</v>
      </c>
      <c r="I209" s="51">
        <f t="shared" si="66"/>
        <v>0</v>
      </c>
      <c r="J209" s="213">
        <f t="shared" si="63"/>
        <v>2066</v>
      </c>
      <c r="K209" s="51">
        <f aca="true" t="shared" si="67" ref="K209:O212">K210</f>
        <v>2066</v>
      </c>
      <c r="L209" s="51">
        <f t="shared" si="67"/>
        <v>0</v>
      </c>
      <c r="M209" s="51">
        <f t="shared" si="67"/>
        <v>0</v>
      </c>
      <c r="N209" s="51">
        <f t="shared" si="67"/>
        <v>0</v>
      </c>
      <c r="O209" s="51">
        <f t="shared" si="67"/>
        <v>0</v>
      </c>
      <c r="P209" s="187">
        <f t="shared" si="64"/>
        <v>2066</v>
      </c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:43" s="28" customFormat="1" ht="45">
      <c r="A210" s="70" t="s">
        <v>449</v>
      </c>
      <c r="B210" s="46" t="s">
        <v>100</v>
      </c>
      <c r="C210" s="46" t="s">
        <v>75</v>
      </c>
      <c r="D210" s="46" t="s">
        <v>70</v>
      </c>
      <c r="E210" s="46" t="s">
        <v>414</v>
      </c>
      <c r="F210" s="46"/>
      <c r="G210" s="46"/>
      <c r="H210" s="51">
        <f t="shared" si="66"/>
        <v>2066</v>
      </c>
      <c r="I210" s="51">
        <f t="shared" si="66"/>
        <v>0</v>
      </c>
      <c r="J210" s="213">
        <f t="shared" si="63"/>
        <v>2066</v>
      </c>
      <c r="K210" s="51">
        <f t="shared" si="67"/>
        <v>2066</v>
      </c>
      <c r="L210" s="51">
        <f t="shared" si="67"/>
        <v>0</v>
      </c>
      <c r="M210" s="51">
        <f t="shared" si="67"/>
        <v>0</v>
      </c>
      <c r="N210" s="51">
        <f t="shared" si="67"/>
        <v>0</v>
      </c>
      <c r="O210" s="51">
        <f t="shared" si="67"/>
        <v>0</v>
      </c>
      <c r="P210" s="187">
        <f t="shared" si="64"/>
        <v>2066</v>
      </c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:43" s="28" customFormat="1" ht="30">
      <c r="A211" s="70" t="s">
        <v>134</v>
      </c>
      <c r="B211" s="46" t="s">
        <v>100</v>
      </c>
      <c r="C211" s="46" t="s">
        <v>75</v>
      </c>
      <c r="D211" s="46" t="s">
        <v>70</v>
      </c>
      <c r="E211" s="46" t="s">
        <v>414</v>
      </c>
      <c r="F211" s="46" t="s">
        <v>135</v>
      </c>
      <c r="G211" s="46"/>
      <c r="H211" s="51">
        <f t="shared" si="66"/>
        <v>2066</v>
      </c>
      <c r="I211" s="51">
        <f t="shared" si="66"/>
        <v>0</v>
      </c>
      <c r="J211" s="213">
        <f t="shared" si="63"/>
        <v>2066</v>
      </c>
      <c r="K211" s="51">
        <f t="shared" si="67"/>
        <v>2066</v>
      </c>
      <c r="L211" s="51">
        <f t="shared" si="67"/>
        <v>0</v>
      </c>
      <c r="M211" s="51">
        <f t="shared" si="67"/>
        <v>0</v>
      </c>
      <c r="N211" s="51">
        <f t="shared" si="67"/>
        <v>0</v>
      </c>
      <c r="O211" s="51">
        <f t="shared" si="67"/>
        <v>0</v>
      </c>
      <c r="P211" s="187">
        <f t="shared" si="64"/>
        <v>2066</v>
      </c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:43" s="28" customFormat="1" ht="30">
      <c r="A212" s="71" t="s">
        <v>138</v>
      </c>
      <c r="B212" s="46" t="s">
        <v>100</v>
      </c>
      <c r="C212" s="46" t="s">
        <v>75</v>
      </c>
      <c r="D212" s="46" t="s">
        <v>70</v>
      </c>
      <c r="E212" s="46" t="s">
        <v>414</v>
      </c>
      <c r="F212" s="46" t="s">
        <v>137</v>
      </c>
      <c r="G212" s="46"/>
      <c r="H212" s="51">
        <f t="shared" si="66"/>
        <v>2066</v>
      </c>
      <c r="I212" s="51">
        <f t="shared" si="66"/>
        <v>0</v>
      </c>
      <c r="J212" s="213">
        <f t="shared" si="63"/>
        <v>2066</v>
      </c>
      <c r="K212" s="51">
        <f t="shared" si="67"/>
        <v>2066</v>
      </c>
      <c r="L212" s="51">
        <f t="shared" si="67"/>
        <v>0</v>
      </c>
      <c r="M212" s="51">
        <f t="shared" si="67"/>
        <v>0</v>
      </c>
      <c r="N212" s="51">
        <f t="shared" si="67"/>
        <v>0</v>
      </c>
      <c r="O212" s="51">
        <f t="shared" si="67"/>
        <v>0</v>
      </c>
      <c r="P212" s="187">
        <f t="shared" si="64"/>
        <v>2066</v>
      </c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:43" s="28" customFormat="1" ht="18">
      <c r="A213" s="72" t="s">
        <v>120</v>
      </c>
      <c r="B213" s="47" t="s">
        <v>100</v>
      </c>
      <c r="C213" s="47" t="s">
        <v>75</v>
      </c>
      <c r="D213" s="47" t="s">
        <v>70</v>
      </c>
      <c r="E213" s="47" t="s">
        <v>414</v>
      </c>
      <c r="F213" s="47" t="s">
        <v>137</v>
      </c>
      <c r="G213" s="47" t="s">
        <v>105</v>
      </c>
      <c r="H213" s="53">
        <v>2066</v>
      </c>
      <c r="I213" s="53">
        <v>0</v>
      </c>
      <c r="J213" s="214">
        <f t="shared" si="63"/>
        <v>2066</v>
      </c>
      <c r="K213" s="53">
        <v>2066</v>
      </c>
      <c r="L213" s="53">
        <v>0</v>
      </c>
      <c r="M213" s="53">
        <v>0</v>
      </c>
      <c r="N213" s="53">
        <v>0</v>
      </c>
      <c r="O213" s="53">
        <v>0</v>
      </c>
      <c r="P213" s="191">
        <f t="shared" si="64"/>
        <v>2066</v>
      </c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:43" s="28" customFormat="1" ht="18">
      <c r="A214" s="71" t="s">
        <v>239</v>
      </c>
      <c r="B214" s="48" t="s">
        <v>100</v>
      </c>
      <c r="C214" s="48" t="s">
        <v>75</v>
      </c>
      <c r="D214" s="48" t="s">
        <v>71</v>
      </c>
      <c r="E214" s="47"/>
      <c r="F214" s="47"/>
      <c r="G214" s="47"/>
      <c r="H214" s="50">
        <f aca="true" t="shared" si="68" ref="H214:K219">H215</f>
        <v>400</v>
      </c>
      <c r="I214" s="50">
        <f t="shared" si="68"/>
        <v>0</v>
      </c>
      <c r="J214" s="212">
        <f t="shared" si="63"/>
        <v>400</v>
      </c>
      <c r="K214" s="50">
        <f t="shared" si="68"/>
        <v>400</v>
      </c>
      <c r="L214" s="217"/>
      <c r="M214" s="217"/>
      <c r="N214" s="217"/>
      <c r="O214" s="50">
        <f aca="true" t="shared" si="69" ref="O214:O219">O215</f>
        <v>0</v>
      </c>
      <c r="P214" s="105">
        <f t="shared" si="64"/>
        <v>400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:43" s="28" customFormat="1" ht="60">
      <c r="A215" s="71" t="s">
        <v>185</v>
      </c>
      <c r="B215" s="46" t="s">
        <v>100</v>
      </c>
      <c r="C215" s="46" t="s">
        <v>75</v>
      </c>
      <c r="D215" s="46" t="s">
        <v>71</v>
      </c>
      <c r="E215" s="46" t="s">
        <v>372</v>
      </c>
      <c r="F215" s="47"/>
      <c r="G215" s="47"/>
      <c r="H215" s="51">
        <f t="shared" si="68"/>
        <v>400</v>
      </c>
      <c r="I215" s="51">
        <f t="shared" si="68"/>
        <v>0</v>
      </c>
      <c r="J215" s="213">
        <f t="shared" si="63"/>
        <v>400</v>
      </c>
      <c r="K215" s="51">
        <f t="shared" si="68"/>
        <v>400</v>
      </c>
      <c r="L215" s="53"/>
      <c r="M215" s="53"/>
      <c r="N215" s="53"/>
      <c r="O215" s="51">
        <f t="shared" si="69"/>
        <v>0</v>
      </c>
      <c r="P215" s="187">
        <f t="shared" si="64"/>
        <v>400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:43" s="28" customFormat="1" ht="45">
      <c r="A216" s="71" t="s">
        <v>373</v>
      </c>
      <c r="B216" s="46" t="s">
        <v>100</v>
      </c>
      <c r="C216" s="46" t="s">
        <v>75</v>
      </c>
      <c r="D216" s="46" t="s">
        <v>71</v>
      </c>
      <c r="E216" s="46" t="s">
        <v>374</v>
      </c>
      <c r="F216" s="47"/>
      <c r="G216" s="47"/>
      <c r="H216" s="51">
        <f t="shared" si="68"/>
        <v>400</v>
      </c>
      <c r="I216" s="51">
        <f t="shared" si="68"/>
        <v>0</v>
      </c>
      <c r="J216" s="213">
        <f t="shared" si="63"/>
        <v>400</v>
      </c>
      <c r="K216" s="51">
        <f t="shared" si="68"/>
        <v>400</v>
      </c>
      <c r="L216" s="53"/>
      <c r="M216" s="53"/>
      <c r="N216" s="53"/>
      <c r="O216" s="51">
        <f t="shared" si="69"/>
        <v>0</v>
      </c>
      <c r="P216" s="187">
        <f t="shared" si="64"/>
        <v>400</v>
      </c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:43" s="28" customFormat="1" ht="18">
      <c r="A217" s="71" t="s">
        <v>301</v>
      </c>
      <c r="B217" s="46" t="s">
        <v>100</v>
      </c>
      <c r="C217" s="46" t="s">
        <v>75</v>
      </c>
      <c r="D217" s="46" t="s">
        <v>71</v>
      </c>
      <c r="E217" s="46" t="s">
        <v>375</v>
      </c>
      <c r="F217" s="47"/>
      <c r="G217" s="47"/>
      <c r="H217" s="51">
        <f t="shared" si="68"/>
        <v>400</v>
      </c>
      <c r="I217" s="51">
        <f t="shared" si="68"/>
        <v>0</v>
      </c>
      <c r="J217" s="213">
        <f t="shared" si="63"/>
        <v>400</v>
      </c>
      <c r="K217" s="51">
        <f t="shared" si="68"/>
        <v>400</v>
      </c>
      <c r="L217" s="53"/>
      <c r="M217" s="53"/>
      <c r="N217" s="53"/>
      <c r="O217" s="51">
        <f t="shared" si="69"/>
        <v>0</v>
      </c>
      <c r="P217" s="187">
        <f t="shared" si="64"/>
        <v>400</v>
      </c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:43" s="28" customFormat="1" ht="30">
      <c r="A218" s="70" t="s">
        <v>134</v>
      </c>
      <c r="B218" s="46" t="s">
        <v>100</v>
      </c>
      <c r="C218" s="46" t="s">
        <v>75</v>
      </c>
      <c r="D218" s="46" t="s">
        <v>71</v>
      </c>
      <c r="E218" s="46" t="s">
        <v>375</v>
      </c>
      <c r="F218" s="46" t="s">
        <v>135</v>
      </c>
      <c r="G218" s="46"/>
      <c r="H218" s="51">
        <f t="shared" si="68"/>
        <v>400</v>
      </c>
      <c r="I218" s="51">
        <f t="shared" si="68"/>
        <v>0</v>
      </c>
      <c r="J218" s="213">
        <f t="shared" si="63"/>
        <v>400</v>
      </c>
      <c r="K218" s="51">
        <f t="shared" si="68"/>
        <v>400</v>
      </c>
      <c r="L218" s="53"/>
      <c r="M218" s="53"/>
      <c r="N218" s="53"/>
      <c r="O218" s="51">
        <f t="shared" si="69"/>
        <v>0</v>
      </c>
      <c r="P218" s="187">
        <f t="shared" si="64"/>
        <v>400</v>
      </c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:43" s="28" customFormat="1" ht="30">
      <c r="A219" s="71" t="s">
        <v>138</v>
      </c>
      <c r="B219" s="46" t="s">
        <v>100</v>
      </c>
      <c r="C219" s="46" t="s">
        <v>75</v>
      </c>
      <c r="D219" s="46" t="s">
        <v>71</v>
      </c>
      <c r="E219" s="46" t="s">
        <v>375</v>
      </c>
      <c r="F219" s="46" t="s">
        <v>137</v>
      </c>
      <c r="G219" s="46"/>
      <c r="H219" s="51">
        <f t="shared" si="68"/>
        <v>400</v>
      </c>
      <c r="I219" s="51">
        <f t="shared" si="68"/>
        <v>0</v>
      </c>
      <c r="J219" s="213">
        <f t="shared" si="63"/>
        <v>400</v>
      </c>
      <c r="K219" s="51">
        <f t="shared" si="68"/>
        <v>400</v>
      </c>
      <c r="L219" s="53"/>
      <c r="M219" s="53"/>
      <c r="N219" s="53"/>
      <c r="O219" s="51">
        <f t="shared" si="69"/>
        <v>0</v>
      </c>
      <c r="P219" s="187">
        <f t="shared" si="64"/>
        <v>400</v>
      </c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:43" s="28" customFormat="1" ht="18">
      <c r="A220" s="74" t="s">
        <v>120</v>
      </c>
      <c r="B220" s="47" t="s">
        <v>100</v>
      </c>
      <c r="C220" s="47" t="s">
        <v>75</v>
      </c>
      <c r="D220" s="47" t="s">
        <v>71</v>
      </c>
      <c r="E220" s="47" t="s">
        <v>375</v>
      </c>
      <c r="F220" s="47" t="s">
        <v>137</v>
      </c>
      <c r="G220" s="47" t="s">
        <v>105</v>
      </c>
      <c r="H220" s="53">
        <v>400</v>
      </c>
      <c r="I220" s="53">
        <v>0</v>
      </c>
      <c r="J220" s="214">
        <f t="shared" si="63"/>
        <v>400</v>
      </c>
      <c r="K220" s="53">
        <v>400</v>
      </c>
      <c r="L220" s="53"/>
      <c r="M220" s="53"/>
      <c r="N220" s="53"/>
      <c r="O220" s="53">
        <v>0</v>
      </c>
      <c r="P220" s="191">
        <f t="shared" si="64"/>
        <v>400</v>
      </c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:43" s="28" customFormat="1" ht="18">
      <c r="A221" s="73" t="s">
        <v>61</v>
      </c>
      <c r="B221" s="48" t="s">
        <v>100</v>
      </c>
      <c r="C221" s="48" t="s">
        <v>77</v>
      </c>
      <c r="D221" s="48"/>
      <c r="E221" s="48"/>
      <c r="F221" s="48"/>
      <c r="G221" s="48"/>
      <c r="H221" s="50">
        <f aca="true" t="shared" si="70" ref="H221:K224">H222</f>
        <v>81931.3</v>
      </c>
      <c r="I221" s="50">
        <f t="shared" si="70"/>
        <v>0</v>
      </c>
      <c r="J221" s="212">
        <f t="shared" si="63"/>
        <v>81931.3</v>
      </c>
      <c r="K221" s="50">
        <f t="shared" si="70"/>
        <v>0</v>
      </c>
      <c r="L221" s="217"/>
      <c r="M221" s="217"/>
      <c r="N221" s="217"/>
      <c r="O221" s="50">
        <f>O222</f>
        <v>0</v>
      </c>
      <c r="P221" s="105">
        <f t="shared" si="64"/>
        <v>0</v>
      </c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:43" s="28" customFormat="1" ht="18">
      <c r="A222" s="215" t="s">
        <v>63</v>
      </c>
      <c r="B222" s="48" t="s">
        <v>100</v>
      </c>
      <c r="C222" s="48" t="s">
        <v>77</v>
      </c>
      <c r="D222" s="48" t="s">
        <v>76</v>
      </c>
      <c r="E222" s="48"/>
      <c r="F222" s="48"/>
      <c r="G222" s="48"/>
      <c r="H222" s="50">
        <f t="shared" si="70"/>
        <v>81931.3</v>
      </c>
      <c r="I222" s="50">
        <f t="shared" si="70"/>
        <v>0</v>
      </c>
      <c r="J222" s="212">
        <f t="shared" si="63"/>
        <v>81931.3</v>
      </c>
      <c r="K222" s="50">
        <f t="shared" si="70"/>
        <v>0</v>
      </c>
      <c r="L222" s="217"/>
      <c r="M222" s="217"/>
      <c r="N222" s="217"/>
      <c r="O222" s="50">
        <f>O223</f>
        <v>0</v>
      </c>
      <c r="P222" s="105">
        <f t="shared" si="64"/>
        <v>0</v>
      </c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:43" s="28" customFormat="1" ht="45">
      <c r="A223" s="70" t="s">
        <v>182</v>
      </c>
      <c r="B223" s="46" t="s">
        <v>100</v>
      </c>
      <c r="C223" s="46" t="s">
        <v>77</v>
      </c>
      <c r="D223" s="46" t="s">
        <v>76</v>
      </c>
      <c r="E223" s="46" t="s">
        <v>279</v>
      </c>
      <c r="F223" s="48"/>
      <c r="G223" s="48"/>
      <c r="H223" s="51">
        <f t="shared" si="70"/>
        <v>81931.3</v>
      </c>
      <c r="I223" s="51">
        <f t="shared" si="70"/>
        <v>0</v>
      </c>
      <c r="J223" s="213">
        <f t="shared" si="63"/>
        <v>81931.3</v>
      </c>
      <c r="K223" s="51">
        <f t="shared" si="70"/>
        <v>0</v>
      </c>
      <c r="L223" s="53"/>
      <c r="M223" s="53"/>
      <c r="N223" s="53"/>
      <c r="O223" s="51">
        <f>O224</f>
        <v>0</v>
      </c>
      <c r="P223" s="187">
        <f t="shared" si="64"/>
        <v>0</v>
      </c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:43" s="28" customFormat="1" ht="45">
      <c r="A224" s="71" t="s">
        <v>178</v>
      </c>
      <c r="B224" s="46" t="s">
        <v>100</v>
      </c>
      <c r="C224" s="46" t="s">
        <v>77</v>
      </c>
      <c r="D224" s="46" t="s">
        <v>76</v>
      </c>
      <c r="E224" s="46" t="s">
        <v>24</v>
      </c>
      <c r="F224" s="47"/>
      <c r="G224" s="47"/>
      <c r="H224" s="51">
        <f t="shared" si="70"/>
        <v>81931.3</v>
      </c>
      <c r="I224" s="51">
        <f t="shared" si="70"/>
        <v>0</v>
      </c>
      <c r="J224" s="213">
        <f t="shared" si="63"/>
        <v>81931.3</v>
      </c>
      <c r="K224" s="51">
        <f t="shared" si="70"/>
        <v>0</v>
      </c>
      <c r="L224" s="53"/>
      <c r="M224" s="53"/>
      <c r="N224" s="53"/>
      <c r="O224" s="51">
        <f>O225</f>
        <v>0</v>
      </c>
      <c r="P224" s="187">
        <f t="shared" si="64"/>
        <v>0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:43" s="28" customFormat="1" ht="75">
      <c r="A225" s="71" t="s">
        <v>426</v>
      </c>
      <c r="B225" s="46" t="s">
        <v>100</v>
      </c>
      <c r="C225" s="46" t="s">
        <v>77</v>
      </c>
      <c r="D225" s="46" t="s">
        <v>76</v>
      </c>
      <c r="E225" s="46" t="s">
        <v>427</v>
      </c>
      <c r="F225" s="47"/>
      <c r="G225" s="47"/>
      <c r="H225" s="51">
        <f>H226+H230</f>
        <v>81931.3</v>
      </c>
      <c r="I225" s="51">
        <f>I226+I230</f>
        <v>0</v>
      </c>
      <c r="J225" s="213">
        <f t="shared" si="63"/>
        <v>81931.3</v>
      </c>
      <c r="K225" s="51">
        <f>K226+K230</f>
        <v>0</v>
      </c>
      <c r="L225" s="53"/>
      <c r="M225" s="53"/>
      <c r="N225" s="53"/>
      <c r="O225" s="51">
        <f>O226+O230</f>
        <v>0</v>
      </c>
      <c r="P225" s="187">
        <f t="shared" si="64"/>
        <v>0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:43" s="28" customFormat="1" ht="18">
      <c r="A226" s="71" t="s">
        <v>301</v>
      </c>
      <c r="B226" s="46" t="s">
        <v>100</v>
      </c>
      <c r="C226" s="46" t="s">
        <v>77</v>
      </c>
      <c r="D226" s="46" t="s">
        <v>76</v>
      </c>
      <c r="E226" s="46" t="s">
        <v>428</v>
      </c>
      <c r="F226" s="47"/>
      <c r="G226" s="47"/>
      <c r="H226" s="51">
        <f aca="true" t="shared" si="71" ref="H226:K228">H227</f>
        <v>78000</v>
      </c>
      <c r="I226" s="51">
        <f t="shared" si="71"/>
        <v>0</v>
      </c>
      <c r="J226" s="213">
        <f t="shared" si="63"/>
        <v>78000</v>
      </c>
      <c r="K226" s="51">
        <f t="shared" si="71"/>
        <v>0</v>
      </c>
      <c r="L226" s="53"/>
      <c r="M226" s="53"/>
      <c r="N226" s="53"/>
      <c r="O226" s="51">
        <f>O227</f>
        <v>0</v>
      </c>
      <c r="P226" s="187">
        <f t="shared" si="64"/>
        <v>0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:43" s="28" customFormat="1" ht="30">
      <c r="A227" s="70" t="s">
        <v>417</v>
      </c>
      <c r="B227" s="46" t="s">
        <v>100</v>
      </c>
      <c r="C227" s="46" t="s">
        <v>77</v>
      </c>
      <c r="D227" s="46" t="s">
        <v>76</v>
      </c>
      <c r="E227" s="46" t="s">
        <v>428</v>
      </c>
      <c r="F227" s="46" t="s">
        <v>228</v>
      </c>
      <c r="G227" s="47"/>
      <c r="H227" s="51">
        <f t="shared" si="71"/>
        <v>78000</v>
      </c>
      <c r="I227" s="51">
        <f t="shared" si="71"/>
        <v>0</v>
      </c>
      <c r="J227" s="213">
        <f t="shared" si="63"/>
        <v>78000</v>
      </c>
      <c r="K227" s="51">
        <f t="shared" si="71"/>
        <v>0</v>
      </c>
      <c r="L227" s="53"/>
      <c r="M227" s="53"/>
      <c r="N227" s="53"/>
      <c r="O227" s="51">
        <f>O228</f>
        <v>0</v>
      </c>
      <c r="P227" s="187">
        <f t="shared" si="64"/>
        <v>0</v>
      </c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:43" s="28" customFormat="1" ht="18">
      <c r="A228" s="70" t="s">
        <v>258</v>
      </c>
      <c r="B228" s="46" t="s">
        <v>100</v>
      </c>
      <c r="C228" s="46" t="s">
        <v>77</v>
      </c>
      <c r="D228" s="46" t="s">
        <v>76</v>
      </c>
      <c r="E228" s="46" t="s">
        <v>428</v>
      </c>
      <c r="F228" s="46" t="s">
        <v>36</v>
      </c>
      <c r="G228" s="47"/>
      <c r="H228" s="51">
        <f t="shared" si="71"/>
        <v>78000</v>
      </c>
      <c r="I228" s="51">
        <f t="shared" si="71"/>
        <v>0</v>
      </c>
      <c r="J228" s="213">
        <f t="shared" si="63"/>
        <v>78000</v>
      </c>
      <c r="K228" s="51">
        <f t="shared" si="71"/>
        <v>0</v>
      </c>
      <c r="L228" s="53"/>
      <c r="M228" s="53"/>
      <c r="N228" s="53"/>
      <c r="O228" s="51">
        <f>O229</f>
        <v>0</v>
      </c>
      <c r="P228" s="187">
        <f t="shared" si="64"/>
        <v>0</v>
      </c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:43" s="28" customFormat="1" ht="18">
      <c r="A229" s="72" t="s">
        <v>121</v>
      </c>
      <c r="B229" s="47" t="s">
        <v>100</v>
      </c>
      <c r="C229" s="47" t="s">
        <v>77</v>
      </c>
      <c r="D229" s="47" t="s">
        <v>76</v>
      </c>
      <c r="E229" s="47" t="s">
        <v>428</v>
      </c>
      <c r="F229" s="47" t="s">
        <v>36</v>
      </c>
      <c r="G229" s="47" t="s">
        <v>106</v>
      </c>
      <c r="H229" s="53">
        <v>78000</v>
      </c>
      <c r="I229" s="53">
        <v>0</v>
      </c>
      <c r="J229" s="214">
        <f t="shared" si="63"/>
        <v>78000</v>
      </c>
      <c r="K229" s="53">
        <v>0</v>
      </c>
      <c r="L229" s="53"/>
      <c r="M229" s="53"/>
      <c r="N229" s="53"/>
      <c r="O229" s="53">
        <v>0</v>
      </c>
      <c r="P229" s="191">
        <f t="shared" si="64"/>
        <v>0</v>
      </c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:43" s="28" customFormat="1" ht="18">
      <c r="A230" s="71" t="s">
        <v>301</v>
      </c>
      <c r="B230" s="46" t="s">
        <v>100</v>
      </c>
      <c r="C230" s="46" t="s">
        <v>77</v>
      </c>
      <c r="D230" s="46" t="s">
        <v>76</v>
      </c>
      <c r="E230" s="46" t="s">
        <v>429</v>
      </c>
      <c r="F230" s="47"/>
      <c r="G230" s="47"/>
      <c r="H230" s="51">
        <f aca="true" t="shared" si="72" ref="H230:K232">H231</f>
        <v>3931.3</v>
      </c>
      <c r="I230" s="51">
        <f t="shared" si="72"/>
        <v>0</v>
      </c>
      <c r="J230" s="213">
        <f t="shared" si="63"/>
        <v>3931.3</v>
      </c>
      <c r="K230" s="51">
        <f t="shared" si="72"/>
        <v>0</v>
      </c>
      <c r="L230" s="53"/>
      <c r="M230" s="53"/>
      <c r="N230" s="53"/>
      <c r="O230" s="51">
        <f>O231</f>
        <v>0</v>
      </c>
      <c r="P230" s="187">
        <f t="shared" si="64"/>
        <v>0</v>
      </c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:43" s="28" customFormat="1" ht="30">
      <c r="A231" s="70" t="s">
        <v>417</v>
      </c>
      <c r="B231" s="46" t="s">
        <v>100</v>
      </c>
      <c r="C231" s="46" t="s">
        <v>77</v>
      </c>
      <c r="D231" s="46" t="s">
        <v>76</v>
      </c>
      <c r="E231" s="46" t="s">
        <v>429</v>
      </c>
      <c r="F231" s="46" t="s">
        <v>228</v>
      </c>
      <c r="G231" s="47"/>
      <c r="H231" s="51">
        <f t="shared" si="72"/>
        <v>3931.3</v>
      </c>
      <c r="I231" s="51">
        <f t="shared" si="72"/>
        <v>0</v>
      </c>
      <c r="J231" s="213">
        <f t="shared" si="63"/>
        <v>3931.3</v>
      </c>
      <c r="K231" s="51">
        <f t="shared" si="72"/>
        <v>0</v>
      </c>
      <c r="L231" s="53"/>
      <c r="M231" s="53"/>
      <c r="N231" s="53"/>
      <c r="O231" s="51">
        <f>O232</f>
        <v>0</v>
      </c>
      <c r="P231" s="187">
        <f t="shared" si="64"/>
        <v>0</v>
      </c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:43" s="28" customFormat="1" ht="18">
      <c r="A232" s="70" t="s">
        <v>258</v>
      </c>
      <c r="B232" s="46" t="s">
        <v>100</v>
      </c>
      <c r="C232" s="46" t="s">
        <v>77</v>
      </c>
      <c r="D232" s="46" t="s">
        <v>76</v>
      </c>
      <c r="E232" s="46" t="s">
        <v>429</v>
      </c>
      <c r="F232" s="46" t="s">
        <v>36</v>
      </c>
      <c r="G232" s="47"/>
      <c r="H232" s="51">
        <f t="shared" si="72"/>
        <v>3931.3</v>
      </c>
      <c r="I232" s="51">
        <f t="shared" si="72"/>
        <v>0</v>
      </c>
      <c r="J232" s="213">
        <f t="shared" si="63"/>
        <v>3931.3</v>
      </c>
      <c r="K232" s="51">
        <f t="shared" si="72"/>
        <v>0</v>
      </c>
      <c r="L232" s="53"/>
      <c r="M232" s="53"/>
      <c r="N232" s="53"/>
      <c r="O232" s="51">
        <f>O233</f>
        <v>0</v>
      </c>
      <c r="P232" s="187">
        <f t="shared" si="64"/>
        <v>0</v>
      </c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:43" s="28" customFormat="1" ht="18">
      <c r="A233" s="72" t="s">
        <v>120</v>
      </c>
      <c r="B233" s="47" t="s">
        <v>100</v>
      </c>
      <c r="C233" s="47" t="s">
        <v>77</v>
      </c>
      <c r="D233" s="47" t="s">
        <v>76</v>
      </c>
      <c r="E233" s="47" t="s">
        <v>429</v>
      </c>
      <c r="F233" s="47" t="s">
        <v>36</v>
      </c>
      <c r="G233" s="47" t="s">
        <v>105</v>
      </c>
      <c r="H233" s="53">
        <v>3931.3</v>
      </c>
      <c r="I233" s="53">
        <v>0</v>
      </c>
      <c r="J233" s="213">
        <f t="shared" si="63"/>
        <v>3931.3</v>
      </c>
      <c r="K233" s="53">
        <v>0</v>
      </c>
      <c r="L233" s="53"/>
      <c r="M233" s="53"/>
      <c r="N233" s="53"/>
      <c r="O233" s="53">
        <v>0</v>
      </c>
      <c r="P233" s="187">
        <f t="shared" si="64"/>
        <v>0</v>
      </c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:43" s="28" customFormat="1" ht="18">
      <c r="A234" s="76" t="s">
        <v>67</v>
      </c>
      <c r="B234" s="48" t="s">
        <v>100</v>
      </c>
      <c r="C234" s="48" t="s">
        <v>84</v>
      </c>
      <c r="D234" s="48"/>
      <c r="E234" s="48"/>
      <c r="F234" s="48"/>
      <c r="G234" s="48"/>
      <c r="H234" s="50">
        <f aca="true" t="shared" si="73" ref="H234:I239">H235</f>
        <v>5058.2</v>
      </c>
      <c r="I234" s="50">
        <f t="shared" si="73"/>
        <v>0</v>
      </c>
      <c r="J234" s="212">
        <f t="shared" si="63"/>
        <v>5058.2</v>
      </c>
      <c r="K234" s="50">
        <f aca="true" t="shared" si="74" ref="K234:O235">K235</f>
        <v>5058.2</v>
      </c>
      <c r="L234" s="50" t="e">
        <f t="shared" si="74"/>
        <v>#REF!</v>
      </c>
      <c r="M234" s="50" t="e">
        <f t="shared" si="74"/>
        <v>#REF!</v>
      </c>
      <c r="N234" s="50" t="e">
        <f t="shared" si="74"/>
        <v>#REF!</v>
      </c>
      <c r="O234" s="50">
        <f t="shared" si="74"/>
        <v>0</v>
      </c>
      <c r="P234" s="105">
        <f t="shared" si="64"/>
        <v>5058.2</v>
      </c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:43" s="28" customFormat="1" ht="18">
      <c r="A235" s="76" t="s">
        <v>125</v>
      </c>
      <c r="B235" s="48" t="s">
        <v>100</v>
      </c>
      <c r="C235" s="48" t="s">
        <v>84</v>
      </c>
      <c r="D235" s="48" t="s">
        <v>73</v>
      </c>
      <c r="E235" s="48"/>
      <c r="F235" s="48"/>
      <c r="G235" s="48"/>
      <c r="H235" s="50">
        <f t="shared" si="73"/>
        <v>5058.2</v>
      </c>
      <c r="I235" s="50">
        <f t="shared" si="73"/>
        <v>0</v>
      </c>
      <c r="J235" s="212">
        <f t="shared" si="63"/>
        <v>5058.2</v>
      </c>
      <c r="K235" s="50">
        <f t="shared" si="74"/>
        <v>5058.2</v>
      </c>
      <c r="L235" s="50" t="e">
        <f t="shared" si="74"/>
        <v>#REF!</v>
      </c>
      <c r="M235" s="50" t="e">
        <f t="shared" si="74"/>
        <v>#REF!</v>
      </c>
      <c r="N235" s="50" t="e">
        <f t="shared" si="74"/>
        <v>#REF!</v>
      </c>
      <c r="O235" s="50">
        <f t="shared" si="74"/>
        <v>0</v>
      </c>
      <c r="P235" s="105">
        <f t="shared" si="64"/>
        <v>5058.2</v>
      </c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:43" s="28" customFormat="1" ht="18">
      <c r="A236" s="71" t="s">
        <v>40</v>
      </c>
      <c r="B236" s="46" t="s">
        <v>100</v>
      </c>
      <c r="C236" s="46" t="s">
        <v>84</v>
      </c>
      <c r="D236" s="46" t="s">
        <v>73</v>
      </c>
      <c r="E236" s="46" t="s">
        <v>273</v>
      </c>
      <c r="F236" s="46"/>
      <c r="G236" s="46"/>
      <c r="H236" s="51">
        <f>H237</f>
        <v>5058.2</v>
      </c>
      <c r="I236" s="51">
        <f>I237</f>
        <v>0</v>
      </c>
      <c r="J236" s="213">
        <f t="shared" si="63"/>
        <v>5058.2</v>
      </c>
      <c r="K236" s="51">
        <f>K237</f>
        <v>5058.2</v>
      </c>
      <c r="L236" s="51" t="e">
        <f>#REF!+L237</f>
        <v>#REF!</v>
      </c>
      <c r="M236" s="51" t="e">
        <f>#REF!+M237</f>
        <v>#REF!</v>
      </c>
      <c r="N236" s="51" t="e">
        <f>#REF!+N237</f>
        <v>#REF!</v>
      </c>
      <c r="O236" s="51">
        <f>O237</f>
        <v>0</v>
      </c>
      <c r="P236" s="187">
        <f t="shared" si="64"/>
        <v>5058.2</v>
      </c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:43" s="28" customFormat="1" ht="90">
      <c r="A237" s="128" t="s">
        <v>516</v>
      </c>
      <c r="B237" s="46" t="s">
        <v>100</v>
      </c>
      <c r="C237" s="46" t="s">
        <v>84</v>
      </c>
      <c r="D237" s="46" t="s">
        <v>73</v>
      </c>
      <c r="E237" s="102" t="s">
        <v>439</v>
      </c>
      <c r="F237" s="47"/>
      <c r="G237" s="47"/>
      <c r="H237" s="51">
        <f t="shared" si="73"/>
        <v>5058.2</v>
      </c>
      <c r="I237" s="51">
        <f t="shared" si="73"/>
        <v>0</v>
      </c>
      <c r="J237" s="213">
        <f t="shared" si="63"/>
        <v>5058.2</v>
      </c>
      <c r="K237" s="51">
        <f aca="true" t="shared" si="75" ref="K237:O239">K238</f>
        <v>5058.2</v>
      </c>
      <c r="L237" s="51">
        <f t="shared" si="75"/>
        <v>0</v>
      </c>
      <c r="M237" s="51">
        <f t="shared" si="75"/>
        <v>0</v>
      </c>
      <c r="N237" s="51">
        <f t="shared" si="75"/>
        <v>0</v>
      </c>
      <c r="O237" s="51">
        <f t="shared" si="75"/>
        <v>0</v>
      </c>
      <c r="P237" s="187">
        <f t="shared" si="64"/>
        <v>5058.2</v>
      </c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:43" s="28" customFormat="1" ht="30">
      <c r="A238" s="70" t="s">
        <v>417</v>
      </c>
      <c r="B238" s="46" t="s">
        <v>100</v>
      </c>
      <c r="C238" s="46" t="s">
        <v>84</v>
      </c>
      <c r="D238" s="46" t="s">
        <v>73</v>
      </c>
      <c r="E238" s="102" t="s">
        <v>439</v>
      </c>
      <c r="F238" s="46" t="s">
        <v>228</v>
      </c>
      <c r="G238" s="47"/>
      <c r="H238" s="51">
        <f t="shared" si="73"/>
        <v>5058.2</v>
      </c>
      <c r="I238" s="51">
        <f t="shared" si="73"/>
        <v>0</v>
      </c>
      <c r="J238" s="213">
        <f t="shared" si="63"/>
        <v>5058.2</v>
      </c>
      <c r="K238" s="51">
        <f t="shared" si="75"/>
        <v>5058.2</v>
      </c>
      <c r="L238" s="51">
        <f t="shared" si="75"/>
        <v>0</v>
      </c>
      <c r="M238" s="51">
        <f t="shared" si="75"/>
        <v>0</v>
      </c>
      <c r="N238" s="51">
        <f t="shared" si="75"/>
        <v>0</v>
      </c>
      <c r="O238" s="51">
        <f t="shared" si="75"/>
        <v>0</v>
      </c>
      <c r="P238" s="187">
        <f t="shared" si="64"/>
        <v>5058.2</v>
      </c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:43" s="28" customFormat="1" ht="18">
      <c r="A239" s="70" t="s">
        <v>37</v>
      </c>
      <c r="B239" s="46" t="s">
        <v>100</v>
      </c>
      <c r="C239" s="46" t="s">
        <v>84</v>
      </c>
      <c r="D239" s="46" t="s">
        <v>73</v>
      </c>
      <c r="E239" s="102" t="s">
        <v>439</v>
      </c>
      <c r="F239" s="46" t="s">
        <v>36</v>
      </c>
      <c r="G239" s="47"/>
      <c r="H239" s="51">
        <f t="shared" si="73"/>
        <v>5058.2</v>
      </c>
      <c r="I239" s="51">
        <f t="shared" si="73"/>
        <v>0</v>
      </c>
      <c r="J239" s="213">
        <f t="shared" si="63"/>
        <v>5058.2</v>
      </c>
      <c r="K239" s="51">
        <f t="shared" si="75"/>
        <v>5058.2</v>
      </c>
      <c r="L239" s="51">
        <f t="shared" si="75"/>
        <v>0</v>
      </c>
      <c r="M239" s="51">
        <f t="shared" si="75"/>
        <v>0</v>
      </c>
      <c r="N239" s="51">
        <f t="shared" si="75"/>
        <v>0</v>
      </c>
      <c r="O239" s="51">
        <f t="shared" si="75"/>
        <v>0</v>
      </c>
      <c r="P239" s="187">
        <f t="shared" si="64"/>
        <v>5058.2</v>
      </c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:43" s="28" customFormat="1" ht="18">
      <c r="A240" s="72" t="s">
        <v>121</v>
      </c>
      <c r="B240" s="47" t="s">
        <v>100</v>
      </c>
      <c r="C240" s="47" t="s">
        <v>84</v>
      </c>
      <c r="D240" s="47" t="s">
        <v>73</v>
      </c>
      <c r="E240" s="119" t="s">
        <v>439</v>
      </c>
      <c r="F240" s="47" t="s">
        <v>36</v>
      </c>
      <c r="G240" s="47" t="s">
        <v>106</v>
      </c>
      <c r="H240" s="53">
        <v>5058.2</v>
      </c>
      <c r="I240" s="53">
        <v>0</v>
      </c>
      <c r="J240" s="214">
        <f t="shared" si="63"/>
        <v>5058.2</v>
      </c>
      <c r="K240" s="53">
        <v>5058.2</v>
      </c>
      <c r="L240" s="53">
        <v>0</v>
      </c>
      <c r="M240" s="53">
        <v>0</v>
      </c>
      <c r="N240" s="53">
        <v>0</v>
      </c>
      <c r="O240" s="53">
        <v>0</v>
      </c>
      <c r="P240" s="191">
        <f t="shared" si="64"/>
        <v>5058.2</v>
      </c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:43" s="28" customFormat="1" ht="28.5">
      <c r="A241" s="73" t="s">
        <v>109</v>
      </c>
      <c r="B241" s="48" t="s">
        <v>102</v>
      </c>
      <c r="C241" s="48"/>
      <c r="D241" s="48"/>
      <c r="E241" s="48"/>
      <c r="F241" s="48"/>
      <c r="G241" s="48"/>
      <c r="H241" s="50">
        <f>H244+H378+H422+H345</f>
        <v>58579.399999999994</v>
      </c>
      <c r="I241" s="50">
        <f>I244+I378+I422+I345</f>
        <v>39.6</v>
      </c>
      <c r="J241" s="212">
        <f t="shared" si="63"/>
        <v>58618.99999999999</v>
      </c>
      <c r="K241" s="50">
        <f>K244+K378+K422+K345</f>
        <v>58456.49999999999</v>
      </c>
      <c r="L241" s="50" t="e">
        <f>L244+L378+#REF!+L422+L345</f>
        <v>#REF!</v>
      </c>
      <c r="M241" s="50" t="e">
        <f>M244+M378+#REF!+M422+M345</f>
        <v>#REF!</v>
      </c>
      <c r="N241" s="50" t="e">
        <f>N244+N378+#REF!+N422+N345</f>
        <v>#REF!</v>
      </c>
      <c r="O241" s="50">
        <f>O244+O378+O422+O345</f>
        <v>-0.4</v>
      </c>
      <c r="P241" s="105">
        <f t="shared" si="64"/>
        <v>58456.09999999999</v>
      </c>
      <c r="Q241" s="27"/>
      <c r="R241" s="27"/>
      <c r="S241" s="27"/>
      <c r="T241" s="27"/>
      <c r="U241" s="27"/>
      <c r="V241" s="27"/>
      <c r="W241" s="218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:43" s="28" customFormat="1" ht="18">
      <c r="A242" s="73" t="s">
        <v>120</v>
      </c>
      <c r="B242" s="48" t="s">
        <v>102</v>
      </c>
      <c r="C242" s="48"/>
      <c r="D242" s="48"/>
      <c r="E242" s="48"/>
      <c r="F242" s="48"/>
      <c r="G242" s="48" t="s">
        <v>105</v>
      </c>
      <c r="H242" s="50">
        <f>H250+H256+H259+H262+H268+H271+H283+H315+H320+H323+H367+H390+H395+H400+H421+H428+H434+H438+H358+H351+H373+H377+H295+H383+H290+H300+H306+H412+H406+H312+H418</f>
        <v>41226.1</v>
      </c>
      <c r="I242" s="50">
        <f>I250+I256+I259+I262+I268+I271+I283+I315+I320+I323+I367+I390+I395+I400+I421+I428+I434+I438+I358+I351+I373+I377+I295+I383+I290+I300+I306+I412+I406+I312+I418</f>
        <v>39.60000000000002</v>
      </c>
      <c r="J242" s="212">
        <f t="shared" si="63"/>
        <v>41265.7</v>
      </c>
      <c r="K242" s="50">
        <f>K250+K256+K259+K262+K268+K271+K283+K315+K320+K323+K367+K390+K395+K400+K421+K428+K434+K438+K358+K351+K373+K377+K295+K383+K290+K300+K306+K412+K406+K312+K418</f>
        <v>41063.1</v>
      </c>
      <c r="L242" s="50" t="e">
        <f>L250+L256+L259+L262+L268+L271+L283+#REF!+L315+L320+L323+L367+#REF!+L390+L395+L400+#REF!+L421+#REF!+#REF!+#REF!+#REF!+#REF!+#REF!+#REF!+#REF!+#REF!+L428+L434+L438+#REF!+#REF!+#REF!+#REF!</f>
        <v>#REF!</v>
      </c>
      <c r="M242" s="50" t="e">
        <f>M250+M256+M259+M262+M268+M271+M283+#REF!+M315+M320+M323+M367+#REF!+M390+M395+M400+#REF!+M421+#REF!+#REF!+#REF!+#REF!+#REF!+#REF!+#REF!+#REF!+#REF!+M428+M434+M438+#REF!+#REF!+#REF!+#REF!</f>
        <v>#REF!</v>
      </c>
      <c r="N242" s="50" t="e">
        <f>N250+N256+N259+N262+N268+N271+N283+#REF!+N315+N320+N323+N367+#REF!+N390+N395+N400+#REF!+N421+#REF!+#REF!+#REF!+#REF!+#REF!+#REF!+#REF!+#REF!+#REF!+N428+N434+N438+#REF!+#REF!+#REF!+#REF!</f>
        <v>#REF!</v>
      </c>
      <c r="O242" s="50">
        <f>O250+O256+O259+O262+O268+O271+O283+O315+O320+O323+O367+O390+O395+O400+O421+O428+O434+O438+O358+O351+O373+O377+O295+O383+O290+O300+O306+O412+O406+O312+O418</f>
        <v>-0.39999999999997726</v>
      </c>
      <c r="P242" s="105">
        <f t="shared" si="64"/>
        <v>41062.7</v>
      </c>
      <c r="Q242" s="27"/>
      <c r="R242" s="27"/>
      <c r="S242" s="27"/>
      <c r="T242" s="27"/>
      <c r="U242" s="27"/>
      <c r="V242" s="27"/>
      <c r="W242" s="218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:43" s="28" customFormat="1" ht="18">
      <c r="A243" s="73" t="s">
        <v>121</v>
      </c>
      <c r="B243" s="48" t="s">
        <v>102</v>
      </c>
      <c r="C243" s="48"/>
      <c r="D243" s="48"/>
      <c r="E243" s="48"/>
      <c r="F243" s="48"/>
      <c r="G243" s="48" t="s">
        <v>106</v>
      </c>
      <c r="H243" s="50">
        <f>H327+H330+H334+H337+H341+H444+H448+H452+H454+H458+H462+H468+H471+H344+H363+H277</f>
        <v>17353.300000000003</v>
      </c>
      <c r="I243" s="50">
        <f>I327+I330+I334+I337+I341+I444+I448+I452+I454+I458+I462+I468+I471+I344+I363+I277</f>
        <v>0</v>
      </c>
      <c r="J243" s="212">
        <f t="shared" si="63"/>
        <v>17353.300000000003</v>
      </c>
      <c r="K243" s="50">
        <f>K327+K330+K334+K337+K341+K444+K448+K452+K454+K458+K462+K468+K471+K344+K363+K277</f>
        <v>17393.4</v>
      </c>
      <c r="L243" s="50" t="e">
        <f>L327+L330+L334+L337+L341+#REF!+L444+L448+L452+L454+L458+L462+L468+L471</f>
        <v>#REF!</v>
      </c>
      <c r="M243" s="50" t="e">
        <f>M327+M330+M334+M337+M341+#REF!+M444+M448+M452+M454+M458+M462+M468+M471</f>
        <v>#REF!</v>
      </c>
      <c r="N243" s="50" t="e">
        <f>N327+N330+N334+N337+N341+#REF!+N444+N448+N452+N454+N458+N462+N468+N471</f>
        <v>#REF!</v>
      </c>
      <c r="O243" s="50">
        <f>O327+O330+O334+O337+O341+O444+O448+O452+O454+O458+O462+O468+O471+O344+O363+O277</f>
        <v>0</v>
      </c>
      <c r="P243" s="105">
        <f t="shared" si="64"/>
        <v>17393.4</v>
      </c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:43" s="28" customFormat="1" ht="18">
      <c r="A244" s="73" t="s">
        <v>126</v>
      </c>
      <c r="B244" s="48" t="s">
        <v>102</v>
      </c>
      <c r="C244" s="48" t="s">
        <v>70</v>
      </c>
      <c r="D244" s="48"/>
      <c r="E244" s="48"/>
      <c r="F244" s="48"/>
      <c r="G244" s="48"/>
      <c r="H244" s="50">
        <f>H245+H251+H278+H284+H272</f>
        <v>35007.7</v>
      </c>
      <c r="I244" s="50">
        <f>I245+I251+I278+I284+I272</f>
        <v>0</v>
      </c>
      <c r="J244" s="212">
        <f t="shared" si="63"/>
        <v>35007.7</v>
      </c>
      <c r="K244" s="50">
        <f>K245+K251+K278+K284+K272</f>
        <v>34870.7</v>
      </c>
      <c r="L244" s="50" t="e">
        <f>L245+L251+L278+L284</f>
        <v>#REF!</v>
      </c>
      <c r="M244" s="50" t="e">
        <f>M245+M251+M278+M284</f>
        <v>#REF!</v>
      </c>
      <c r="N244" s="50" t="e">
        <f>N245+N251+N278+N284</f>
        <v>#REF!</v>
      </c>
      <c r="O244" s="50">
        <f>O245+O251+O278+O284+O272</f>
        <v>0</v>
      </c>
      <c r="P244" s="105">
        <f t="shared" si="64"/>
        <v>34870.7</v>
      </c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:43" s="28" customFormat="1" ht="28.5">
      <c r="A245" s="73" t="s">
        <v>86</v>
      </c>
      <c r="B245" s="48" t="s">
        <v>102</v>
      </c>
      <c r="C245" s="48" t="s">
        <v>70</v>
      </c>
      <c r="D245" s="48" t="s">
        <v>76</v>
      </c>
      <c r="E245" s="48"/>
      <c r="F245" s="48"/>
      <c r="G245" s="48"/>
      <c r="H245" s="50">
        <f>H247</f>
        <v>1507</v>
      </c>
      <c r="I245" s="50">
        <f>I247</f>
        <v>0</v>
      </c>
      <c r="J245" s="212">
        <f t="shared" si="63"/>
        <v>1507</v>
      </c>
      <c r="K245" s="50">
        <f>K247</f>
        <v>1507</v>
      </c>
      <c r="L245" s="50">
        <f>L247</f>
        <v>0</v>
      </c>
      <c r="M245" s="50">
        <f>M247</f>
        <v>0</v>
      </c>
      <c r="N245" s="50">
        <f>N247</f>
        <v>0</v>
      </c>
      <c r="O245" s="50">
        <f>O247</f>
        <v>0</v>
      </c>
      <c r="P245" s="105">
        <f t="shared" si="64"/>
        <v>1507</v>
      </c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:43" s="28" customFormat="1" ht="18">
      <c r="A246" s="70" t="s">
        <v>40</v>
      </c>
      <c r="B246" s="46" t="s">
        <v>102</v>
      </c>
      <c r="C246" s="46" t="s">
        <v>70</v>
      </c>
      <c r="D246" s="46" t="s">
        <v>76</v>
      </c>
      <c r="E246" s="46" t="s">
        <v>273</v>
      </c>
      <c r="F246" s="46"/>
      <c r="G246" s="46"/>
      <c r="H246" s="51">
        <f aca="true" t="shared" si="76" ref="H246:I249">H247</f>
        <v>1507</v>
      </c>
      <c r="I246" s="51">
        <f t="shared" si="76"/>
        <v>0</v>
      </c>
      <c r="J246" s="213">
        <f t="shared" si="63"/>
        <v>1507</v>
      </c>
      <c r="K246" s="51">
        <f aca="true" t="shared" si="77" ref="K246:O249">K247</f>
        <v>1507</v>
      </c>
      <c r="L246" s="51">
        <f t="shared" si="77"/>
        <v>0</v>
      </c>
      <c r="M246" s="51">
        <f t="shared" si="77"/>
        <v>0</v>
      </c>
      <c r="N246" s="51">
        <f t="shared" si="77"/>
        <v>0</v>
      </c>
      <c r="O246" s="51">
        <f t="shared" si="77"/>
        <v>0</v>
      </c>
      <c r="P246" s="187">
        <f t="shared" si="64"/>
        <v>1507</v>
      </c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:43" s="28" customFormat="1" ht="30">
      <c r="A247" s="70" t="s">
        <v>251</v>
      </c>
      <c r="B247" s="46" t="s">
        <v>102</v>
      </c>
      <c r="C247" s="46" t="s">
        <v>70</v>
      </c>
      <c r="D247" s="46" t="s">
        <v>76</v>
      </c>
      <c r="E247" s="46" t="s">
        <v>402</v>
      </c>
      <c r="F247" s="46"/>
      <c r="G247" s="46"/>
      <c r="H247" s="51">
        <f t="shared" si="76"/>
        <v>1507</v>
      </c>
      <c r="I247" s="51">
        <f t="shared" si="76"/>
        <v>0</v>
      </c>
      <c r="J247" s="213">
        <f t="shared" si="63"/>
        <v>1507</v>
      </c>
      <c r="K247" s="51">
        <f t="shared" si="77"/>
        <v>1507</v>
      </c>
      <c r="L247" s="51">
        <f t="shared" si="77"/>
        <v>0</v>
      </c>
      <c r="M247" s="51">
        <f t="shared" si="77"/>
        <v>0</v>
      </c>
      <c r="N247" s="51">
        <f t="shared" si="77"/>
        <v>0</v>
      </c>
      <c r="O247" s="51">
        <f t="shared" si="77"/>
        <v>0</v>
      </c>
      <c r="P247" s="187">
        <f t="shared" si="64"/>
        <v>1507</v>
      </c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:43" s="28" customFormat="1" ht="90">
      <c r="A248" s="70" t="s">
        <v>257</v>
      </c>
      <c r="B248" s="46" t="s">
        <v>102</v>
      </c>
      <c r="C248" s="46" t="s">
        <v>70</v>
      </c>
      <c r="D248" s="46" t="s">
        <v>76</v>
      </c>
      <c r="E248" s="46" t="s">
        <v>402</v>
      </c>
      <c r="F248" s="46" t="s">
        <v>132</v>
      </c>
      <c r="G248" s="46"/>
      <c r="H248" s="51">
        <f t="shared" si="76"/>
        <v>1507</v>
      </c>
      <c r="I248" s="51">
        <f t="shared" si="76"/>
        <v>0</v>
      </c>
      <c r="J248" s="213">
        <f t="shared" si="63"/>
        <v>1507</v>
      </c>
      <c r="K248" s="51">
        <f t="shared" si="77"/>
        <v>1507</v>
      </c>
      <c r="L248" s="52">
        <f t="shared" si="77"/>
        <v>0</v>
      </c>
      <c r="M248" s="52">
        <f t="shared" si="77"/>
        <v>0</v>
      </c>
      <c r="N248" s="52">
        <f t="shared" si="77"/>
        <v>0</v>
      </c>
      <c r="O248" s="51">
        <f t="shared" si="77"/>
        <v>0</v>
      </c>
      <c r="P248" s="187">
        <f t="shared" si="64"/>
        <v>1507</v>
      </c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:43" s="28" customFormat="1" ht="30">
      <c r="A249" s="70" t="s">
        <v>136</v>
      </c>
      <c r="B249" s="46" t="s">
        <v>102</v>
      </c>
      <c r="C249" s="46" t="s">
        <v>70</v>
      </c>
      <c r="D249" s="46" t="s">
        <v>76</v>
      </c>
      <c r="E249" s="46" t="s">
        <v>402</v>
      </c>
      <c r="F249" s="46" t="s">
        <v>133</v>
      </c>
      <c r="G249" s="46"/>
      <c r="H249" s="51">
        <f t="shared" si="76"/>
        <v>1507</v>
      </c>
      <c r="I249" s="51">
        <f t="shared" si="76"/>
        <v>0</v>
      </c>
      <c r="J249" s="213">
        <f t="shared" si="63"/>
        <v>1507</v>
      </c>
      <c r="K249" s="51">
        <f t="shared" si="77"/>
        <v>1507</v>
      </c>
      <c r="L249" s="52">
        <f t="shared" si="77"/>
        <v>0</v>
      </c>
      <c r="M249" s="52">
        <f t="shared" si="77"/>
        <v>0</v>
      </c>
      <c r="N249" s="52">
        <f t="shared" si="77"/>
        <v>0</v>
      </c>
      <c r="O249" s="51">
        <f t="shared" si="77"/>
        <v>0</v>
      </c>
      <c r="P249" s="187">
        <f t="shared" si="64"/>
        <v>1507</v>
      </c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:43" s="28" customFormat="1" ht="18">
      <c r="A250" s="72" t="s">
        <v>120</v>
      </c>
      <c r="B250" s="47" t="s">
        <v>102</v>
      </c>
      <c r="C250" s="47" t="s">
        <v>70</v>
      </c>
      <c r="D250" s="47" t="s">
        <v>76</v>
      </c>
      <c r="E250" s="46" t="s">
        <v>402</v>
      </c>
      <c r="F250" s="47" t="s">
        <v>133</v>
      </c>
      <c r="G250" s="47" t="s">
        <v>105</v>
      </c>
      <c r="H250" s="53">
        <v>1507</v>
      </c>
      <c r="I250" s="53">
        <v>0</v>
      </c>
      <c r="J250" s="214">
        <f t="shared" si="63"/>
        <v>1507</v>
      </c>
      <c r="K250" s="53">
        <v>1507</v>
      </c>
      <c r="L250" s="53">
        <v>0</v>
      </c>
      <c r="M250" s="53">
        <v>0</v>
      </c>
      <c r="N250" s="53">
        <v>0</v>
      </c>
      <c r="O250" s="53">
        <v>0</v>
      </c>
      <c r="P250" s="191">
        <f t="shared" si="64"/>
        <v>1507</v>
      </c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:43" s="28" customFormat="1" ht="28.5">
      <c r="A251" s="73" t="s">
        <v>54</v>
      </c>
      <c r="B251" s="48" t="s">
        <v>102</v>
      </c>
      <c r="C251" s="48" t="s">
        <v>70</v>
      </c>
      <c r="D251" s="48" t="s">
        <v>73</v>
      </c>
      <c r="E251" s="48"/>
      <c r="F251" s="48"/>
      <c r="G251" s="48"/>
      <c r="H251" s="50">
        <f>H252+H263</f>
        <v>31169.1</v>
      </c>
      <c r="I251" s="50">
        <f>I252+I263</f>
        <v>0</v>
      </c>
      <c r="J251" s="212">
        <f t="shared" si="63"/>
        <v>31169.1</v>
      </c>
      <c r="K251" s="50">
        <f>K252+K263</f>
        <v>31139.1</v>
      </c>
      <c r="L251" s="50">
        <f>L252+L263</f>
        <v>0</v>
      </c>
      <c r="M251" s="50">
        <f>M252+M263</f>
        <v>0</v>
      </c>
      <c r="N251" s="50">
        <f>N252+N263</f>
        <v>0</v>
      </c>
      <c r="O251" s="50">
        <f>O252+O263</f>
        <v>0</v>
      </c>
      <c r="P251" s="105">
        <f t="shared" si="64"/>
        <v>31139.1</v>
      </c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:43" s="28" customFormat="1" ht="18">
      <c r="A252" s="70" t="s">
        <v>40</v>
      </c>
      <c r="B252" s="46" t="s">
        <v>102</v>
      </c>
      <c r="C252" s="46" t="s">
        <v>70</v>
      </c>
      <c r="D252" s="46" t="s">
        <v>73</v>
      </c>
      <c r="E252" s="46" t="s">
        <v>273</v>
      </c>
      <c r="F252" s="46"/>
      <c r="G252" s="46"/>
      <c r="H252" s="51">
        <f>H253</f>
        <v>31139.1</v>
      </c>
      <c r="I252" s="51">
        <f>I253</f>
        <v>0</v>
      </c>
      <c r="J252" s="213">
        <f t="shared" si="63"/>
        <v>31139.1</v>
      </c>
      <c r="K252" s="51">
        <f>K253</f>
        <v>31139.1</v>
      </c>
      <c r="L252" s="51">
        <f>L253</f>
        <v>0</v>
      </c>
      <c r="M252" s="51">
        <f>M253</f>
        <v>0</v>
      </c>
      <c r="N252" s="51">
        <f>N253</f>
        <v>0</v>
      </c>
      <c r="O252" s="51">
        <f>O253</f>
        <v>0</v>
      </c>
      <c r="P252" s="187">
        <f t="shared" si="64"/>
        <v>31139.1</v>
      </c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:43" s="28" customFormat="1" ht="30">
      <c r="A253" s="75" t="s">
        <v>131</v>
      </c>
      <c r="B253" s="46" t="s">
        <v>102</v>
      </c>
      <c r="C253" s="46" t="s">
        <v>70</v>
      </c>
      <c r="D253" s="46" t="s">
        <v>73</v>
      </c>
      <c r="E253" s="46" t="s">
        <v>274</v>
      </c>
      <c r="F253" s="46"/>
      <c r="G253" s="46"/>
      <c r="H253" s="51">
        <f>H254+H257+H260</f>
        <v>31139.1</v>
      </c>
      <c r="I253" s="51">
        <f>I254+I257+I260</f>
        <v>0</v>
      </c>
      <c r="J253" s="213">
        <f t="shared" si="63"/>
        <v>31139.1</v>
      </c>
      <c r="K253" s="51">
        <f>K254+K257+K260</f>
        <v>31139.1</v>
      </c>
      <c r="L253" s="51">
        <f>L254+L257+L260</f>
        <v>0</v>
      </c>
      <c r="M253" s="51">
        <f>M254+M257+M260</f>
        <v>0</v>
      </c>
      <c r="N253" s="51">
        <f>N254+N257+N260</f>
        <v>0</v>
      </c>
      <c r="O253" s="51">
        <f>O254+O257+O260</f>
        <v>0</v>
      </c>
      <c r="P253" s="187">
        <f t="shared" si="64"/>
        <v>31139.1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:43" s="28" customFormat="1" ht="90">
      <c r="A254" s="70" t="s">
        <v>257</v>
      </c>
      <c r="B254" s="46" t="s">
        <v>102</v>
      </c>
      <c r="C254" s="46" t="s">
        <v>70</v>
      </c>
      <c r="D254" s="46" t="s">
        <v>73</v>
      </c>
      <c r="E254" s="46" t="s">
        <v>274</v>
      </c>
      <c r="F254" s="46" t="s">
        <v>132</v>
      </c>
      <c r="G254" s="46"/>
      <c r="H254" s="51">
        <f>H255</f>
        <v>26869.2</v>
      </c>
      <c r="I254" s="51">
        <f>I255</f>
        <v>0</v>
      </c>
      <c r="J254" s="213">
        <f t="shared" si="63"/>
        <v>26869.2</v>
      </c>
      <c r="K254" s="51">
        <f aca="true" t="shared" si="78" ref="K254:O255">K255</f>
        <v>26869.2</v>
      </c>
      <c r="L254" s="52">
        <f t="shared" si="78"/>
        <v>0</v>
      </c>
      <c r="M254" s="52">
        <f t="shared" si="78"/>
        <v>0</v>
      </c>
      <c r="N254" s="52">
        <f t="shared" si="78"/>
        <v>0</v>
      </c>
      <c r="O254" s="51">
        <f t="shared" si="78"/>
        <v>0</v>
      </c>
      <c r="P254" s="187">
        <f t="shared" si="64"/>
        <v>26869.2</v>
      </c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:43" s="28" customFormat="1" ht="30">
      <c r="A255" s="70" t="s">
        <v>136</v>
      </c>
      <c r="B255" s="46" t="s">
        <v>102</v>
      </c>
      <c r="C255" s="46" t="s">
        <v>70</v>
      </c>
      <c r="D255" s="46" t="s">
        <v>73</v>
      </c>
      <c r="E255" s="46" t="s">
        <v>274</v>
      </c>
      <c r="F255" s="46" t="s">
        <v>133</v>
      </c>
      <c r="G255" s="46"/>
      <c r="H255" s="51">
        <f>H256</f>
        <v>26869.2</v>
      </c>
      <c r="I255" s="51">
        <f>I256</f>
        <v>0</v>
      </c>
      <c r="J255" s="213">
        <f t="shared" si="63"/>
        <v>26869.2</v>
      </c>
      <c r="K255" s="51">
        <f t="shared" si="78"/>
        <v>26869.2</v>
      </c>
      <c r="L255" s="52">
        <f t="shared" si="78"/>
        <v>0</v>
      </c>
      <c r="M255" s="52">
        <f t="shared" si="78"/>
        <v>0</v>
      </c>
      <c r="N255" s="52">
        <f t="shared" si="78"/>
        <v>0</v>
      </c>
      <c r="O255" s="51">
        <f t="shared" si="78"/>
        <v>0</v>
      </c>
      <c r="P255" s="187">
        <f t="shared" si="64"/>
        <v>26869.2</v>
      </c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:43" s="28" customFormat="1" ht="18">
      <c r="A256" s="72" t="s">
        <v>120</v>
      </c>
      <c r="B256" s="47" t="s">
        <v>102</v>
      </c>
      <c r="C256" s="47" t="s">
        <v>70</v>
      </c>
      <c r="D256" s="47" t="s">
        <v>73</v>
      </c>
      <c r="E256" s="47" t="s">
        <v>274</v>
      </c>
      <c r="F256" s="47" t="s">
        <v>133</v>
      </c>
      <c r="G256" s="47" t="s">
        <v>105</v>
      </c>
      <c r="H256" s="53">
        <v>26869.2</v>
      </c>
      <c r="I256" s="53">
        <v>0</v>
      </c>
      <c r="J256" s="214">
        <f t="shared" si="63"/>
        <v>26869.2</v>
      </c>
      <c r="K256" s="53">
        <v>26869.2</v>
      </c>
      <c r="L256" s="53">
        <v>0</v>
      </c>
      <c r="M256" s="53">
        <v>0</v>
      </c>
      <c r="N256" s="53">
        <v>0</v>
      </c>
      <c r="O256" s="53">
        <v>0</v>
      </c>
      <c r="P256" s="191">
        <f t="shared" si="64"/>
        <v>26869.2</v>
      </c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:43" s="28" customFormat="1" ht="30">
      <c r="A257" s="70" t="s">
        <v>134</v>
      </c>
      <c r="B257" s="46" t="s">
        <v>102</v>
      </c>
      <c r="C257" s="46" t="s">
        <v>70</v>
      </c>
      <c r="D257" s="46" t="s">
        <v>73</v>
      </c>
      <c r="E257" s="46" t="s">
        <v>274</v>
      </c>
      <c r="F257" s="46" t="s">
        <v>135</v>
      </c>
      <c r="G257" s="46"/>
      <c r="H257" s="51">
        <f>H258</f>
        <v>4229.9</v>
      </c>
      <c r="I257" s="51">
        <f>I258</f>
        <v>0</v>
      </c>
      <c r="J257" s="213">
        <f t="shared" si="63"/>
        <v>4229.9</v>
      </c>
      <c r="K257" s="51">
        <f aca="true" t="shared" si="79" ref="K257:O258">K258</f>
        <v>4229.9</v>
      </c>
      <c r="L257" s="52">
        <f t="shared" si="79"/>
        <v>0</v>
      </c>
      <c r="M257" s="52">
        <f t="shared" si="79"/>
        <v>0</v>
      </c>
      <c r="N257" s="52">
        <f t="shared" si="79"/>
        <v>0</v>
      </c>
      <c r="O257" s="51">
        <f t="shared" si="79"/>
        <v>0</v>
      </c>
      <c r="P257" s="187">
        <f t="shared" si="64"/>
        <v>4229.9</v>
      </c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:43" s="28" customFormat="1" ht="30">
      <c r="A258" s="71" t="s">
        <v>138</v>
      </c>
      <c r="B258" s="46" t="s">
        <v>102</v>
      </c>
      <c r="C258" s="46" t="s">
        <v>70</v>
      </c>
      <c r="D258" s="46" t="s">
        <v>73</v>
      </c>
      <c r="E258" s="46" t="s">
        <v>274</v>
      </c>
      <c r="F258" s="46" t="s">
        <v>137</v>
      </c>
      <c r="G258" s="46"/>
      <c r="H258" s="51">
        <f>H259</f>
        <v>4229.9</v>
      </c>
      <c r="I258" s="51">
        <f>I259</f>
        <v>0</v>
      </c>
      <c r="J258" s="213">
        <f t="shared" si="63"/>
        <v>4229.9</v>
      </c>
      <c r="K258" s="51">
        <f t="shared" si="79"/>
        <v>4229.9</v>
      </c>
      <c r="L258" s="52">
        <f t="shared" si="79"/>
        <v>0</v>
      </c>
      <c r="M258" s="52">
        <f t="shared" si="79"/>
        <v>0</v>
      </c>
      <c r="N258" s="52">
        <f t="shared" si="79"/>
        <v>0</v>
      </c>
      <c r="O258" s="51">
        <f t="shared" si="79"/>
        <v>0</v>
      </c>
      <c r="P258" s="187">
        <f t="shared" si="64"/>
        <v>4229.9</v>
      </c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:43" s="28" customFormat="1" ht="18">
      <c r="A259" s="72" t="s">
        <v>120</v>
      </c>
      <c r="B259" s="47" t="s">
        <v>102</v>
      </c>
      <c r="C259" s="47" t="s">
        <v>70</v>
      </c>
      <c r="D259" s="47" t="s">
        <v>73</v>
      </c>
      <c r="E259" s="47" t="s">
        <v>274</v>
      </c>
      <c r="F259" s="47" t="s">
        <v>137</v>
      </c>
      <c r="G259" s="47" t="s">
        <v>105</v>
      </c>
      <c r="H259" s="53">
        <v>4229.9</v>
      </c>
      <c r="I259" s="53">
        <v>0</v>
      </c>
      <c r="J259" s="214">
        <f t="shared" si="63"/>
        <v>4229.9</v>
      </c>
      <c r="K259" s="53">
        <v>4229.9</v>
      </c>
      <c r="L259" s="54">
        <v>0</v>
      </c>
      <c r="M259" s="54">
        <v>0</v>
      </c>
      <c r="N259" s="54">
        <v>0</v>
      </c>
      <c r="O259" s="53">
        <v>0</v>
      </c>
      <c r="P259" s="191">
        <f t="shared" si="64"/>
        <v>4229.9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:43" s="28" customFormat="1" ht="18">
      <c r="A260" s="71" t="s">
        <v>147</v>
      </c>
      <c r="B260" s="46" t="s">
        <v>102</v>
      </c>
      <c r="C260" s="46" t="s">
        <v>70</v>
      </c>
      <c r="D260" s="46" t="s">
        <v>73</v>
      </c>
      <c r="E260" s="46" t="s">
        <v>274</v>
      </c>
      <c r="F260" s="46" t="s">
        <v>146</v>
      </c>
      <c r="G260" s="46"/>
      <c r="H260" s="51">
        <f>H261</f>
        <v>40</v>
      </c>
      <c r="I260" s="51">
        <f>I261</f>
        <v>0</v>
      </c>
      <c r="J260" s="213">
        <f t="shared" si="63"/>
        <v>40</v>
      </c>
      <c r="K260" s="51">
        <f aca="true" t="shared" si="80" ref="K260:O261">K261</f>
        <v>40</v>
      </c>
      <c r="L260" s="51">
        <f t="shared" si="80"/>
        <v>0</v>
      </c>
      <c r="M260" s="51">
        <f t="shared" si="80"/>
        <v>0</v>
      </c>
      <c r="N260" s="51">
        <f t="shared" si="80"/>
        <v>0</v>
      </c>
      <c r="O260" s="51">
        <f t="shared" si="80"/>
        <v>0</v>
      </c>
      <c r="P260" s="187">
        <f t="shared" si="64"/>
        <v>40</v>
      </c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:43" s="28" customFormat="1" ht="18">
      <c r="A261" s="71" t="s">
        <v>149</v>
      </c>
      <c r="B261" s="46" t="s">
        <v>102</v>
      </c>
      <c r="C261" s="46" t="s">
        <v>70</v>
      </c>
      <c r="D261" s="46" t="s">
        <v>73</v>
      </c>
      <c r="E261" s="46" t="s">
        <v>274</v>
      </c>
      <c r="F261" s="46" t="s">
        <v>148</v>
      </c>
      <c r="G261" s="46"/>
      <c r="H261" s="51">
        <f>H262</f>
        <v>40</v>
      </c>
      <c r="I261" s="51">
        <f>I262</f>
        <v>0</v>
      </c>
      <c r="J261" s="213">
        <f t="shared" si="63"/>
        <v>40</v>
      </c>
      <c r="K261" s="51">
        <f t="shared" si="80"/>
        <v>40</v>
      </c>
      <c r="L261" s="51">
        <f t="shared" si="80"/>
        <v>0</v>
      </c>
      <c r="M261" s="51">
        <f t="shared" si="80"/>
        <v>0</v>
      </c>
      <c r="N261" s="51">
        <f t="shared" si="80"/>
        <v>0</v>
      </c>
      <c r="O261" s="51">
        <f t="shared" si="80"/>
        <v>0</v>
      </c>
      <c r="P261" s="187">
        <f t="shared" si="64"/>
        <v>40</v>
      </c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:43" s="28" customFormat="1" ht="18">
      <c r="A262" s="72" t="s">
        <v>120</v>
      </c>
      <c r="B262" s="47" t="s">
        <v>102</v>
      </c>
      <c r="C262" s="47" t="s">
        <v>70</v>
      </c>
      <c r="D262" s="47" t="s">
        <v>73</v>
      </c>
      <c r="E262" s="47" t="s">
        <v>274</v>
      </c>
      <c r="F262" s="47" t="s">
        <v>148</v>
      </c>
      <c r="G262" s="47" t="s">
        <v>105</v>
      </c>
      <c r="H262" s="53">
        <v>40</v>
      </c>
      <c r="I262" s="53">
        <v>0</v>
      </c>
      <c r="J262" s="214">
        <f t="shared" si="63"/>
        <v>40</v>
      </c>
      <c r="K262" s="53">
        <v>40</v>
      </c>
      <c r="L262" s="53">
        <v>0</v>
      </c>
      <c r="M262" s="53">
        <v>0</v>
      </c>
      <c r="N262" s="53">
        <v>0</v>
      </c>
      <c r="O262" s="53">
        <v>0</v>
      </c>
      <c r="P262" s="191">
        <f t="shared" si="64"/>
        <v>40</v>
      </c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:43" s="28" customFormat="1" ht="45">
      <c r="A263" s="71" t="s">
        <v>186</v>
      </c>
      <c r="B263" s="46" t="s">
        <v>102</v>
      </c>
      <c r="C263" s="46" t="s">
        <v>70</v>
      </c>
      <c r="D263" s="46" t="s">
        <v>73</v>
      </c>
      <c r="E263" s="46" t="s">
        <v>398</v>
      </c>
      <c r="F263" s="46"/>
      <c r="G263" s="46"/>
      <c r="H263" s="51">
        <f>H264</f>
        <v>30</v>
      </c>
      <c r="I263" s="51">
        <f>I264</f>
        <v>0</v>
      </c>
      <c r="J263" s="213">
        <f t="shared" si="63"/>
        <v>30</v>
      </c>
      <c r="K263" s="51">
        <f aca="true" t="shared" si="81" ref="K263:O264">K264</f>
        <v>0</v>
      </c>
      <c r="L263" s="51">
        <f t="shared" si="81"/>
        <v>0</v>
      </c>
      <c r="M263" s="51">
        <f t="shared" si="81"/>
        <v>0</v>
      </c>
      <c r="N263" s="51">
        <f t="shared" si="81"/>
        <v>0</v>
      </c>
      <c r="O263" s="51">
        <f t="shared" si="81"/>
        <v>0</v>
      </c>
      <c r="P263" s="187">
        <f t="shared" si="64"/>
        <v>0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:43" s="28" customFormat="1" ht="45">
      <c r="A264" s="71" t="s">
        <v>399</v>
      </c>
      <c r="B264" s="46" t="s">
        <v>102</v>
      </c>
      <c r="C264" s="46" t="s">
        <v>70</v>
      </c>
      <c r="D264" s="46" t="s">
        <v>73</v>
      </c>
      <c r="E264" s="46" t="s">
        <v>400</v>
      </c>
      <c r="F264" s="46"/>
      <c r="G264" s="46"/>
      <c r="H264" s="51">
        <f>H265</f>
        <v>30</v>
      </c>
      <c r="I264" s="51">
        <f>I265</f>
        <v>0</v>
      </c>
      <c r="J264" s="213">
        <f aca="true" t="shared" si="82" ref="J264:J330">H264+I264</f>
        <v>30</v>
      </c>
      <c r="K264" s="51">
        <f t="shared" si="81"/>
        <v>0</v>
      </c>
      <c r="L264" s="51">
        <f t="shared" si="81"/>
        <v>0</v>
      </c>
      <c r="M264" s="51">
        <f t="shared" si="81"/>
        <v>0</v>
      </c>
      <c r="N264" s="51">
        <f t="shared" si="81"/>
        <v>0</v>
      </c>
      <c r="O264" s="51">
        <f t="shared" si="81"/>
        <v>0</v>
      </c>
      <c r="P264" s="187">
        <f aca="true" t="shared" si="83" ref="P264:P330">K264+O264</f>
        <v>0</v>
      </c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:43" s="28" customFormat="1" ht="18">
      <c r="A265" s="71" t="s">
        <v>301</v>
      </c>
      <c r="B265" s="46" t="s">
        <v>102</v>
      </c>
      <c r="C265" s="46" t="s">
        <v>70</v>
      </c>
      <c r="D265" s="46" t="s">
        <v>73</v>
      </c>
      <c r="E265" s="46" t="s">
        <v>401</v>
      </c>
      <c r="F265" s="46"/>
      <c r="G265" s="46"/>
      <c r="H265" s="51">
        <f>H266+H269</f>
        <v>30</v>
      </c>
      <c r="I265" s="51">
        <f>I266+I269</f>
        <v>0</v>
      </c>
      <c r="J265" s="213">
        <f t="shared" si="82"/>
        <v>30</v>
      </c>
      <c r="K265" s="51">
        <f>K266+K269</f>
        <v>0</v>
      </c>
      <c r="L265" s="51">
        <f>L266+L269</f>
        <v>0</v>
      </c>
      <c r="M265" s="51">
        <f>M266+M269</f>
        <v>0</v>
      </c>
      <c r="N265" s="51">
        <f>N266+N269</f>
        <v>0</v>
      </c>
      <c r="O265" s="51">
        <f>O266+O269</f>
        <v>0</v>
      </c>
      <c r="P265" s="187">
        <f t="shared" si="83"/>
        <v>0</v>
      </c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:43" s="28" customFormat="1" ht="90">
      <c r="A266" s="70" t="s">
        <v>257</v>
      </c>
      <c r="B266" s="46" t="s">
        <v>102</v>
      </c>
      <c r="C266" s="46" t="s">
        <v>70</v>
      </c>
      <c r="D266" s="46" t="s">
        <v>73</v>
      </c>
      <c r="E266" s="46" t="s">
        <v>401</v>
      </c>
      <c r="F266" s="46" t="s">
        <v>132</v>
      </c>
      <c r="G266" s="46"/>
      <c r="H266" s="51">
        <f>H267</f>
        <v>10</v>
      </c>
      <c r="I266" s="51">
        <f>I267</f>
        <v>0</v>
      </c>
      <c r="J266" s="213">
        <f t="shared" si="82"/>
        <v>10</v>
      </c>
      <c r="K266" s="51">
        <f aca="true" t="shared" si="84" ref="K266:O267">K267</f>
        <v>0</v>
      </c>
      <c r="L266" s="52">
        <f t="shared" si="84"/>
        <v>0</v>
      </c>
      <c r="M266" s="52">
        <f t="shared" si="84"/>
        <v>0</v>
      </c>
      <c r="N266" s="52">
        <f t="shared" si="84"/>
        <v>0</v>
      </c>
      <c r="O266" s="51">
        <f t="shared" si="84"/>
        <v>0</v>
      </c>
      <c r="P266" s="187">
        <f t="shared" si="83"/>
        <v>0</v>
      </c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:43" s="28" customFormat="1" ht="30">
      <c r="A267" s="70" t="s">
        <v>136</v>
      </c>
      <c r="B267" s="46" t="s">
        <v>102</v>
      </c>
      <c r="C267" s="46" t="s">
        <v>70</v>
      </c>
      <c r="D267" s="46" t="s">
        <v>73</v>
      </c>
      <c r="E267" s="46" t="s">
        <v>401</v>
      </c>
      <c r="F267" s="46" t="s">
        <v>133</v>
      </c>
      <c r="G267" s="46"/>
      <c r="H267" s="51">
        <f>H268</f>
        <v>10</v>
      </c>
      <c r="I267" s="51">
        <f>I268</f>
        <v>0</v>
      </c>
      <c r="J267" s="213">
        <f t="shared" si="82"/>
        <v>10</v>
      </c>
      <c r="K267" s="51">
        <f t="shared" si="84"/>
        <v>0</v>
      </c>
      <c r="L267" s="51">
        <f t="shared" si="84"/>
        <v>0</v>
      </c>
      <c r="M267" s="51">
        <f t="shared" si="84"/>
        <v>0</v>
      </c>
      <c r="N267" s="51">
        <f t="shared" si="84"/>
        <v>0</v>
      </c>
      <c r="O267" s="51">
        <f t="shared" si="84"/>
        <v>0</v>
      </c>
      <c r="P267" s="187">
        <f t="shared" si="83"/>
        <v>0</v>
      </c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:43" s="28" customFormat="1" ht="18">
      <c r="A268" s="72" t="s">
        <v>120</v>
      </c>
      <c r="B268" s="47" t="s">
        <v>102</v>
      </c>
      <c r="C268" s="47" t="s">
        <v>70</v>
      </c>
      <c r="D268" s="47" t="s">
        <v>73</v>
      </c>
      <c r="E268" s="47" t="s">
        <v>401</v>
      </c>
      <c r="F268" s="47" t="s">
        <v>133</v>
      </c>
      <c r="G268" s="47" t="s">
        <v>105</v>
      </c>
      <c r="H268" s="53">
        <v>10</v>
      </c>
      <c r="I268" s="53">
        <v>0</v>
      </c>
      <c r="J268" s="214">
        <f t="shared" si="82"/>
        <v>10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191">
        <f t="shared" si="83"/>
        <v>0</v>
      </c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:43" s="28" customFormat="1" ht="30">
      <c r="A269" s="70" t="s">
        <v>134</v>
      </c>
      <c r="B269" s="46" t="s">
        <v>102</v>
      </c>
      <c r="C269" s="46" t="s">
        <v>70</v>
      </c>
      <c r="D269" s="46" t="s">
        <v>73</v>
      </c>
      <c r="E269" s="46" t="s">
        <v>401</v>
      </c>
      <c r="F269" s="46" t="s">
        <v>135</v>
      </c>
      <c r="G269" s="46"/>
      <c r="H269" s="51">
        <f>H270</f>
        <v>20</v>
      </c>
      <c r="I269" s="51">
        <f>I270</f>
        <v>0</v>
      </c>
      <c r="J269" s="213">
        <f t="shared" si="82"/>
        <v>20</v>
      </c>
      <c r="K269" s="51">
        <f aca="true" t="shared" si="85" ref="K269:O270">K270</f>
        <v>0</v>
      </c>
      <c r="L269" s="52">
        <f t="shared" si="85"/>
        <v>0</v>
      </c>
      <c r="M269" s="52">
        <f t="shared" si="85"/>
        <v>0</v>
      </c>
      <c r="N269" s="52">
        <f t="shared" si="85"/>
        <v>0</v>
      </c>
      <c r="O269" s="51">
        <f t="shared" si="85"/>
        <v>0</v>
      </c>
      <c r="P269" s="187">
        <f t="shared" si="83"/>
        <v>0</v>
      </c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:43" s="28" customFormat="1" ht="30">
      <c r="A270" s="71" t="s">
        <v>138</v>
      </c>
      <c r="B270" s="46" t="s">
        <v>102</v>
      </c>
      <c r="C270" s="46" t="s">
        <v>70</v>
      </c>
      <c r="D270" s="46" t="s">
        <v>73</v>
      </c>
      <c r="E270" s="46" t="s">
        <v>401</v>
      </c>
      <c r="F270" s="46" t="s">
        <v>137</v>
      </c>
      <c r="G270" s="46"/>
      <c r="H270" s="51">
        <f>H271</f>
        <v>20</v>
      </c>
      <c r="I270" s="51">
        <f>I271</f>
        <v>0</v>
      </c>
      <c r="J270" s="213">
        <f t="shared" si="82"/>
        <v>20</v>
      </c>
      <c r="K270" s="51">
        <f t="shared" si="85"/>
        <v>0</v>
      </c>
      <c r="L270" s="52">
        <f t="shared" si="85"/>
        <v>0</v>
      </c>
      <c r="M270" s="52">
        <f t="shared" si="85"/>
        <v>0</v>
      </c>
      <c r="N270" s="52">
        <f t="shared" si="85"/>
        <v>0</v>
      </c>
      <c r="O270" s="51">
        <f t="shared" si="85"/>
        <v>0</v>
      </c>
      <c r="P270" s="187">
        <f t="shared" si="83"/>
        <v>0</v>
      </c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:43" s="28" customFormat="1" ht="18">
      <c r="A271" s="74" t="s">
        <v>120</v>
      </c>
      <c r="B271" s="47" t="s">
        <v>102</v>
      </c>
      <c r="C271" s="47" t="s">
        <v>70</v>
      </c>
      <c r="D271" s="47" t="s">
        <v>73</v>
      </c>
      <c r="E271" s="47" t="s">
        <v>401</v>
      </c>
      <c r="F271" s="47" t="s">
        <v>137</v>
      </c>
      <c r="G271" s="47" t="s">
        <v>105</v>
      </c>
      <c r="H271" s="53">
        <v>20</v>
      </c>
      <c r="I271" s="53">
        <v>0</v>
      </c>
      <c r="J271" s="214">
        <f t="shared" si="82"/>
        <v>20</v>
      </c>
      <c r="K271" s="53">
        <v>0</v>
      </c>
      <c r="L271" s="54">
        <v>0</v>
      </c>
      <c r="M271" s="54">
        <v>0</v>
      </c>
      <c r="N271" s="54">
        <v>0</v>
      </c>
      <c r="O271" s="53">
        <v>0</v>
      </c>
      <c r="P271" s="191">
        <f t="shared" si="83"/>
        <v>0</v>
      </c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:43" s="28" customFormat="1" ht="18">
      <c r="A272" s="73" t="s">
        <v>436</v>
      </c>
      <c r="B272" s="48" t="s">
        <v>102</v>
      </c>
      <c r="C272" s="48" t="s">
        <v>70</v>
      </c>
      <c r="D272" s="48" t="s">
        <v>75</v>
      </c>
      <c r="E272" s="48"/>
      <c r="F272" s="48"/>
      <c r="G272" s="48"/>
      <c r="H272" s="50">
        <f aca="true" t="shared" si="86" ref="H272:K276">H273</f>
        <v>27</v>
      </c>
      <c r="I272" s="50">
        <f t="shared" si="86"/>
        <v>0</v>
      </c>
      <c r="J272" s="212">
        <f t="shared" si="82"/>
        <v>27</v>
      </c>
      <c r="K272" s="50">
        <f t="shared" si="86"/>
        <v>43</v>
      </c>
      <c r="L272" s="54"/>
      <c r="M272" s="54"/>
      <c r="N272" s="54"/>
      <c r="O272" s="50">
        <f>O273</f>
        <v>0</v>
      </c>
      <c r="P272" s="105">
        <f t="shared" si="83"/>
        <v>43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:43" s="28" customFormat="1" ht="18">
      <c r="A273" s="71" t="s">
        <v>40</v>
      </c>
      <c r="B273" s="46" t="s">
        <v>102</v>
      </c>
      <c r="C273" s="46" t="s">
        <v>70</v>
      </c>
      <c r="D273" s="46" t="s">
        <v>75</v>
      </c>
      <c r="E273" s="46" t="s">
        <v>273</v>
      </c>
      <c r="F273" s="46"/>
      <c r="G273" s="46"/>
      <c r="H273" s="51">
        <f t="shared" si="86"/>
        <v>27</v>
      </c>
      <c r="I273" s="51">
        <f t="shared" si="86"/>
        <v>0</v>
      </c>
      <c r="J273" s="213">
        <f t="shared" si="82"/>
        <v>27</v>
      </c>
      <c r="K273" s="51">
        <f t="shared" si="86"/>
        <v>43</v>
      </c>
      <c r="L273" s="52"/>
      <c r="M273" s="52"/>
      <c r="N273" s="52"/>
      <c r="O273" s="51">
        <f>O274</f>
        <v>0</v>
      </c>
      <c r="P273" s="187">
        <f t="shared" si="83"/>
        <v>43</v>
      </c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</row>
    <row r="274" spans="1:43" s="28" customFormat="1" ht="75">
      <c r="A274" s="70" t="s">
        <v>8</v>
      </c>
      <c r="B274" s="46" t="s">
        <v>102</v>
      </c>
      <c r="C274" s="46" t="s">
        <v>70</v>
      </c>
      <c r="D274" s="46" t="s">
        <v>75</v>
      </c>
      <c r="E274" s="46" t="s">
        <v>9</v>
      </c>
      <c r="F274" s="46"/>
      <c r="G274" s="46"/>
      <c r="H274" s="51">
        <f t="shared" si="86"/>
        <v>27</v>
      </c>
      <c r="I274" s="51">
        <f t="shared" si="86"/>
        <v>0</v>
      </c>
      <c r="J274" s="213">
        <f t="shared" si="82"/>
        <v>27</v>
      </c>
      <c r="K274" s="51">
        <f t="shared" si="86"/>
        <v>43</v>
      </c>
      <c r="L274" s="52"/>
      <c r="M274" s="52"/>
      <c r="N274" s="52"/>
      <c r="O274" s="51">
        <f>O275</f>
        <v>0</v>
      </c>
      <c r="P274" s="187">
        <f t="shared" si="83"/>
        <v>43</v>
      </c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</row>
    <row r="275" spans="1:43" s="28" customFormat="1" ht="30">
      <c r="A275" s="70" t="s">
        <v>134</v>
      </c>
      <c r="B275" s="46" t="s">
        <v>102</v>
      </c>
      <c r="C275" s="46" t="s">
        <v>70</v>
      </c>
      <c r="D275" s="46" t="s">
        <v>75</v>
      </c>
      <c r="E275" s="46" t="s">
        <v>9</v>
      </c>
      <c r="F275" s="46" t="s">
        <v>135</v>
      </c>
      <c r="G275" s="46"/>
      <c r="H275" s="51">
        <f t="shared" si="86"/>
        <v>27</v>
      </c>
      <c r="I275" s="51">
        <f t="shared" si="86"/>
        <v>0</v>
      </c>
      <c r="J275" s="213">
        <f t="shared" si="82"/>
        <v>27</v>
      </c>
      <c r="K275" s="51">
        <f t="shared" si="86"/>
        <v>43</v>
      </c>
      <c r="L275" s="52"/>
      <c r="M275" s="52"/>
      <c r="N275" s="52"/>
      <c r="O275" s="51">
        <f>O276</f>
        <v>0</v>
      </c>
      <c r="P275" s="187">
        <f t="shared" si="83"/>
        <v>43</v>
      </c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</row>
    <row r="276" spans="1:43" s="28" customFormat="1" ht="30">
      <c r="A276" s="71" t="s">
        <v>138</v>
      </c>
      <c r="B276" s="46" t="s">
        <v>102</v>
      </c>
      <c r="C276" s="46" t="s">
        <v>70</v>
      </c>
      <c r="D276" s="46" t="s">
        <v>75</v>
      </c>
      <c r="E276" s="46" t="s">
        <v>9</v>
      </c>
      <c r="F276" s="46" t="s">
        <v>137</v>
      </c>
      <c r="G276" s="46"/>
      <c r="H276" s="51">
        <f t="shared" si="86"/>
        <v>27</v>
      </c>
      <c r="I276" s="51">
        <f t="shared" si="86"/>
        <v>0</v>
      </c>
      <c r="J276" s="213">
        <f t="shared" si="82"/>
        <v>27</v>
      </c>
      <c r="K276" s="51">
        <f t="shared" si="86"/>
        <v>43</v>
      </c>
      <c r="L276" s="52"/>
      <c r="M276" s="52"/>
      <c r="N276" s="52"/>
      <c r="O276" s="51">
        <f>O277</f>
        <v>0</v>
      </c>
      <c r="P276" s="187">
        <f t="shared" si="83"/>
        <v>43</v>
      </c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1:43" s="28" customFormat="1" ht="18">
      <c r="A277" s="74" t="s">
        <v>121</v>
      </c>
      <c r="B277" s="47" t="s">
        <v>102</v>
      </c>
      <c r="C277" s="47" t="s">
        <v>70</v>
      </c>
      <c r="D277" s="47" t="s">
        <v>75</v>
      </c>
      <c r="E277" s="47" t="s">
        <v>9</v>
      </c>
      <c r="F277" s="47" t="s">
        <v>137</v>
      </c>
      <c r="G277" s="47" t="s">
        <v>106</v>
      </c>
      <c r="H277" s="53">
        <v>27</v>
      </c>
      <c r="I277" s="53">
        <v>0</v>
      </c>
      <c r="J277" s="214">
        <f t="shared" si="82"/>
        <v>27</v>
      </c>
      <c r="K277" s="53">
        <v>43</v>
      </c>
      <c r="L277" s="54"/>
      <c r="M277" s="54"/>
      <c r="N277" s="54"/>
      <c r="O277" s="53">
        <v>0</v>
      </c>
      <c r="P277" s="191">
        <f t="shared" si="83"/>
        <v>43</v>
      </c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1:43" s="28" customFormat="1" ht="18">
      <c r="A278" s="76" t="s">
        <v>55</v>
      </c>
      <c r="B278" s="48" t="s">
        <v>102</v>
      </c>
      <c r="C278" s="48" t="s">
        <v>70</v>
      </c>
      <c r="D278" s="48" t="s">
        <v>88</v>
      </c>
      <c r="E278" s="48"/>
      <c r="F278" s="48"/>
      <c r="G278" s="48"/>
      <c r="H278" s="50">
        <f aca="true" t="shared" si="87" ref="H278:I282">H279</f>
        <v>100</v>
      </c>
      <c r="I278" s="50">
        <f t="shared" si="87"/>
        <v>0</v>
      </c>
      <c r="J278" s="212">
        <f t="shared" si="82"/>
        <v>100</v>
      </c>
      <c r="K278" s="50">
        <f aca="true" t="shared" si="88" ref="K278:O282">K279</f>
        <v>100</v>
      </c>
      <c r="L278" s="50">
        <f t="shared" si="88"/>
        <v>0</v>
      </c>
      <c r="M278" s="50">
        <f t="shared" si="88"/>
        <v>0</v>
      </c>
      <c r="N278" s="50">
        <f t="shared" si="88"/>
        <v>0</v>
      </c>
      <c r="O278" s="50">
        <f t="shared" si="88"/>
        <v>0</v>
      </c>
      <c r="P278" s="105">
        <f t="shared" si="83"/>
        <v>100</v>
      </c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</row>
    <row r="279" spans="1:43" s="28" customFormat="1" ht="18">
      <c r="A279" s="71" t="s">
        <v>40</v>
      </c>
      <c r="B279" s="46" t="s">
        <v>102</v>
      </c>
      <c r="C279" s="46" t="s">
        <v>70</v>
      </c>
      <c r="D279" s="46" t="s">
        <v>88</v>
      </c>
      <c r="E279" s="46" t="s">
        <v>273</v>
      </c>
      <c r="F279" s="46"/>
      <c r="G279" s="46"/>
      <c r="H279" s="51">
        <f t="shared" si="87"/>
        <v>100</v>
      </c>
      <c r="I279" s="51">
        <f t="shared" si="87"/>
        <v>0</v>
      </c>
      <c r="J279" s="213">
        <f t="shared" si="82"/>
        <v>100</v>
      </c>
      <c r="K279" s="51">
        <f t="shared" si="88"/>
        <v>100</v>
      </c>
      <c r="L279" s="51">
        <f t="shared" si="88"/>
        <v>0</v>
      </c>
      <c r="M279" s="51">
        <f t="shared" si="88"/>
        <v>0</v>
      </c>
      <c r="N279" s="51">
        <f t="shared" si="88"/>
        <v>0</v>
      </c>
      <c r="O279" s="51">
        <f t="shared" si="88"/>
        <v>0</v>
      </c>
      <c r="P279" s="187">
        <f t="shared" si="83"/>
        <v>100</v>
      </c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1:16" ht="30">
      <c r="A280" s="71" t="s">
        <v>252</v>
      </c>
      <c r="B280" s="46" t="s">
        <v>102</v>
      </c>
      <c r="C280" s="46" t="s">
        <v>70</v>
      </c>
      <c r="D280" s="46" t="s">
        <v>88</v>
      </c>
      <c r="E280" s="46" t="s">
        <v>397</v>
      </c>
      <c r="F280" s="46"/>
      <c r="G280" s="46"/>
      <c r="H280" s="51">
        <f t="shared" si="87"/>
        <v>100</v>
      </c>
      <c r="I280" s="51">
        <f t="shared" si="87"/>
        <v>0</v>
      </c>
      <c r="J280" s="213">
        <f t="shared" si="82"/>
        <v>100</v>
      </c>
      <c r="K280" s="51">
        <f t="shared" si="88"/>
        <v>100</v>
      </c>
      <c r="L280" s="51">
        <f t="shared" si="88"/>
        <v>0</v>
      </c>
      <c r="M280" s="51">
        <f t="shared" si="88"/>
        <v>0</v>
      </c>
      <c r="N280" s="51">
        <f t="shared" si="88"/>
        <v>0</v>
      </c>
      <c r="O280" s="51">
        <f t="shared" si="88"/>
        <v>0</v>
      </c>
      <c r="P280" s="187">
        <f t="shared" si="83"/>
        <v>100</v>
      </c>
    </row>
    <row r="281" spans="1:16" ht="18">
      <c r="A281" s="70" t="s">
        <v>147</v>
      </c>
      <c r="B281" s="46" t="s">
        <v>102</v>
      </c>
      <c r="C281" s="46" t="s">
        <v>70</v>
      </c>
      <c r="D281" s="46" t="s">
        <v>88</v>
      </c>
      <c r="E281" s="46" t="s">
        <v>397</v>
      </c>
      <c r="F281" s="46" t="s">
        <v>146</v>
      </c>
      <c r="G281" s="46"/>
      <c r="H281" s="51">
        <f t="shared" si="87"/>
        <v>100</v>
      </c>
      <c r="I281" s="51">
        <f t="shared" si="87"/>
        <v>0</v>
      </c>
      <c r="J281" s="213">
        <f t="shared" si="82"/>
        <v>100</v>
      </c>
      <c r="K281" s="51">
        <f t="shared" si="88"/>
        <v>100</v>
      </c>
      <c r="L281" s="52">
        <f t="shared" si="88"/>
        <v>0</v>
      </c>
      <c r="M281" s="52">
        <f t="shared" si="88"/>
        <v>0</v>
      </c>
      <c r="N281" s="52">
        <f t="shared" si="88"/>
        <v>0</v>
      </c>
      <c r="O281" s="51">
        <f t="shared" si="88"/>
        <v>0</v>
      </c>
      <c r="P281" s="187">
        <f t="shared" si="83"/>
        <v>100</v>
      </c>
    </row>
    <row r="282" spans="1:16" ht="18">
      <c r="A282" s="71" t="s">
        <v>419</v>
      </c>
      <c r="B282" s="46" t="s">
        <v>102</v>
      </c>
      <c r="C282" s="46" t="s">
        <v>70</v>
      </c>
      <c r="D282" s="46" t="s">
        <v>88</v>
      </c>
      <c r="E282" s="46" t="s">
        <v>397</v>
      </c>
      <c r="F282" s="46" t="s">
        <v>418</v>
      </c>
      <c r="G282" s="46"/>
      <c r="H282" s="51">
        <f t="shared" si="87"/>
        <v>100</v>
      </c>
      <c r="I282" s="51">
        <f t="shared" si="87"/>
        <v>0</v>
      </c>
      <c r="J282" s="213">
        <f t="shared" si="82"/>
        <v>100</v>
      </c>
      <c r="K282" s="51">
        <f t="shared" si="88"/>
        <v>100</v>
      </c>
      <c r="L282" s="52">
        <f t="shared" si="88"/>
        <v>0</v>
      </c>
      <c r="M282" s="52">
        <f t="shared" si="88"/>
        <v>0</v>
      </c>
      <c r="N282" s="52">
        <f t="shared" si="88"/>
        <v>0</v>
      </c>
      <c r="O282" s="51">
        <f t="shared" si="88"/>
        <v>0</v>
      </c>
      <c r="P282" s="187">
        <f t="shared" si="83"/>
        <v>100</v>
      </c>
    </row>
    <row r="283" spans="1:16" ht="18">
      <c r="A283" s="74" t="s">
        <v>120</v>
      </c>
      <c r="B283" s="47" t="s">
        <v>102</v>
      </c>
      <c r="C283" s="47" t="s">
        <v>70</v>
      </c>
      <c r="D283" s="47" t="s">
        <v>88</v>
      </c>
      <c r="E283" s="47" t="s">
        <v>397</v>
      </c>
      <c r="F283" s="47" t="s">
        <v>418</v>
      </c>
      <c r="G283" s="47" t="s">
        <v>105</v>
      </c>
      <c r="H283" s="53">
        <v>100</v>
      </c>
      <c r="I283" s="53">
        <v>0</v>
      </c>
      <c r="J283" s="214">
        <f t="shared" si="82"/>
        <v>100</v>
      </c>
      <c r="K283" s="53">
        <v>100</v>
      </c>
      <c r="L283" s="54">
        <v>0</v>
      </c>
      <c r="M283" s="54">
        <v>0</v>
      </c>
      <c r="N283" s="54">
        <v>0</v>
      </c>
      <c r="O283" s="53">
        <v>0</v>
      </c>
      <c r="P283" s="191">
        <f t="shared" si="83"/>
        <v>100</v>
      </c>
    </row>
    <row r="284" spans="1:16" ht="18">
      <c r="A284" s="73" t="s">
        <v>56</v>
      </c>
      <c r="B284" s="48" t="s">
        <v>102</v>
      </c>
      <c r="C284" s="48" t="s">
        <v>70</v>
      </c>
      <c r="D284" s="48" t="s">
        <v>112</v>
      </c>
      <c r="E284" s="48"/>
      <c r="F284" s="48"/>
      <c r="G284" s="48"/>
      <c r="H284" s="50">
        <f>H307+H316+H285+H301</f>
        <v>2204.6</v>
      </c>
      <c r="I284" s="50">
        <f>I307+I316+I285+I301</f>
        <v>0</v>
      </c>
      <c r="J284" s="212">
        <f t="shared" si="82"/>
        <v>2204.6</v>
      </c>
      <c r="K284" s="50">
        <f>K307+K316+K285+K301</f>
        <v>2081.6</v>
      </c>
      <c r="L284" s="49" t="e">
        <f>#REF!+L316+L307</f>
        <v>#REF!</v>
      </c>
      <c r="M284" s="49" t="e">
        <f>#REF!+M316+M307</f>
        <v>#REF!</v>
      </c>
      <c r="N284" s="49" t="e">
        <f>#REF!+N316+N307</f>
        <v>#REF!</v>
      </c>
      <c r="O284" s="50">
        <f>O307+O316+O285+O301</f>
        <v>0</v>
      </c>
      <c r="P284" s="105">
        <f t="shared" si="83"/>
        <v>2081.6</v>
      </c>
    </row>
    <row r="285" spans="1:16" ht="45">
      <c r="A285" s="70" t="s">
        <v>430</v>
      </c>
      <c r="B285" s="46" t="s">
        <v>102</v>
      </c>
      <c r="C285" s="46" t="s">
        <v>70</v>
      </c>
      <c r="D285" s="46" t="s">
        <v>112</v>
      </c>
      <c r="E285" s="46" t="s">
        <v>394</v>
      </c>
      <c r="F285" s="46"/>
      <c r="G285" s="46"/>
      <c r="H285" s="51">
        <f>H286+H296</f>
        <v>55</v>
      </c>
      <c r="I285" s="51">
        <f>I286+I296</f>
        <v>0</v>
      </c>
      <c r="J285" s="213">
        <f t="shared" si="82"/>
        <v>55</v>
      </c>
      <c r="K285" s="51">
        <f>K286+K291+K296</f>
        <v>57</v>
      </c>
      <c r="L285" s="52"/>
      <c r="M285" s="52"/>
      <c r="N285" s="52"/>
      <c r="O285" s="51">
        <f>O286+O291+O296</f>
        <v>0</v>
      </c>
      <c r="P285" s="187">
        <f t="shared" si="83"/>
        <v>57</v>
      </c>
    </row>
    <row r="286" spans="1:16" ht="120">
      <c r="A286" s="70" t="s">
        <v>432</v>
      </c>
      <c r="B286" s="46" t="s">
        <v>102</v>
      </c>
      <c r="C286" s="46" t="s">
        <v>70</v>
      </c>
      <c r="D286" s="46" t="s">
        <v>112</v>
      </c>
      <c r="E286" s="46" t="s">
        <v>395</v>
      </c>
      <c r="F286" s="46"/>
      <c r="G286" s="46"/>
      <c r="H286" s="51">
        <f aca="true" t="shared" si="89" ref="H286:K289">H287</f>
        <v>30</v>
      </c>
      <c r="I286" s="51">
        <f t="shared" si="89"/>
        <v>0</v>
      </c>
      <c r="J286" s="213">
        <f t="shared" si="82"/>
        <v>30</v>
      </c>
      <c r="K286" s="51">
        <f t="shared" si="89"/>
        <v>27</v>
      </c>
      <c r="L286" s="52"/>
      <c r="M286" s="52"/>
      <c r="N286" s="52"/>
      <c r="O286" s="51">
        <f>O287</f>
        <v>0</v>
      </c>
      <c r="P286" s="187">
        <f t="shared" si="83"/>
        <v>27</v>
      </c>
    </row>
    <row r="287" spans="1:16" ht="18">
      <c r="A287" s="71" t="s">
        <v>301</v>
      </c>
      <c r="B287" s="46" t="s">
        <v>102</v>
      </c>
      <c r="C287" s="46" t="s">
        <v>70</v>
      </c>
      <c r="D287" s="46" t="s">
        <v>112</v>
      </c>
      <c r="E287" s="46" t="s">
        <v>396</v>
      </c>
      <c r="F287" s="46"/>
      <c r="G287" s="46"/>
      <c r="H287" s="51">
        <f t="shared" si="89"/>
        <v>30</v>
      </c>
      <c r="I287" s="51">
        <f t="shared" si="89"/>
        <v>0</v>
      </c>
      <c r="J287" s="213">
        <f t="shared" si="82"/>
        <v>30</v>
      </c>
      <c r="K287" s="51">
        <f t="shared" si="89"/>
        <v>27</v>
      </c>
      <c r="L287" s="52"/>
      <c r="M287" s="52"/>
      <c r="N287" s="52"/>
      <c r="O287" s="51">
        <f>O288</f>
        <v>0</v>
      </c>
      <c r="P287" s="187">
        <f t="shared" si="83"/>
        <v>27</v>
      </c>
    </row>
    <row r="288" spans="1:16" ht="30">
      <c r="A288" s="70" t="s">
        <v>134</v>
      </c>
      <c r="B288" s="46" t="s">
        <v>102</v>
      </c>
      <c r="C288" s="46" t="s">
        <v>70</v>
      </c>
      <c r="D288" s="46" t="s">
        <v>112</v>
      </c>
      <c r="E288" s="46" t="s">
        <v>396</v>
      </c>
      <c r="F288" s="46" t="s">
        <v>135</v>
      </c>
      <c r="G288" s="46"/>
      <c r="H288" s="51">
        <f t="shared" si="89"/>
        <v>30</v>
      </c>
      <c r="I288" s="51">
        <f t="shared" si="89"/>
        <v>0</v>
      </c>
      <c r="J288" s="213">
        <f t="shared" si="82"/>
        <v>30</v>
      </c>
      <c r="K288" s="51">
        <f t="shared" si="89"/>
        <v>27</v>
      </c>
      <c r="L288" s="52"/>
      <c r="M288" s="52"/>
      <c r="N288" s="52"/>
      <c r="O288" s="51">
        <f>O289</f>
        <v>0</v>
      </c>
      <c r="P288" s="187">
        <f t="shared" si="83"/>
        <v>27</v>
      </c>
    </row>
    <row r="289" spans="1:16" ht="30">
      <c r="A289" s="71" t="s">
        <v>138</v>
      </c>
      <c r="B289" s="46" t="s">
        <v>102</v>
      </c>
      <c r="C289" s="46" t="s">
        <v>70</v>
      </c>
      <c r="D289" s="46" t="s">
        <v>112</v>
      </c>
      <c r="E289" s="46" t="s">
        <v>396</v>
      </c>
      <c r="F289" s="46" t="s">
        <v>137</v>
      </c>
      <c r="G289" s="46"/>
      <c r="H289" s="51">
        <f t="shared" si="89"/>
        <v>30</v>
      </c>
      <c r="I289" s="51">
        <f t="shared" si="89"/>
        <v>0</v>
      </c>
      <c r="J289" s="213">
        <f t="shared" si="82"/>
        <v>30</v>
      </c>
      <c r="K289" s="51">
        <f t="shared" si="89"/>
        <v>27</v>
      </c>
      <c r="L289" s="52"/>
      <c r="M289" s="52"/>
      <c r="N289" s="52"/>
      <c r="O289" s="51">
        <f>O290</f>
        <v>0</v>
      </c>
      <c r="P289" s="187">
        <f t="shared" si="83"/>
        <v>27</v>
      </c>
    </row>
    <row r="290" spans="1:16" ht="18">
      <c r="A290" s="74" t="s">
        <v>120</v>
      </c>
      <c r="B290" s="47" t="s">
        <v>102</v>
      </c>
      <c r="C290" s="47" t="s">
        <v>70</v>
      </c>
      <c r="D290" s="47" t="s">
        <v>112</v>
      </c>
      <c r="E290" s="47" t="s">
        <v>396</v>
      </c>
      <c r="F290" s="47" t="s">
        <v>137</v>
      </c>
      <c r="G290" s="47" t="s">
        <v>105</v>
      </c>
      <c r="H290" s="53">
        <v>30</v>
      </c>
      <c r="I290" s="53">
        <v>0</v>
      </c>
      <c r="J290" s="214">
        <f t="shared" si="82"/>
        <v>30</v>
      </c>
      <c r="K290" s="53">
        <v>27</v>
      </c>
      <c r="L290" s="54"/>
      <c r="M290" s="54"/>
      <c r="N290" s="54"/>
      <c r="O290" s="53">
        <v>0</v>
      </c>
      <c r="P290" s="191">
        <f t="shared" si="83"/>
        <v>27</v>
      </c>
    </row>
    <row r="291" spans="1:16" ht="45">
      <c r="A291" s="70" t="s">
        <v>496</v>
      </c>
      <c r="B291" s="46" t="s">
        <v>102</v>
      </c>
      <c r="C291" s="46" t="s">
        <v>70</v>
      </c>
      <c r="D291" s="46" t="s">
        <v>112</v>
      </c>
      <c r="E291" s="46" t="s">
        <v>517</v>
      </c>
      <c r="F291" s="46"/>
      <c r="G291" s="46"/>
      <c r="H291" s="51">
        <f aca="true" t="shared" si="90" ref="H291:K294">H292</f>
        <v>0</v>
      </c>
      <c r="I291" s="51">
        <f t="shared" si="90"/>
        <v>0</v>
      </c>
      <c r="J291" s="213">
        <f t="shared" si="82"/>
        <v>0</v>
      </c>
      <c r="K291" s="51">
        <f t="shared" si="90"/>
        <v>30</v>
      </c>
      <c r="L291" s="52"/>
      <c r="M291" s="52"/>
      <c r="N291" s="52"/>
      <c r="O291" s="51">
        <f>O292</f>
        <v>0</v>
      </c>
      <c r="P291" s="187">
        <f t="shared" si="83"/>
        <v>30</v>
      </c>
    </row>
    <row r="292" spans="1:16" ht="18">
      <c r="A292" s="71" t="s">
        <v>301</v>
      </c>
      <c r="B292" s="46" t="s">
        <v>102</v>
      </c>
      <c r="C292" s="46" t="s">
        <v>70</v>
      </c>
      <c r="D292" s="46" t="s">
        <v>112</v>
      </c>
      <c r="E292" s="46" t="s">
        <v>497</v>
      </c>
      <c r="F292" s="46"/>
      <c r="G292" s="46"/>
      <c r="H292" s="51">
        <f t="shared" si="90"/>
        <v>0</v>
      </c>
      <c r="I292" s="51">
        <f t="shared" si="90"/>
        <v>0</v>
      </c>
      <c r="J292" s="213">
        <f t="shared" si="82"/>
        <v>0</v>
      </c>
      <c r="K292" s="51">
        <f t="shared" si="90"/>
        <v>30</v>
      </c>
      <c r="L292" s="52"/>
      <c r="M292" s="52"/>
      <c r="N292" s="52"/>
      <c r="O292" s="51">
        <f>O293</f>
        <v>0</v>
      </c>
      <c r="P292" s="187">
        <f t="shared" si="83"/>
        <v>30</v>
      </c>
    </row>
    <row r="293" spans="1:16" ht="30">
      <c r="A293" s="70" t="s">
        <v>134</v>
      </c>
      <c r="B293" s="46" t="s">
        <v>102</v>
      </c>
      <c r="C293" s="46" t="s">
        <v>70</v>
      </c>
      <c r="D293" s="46" t="s">
        <v>112</v>
      </c>
      <c r="E293" s="46" t="s">
        <v>497</v>
      </c>
      <c r="F293" s="46" t="s">
        <v>135</v>
      </c>
      <c r="G293" s="46"/>
      <c r="H293" s="51">
        <f t="shared" si="90"/>
        <v>0</v>
      </c>
      <c r="I293" s="51">
        <f t="shared" si="90"/>
        <v>0</v>
      </c>
      <c r="J293" s="213">
        <f t="shared" si="82"/>
        <v>0</v>
      </c>
      <c r="K293" s="51">
        <f t="shared" si="90"/>
        <v>30</v>
      </c>
      <c r="L293" s="52"/>
      <c r="M293" s="52"/>
      <c r="N293" s="52"/>
      <c r="O293" s="51">
        <f>O294</f>
        <v>0</v>
      </c>
      <c r="P293" s="187">
        <f t="shared" si="83"/>
        <v>30</v>
      </c>
    </row>
    <row r="294" spans="1:16" ht="30">
      <c r="A294" s="71" t="s">
        <v>138</v>
      </c>
      <c r="B294" s="46" t="s">
        <v>102</v>
      </c>
      <c r="C294" s="46" t="s">
        <v>70</v>
      </c>
      <c r="D294" s="46" t="s">
        <v>112</v>
      </c>
      <c r="E294" s="46" t="s">
        <v>497</v>
      </c>
      <c r="F294" s="46" t="s">
        <v>137</v>
      </c>
      <c r="G294" s="46"/>
      <c r="H294" s="51">
        <f t="shared" si="90"/>
        <v>0</v>
      </c>
      <c r="I294" s="51">
        <f t="shared" si="90"/>
        <v>0</v>
      </c>
      <c r="J294" s="213">
        <f t="shared" si="82"/>
        <v>0</v>
      </c>
      <c r="K294" s="51">
        <f t="shared" si="90"/>
        <v>30</v>
      </c>
      <c r="L294" s="52"/>
      <c r="M294" s="52"/>
      <c r="N294" s="52"/>
      <c r="O294" s="51">
        <f>O295</f>
        <v>0</v>
      </c>
      <c r="P294" s="187">
        <f t="shared" si="83"/>
        <v>30</v>
      </c>
    </row>
    <row r="295" spans="1:16" ht="18">
      <c r="A295" s="74" t="s">
        <v>120</v>
      </c>
      <c r="B295" s="47" t="s">
        <v>102</v>
      </c>
      <c r="C295" s="47" t="s">
        <v>70</v>
      </c>
      <c r="D295" s="47" t="s">
        <v>112</v>
      </c>
      <c r="E295" s="47" t="s">
        <v>497</v>
      </c>
      <c r="F295" s="47" t="s">
        <v>137</v>
      </c>
      <c r="G295" s="47" t="s">
        <v>105</v>
      </c>
      <c r="H295" s="53">
        <v>0</v>
      </c>
      <c r="I295" s="53">
        <v>0</v>
      </c>
      <c r="J295" s="214">
        <f t="shared" si="82"/>
        <v>0</v>
      </c>
      <c r="K295" s="53">
        <v>30</v>
      </c>
      <c r="L295" s="54"/>
      <c r="M295" s="54"/>
      <c r="N295" s="54"/>
      <c r="O295" s="53">
        <v>0</v>
      </c>
      <c r="P295" s="191">
        <f t="shared" si="83"/>
        <v>30</v>
      </c>
    </row>
    <row r="296" spans="1:16" ht="75">
      <c r="A296" s="70" t="s">
        <v>498</v>
      </c>
      <c r="B296" s="46" t="s">
        <v>102</v>
      </c>
      <c r="C296" s="46" t="s">
        <v>70</v>
      </c>
      <c r="D296" s="46" t="s">
        <v>112</v>
      </c>
      <c r="E296" s="46" t="s">
        <v>499</v>
      </c>
      <c r="F296" s="47"/>
      <c r="G296" s="47"/>
      <c r="H296" s="51">
        <f aca="true" t="shared" si="91" ref="H296:K299">H297</f>
        <v>25</v>
      </c>
      <c r="I296" s="51">
        <f t="shared" si="91"/>
        <v>0</v>
      </c>
      <c r="J296" s="213">
        <f t="shared" si="82"/>
        <v>25</v>
      </c>
      <c r="K296" s="51">
        <f t="shared" si="91"/>
        <v>0</v>
      </c>
      <c r="L296" s="52"/>
      <c r="M296" s="52"/>
      <c r="N296" s="52"/>
      <c r="O296" s="51">
        <f>O297</f>
        <v>0</v>
      </c>
      <c r="P296" s="187">
        <f t="shared" si="83"/>
        <v>0</v>
      </c>
    </row>
    <row r="297" spans="1:16" ht="18">
      <c r="A297" s="71" t="s">
        <v>301</v>
      </c>
      <c r="B297" s="46" t="s">
        <v>102</v>
      </c>
      <c r="C297" s="46" t="s">
        <v>70</v>
      </c>
      <c r="D297" s="46" t="s">
        <v>112</v>
      </c>
      <c r="E297" s="46" t="s">
        <v>500</v>
      </c>
      <c r="F297" s="46"/>
      <c r="G297" s="46"/>
      <c r="H297" s="51">
        <f t="shared" si="91"/>
        <v>25</v>
      </c>
      <c r="I297" s="51">
        <f t="shared" si="91"/>
        <v>0</v>
      </c>
      <c r="J297" s="213">
        <f t="shared" si="82"/>
        <v>25</v>
      </c>
      <c r="K297" s="51">
        <f t="shared" si="91"/>
        <v>0</v>
      </c>
      <c r="L297" s="52"/>
      <c r="M297" s="52"/>
      <c r="N297" s="52"/>
      <c r="O297" s="51">
        <f>O298</f>
        <v>0</v>
      </c>
      <c r="P297" s="187">
        <f t="shared" si="83"/>
        <v>0</v>
      </c>
    </row>
    <row r="298" spans="1:16" ht="30">
      <c r="A298" s="70" t="s">
        <v>134</v>
      </c>
      <c r="B298" s="46" t="s">
        <v>102</v>
      </c>
      <c r="C298" s="46" t="s">
        <v>70</v>
      </c>
      <c r="D298" s="46" t="s">
        <v>112</v>
      </c>
      <c r="E298" s="46" t="s">
        <v>500</v>
      </c>
      <c r="F298" s="46" t="s">
        <v>135</v>
      </c>
      <c r="G298" s="46"/>
      <c r="H298" s="51">
        <f t="shared" si="91"/>
        <v>25</v>
      </c>
      <c r="I298" s="51">
        <f t="shared" si="91"/>
        <v>0</v>
      </c>
      <c r="J298" s="213">
        <f t="shared" si="82"/>
        <v>25</v>
      </c>
      <c r="K298" s="51">
        <f t="shared" si="91"/>
        <v>0</v>
      </c>
      <c r="L298" s="52"/>
      <c r="M298" s="52"/>
      <c r="N298" s="52"/>
      <c r="O298" s="51">
        <f>O299</f>
        <v>0</v>
      </c>
      <c r="P298" s="187">
        <f t="shared" si="83"/>
        <v>0</v>
      </c>
    </row>
    <row r="299" spans="1:16" ht="30">
      <c r="A299" s="71" t="s">
        <v>138</v>
      </c>
      <c r="B299" s="46" t="s">
        <v>102</v>
      </c>
      <c r="C299" s="46" t="s">
        <v>70</v>
      </c>
      <c r="D299" s="46" t="s">
        <v>112</v>
      </c>
      <c r="E299" s="46" t="s">
        <v>500</v>
      </c>
      <c r="F299" s="46" t="s">
        <v>137</v>
      </c>
      <c r="G299" s="46"/>
      <c r="H299" s="51">
        <f t="shared" si="91"/>
        <v>25</v>
      </c>
      <c r="I299" s="51">
        <f t="shared" si="91"/>
        <v>0</v>
      </c>
      <c r="J299" s="213">
        <f t="shared" si="82"/>
        <v>25</v>
      </c>
      <c r="K299" s="51">
        <f t="shared" si="91"/>
        <v>0</v>
      </c>
      <c r="L299" s="52"/>
      <c r="M299" s="52"/>
      <c r="N299" s="52"/>
      <c r="O299" s="51">
        <f>O300</f>
        <v>0</v>
      </c>
      <c r="P299" s="187">
        <f t="shared" si="83"/>
        <v>0</v>
      </c>
    </row>
    <row r="300" spans="1:16" ht="18">
      <c r="A300" s="74" t="s">
        <v>120</v>
      </c>
      <c r="B300" s="47" t="s">
        <v>102</v>
      </c>
      <c r="C300" s="47" t="s">
        <v>70</v>
      </c>
      <c r="D300" s="47" t="s">
        <v>112</v>
      </c>
      <c r="E300" s="47" t="s">
        <v>500</v>
      </c>
      <c r="F300" s="47" t="s">
        <v>137</v>
      </c>
      <c r="G300" s="47" t="s">
        <v>105</v>
      </c>
      <c r="H300" s="53">
        <v>25</v>
      </c>
      <c r="I300" s="53">
        <v>0</v>
      </c>
      <c r="J300" s="214">
        <f t="shared" si="82"/>
        <v>25</v>
      </c>
      <c r="K300" s="53">
        <v>0</v>
      </c>
      <c r="L300" s="54"/>
      <c r="M300" s="54"/>
      <c r="N300" s="54"/>
      <c r="O300" s="53">
        <v>0</v>
      </c>
      <c r="P300" s="191">
        <f t="shared" si="83"/>
        <v>0</v>
      </c>
    </row>
    <row r="301" spans="1:16" ht="45">
      <c r="A301" s="70" t="s">
        <v>198</v>
      </c>
      <c r="B301" s="46" t="s">
        <v>102</v>
      </c>
      <c r="C301" s="46" t="s">
        <v>70</v>
      </c>
      <c r="D301" s="46" t="s">
        <v>112</v>
      </c>
      <c r="E301" s="46" t="s">
        <v>200</v>
      </c>
      <c r="F301" s="46"/>
      <c r="G301" s="46"/>
      <c r="H301" s="51">
        <f aca="true" t="shared" si="92" ref="H301:K305">H302</f>
        <v>125</v>
      </c>
      <c r="I301" s="51">
        <f t="shared" si="92"/>
        <v>0</v>
      </c>
      <c r="J301" s="213">
        <f t="shared" si="82"/>
        <v>125</v>
      </c>
      <c r="K301" s="51">
        <f t="shared" si="92"/>
        <v>0</v>
      </c>
      <c r="L301" s="52"/>
      <c r="M301" s="52"/>
      <c r="N301" s="52"/>
      <c r="O301" s="51">
        <f>O302</f>
        <v>0</v>
      </c>
      <c r="P301" s="187">
        <f t="shared" si="83"/>
        <v>0</v>
      </c>
    </row>
    <row r="302" spans="1:16" ht="30">
      <c r="A302" s="70" t="s">
        <v>199</v>
      </c>
      <c r="B302" s="46" t="s">
        <v>102</v>
      </c>
      <c r="C302" s="46" t="s">
        <v>70</v>
      </c>
      <c r="D302" s="46" t="s">
        <v>112</v>
      </c>
      <c r="E302" s="46" t="s">
        <v>201</v>
      </c>
      <c r="F302" s="46"/>
      <c r="G302" s="46"/>
      <c r="H302" s="51">
        <f t="shared" si="92"/>
        <v>125</v>
      </c>
      <c r="I302" s="51">
        <f t="shared" si="92"/>
        <v>0</v>
      </c>
      <c r="J302" s="213">
        <f t="shared" si="82"/>
        <v>125</v>
      </c>
      <c r="K302" s="51">
        <f t="shared" si="92"/>
        <v>0</v>
      </c>
      <c r="L302" s="52"/>
      <c r="M302" s="52"/>
      <c r="N302" s="52"/>
      <c r="O302" s="51">
        <f>O303</f>
        <v>0</v>
      </c>
      <c r="P302" s="187">
        <f t="shared" si="83"/>
        <v>0</v>
      </c>
    </row>
    <row r="303" spans="1:16" ht="18">
      <c r="A303" s="71" t="s">
        <v>301</v>
      </c>
      <c r="B303" s="46" t="s">
        <v>102</v>
      </c>
      <c r="C303" s="46" t="s">
        <v>70</v>
      </c>
      <c r="D303" s="46" t="s">
        <v>112</v>
      </c>
      <c r="E303" s="46" t="s">
        <v>202</v>
      </c>
      <c r="F303" s="46"/>
      <c r="G303" s="46"/>
      <c r="H303" s="51">
        <f t="shared" si="92"/>
        <v>125</v>
      </c>
      <c r="I303" s="51">
        <f t="shared" si="92"/>
        <v>0</v>
      </c>
      <c r="J303" s="213">
        <f t="shared" si="82"/>
        <v>125</v>
      </c>
      <c r="K303" s="51">
        <f t="shared" si="92"/>
        <v>0</v>
      </c>
      <c r="L303" s="52"/>
      <c r="M303" s="52"/>
      <c r="N303" s="52"/>
      <c r="O303" s="51">
        <f>O304</f>
        <v>0</v>
      </c>
      <c r="P303" s="187">
        <f t="shared" si="83"/>
        <v>0</v>
      </c>
    </row>
    <row r="304" spans="1:16" ht="30">
      <c r="A304" s="70" t="s">
        <v>134</v>
      </c>
      <c r="B304" s="46" t="s">
        <v>102</v>
      </c>
      <c r="C304" s="46" t="s">
        <v>70</v>
      </c>
      <c r="D304" s="46" t="s">
        <v>112</v>
      </c>
      <c r="E304" s="46" t="s">
        <v>202</v>
      </c>
      <c r="F304" s="46" t="s">
        <v>135</v>
      </c>
      <c r="G304" s="46"/>
      <c r="H304" s="51">
        <f t="shared" si="92"/>
        <v>125</v>
      </c>
      <c r="I304" s="51">
        <f t="shared" si="92"/>
        <v>0</v>
      </c>
      <c r="J304" s="213">
        <f t="shared" si="82"/>
        <v>125</v>
      </c>
      <c r="K304" s="51">
        <f t="shared" si="92"/>
        <v>0</v>
      </c>
      <c r="L304" s="52"/>
      <c r="M304" s="52"/>
      <c r="N304" s="52"/>
      <c r="O304" s="51">
        <f>O305</f>
        <v>0</v>
      </c>
      <c r="P304" s="187">
        <f t="shared" si="83"/>
        <v>0</v>
      </c>
    </row>
    <row r="305" spans="1:16" ht="30">
      <c r="A305" s="71" t="s">
        <v>138</v>
      </c>
      <c r="B305" s="46" t="s">
        <v>102</v>
      </c>
      <c r="C305" s="46" t="s">
        <v>70</v>
      </c>
      <c r="D305" s="46" t="s">
        <v>112</v>
      </c>
      <c r="E305" s="46" t="s">
        <v>202</v>
      </c>
      <c r="F305" s="46" t="s">
        <v>137</v>
      </c>
      <c r="G305" s="46"/>
      <c r="H305" s="51">
        <f t="shared" si="92"/>
        <v>125</v>
      </c>
      <c r="I305" s="51">
        <f t="shared" si="92"/>
        <v>0</v>
      </c>
      <c r="J305" s="213">
        <f t="shared" si="82"/>
        <v>125</v>
      </c>
      <c r="K305" s="51">
        <f t="shared" si="92"/>
        <v>0</v>
      </c>
      <c r="L305" s="52"/>
      <c r="M305" s="52"/>
      <c r="N305" s="52"/>
      <c r="O305" s="51">
        <f>O306</f>
        <v>0</v>
      </c>
      <c r="P305" s="187">
        <f t="shared" si="83"/>
        <v>0</v>
      </c>
    </row>
    <row r="306" spans="1:16" ht="18">
      <c r="A306" s="74" t="s">
        <v>120</v>
      </c>
      <c r="B306" s="47" t="s">
        <v>102</v>
      </c>
      <c r="C306" s="47" t="s">
        <v>70</v>
      </c>
      <c r="D306" s="47" t="s">
        <v>112</v>
      </c>
      <c r="E306" s="47" t="s">
        <v>202</v>
      </c>
      <c r="F306" s="47" t="s">
        <v>137</v>
      </c>
      <c r="G306" s="47" t="s">
        <v>105</v>
      </c>
      <c r="H306" s="53">
        <v>125</v>
      </c>
      <c r="I306" s="53">
        <v>0</v>
      </c>
      <c r="J306" s="214">
        <f t="shared" si="82"/>
        <v>125</v>
      </c>
      <c r="K306" s="53">
        <v>0</v>
      </c>
      <c r="L306" s="54"/>
      <c r="M306" s="54"/>
      <c r="N306" s="54"/>
      <c r="O306" s="53">
        <v>0</v>
      </c>
      <c r="P306" s="191">
        <f t="shared" si="83"/>
        <v>0</v>
      </c>
    </row>
    <row r="307" spans="1:16" ht="75">
      <c r="A307" s="70" t="s">
        <v>450</v>
      </c>
      <c r="B307" s="46" t="s">
        <v>102</v>
      </c>
      <c r="C307" s="46" t="s">
        <v>70</v>
      </c>
      <c r="D307" s="46" t="s">
        <v>112</v>
      </c>
      <c r="E307" s="46" t="s">
        <v>391</v>
      </c>
      <c r="F307" s="46"/>
      <c r="G307" s="46"/>
      <c r="H307" s="51">
        <f aca="true" t="shared" si="93" ref="H307:I314">H308</f>
        <v>138</v>
      </c>
      <c r="I307" s="51">
        <f t="shared" si="93"/>
        <v>0</v>
      </c>
      <c r="J307" s="213">
        <f t="shared" si="82"/>
        <v>138</v>
      </c>
      <c r="K307" s="51">
        <f aca="true" t="shared" si="94" ref="K307:O314">K308</f>
        <v>138</v>
      </c>
      <c r="L307" s="52">
        <f t="shared" si="94"/>
        <v>0</v>
      </c>
      <c r="M307" s="52">
        <f t="shared" si="94"/>
        <v>0</v>
      </c>
      <c r="N307" s="52">
        <f t="shared" si="94"/>
        <v>0</v>
      </c>
      <c r="O307" s="51">
        <f t="shared" si="94"/>
        <v>0</v>
      </c>
      <c r="P307" s="187">
        <f t="shared" si="83"/>
        <v>138</v>
      </c>
    </row>
    <row r="308" spans="1:16" ht="45">
      <c r="A308" s="70" t="s">
        <v>390</v>
      </c>
      <c r="B308" s="46" t="s">
        <v>102</v>
      </c>
      <c r="C308" s="46" t="s">
        <v>70</v>
      </c>
      <c r="D308" s="46" t="s">
        <v>112</v>
      </c>
      <c r="E308" s="46" t="s">
        <v>392</v>
      </c>
      <c r="F308" s="46"/>
      <c r="G308" s="46"/>
      <c r="H308" s="51">
        <f t="shared" si="93"/>
        <v>138</v>
      </c>
      <c r="I308" s="51">
        <f t="shared" si="93"/>
        <v>0</v>
      </c>
      <c r="J308" s="213">
        <f t="shared" si="82"/>
        <v>138</v>
      </c>
      <c r="K308" s="51">
        <f t="shared" si="94"/>
        <v>138</v>
      </c>
      <c r="L308" s="52">
        <f t="shared" si="94"/>
        <v>0</v>
      </c>
      <c r="M308" s="52">
        <f t="shared" si="94"/>
        <v>0</v>
      </c>
      <c r="N308" s="52">
        <f t="shared" si="94"/>
        <v>0</v>
      </c>
      <c r="O308" s="51">
        <f t="shared" si="94"/>
        <v>0</v>
      </c>
      <c r="P308" s="187">
        <f t="shared" si="83"/>
        <v>138</v>
      </c>
    </row>
    <row r="309" spans="1:16" ht="18">
      <c r="A309" s="71" t="s">
        <v>301</v>
      </c>
      <c r="B309" s="46" t="s">
        <v>102</v>
      </c>
      <c r="C309" s="46" t="s">
        <v>70</v>
      </c>
      <c r="D309" s="46" t="s">
        <v>112</v>
      </c>
      <c r="E309" s="46" t="s">
        <v>393</v>
      </c>
      <c r="F309" s="46"/>
      <c r="G309" s="46"/>
      <c r="H309" s="51">
        <f>H313+H310</f>
        <v>138</v>
      </c>
      <c r="I309" s="51">
        <f>I313+I310</f>
        <v>0</v>
      </c>
      <c r="J309" s="213">
        <f t="shared" si="82"/>
        <v>138</v>
      </c>
      <c r="K309" s="51">
        <f>K313+K310</f>
        <v>138</v>
      </c>
      <c r="L309" s="52">
        <f>L313</f>
        <v>0</v>
      </c>
      <c r="M309" s="52">
        <f>M313</f>
        <v>0</v>
      </c>
      <c r="N309" s="52">
        <f>N313</f>
        <v>0</v>
      </c>
      <c r="O309" s="51">
        <f>O313+O310</f>
        <v>0</v>
      </c>
      <c r="P309" s="187">
        <f t="shared" si="83"/>
        <v>138</v>
      </c>
    </row>
    <row r="310" spans="1:16" ht="90">
      <c r="A310" s="161" t="s">
        <v>257</v>
      </c>
      <c r="B310" s="46" t="s">
        <v>102</v>
      </c>
      <c r="C310" s="46" t="s">
        <v>70</v>
      </c>
      <c r="D310" s="46" t="s">
        <v>112</v>
      </c>
      <c r="E310" s="46" t="s">
        <v>393</v>
      </c>
      <c r="F310" s="46" t="s">
        <v>132</v>
      </c>
      <c r="G310" s="46"/>
      <c r="H310" s="51">
        <f>H311</f>
        <v>0</v>
      </c>
      <c r="I310" s="51">
        <f>I311</f>
        <v>138</v>
      </c>
      <c r="J310" s="214">
        <f>H310+I310</f>
        <v>138</v>
      </c>
      <c r="K310" s="51">
        <f>K311</f>
        <v>0</v>
      </c>
      <c r="L310" s="52"/>
      <c r="M310" s="52"/>
      <c r="N310" s="52"/>
      <c r="O310" s="51">
        <f>O311</f>
        <v>138</v>
      </c>
      <c r="P310" s="191">
        <f>K310+O310</f>
        <v>138</v>
      </c>
    </row>
    <row r="311" spans="1:16" ht="30">
      <c r="A311" s="161" t="s">
        <v>136</v>
      </c>
      <c r="B311" s="46" t="s">
        <v>102</v>
      </c>
      <c r="C311" s="46" t="s">
        <v>70</v>
      </c>
      <c r="D311" s="46" t="s">
        <v>112</v>
      </c>
      <c r="E311" s="46" t="s">
        <v>393</v>
      </c>
      <c r="F311" s="46" t="s">
        <v>133</v>
      </c>
      <c r="G311" s="46"/>
      <c r="H311" s="51">
        <f>H312</f>
        <v>0</v>
      </c>
      <c r="I311" s="51">
        <f>I312</f>
        <v>138</v>
      </c>
      <c r="J311" s="214">
        <f>H311+I311</f>
        <v>138</v>
      </c>
      <c r="K311" s="51">
        <f>K312</f>
        <v>0</v>
      </c>
      <c r="L311" s="52"/>
      <c r="M311" s="52"/>
      <c r="N311" s="52"/>
      <c r="O311" s="51">
        <f>O312</f>
        <v>138</v>
      </c>
      <c r="P311" s="191">
        <f>K311+O311</f>
        <v>138</v>
      </c>
    </row>
    <row r="312" spans="1:16" ht="18">
      <c r="A312" s="72" t="s">
        <v>120</v>
      </c>
      <c r="B312" s="47" t="s">
        <v>102</v>
      </c>
      <c r="C312" s="47" t="s">
        <v>70</v>
      </c>
      <c r="D312" s="47" t="s">
        <v>112</v>
      </c>
      <c r="E312" s="47" t="s">
        <v>393</v>
      </c>
      <c r="F312" s="47" t="s">
        <v>133</v>
      </c>
      <c r="G312" s="47" t="s">
        <v>105</v>
      </c>
      <c r="H312" s="53">
        <v>0</v>
      </c>
      <c r="I312" s="53">
        <v>138</v>
      </c>
      <c r="J312" s="214">
        <f>H312+I312</f>
        <v>138</v>
      </c>
      <c r="K312" s="53">
        <v>0</v>
      </c>
      <c r="L312" s="54"/>
      <c r="M312" s="54"/>
      <c r="N312" s="54"/>
      <c r="O312" s="53">
        <v>138</v>
      </c>
      <c r="P312" s="191">
        <f>K312+O312</f>
        <v>138</v>
      </c>
    </row>
    <row r="313" spans="1:16" ht="30">
      <c r="A313" s="70" t="s">
        <v>151</v>
      </c>
      <c r="B313" s="46" t="s">
        <v>102</v>
      </c>
      <c r="C313" s="46" t="s">
        <v>70</v>
      </c>
      <c r="D313" s="46" t="s">
        <v>112</v>
      </c>
      <c r="E313" s="46" t="s">
        <v>393</v>
      </c>
      <c r="F313" s="46" t="s">
        <v>150</v>
      </c>
      <c r="G313" s="46"/>
      <c r="H313" s="51">
        <f t="shared" si="93"/>
        <v>138</v>
      </c>
      <c r="I313" s="51">
        <f t="shared" si="93"/>
        <v>-138</v>
      </c>
      <c r="J313" s="213">
        <f t="shared" si="82"/>
        <v>0</v>
      </c>
      <c r="K313" s="51">
        <f t="shared" si="94"/>
        <v>138</v>
      </c>
      <c r="L313" s="52">
        <f t="shared" si="94"/>
        <v>0</v>
      </c>
      <c r="M313" s="52">
        <f t="shared" si="94"/>
        <v>0</v>
      </c>
      <c r="N313" s="52">
        <f t="shared" si="94"/>
        <v>0</v>
      </c>
      <c r="O313" s="51">
        <f t="shared" si="94"/>
        <v>-138</v>
      </c>
      <c r="P313" s="187">
        <f t="shared" si="83"/>
        <v>0</v>
      </c>
    </row>
    <row r="314" spans="1:16" ht="18">
      <c r="A314" s="70" t="s">
        <v>225</v>
      </c>
      <c r="B314" s="46" t="s">
        <v>102</v>
      </c>
      <c r="C314" s="46" t="s">
        <v>70</v>
      </c>
      <c r="D314" s="46" t="s">
        <v>112</v>
      </c>
      <c r="E314" s="46" t="s">
        <v>393</v>
      </c>
      <c r="F314" s="46" t="s">
        <v>224</v>
      </c>
      <c r="G314" s="46"/>
      <c r="H314" s="51">
        <f t="shared" si="93"/>
        <v>138</v>
      </c>
      <c r="I314" s="51">
        <f t="shared" si="93"/>
        <v>-138</v>
      </c>
      <c r="J314" s="213">
        <f t="shared" si="82"/>
        <v>0</v>
      </c>
      <c r="K314" s="51">
        <f t="shared" si="94"/>
        <v>138</v>
      </c>
      <c r="L314" s="52">
        <f t="shared" si="94"/>
        <v>0</v>
      </c>
      <c r="M314" s="52">
        <f t="shared" si="94"/>
        <v>0</v>
      </c>
      <c r="N314" s="52">
        <f t="shared" si="94"/>
        <v>0</v>
      </c>
      <c r="O314" s="51">
        <f t="shared" si="94"/>
        <v>-138</v>
      </c>
      <c r="P314" s="187">
        <f t="shared" si="83"/>
        <v>0</v>
      </c>
    </row>
    <row r="315" spans="1:16" ht="18">
      <c r="A315" s="74" t="s">
        <v>120</v>
      </c>
      <c r="B315" s="47" t="s">
        <v>102</v>
      </c>
      <c r="C315" s="47" t="s">
        <v>70</v>
      </c>
      <c r="D315" s="47" t="s">
        <v>112</v>
      </c>
      <c r="E315" s="47" t="s">
        <v>393</v>
      </c>
      <c r="F315" s="47" t="s">
        <v>224</v>
      </c>
      <c r="G315" s="47" t="s">
        <v>105</v>
      </c>
      <c r="H315" s="53">
        <v>138</v>
      </c>
      <c r="I315" s="53">
        <v>-138</v>
      </c>
      <c r="J315" s="214">
        <f t="shared" si="82"/>
        <v>0</v>
      </c>
      <c r="K315" s="53">
        <v>138</v>
      </c>
      <c r="L315" s="54">
        <v>0</v>
      </c>
      <c r="M315" s="54">
        <v>0</v>
      </c>
      <c r="N315" s="54">
        <v>0</v>
      </c>
      <c r="O315" s="53">
        <v>-138</v>
      </c>
      <c r="P315" s="191">
        <f t="shared" si="83"/>
        <v>0</v>
      </c>
    </row>
    <row r="316" spans="1:16" ht="18">
      <c r="A316" s="70" t="s">
        <v>40</v>
      </c>
      <c r="B316" s="46" t="s">
        <v>102</v>
      </c>
      <c r="C316" s="46" t="s">
        <v>70</v>
      </c>
      <c r="D316" s="46" t="s">
        <v>112</v>
      </c>
      <c r="E316" s="46" t="s">
        <v>273</v>
      </c>
      <c r="F316" s="46"/>
      <c r="G316" s="46"/>
      <c r="H316" s="51">
        <f>H317+H324+H331+H338</f>
        <v>1886.6</v>
      </c>
      <c r="I316" s="51">
        <f>I317+I324+I331+I338</f>
        <v>0</v>
      </c>
      <c r="J316" s="213">
        <f>H316+I316</f>
        <v>1886.6</v>
      </c>
      <c r="K316" s="51">
        <f>K317+K324+K331+K338</f>
        <v>1886.6</v>
      </c>
      <c r="L316" s="51" t="e">
        <f>L317+L324+L331+L338</f>
        <v>#REF!</v>
      </c>
      <c r="M316" s="51" t="e">
        <f>M317+M324+M331+M338</f>
        <v>#REF!</v>
      </c>
      <c r="N316" s="51" t="e">
        <f>N317+N324+N331+N338</f>
        <v>#REF!</v>
      </c>
      <c r="O316" s="51">
        <f>O317+O324+O331+O338</f>
        <v>0</v>
      </c>
      <c r="P316" s="187">
        <f t="shared" si="83"/>
        <v>1886.6</v>
      </c>
    </row>
    <row r="317" spans="1:16" ht="45">
      <c r="A317" s="71" t="s">
        <v>232</v>
      </c>
      <c r="B317" s="46" t="s">
        <v>102</v>
      </c>
      <c r="C317" s="46" t="s">
        <v>70</v>
      </c>
      <c r="D317" s="46" t="s">
        <v>112</v>
      </c>
      <c r="E317" s="46" t="s">
        <v>278</v>
      </c>
      <c r="F317" s="46"/>
      <c r="G317" s="46"/>
      <c r="H317" s="51">
        <f>H318+H321</f>
        <v>480</v>
      </c>
      <c r="I317" s="51">
        <f>I318+I321</f>
        <v>0</v>
      </c>
      <c r="J317" s="213">
        <f t="shared" si="82"/>
        <v>480</v>
      </c>
      <c r="K317" s="51">
        <f>K318+K321</f>
        <v>480</v>
      </c>
      <c r="L317" s="51">
        <f>L318+L321</f>
        <v>0</v>
      </c>
      <c r="M317" s="51">
        <f>M318+M321</f>
        <v>0</v>
      </c>
      <c r="N317" s="51">
        <f>N318+N321</f>
        <v>0</v>
      </c>
      <c r="O317" s="51">
        <f>O318+O321</f>
        <v>0</v>
      </c>
      <c r="P317" s="187">
        <f t="shared" si="83"/>
        <v>480</v>
      </c>
    </row>
    <row r="318" spans="1:16" ht="30">
      <c r="A318" s="70" t="s">
        <v>134</v>
      </c>
      <c r="B318" s="46" t="s">
        <v>102</v>
      </c>
      <c r="C318" s="46" t="s">
        <v>70</v>
      </c>
      <c r="D318" s="46" t="s">
        <v>112</v>
      </c>
      <c r="E318" s="46" t="s">
        <v>278</v>
      </c>
      <c r="F318" s="46" t="s">
        <v>135</v>
      </c>
      <c r="G318" s="46"/>
      <c r="H318" s="51">
        <f>H319</f>
        <v>450</v>
      </c>
      <c r="I318" s="51">
        <f>I319</f>
        <v>0</v>
      </c>
      <c r="J318" s="213">
        <f t="shared" si="82"/>
        <v>450</v>
      </c>
      <c r="K318" s="51">
        <f aca="true" t="shared" si="95" ref="K318:O319">K319</f>
        <v>450</v>
      </c>
      <c r="L318" s="52">
        <f t="shared" si="95"/>
        <v>0</v>
      </c>
      <c r="M318" s="52">
        <f t="shared" si="95"/>
        <v>0</v>
      </c>
      <c r="N318" s="52">
        <f t="shared" si="95"/>
        <v>0</v>
      </c>
      <c r="O318" s="51">
        <f t="shared" si="95"/>
        <v>0</v>
      </c>
      <c r="P318" s="187">
        <f t="shared" si="83"/>
        <v>450</v>
      </c>
    </row>
    <row r="319" spans="1:16" ht="30">
      <c r="A319" s="71" t="s">
        <v>138</v>
      </c>
      <c r="B319" s="46" t="s">
        <v>102</v>
      </c>
      <c r="C319" s="46" t="s">
        <v>70</v>
      </c>
      <c r="D319" s="46" t="s">
        <v>112</v>
      </c>
      <c r="E319" s="46" t="s">
        <v>278</v>
      </c>
      <c r="F319" s="46" t="s">
        <v>137</v>
      </c>
      <c r="G319" s="46"/>
      <c r="H319" s="51">
        <f>H320</f>
        <v>450</v>
      </c>
      <c r="I319" s="51">
        <f>I320</f>
        <v>0</v>
      </c>
      <c r="J319" s="213">
        <f t="shared" si="82"/>
        <v>450</v>
      </c>
      <c r="K319" s="51">
        <f t="shared" si="95"/>
        <v>450</v>
      </c>
      <c r="L319" s="52">
        <f t="shared" si="95"/>
        <v>0</v>
      </c>
      <c r="M319" s="52">
        <f t="shared" si="95"/>
        <v>0</v>
      </c>
      <c r="N319" s="52">
        <f t="shared" si="95"/>
        <v>0</v>
      </c>
      <c r="O319" s="51">
        <f t="shared" si="95"/>
        <v>0</v>
      </c>
      <c r="P319" s="187">
        <f t="shared" si="83"/>
        <v>450</v>
      </c>
    </row>
    <row r="320" spans="1:16" ht="18">
      <c r="A320" s="74" t="s">
        <v>120</v>
      </c>
      <c r="B320" s="47" t="s">
        <v>102</v>
      </c>
      <c r="C320" s="47" t="s">
        <v>70</v>
      </c>
      <c r="D320" s="47" t="s">
        <v>112</v>
      </c>
      <c r="E320" s="47" t="s">
        <v>278</v>
      </c>
      <c r="F320" s="47" t="s">
        <v>137</v>
      </c>
      <c r="G320" s="47" t="s">
        <v>105</v>
      </c>
      <c r="H320" s="53">
        <v>450</v>
      </c>
      <c r="I320" s="53">
        <v>0</v>
      </c>
      <c r="J320" s="214">
        <f t="shared" si="82"/>
        <v>450</v>
      </c>
      <c r="K320" s="53">
        <v>450</v>
      </c>
      <c r="L320" s="54">
        <v>0</v>
      </c>
      <c r="M320" s="54">
        <v>0</v>
      </c>
      <c r="N320" s="54">
        <v>0</v>
      </c>
      <c r="O320" s="53">
        <v>0</v>
      </c>
      <c r="P320" s="191">
        <f t="shared" si="83"/>
        <v>450</v>
      </c>
    </row>
    <row r="321" spans="1:16" ht="18">
      <c r="A321" s="71" t="s">
        <v>147</v>
      </c>
      <c r="B321" s="46" t="s">
        <v>102</v>
      </c>
      <c r="C321" s="46" t="s">
        <v>70</v>
      </c>
      <c r="D321" s="46" t="s">
        <v>112</v>
      </c>
      <c r="E321" s="46" t="s">
        <v>278</v>
      </c>
      <c r="F321" s="46" t="s">
        <v>146</v>
      </c>
      <c r="G321" s="46"/>
      <c r="H321" s="51">
        <f>H322</f>
        <v>30</v>
      </c>
      <c r="I321" s="51">
        <f>I322</f>
        <v>0</v>
      </c>
      <c r="J321" s="213">
        <f t="shared" si="82"/>
        <v>30</v>
      </c>
      <c r="K321" s="51">
        <f aca="true" t="shared" si="96" ref="K321:O322">K322</f>
        <v>30</v>
      </c>
      <c r="L321" s="52">
        <f t="shared" si="96"/>
        <v>0</v>
      </c>
      <c r="M321" s="52">
        <f t="shared" si="96"/>
        <v>0</v>
      </c>
      <c r="N321" s="52">
        <f t="shared" si="96"/>
        <v>0</v>
      </c>
      <c r="O321" s="51">
        <f t="shared" si="96"/>
        <v>0</v>
      </c>
      <c r="P321" s="187">
        <f t="shared" si="83"/>
        <v>30</v>
      </c>
    </row>
    <row r="322" spans="1:16" ht="18">
      <c r="A322" s="71" t="s">
        <v>149</v>
      </c>
      <c r="B322" s="46" t="s">
        <v>102</v>
      </c>
      <c r="C322" s="46" t="s">
        <v>70</v>
      </c>
      <c r="D322" s="46" t="s">
        <v>112</v>
      </c>
      <c r="E322" s="46" t="s">
        <v>278</v>
      </c>
      <c r="F322" s="46" t="s">
        <v>148</v>
      </c>
      <c r="G322" s="46"/>
      <c r="H322" s="51">
        <f>H323</f>
        <v>30</v>
      </c>
      <c r="I322" s="51">
        <f>I323</f>
        <v>0</v>
      </c>
      <c r="J322" s="213">
        <f t="shared" si="82"/>
        <v>30</v>
      </c>
      <c r="K322" s="51">
        <f t="shared" si="96"/>
        <v>30</v>
      </c>
      <c r="L322" s="52">
        <f t="shared" si="96"/>
        <v>0</v>
      </c>
      <c r="M322" s="52">
        <f t="shared" si="96"/>
        <v>0</v>
      </c>
      <c r="N322" s="52">
        <f t="shared" si="96"/>
        <v>0</v>
      </c>
      <c r="O322" s="51">
        <f t="shared" si="96"/>
        <v>0</v>
      </c>
      <c r="P322" s="187">
        <f t="shared" si="83"/>
        <v>30</v>
      </c>
    </row>
    <row r="323" spans="1:16" ht="18">
      <c r="A323" s="74" t="s">
        <v>120</v>
      </c>
      <c r="B323" s="47" t="s">
        <v>102</v>
      </c>
      <c r="C323" s="47" t="s">
        <v>70</v>
      </c>
      <c r="D323" s="47" t="s">
        <v>112</v>
      </c>
      <c r="E323" s="47" t="s">
        <v>278</v>
      </c>
      <c r="F323" s="47" t="s">
        <v>148</v>
      </c>
      <c r="G323" s="47" t="s">
        <v>105</v>
      </c>
      <c r="H323" s="53">
        <v>30</v>
      </c>
      <c r="I323" s="53">
        <v>0</v>
      </c>
      <c r="J323" s="214">
        <f t="shared" si="82"/>
        <v>30</v>
      </c>
      <c r="K323" s="53">
        <v>30</v>
      </c>
      <c r="L323" s="54">
        <v>0</v>
      </c>
      <c r="M323" s="54">
        <v>0</v>
      </c>
      <c r="N323" s="54">
        <v>0</v>
      </c>
      <c r="O323" s="53">
        <v>0</v>
      </c>
      <c r="P323" s="191">
        <f t="shared" si="83"/>
        <v>30</v>
      </c>
    </row>
    <row r="324" spans="1:16" ht="105">
      <c r="A324" s="70" t="s">
        <v>50</v>
      </c>
      <c r="B324" s="46" t="s">
        <v>102</v>
      </c>
      <c r="C324" s="46" t="s">
        <v>70</v>
      </c>
      <c r="D324" s="46" t="s">
        <v>112</v>
      </c>
      <c r="E324" s="46" t="s">
        <v>389</v>
      </c>
      <c r="F324" s="46"/>
      <c r="G324" s="46"/>
      <c r="H324" s="51">
        <f>H325+H328</f>
        <v>327.7</v>
      </c>
      <c r="I324" s="51">
        <f>I325+I328</f>
        <v>0</v>
      </c>
      <c r="J324" s="213">
        <f t="shared" si="82"/>
        <v>327.7</v>
      </c>
      <c r="K324" s="51">
        <f>K325+K328</f>
        <v>327.7</v>
      </c>
      <c r="L324" s="51">
        <f>L325+L328</f>
        <v>0</v>
      </c>
      <c r="M324" s="51">
        <f>M325+M328</f>
        <v>0</v>
      </c>
      <c r="N324" s="51">
        <f>N325+N328</f>
        <v>0</v>
      </c>
      <c r="O324" s="51">
        <f>O325+O328</f>
        <v>0</v>
      </c>
      <c r="P324" s="187">
        <f t="shared" si="83"/>
        <v>327.7</v>
      </c>
    </row>
    <row r="325" spans="1:16" ht="90">
      <c r="A325" s="70" t="s">
        <v>257</v>
      </c>
      <c r="B325" s="46" t="s">
        <v>102</v>
      </c>
      <c r="C325" s="46" t="s">
        <v>70</v>
      </c>
      <c r="D325" s="46" t="s">
        <v>112</v>
      </c>
      <c r="E325" s="46" t="s">
        <v>389</v>
      </c>
      <c r="F325" s="46" t="s">
        <v>132</v>
      </c>
      <c r="G325" s="46"/>
      <c r="H325" s="51">
        <f>H326</f>
        <v>260.4</v>
      </c>
      <c r="I325" s="51">
        <f>I326</f>
        <v>0</v>
      </c>
      <c r="J325" s="213">
        <f t="shared" si="82"/>
        <v>260.4</v>
      </c>
      <c r="K325" s="51">
        <f aca="true" t="shared" si="97" ref="K325:O326">K326</f>
        <v>260.4</v>
      </c>
      <c r="L325" s="52">
        <f t="shared" si="97"/>
        <v>0</v>
      </c>
      <c r="M325" s="52">
        <f t="shared" si="97"/>
        <v>0</v>
      </c>
      <c r="N325" s="52">
        <f t="shared" si="97"/>
        <v>0</v>
      </c>
      <c r="O325" s="51">
        <f t="shared" si="97"/>
        <v>0</v>
      </c>
      <c r="P325" s="187">
        <f t="shared" si="83"/>
        <v>260.4</v>
      </c>
    </row>
    <row r="326" spans="1:16" ht="30">
      <c r="A326" s="70" t="s">
        <v>136</v>
      </c>
      <c r="B326" s="46" t="s">
        <v>102</v>
      </c>
      <c r="C326" s="46" t="s">
        <v>70</v>
      </c>
      <c r="D326" s="46" t="s">
        <v>112</v>
      </c>
      <c r="E326" s="46" t="s">
        <v>389</v>
      </c>
      <c r="F326" s="46" t="s">
        <v>133</v>
      </c>
      <c r="G326" s="46"/>
      <c r="H326" s="51">
        <f>H327</f>
        <v>260.4</v>
      </c>
      <c r="I326" s="51">
        <f>I327</f>
        <v>0</v>
      </c>
      <c r="J326" s="213">
        <f t="shared" si="82"/>
        <v>260.4</v>
      </c>
      <c r="K326" s="51">
        <f t="shared" si="97"/>
        <v>260.4</v>
      </c>
      <c r="L326" s="52">
        <f t="shared" si="97"/>
        <v>0</v>
      </c>
      <c r="M326" s="52">
        <f t="shared" si="97"/>
        <v>0</v>
      </c>
      <c r="N326" s="52">
        <f t="shared" si="97"/>
        <v>0</v>
      </c>
      <c r="O326" s="51">
        <f t="shared" si="97"/>
        <v>0</v>
      </c>
      <c r="P326" s="187">
        <f t="shared" si="83"/>
        <v>260.4</v>
      </c>
    </row>
    <row r="327" spans="1:16" ht="18">
      <c r="A327" s="72" t="s">
        <v>121</v>
      </c>
      <c r="B327" s="47" t="s">
        <v>102</v>
      </c>
      <c r="C327" s="47" t="s">
        <v>70</v>
      </c>
      <c r="D327" s="47" t="s">
        <v>112</v>
      </c>
      <c r="E327" s="47" t="s">
        <v>389</v>
      </c>
      <c r="F327" s="47" t="s">
        <v>133</v>
      </c>
      <c r="G327" s="47" t="s">
        <v>106</v>
      </c>
      <c r="H327" s="53">
        <v>260.4</v>
      </c>
      <c r="I327" s="53">
        <v>0</v>
      </c>
      <c r="J327" s="214">
        <f t="shared" si="82"/>
        <v>260.4</v>
      </c>
      <c r="K327" s="53">
        <v>260.4</v>
      </c>
      <c r="L327" s="53">
        <v>0</v>
      </c>
      <c r="M327" s="53">
        <v>0</v>
      </c>
      <c r="N327" s="53">
        <v>0</v>
      </c>
      <c r="O327" s="53">
        <v>0</v>
      </c>
      <c r="P327" s="191">
        <f t="shared" si="83"/>
        <v>260.4</v>
      </c>
    </row>
    <row r="328" spans="1:16" ht="30">
      <c r="A328" s="70" t="s">
        <v>134</v>
      </c>
      <c r="B328" s="46" t="s">
        <v>102</v>
      </c>
      <c r="C328" s="46" t="s">
        <v>70</v>
      </c>
      <c r="D328" s="46" t="s">
        <v>112</v>
      </c>
      <c r="E328" s="46" t="s">
        <v>389</v>
      </c>
      <c r="F328" s="46" t="s">
        <v>135</v>
      </c>
      <c r="G328" s="46"/>
      <c r="H328" s="51">
        <f>H329</f>
        <v>67.3</v>
      </c>
      <c r="I328" s="51">
        <f>I329</f>
        <v>0</v>
      </c>
      <c r="J328" s="213">
        <f t="shared" si="82"/>
        <v>67.3</v>
      </c>
      <c r="K328" s="51">
        <f aca="true" t="shared" si="98" ref="K328:O329">K329</f>
        <v>67.3</v>
      </c>
      <c r="L328" s="52">
        <f t="shared" si="98"/>
        <v>0</v>
      </c>
      <c r="M328" s="52">
        <f t="shared" si="98"/>
        <v>0</v>
      </c>
      <c r="N328" s="52">
        <f t="shared" si="98"/>
        <v>0</v>
      </c>
      <c r="O328" s="51">
        <f t="shared" si="98"/>
        <v>0</v>
      </c>
      <c r="P328" s="187">
        <f t="shared" si="83"/>
        <v>67.3</v>
      </c>
    </row>
    <row r="329" spans="1:16" ht="30">
      <c r="A329" s="71" t="s">
        <v>138</v>
      </c>
      <c r="B329" s="46" t="s">
        <v>102</v>
      </c>
      <c r="C329" s="46" t="s">
        <v>70</v>
      </c>
      <c r="D329" s="46" t="s">
        <v>112</v>
      </c>
      <c r="E329" s="46" t="s">
        <v>389</v>
      </c>
      <c r="F329" s="46" t="s">
        <v>137</v>
      </c>
      <c r="G329" s="46"/>
      <c r="H329" s="51">
        <f>H330</f>
        <v>67.3</v>
      </c>
      <c r="I329" s="51">
        <f>I330</f>
        <v>0</v>
      </c>
      <c r="J329" s="213">
        <f t="shared" si="82"/>
        <v>67.3</v>
      </c>
      <c r="K329" s="51">
        <f t="shared" si="98"/>
        <v>67.3</v>
      </c>
      <c r="L329" s="52">
        <f t="shared" si="98"/>
        <v>0</v>
      </c>
      <c r="M329" s="52">
        <f t="shared" si="98"/>
        <v>0</v>
      </c>
      <c r="N329" s="52">
        <f t="shared" si="98"/>
        <v>0</v>
      </c>
      <c r="O329" s="51">
        <f t="shared" si="98"/>
        <v>0</v>
      </c>
      <c r="P329" s="187">
        <f t="shared" si="83"/>
        <v>67.3</v>
      </c>
    </row>
    <row r="330" spans="1:16" ht="18">
      <c r="A330" s="72" t="s">
        <v>121</v>
      </c>
      <c r="B330" s="47" t="s">
        <v>102</v>
      </c>
      <c r="C330" s="47" t="s">
        <v>70</v>
      </c>
      <c r="D330" s="47" t="s">
        <v>112</v>
      </c>
      <c r="E330" s="47" t="s">
        <v>389</v>
      </c>
      <c r="F330" s="47" t="s">
        <v>137</v>
      </c>
      <c r="G330" s="47" t="s">
        <v>106</v>
      </c>
      <c r="H330" s="53">
        <v>67.3</v>
      </c>
      <c r="I330" s="53">
        <v>0</v>
      </c>
      <c r="J330" s="214">
        <f t="shared" si="82"/>
        <v>67.3</v>
      </c>
      <c r="K330" s="53">
        <v>67.3</v>
      </c>
      <c r="L330" s="54">
        <v>0</v>
      </c>
      <c r="M330" s="54">
        <v>0</v>
      </c>
      <c r="N330" s="54">
        <v>0</v>
      </c>
      <c r="O330" s="53">
        <v>0</v>
      </c>
      <c r="P330" s="191">
        <f t="shared" si="83"/>
        <v>67.3</v>
      </c>
    </row>
    <row r="331" spans="1:16" ht="75">
      <c r="A331" s="70" t="s">
        <v>49</v>
      </c>
      <c r="B331" s="46" t="s">
        <v>102</v>
      </c>
      <c r="C331" s="46" t="s">
        <v>70</v>
      </c>
      <c r="D331" s="46" t="s">
        <v>112</v>
      </c>
      <c r="E331" s="46" t="s">
        <v>388</v>
      </c>
      <c r="F331" s="46"/>
      <c r="G331" s="46"/>
      <c r="H331" s="51">
        <f>H332+H335</f>
        <v>754.5</v>
      </c>
      <c r="I331" s="51">
        <f>I332+I335</f>
        <v>0</v>
      </c>
      <c r="J331" s="213">
        <f aca="true" t="shared" si="99" ref="J331:J394">H331+I331</f>
        <v>754.5</v>
      </c>
      <c r="K331" s="51">
        <f>K332+K335</f>
        <v>754.5</v>
      </c>
      <c r="L331" s="51">
        <f>L332+L335</f>
        <v>0</v>
      </c>
      <c r="M331" s="51">
        <f>M332+M335</f>
        <v>0</v>
      </c>
      <c r="N331" s="51">
        <f>N332+N335</f>
        <v>0</v>
      </c>
      <c r="O331" s="51">
        <f>O332+O335</f>
        <v>0</v>
      </c>
      <c r="P331" s="187">
        <f aca="true" t="shared" si="100" ref="P331:P394">K331+O331</f>
        <v>754.5</v>
      </c>
    </row>
    <row r="332" spans="1:16" ht="90">
      <c r="A332" s="70" t="s">
        <v>257</v>
      </c>
      <c r="B332" s="46" t="s">
        <v>102</v>
      </c>
      <c r="C332" s="46" t="s">
        <v>70</v>
      </c>
      <c r="D332" s="46" t="s">
        <v>112</v>
      </c>
      <c r="E332" s="46" t="s">
        <v>388</v>
      </c>
      <c r="F332" s="46" t="s">
        <v>132</v>
      </c>
      <c r="G332" s="46"/>
      <c r="H332" s="51">
        <f>H333</f>
        <v>719</v>
      </c>
      <c r="I332" s="51">
        <f>I333</f>
        <v>0</v>
      </c>
      <c r="J332" s="213">
        <f t="shared" si="99"/>
        <v>719</v>
      </c>
      <c r="K332" s="51">
        <f aca="true" t="shared" si="101" ref="K332:O333">K333</f>
        <v>719</v>
      </c>
      <c r="L332" s="52">
        <f t="shared" si="101"/>
        <v>0</v>
      </c>
      <c r="M332" s="52">
        <f t="shared" si="101"/>
        <v>0</v>
      </c>
      <c r="N332" s="52">
        <f t="shared" si="101"/>
        <v>0</v>
      </c>
      <c r="O332" s="51">
        <f t="shared" si="101"/>
        <v>0</v>
      </c>
      <c r="P332" s="187">
        <f t="shared" si="100"/>
        <v>719</v>
      </c>
    </row>
    <row r="333" spans="1:16" ht="30">
      <c r="A333" s="70" t="s">
        <v>136</v>
      </c>
      <c r="B333" s="46" t="s">
        <v>102</v>
      </c>
      <c r="C333" s="46" t="s">
        <v>70</v>
      </c>
      <c r="D333" s="46" t="s">
        <v>112</v>
      </c>
      <c r="E333" s="46" t="s">
        <v>388</v>
      </c>
      <c r="F333" s="46" t="s">
        <v>133</v>
      </c>
      <c r="G333" s="46"/>
      <c r="H333" s="51">
        <f>H334</f>
        <v>719</v>
      </c>
      <c r="I333" s="51">
        <f>I334</f>
        <v>0</v>
      </c>
      <c r="J333" s="213">
        <f t="shared" si="99"/>
        <v>719</v>
      </c>
      <c r="K333" s="51">
        <f t="shared" si="101"/>
        <v>719</v>
      </c>
      <c r="L333" s="52">
        <f t="shared" si="101"/>
        <v>0</v>
      </c>
      <c r="M333" s="52">
        <f t="shared" si="101"/>
        <v>0</v>
      </c>
      <c r="N333" s="52">
        <f t="shared" si="101"/>
        <v>0</v>
      </c>
      <c r="O333" s="51">
        <f t="shared" si="101"/>
        <v>0</v>
      </c>
      <c r="P333" s="187">
        <f t="shared" si="100"/>
        <v>719</v>
      </c>
    </row>
    <row r="334" spans="1:16" ht="18">
      <c r="A334" s="72" t="s">
        <v>121</v>
      </c>
      <c r="B334" s="47" t="s">
        <v>102</v>
      </c>
      <c r="C334" s="47" t="s">
        <v>70</v>
      </c>
      <c r="D334" s="47" t="s">
        <v>112</v>
      </c>
      <c r="E334" s="47" t="s">
        <v>388</v>
      </c>
      <c r="F334" s="47" t="s">
        <v>133</v>
      </c>
      <c r="G334" s="47" t="s">
        <v>106</v>
      </c>
      <c r="H334" s="53">
        <v>719</v>
      </c>
      <c r="I334" s="53">
        <v>0</v>
      </c>
      <c r="J334" s="214">
        <f t="shared" si="99"/>
        <v>719</v>
      </c>
      <c r="K334" s="53">
        <v>719</v>
      </c>
      <c r="L334" s="53">
        <v>0</v>
      </c>
      <c r="M334" s="53">
        <v>0</v>
      </c>
      <c r="N334" s="53">
        <v>0</v>
      </c>
      <c r="O334" s="53">
        <v>0</v>
      </c>
      <c r="P334" s="191">
        <f t="shared" si="100"/>
        <v>719</v>
      </c>
    </row>
    <row r="335" spans="1:16" ht="30">
      <c r="A335" s="70" t="s">
        <v>134</v>
      </c>
      <c r="B335" s="46" t="s">
        <v>102</v>
      </c>
      <c r="C335" s="46" t="s">
        <v>70</v>
      </c>
      <c r="D335" s="46" t="s">
        <v>112</v>
      </c>
      <c r="E335" s="46" t="s">
        <v>388</v>
      </c>
      <c r="F335" s="46" t="s">
        <v>135</v>
      </c>
      <c r="G335" s="46"/>
      <c r="H335" s="51">
        <f>H336</f>
        <v>35.5</v>
      </c>
      <c r="I335" s="51">
        <f>I336</f>
        <v>0</v>
      </c>
      <c r="J335" s="213">
        <f t="shared" si="99"/>
        <v>35.5</v>
      </c>
      <c r="K335" s="51">
        <f aca="true" t="shared" si="102" ref="K335:O336">K336</f>
        <v>35.5</v>
      </c>
      <c r="L335" s="52">
        <f t="shared" si="102"/>
        <v>0</v>
      </c>
      <c r="M335" s="52">
        <f t="shared" si="102"/>
        <v>0</v>
      </c>
      <c r="N335" s="52">
        <f t="shared" si="102"/>
        <v>0</v>
      </c>
      <c r="O335" s="51">
        <f t="shared" si="102"/>
        <v>0</v>
      </c>
      <c r="P335" s="187">
        <f t="shared" si="100"/>
        <v>35.5</v>
      </c>
    </row>
    <row r="336" spans="1:16" ht="30">
      <c r="A336" s="71" t="s">
        <v>138</v>
      </c>
      <c r="B336" s="46" t="s">
        <v>102</v>
      </c>
      <c r="C336" s="46" t="s">
        <v>70</v>
      </c>
      <c r="D336" s="46" t="s">
        <v>112</v>
      </c>
      <c r="E336" s="46" t="s">
        <v>388</v>
      </c>
      <c r="F336" s="46" t="s">
        <v>137</v>
      </c>
      <c r="G336" s="46"/>
      <c r="H336" s="51">
        <f>H337</f>
        <v>35.5</v>
      </c>
      <c r="I336" s="51">
        <f>I337</f>
        <v>0</v>
      </c>
      <c r="J336" s="213">
        <f t="shared" si="99"/>
        <v>35.5</v>
      </c>
      <c r="K336" s="51">
        <f t="shared" si="102"/>
        <v>35.5</v>
      </c>
      <c r="L336" s="52">
        <f t="shared" si="102"/>
        <v>0</v>
      </c>
      <c r="M336" s="52">
        <f t="shared" si="102"/>
        <v>0</v>
      </c>
      <c r="N336" s="52">
        <f t="shared" si="102"/>
        <v>0</v>
      </c>
      <c r="O336" s="51">
        <f t="shared" si="102"/>
        <v>0</v>
      </c>
      <c r="P336" s="187">
        <f t="shared" si="100"/>
        <v>35.5</v>
      </c>
    </row>
    <row r="337" spans="1:16" ht="18">
      <c r="A337" s="72" t="s">
        <v>121</v>
      </c>
      <c r="B337" s="47" t="s">
        <v>102</v>
      </c>
      <c r="C337" s="47" t="s">
        <v>70</v>
      </c>
      <c r="D337" s="47" t="s">
        <v>112</v>
      </c>
      <c r="E337" s="47" t="s">
        <v>388</v>
      </c>
      <c r="F337" s="47" t="s">
        <v>137</v>
      </c>
      <c r="G337" s="47" t="s">
        <v>106</v>
      </c>
      <c r="H337" s="53">
        <v>35.5</v>
      </c>
      <c r="I337" s="53">
        <v>0</v>
      </c>
      <c r="J337" s="214">
        <f t="shared" si="99"/>
        <v>35.5</v>
      </c>
      <c r="K337" s="53">
        <v>35.5</v>
      </c>
      <c r="L337" s="54">
        <v>0</v>
      </c>
      <c r="M337" s="54">
        <v>0</v>
      </c>
      <c r="N337" s="54">
        <v>0</v>
      </c>
      <c r="O337" s="53">
        <v>0</v>
      </c>
      <c r="P337" s="191">
        <f t="shared" si="100"/>
        <v>35.5</v>
      </c>
    </row>
    <row r="338" spans="1:16" ht="45">
      <c r="A338" s="70" t="s">
        <v>48</v>
      </c>
      <c r="B338" s="46" t="s">
        <v>102</v>
      </c>
      <c r="C338" s="46" t="s">
        <v>70</v>
      </c>
      <c r="D338" s="46" t="s">
        <v>112</v>
      </c>
      <c r="E338" s="46" t="s">
        <v>387</v>
      </c>
      <c r="F338" s="46"/>
      <c r="G338" s="46"/>
      <c r="H338" s="51">
        <f>H339+H344</f>
        <v>324.4</v>
      </c>
      <c r="I338" s="51">
        <f>I339+I344</f>
        <v>0</v>
      </c>
      <c r="J338" s="213">
        <f t="shared" si="99"/>
        <v>324.4</v>
      </c>
      <c r="K338" s="51">
        <f>K339+K342</f>
        <v>324.4</v>
      </c>
      <c r="L338" s="51" t="e">
        <f>L339+#REF!</f>
        <v>#REF!</v>
      </c>
      <c r="M338" s="51" t="e">
        <f>M339+#REF!</f>
        <v>#REF!</v>
      </c>
      <c r="N338" s="51" t="e">
        <f>N339+#REF!</f>
        <v>#REF!</v>
      </c>
      <c r="O338" s="51">
        <f>O339+O342</f>
        <v>0</v>
      </c>
      <c r="P338" s="187">
        <f t="shared" si="100"/>
        <v>324.4</v>
      </c>
    </row>
    <row r="339" spans="1:16" ht="90">
      <c r="A339" s="70" t="s">
        <v>257</v>
      </c>
      <c r="B339" s="46" t="s">
        <v>102</v>
      </c>
      <c r="C339" s="46" t="s">
        <v>70</v>
      </c>
      <c r="D339" s="46" t="s">
        <v>112</v>
      </c>
      <c r="E339" s="46" t="s">
        <v>387</v>
      </c>
      <c r="F339" s="46" t="s">
        <v>132</v>
      </c>
      <c r="G339" s="46"/>
      <c r="H339" s="51">
        <f>H340</f>
        <v>276</v>
      </c>
      <c r="I339" s="51">
        <f>I340</f>
        <v>0</v>
      </c>
      <c r="J339" s="213">
        <f t="shared" si="99"/>
        <v>276</v>
      </c>
      <c r="K339" s="51">
        <f aca="true" t="shared" si="103" ref="K339:O340">K340</f>
        <v>276</v>
      </c>
      <c r="L339" s="52">
        <f t="shared" si="103"/>
        <v>0</v>
      </c>
      <c r="M339" s="52">
        <f t="shared" si="103"/>
        <v>0</v>
      </c>
      <c r="N339" s="52">
        <f t="shared" si="103"/>
        <v>0</v>
      </c>
      <c r="O339" s="51">
        <f t="shared" si="103"/>
        <v>0</v>
      </c>
      <c r="P339" s="187">
        <f t="shared" si="100"/>
        <v>276</v>
      </c>
    </row>
    <row r="340" spans="1:16" ht="30">
      <c r="A340" s="70" t="s">
        <v>136</v>
      </c>
      <c r="B340" s="46" t="s">
        <v>102</v>
      </c>
      <c r="C340" s="46" t="s">
        <v>70</v>
      </c>
      <c r="D340" s="46" t="s">
        <v>112</v>
      </c>
      <c r="E340" s="46" t="s">
        <v>387</v>
      </c>
      <c r="F340" s="46" t="s">
        <v>133</v>
      </c>
      <c r="G340" s="46"/>
      <c r="H340" s="51">
        <f>H341</f>
        <v>276</v>
      </c>
      <c r="I340" s="51">
        <f>I341</f>
        <v>0</v>
      </c>
      <c r="J340" s="213">
        <f t="shared" si="99"/>
        <v>276</v>
      </c>
      <c r="K340" s="51">
        <f t="shared" si="103"/>
        <v>276</v>
      </c>
      <c r="L340" s="52">
        <f t="shared" si="103"/>
        <v>0</v>
      </c>
      <c r="M340" s="52">
        <f t="shared" si="103"/>
        <v>0</v>
      </c>
      <c r="N340" s="52">
        <f t="shared" si="103"/>
        <v>0</v>
      </c>
      <c r="O340" s="51">
        <f t="shared" si="103"/>
        <v>0</v>
      </c>
      <c r="P340" s="187">
        <f t="shared" si="100"/>
        <v>276</v>
      </c>
    </row>
    <row r="341" spans="1:16" ht="18">
      <c r="A341" s="72" t="s">
        <v>121</v>
      </c>
      <c r="B341" s="47" t="s">
        <v>102</v>
      </c>
      <c r="C341" s="47" t="s">
        <v>70</v>
      </c>
      <c r="D341" s="47" t="s">
        <v>112</v>
      </c>
      <c r="E341" s="47" t="s">
        <v>387</v>
      </c>
      <c r="F341" s="47" t="s">
        <v>133</v>
      </c>
      <c r="G341" s="47" t="s">
        <v>106</v>
      </c>
      <c r="H341" s="53">
        <v>276</v>
      </c>
      <c r="I341" s="53">
        <v>0</v>
      </c>
      <c r="J341" s="214">
        <f t="shared" si="99"/>
        <v>276</v>
      </c>
      <c r="K341" s="53">
        <v>276</v>
      </c>
      <c r="L341" s="53">
        <v>0</v>
      </c>
      <c r="M341" s="53">
        <v>0</v>
      </c>
      <c r="N341" s="53">
        <v>0</v>
      </c>
      <c r="O341" s="53">
        <v>0</v>
      </c>
      <c r="P341" s="191">
        <f t="shared" si="100"/>
        <v>276</v>
      </c>
    </row>
    <row r="342" spans="1:16" ht="30">
      <c r="A342" s="70" t="s">
        <v>134</v>
      </c>
      <c r="B342" s="46" t="s">
        <v>102</v>
      </c>
      <c r="C342" s="46" t="s">
        <v>70</v>
      </c>
      <c r="D342" s="46" t="s">
        <v>112</v>
      </c>
      <c r="E342" s="46" t="s">
        <v>387</v>
      </c>
      <c r="F342" s="46" t="s">
        <v>135</v>
      </c>
      <c r="G342" s="46"/>
      <c r="H342" s="51">
        <f>H343</f>
        <v>48.4</v>
      </c>
      <c r="I342" s="51">
        <f>I343</f>
        <v>0</v>
      </c>
      <c r="J342" s="213">
        <f t="shared" si="99"/>
        <v>48.4</v>
      </c>
      <c r="K342" s="51">
        <f>K343</f>
        <v>48.4</v>
      </c>
      <c r="L342" s="53"/>
      <c r="M342" s="53"/>
      <c r="N342" s="53"/>
      <c r="O342" s="51">
        <f>O343</f>
        <v>0</v>
      </c>
      <c r="P342" s="187">
        <f t="shared" si="100"/>
        <v>48.4</v>
      </c>
    </row>
    <row r="343" spans="1:16" ht="30">
      <c r="A343" s="71" t="s">
        <v>138</v>
      </c>
      <c r="B343" s="46" t="s">
        <v>102</v>
      </c>
      <c r="C343" s="46" t="s">
        <v>70</v>
      </c>
      <c r="D343" s="46" t="s">
        <v>112</v>
      </c>
      <c r="E343" s="46" t="s">
        <v>387</v>
      </c>
      <c r="F343" s="46" t="s">
        <v>137</v>
      </c>
      <c r="G343" s="46"/>
      <c r="H343" s="51">
        <f>H344</f>
        <v>48.4</v>
      </c>
      <c r="I343" s="51">
        <f>I344</f>
        <v>0</v>
      </c>
      <c r="J343" s="213">
        <f t="shared" si="99"/>
        <v>48.4</v>
      </c>
      <c r="K343" s="51">
        <f>K344</f>
        <v>48.4</v>
      </c>
      <c r="L343" s="53"/>
      <c r="M343" s="53"/>
      <c r="N343" s="53"/>
      <c r="O343" s="51">
        <f>O344</f>
        <v>0</v>
      </c>
      <c r="P343" s="187">
        <f t="shared" si="100"/>
        <v>48.4</v>
      </c>
    </row>
    <row r="344" spans="1:16" ht="18">
      <c r="A344" s="72" t="s">
        <v>121</v>
      </c>
      <c r="B344" s="47" t="s">
        <v>102</v>
      </c>
      <c r="C344" s="47" t="s">
        <v>70</v>
      </c>
      <c r="D344" s="47" t="s">
        <v>112</v>
      </c>
      <c r="E344" s="47" t="s">
        <v>387</v>
      </c>
      <c r="F344" s="47" t="s">
        <v>137</v>
      </c>
      <c r="G344" s="47" t="s">
        <v>106</v>
      </c>
      <c r="H344" s="53">
        <v>48.4</v>
      </c>
      <c r="I344" s="53">
        <v>0</v>
      </c>
      <c r="J344" s="214">
        <f t="shared" si="99"/>
        <v>48.4</v>
      </c>
      <c r="K344" s="53">
        <v>48.4</v>
      </c>
      <c r="L344" s="53"/>
      <c r="M344" s="53"/>
      <c r="N344" s="53"/>
      <c r="O344" s="53">
        <v>0</v>
      </c>
      <c r="P344" s="191">
        <f t="shared" si="100"/>
        <v>48.4</v>
      </c>
    </row>
    <row r="345" spans="1:16" ht="18">
      <c r="A345" s="73" t="s">
        <v>57</v>
      </c>
      <c r="B345" s="48" t="s">
        <v>102</v>
      </c>
      <c r="C345" s="48" t="s">
        <v>73</v>
      </c>
      <c r="D345" s="48"/>
      <c r="E345" s="48"/>
      <c r="F345" s="48"/>
      <c r="G345" s="48"/>
      <c r="H345" s="50">
        <f>H352+H346+H368</f>
        <v>10.4</v>
      </c>
      <c r="I345" s="50">
        <f>I352+I346+I368</f>
        <v>39.6</v>
      </c>
      <c r="J345" s="212">
        <f t="shared" si="99"/>
        <v>50</v>
      </c>
      <c r="K345" s="50">
        <f>K352+K346+K368</f>
        <v>0.4</v>
      </c>
      <c r="L345" s="49" t="e">
        <f>L352</f>
        <v>#REF!</v>
      </c>
      <c r="M345" s="49" t="e">
        <f>M352</f>
        <v>#REF!</v>
      </c>
      <c r="N345" s="49" t="e">
        <f>N352</f>
        <v>#REF!</v>
      </c>
      <c r="O345" s="50">
        <f>O352+O346+O368</f>
        <v>-0.4</v>
      </c>
      <c r="P345" s="105">
        <f t="shared" si="100"/>
        <v>0</v>
      </c>
    </row>
    <row r="346" spans="1:16" ht="18">
      <c r="A346" s="73" t="s">
        <v>220</v>
      </c>
      <c r="B346" s="48" t="s">
        <v>102</v>
      </c>
      <c r="C346" s="48" t="s">
        <v>73</v>
      </c>
      <c r="D346" s="48" t="s">
        <v>74</v>
      </c>
      <c r="E346" s="48"/>
      <c r="F346" s="48"/>
      <c r="G346" s="48"/>
      <c r="H346" s="50">
        <f>H347</f>
        <v>0.4</v>
      </c>
      <c r="I346" s="50">
        <f>I347</f>
        <v>-0.4</v>
      </c>
      <c r="J346" s="212">
        <f t="shared" si="99"/>
        <v>0</v>
      </c>
      <c r="K346" s="50">
        <f>K347</f>
        <v>0.4</v>
      </c>
      <c r="L346" s="49"/>
      <c r="M346" s="49"/>
      <c r="N346" s="49"/>
      <c r="O346" s="50">
        <f>O347</f>
        <v>-0.4</v>
      </c>
      <c r="P346" s="105">
        <f t="shared" si="100"/>
        <v>0</v>
      </c>
    </row>
    <row r="347" spans="1:16" ht="18">
      <c r="A347" s="71" t="s">
        <v>40</v>
      </c>
      <c r="B347" s="46" t="s">
        <v>102</v>
      </c>
      <c r="C347" s="46" t="s">
        <v>73</v>
      </c>
      <c r="D347" s="46" t="s">
        <v>74</v>
      </c>
      <c r="E347" s="46" t="s">
        <v>273</v>
      </c>
      <c r="F347" s="46"/>
      <c r="G347" s="46"/>
      <c r="H347" s="51">
        <f>H348</f>
        <v>0.4</v>
      </c>
      <c r="I347" s="51">
        <f>I348</f>
        <v>-0.4</v>
      </c>
      <c r="J347" s="213">
        <f t="shared" si="99"/>
        <v>0</v>
      </c>
      <c r="K347" s="51">
        <f>K348</f>
        <v>0.4</v>
      </c>
      <c r="L347" s="52"/>
      <c r="M347" s="52"/>
      <c r="N347" s="52"/>
      <c r="O347" s="51">
        <f>O348</f>
        <v>-0.4</v>
      </c>
      <c r="P347" s="187">
        <f t="shared" si="100"/>
        <v>0</v>
      </c>
    </row>
    <row r="348" spans="1:16" ht="75">
      <c r="A348" s="70" t="s">
        <v>221</v>
      </c>
      <c r="B348" s="46" t="s">
        <v>102</v>
      </c>
      <c r="C348" s="46" t="s">
        <v>73</v>
      </c>
      <c r="D348" s="46" t="s">
        <v>74</v>
      </c>
      <c r="E348" s="46" t="s">
        <v>222</v>
      </c>
      <c r="F348" s="46"/>
      <c r="G348" s="46"/>
      <c r="H348" s="51">
        <f aca="true" t="shared" si="104" ref="H348:K350">H349</f>
        <v>0.4</v>
      </c>
      <c r="I348" s="51">
        <f t="shared" si="104"/>
        <v>-0.4</v>
      </c>
      <c r="J348" s="213">
        <f t="shared" si="99"/>
        <v>0</v>
      </c>
      <c r="K348" s="51">
        <f t="shared" si="104"/>
        <v>0.4</v>
      </c>
      <c r="L348" s="52"/>
      <c r="M348" s="52"/>
      <c r="N348" s="52"/>
      <c r="O348" s="51">
        <f>O349</f>
        <v>-0.4</v>
      </c>
      <c r="P348" s="187">
        <f t="shared" si="100"/>
        <v>0</v>
      </c>
    </row>
    <row r="349" spans="1:16" ht="30">
      <c r="A349" s="70" t="s">
        <v>134</v>
      </c>
      <c r="B349" s="46" t="s">
        <v>102</v>
      </c>
      <c r="C349" s="46" t="s">
        <v>73</v>
      </c>
      <c r="D349" s="46" t="s">
        <v>74</v>
      </c>
      <c r="E349" s="46" t="s">
        <v>222</v>
      </c>
      <c r="F349" s="46" t="s">
        <v>135</v>
      </c>
      <c r="G349" s="46"/>
      <c r="H349" s="51">
        <f t="shared" si="104"/>
        <v>0.4</v>
      </c>
      <c r="I349" s="51">
        <f t="shared" si="104"/>
        <v>-0.4</v>
      </c>
      <c r="J349" s="213">
        <f t="shared" si="99"/>
        <v>0</v>
      </c>
      <c r="K349" s="51">
        <f t="shared" si="104"/>
        <v>0.4</v>
      </c>
      <c r="L349" s="52"/>
      <c r="M349" s="52"/>
      <c r="N349" s="52"/>
      <c r="O349" s="51">
        <f>O350</f>
        <v>-0.4</v>
      </c>
      <c r="P349" s="187">
        <f t="shared" si="100"/>
        <v>0</v>
      </c>
    </row>
    <row r="350" spans="1:16" ht="30">
      <c r="A350" s="71" t="s">
        <v>138</v>
      </c>
      <c r="B350" s="46" t="s">
        <v>102</v>
      </c>
      <c r="C350" s="46" t="s">
        <v>73</v>
      </c>
      <c r="D350" s="46" t="s">
        <v>74</v>
      </c>
      <c r="E350" s="46" t="s">
        <v>222</v>
      </c>
      <c r="F350" s="46" t="s">
        <v>137</v>
      </c>
      <c r="G350" s="46"/>
      <c r="H350" s="51">
        <f t="shared" si="104"/>
        <v>0.4</v>
      </c>
      <c r="I350" s="51">
        <f t="shared" si="104"/>
        <v>-0.4</v>
      </c>
      <c r="J350" s="213">
        <f t="shared" si="99"/>
        <v>0</v>
      </c>
      <c r="K350" s="51">
        <f t="shared" si="104"/>
        <v>0.4</v>
      </c>
      <c r="L350" s="52"/>
      <c r="M350" s="52"/>
      <c r="N350" s="52"/>
      <c r="O350" s="51">
        <f>O351</f>
        <v>-0.4</v>
      </c>
      <c r="P350" s="187">
        <f t="shared" si="100"/>
        <v>0</v>
      </c>
    </row>
    <row r="351" spans="1:16" ht="18">
      <c r="A351" s="74" t="s">
        <v>120</v>
      </c>
      <c r="B351" s="47" t="s">
        <v>102</v>
      </c>
      <c r="C351" s="47" t="s">
        <v>73</v>
      </c>
      <c r="D351" s="47" t="s">
        <v>74</v>
      </c>
      <c r="E351" s="47" t="s">
        <v>222</v>
      </c>
      <c r="F351" s="47" t="s">
        <v>137</v>
      </c>
      <c r="G351" s="47" t="s">
        <v>105</v>
      </c>
      <c r="H351" s="53">
        <v>0.4</v>
      </c>
      <c r="I351" s="53">
        <v>-0.4</v>
      </c>
      <c r="J351" s="214">
        <f t="shared" si="99"/>
        <v>0</v>
      </c>
      <c r="K351" s="53">
        <v>0.4</v>
      </c>
      <c r="L351" s="54"/>
      <c r="M351" s="54"/>
      <c r="N351" s="54"/>
      <c r="O351" s="53">
        <v>-0.4</v>
      </c>
      <c r="P351" s="191">
        <f t="shared" si="100"/>
        <v>0</v>
      </c>
    </row>
    <row r="352" spans="1:16" ht="18">
      <c r="A352" s="73" t="s">
        <v>123</v>
      </c>
      <c r="B352" s="48" t="s">
        <v>102</v>
      </c>
      <c r="C352" s="48" t="s">
        <v>73</v>
      </c>
      <c r="D352" s="48" t="s">
        <v>72</v>
      </c>
      <c r="E352" s="48"/>
      <c r="F352" s="48"/>
      <c r="G352" s="48"/>
      <c r="H352" s="50">
        <f>H353</f>
        <v>0</v>
      </c>
      <c r="I352" s="50">
        <f>I353</f>
        <v>0</v>
      </c>
      <c r="J352" s="212">
        <f t="shared" si="99"/>
        <v>0</v>
      </c>
      <c r="K352" s="50">
        <f>K353</f>
        <v>0</v>
      </c>
      <c r="L352" s="49" t="e">
        <f>L353</f>
        <v>#REF!</v>
      </c>
      <c r="M352" s="49" t="e">
        <f>M353</f>
        <v>#REF!</v>
      </c>
      <c r="N352" s="49" t="e">
        <f>N353</f>
        <v>#REF!</v>
      </c>
      <c r="O352" s="50">
        <f>O353</f>
        <v>0</v>
      </c>
      <c r="P352" s="105">
        <f t="shared" si="100"/>
        <v>0</v>
      </c>
    </row>
    <row r="353" spans="1:16" ht="60">
      <c r="A353" s="71" t="s">
        <v>183</v>
      </c>
      <c r="B353" s="46" t="s">
        <v>102</v>
      </c>
      <c r="C353" s="46" t="s">
        <v>73</v>
      </c>
      <c r="D353" s="46" t="s">
        <v>72</v>
      </c>
      <c r="E353" s="46" t="s">
        <v>385</v>
      </c>
      <c r="F353" s="46"/>
      <c r="G353" s="46"/>
      <c r="H353" s="51">
        <f>H359+H354</f>
        <v>0</v>
      </c>
      <c r="I353" s="51">
        <f>I359+I354</f>
        <v>0</v>
      </c>
      <c r="J353" s="213">
        <f t="shared" si="99"/>
        <v>0</v>
      </c>
      <c r="K353" s="51">
        <f>K359+K354</f>
        <v>0</v>
      </c>
      <c r="L353" s="52" t="e">
        <f>L359</f>
        <v>#REF!</v>
      </c>
      <c r="M353" s="52" t="e">
        <f>M359</f>
        <v>#REF!</v>
      </c>
      <c r="N353" s="52" t="e">
        <f>N359</f>
        <v>#REF!</v>
      </c>
      <c r="O353" s="51">
        <f>O359+O354</f>
        <v>0</v>
      </c>
      <c r="P353" s="187">
        <f t="shared" si="100"/>
        <v>0</v>
      </c>
    </row>
    <row r="354" spans="1:16" ht="30">
      <c r="A354" s="71" t="s">
        <v>187</v>
      </c>
      <c r="B354" s="46" t="s">
        <v>102</v>
      </c>
      <c r="C354" s="46" t="s">
        <v>73</v>
      </c>
      <c r="D354" s="46" t="s">
        <v>72</v>
      </c>
      <c r="E354" s="46" t="s">
        <v>188</v>
      </c>
      <c r="F354" s="46"/>
      <c r="G354" s="46"/>
      <c r="H354" s="51">
        <f aca="true" t="shared" si="105" ref="H354:K357">H355</f>
        <v>0</v>
      </c>
      <c r="I354" s="51">
        <f t="shared" si="105"/>
        <v>0</v>
      </c>
      <c r="J354" s="213">
        <f t="shared" si="99"/>
        <v>0</v>
      </c>
      <c r="K354" s="51">
        <f t="shared" si="105"/>
        <v>0</v>
      </c>
      <c r="L354" s="52"/>
      <c r="M354" s="52"/>
      <c r="N354" s="52"/>
      <c r="O354" s="51">
        <f>O355</f>
        <v>0</v>
      </c>
      <c r="P354" s="187">
        <f t="shared" si="100"/>
        <v>0</v>
      </c>
    </row>
    <row r="355" spans="1:16" ht="18">
      <c r="A355" s="71" t="s">
        <v>301</v>
      </c>
      <c r="B355" s="46" t="s">
        <v>102</v>
      </c>
      <c r="C355" s="46" t="s">
        <v>73</v>
      </c>
      <c r="D355" s="46" t="s">
        <v>72</v>
      </c>
      <c r="E355" s="46" t="s">
        <v>189</v>
      </c>
      <c r="F355" s="46"/>
      <c r="G355" s="46"/>
      <c r="H355" s="51">
        <f t="shared" si="105"/>
        <v>0</v>
      </c>
      <c r="I355" s="51">
        <f t="shared" si="105"/>
        <v>0</v>
      </c>
      <c r="J355" s="213">
        <f t="shared" si="99"/>
        <v>0</v>
      </c>
      <c r="K355" s="51">
        <f t="shared" si="105"/>
        <v>0</v>
      </c>
      <c r="L355" s="52"/>
      <c r="M355" s="52"/>
      <c r="N355" s="52"/>
      <c r="O355" s="51">
        <f>O356</f>
        <v>0</v>
      </c>
      <c r="P355" s="187">
        <f t="shared" si="100"/>
        <v>0</v>
      </c>
    </row>
    <row r="356" spans="1:16" ht="30">
      <c r="A356" s="70" t="s">
        <v>134</v>
      </c>
      <c r="B356" s="46" t="s">
        <v>102</v>
      </c>
      <c r="C356" s="46" t="s">
        <v>73</v>
      </c>
      <c r="D356" s="46" t="s">
        <v>72</v>
      </c>
      <c r="E356" s="46" t="s">
        <v>189</v>
      </c>
      <c r="F356" s="46" t="s">
        <v>135</v>
      </c>
      <c r="G356" s="46"/>
      <c r="H356" s="51">
        <f t="shared" si="105"/>
        <v>0</v>
      </c>
      <c r="I356" s="51">
        <f t="shared" si="105"/>
        <v>0</v>
      </c>
      <c r="J356" s="213">
        <f t="shared" si="99"/>
        <v>0</v>
      </c>
      <c r="K356" s="51">
        <f t="shared" si="105"/>
        <v>0</v>
      </c>
      <c r="L356" s="52"/>
      <c r="M356" s="52"/>
      <c r="N356" s="52"/>
      <c r="O356" s="51">
        <f>O357</f>
        <v>0</v>
      </c>
      <c r="P356" s="187">
        <f t="shared" si="100"/>
        <v>0</v>
      </c>
    </row>
    <row r="357" spans="1:16" ht="30">
      <c r="A357" s="71" t="s">
        <v>138</v>
      </c>
      <c r="B357" s="46" t="s">
        <v>102</v>
      </c>
      <c r="C357" s="46" t="s">
        <v>73</v>
      </c>
      <c r="D357" s="46" t="s">
        <v>72</v>
      </c>
      <c r="E357" s="46" t="s">
        <v>189</v>
      </c>
      <c r="F357" s="46" t="s">
        <v>137</v>
      </c>
      <c r="G357" s="46"/>
      <c r="H357" s="51">
        <f t="shared" si="105"/>
        <v>0</v>
      </c>
      <c r="I357" s="51">
        <f t="shared" si="105"/>
        <v>0</v>
      </c>
      <c r="J357" s="213">
        <f t="shared" si="99"/>
        <v>0</v>
      </c>
      <c r="K357" s="51">
        <f t="shared" si="105"/>
        <v>0</v>
      </c>
      <c r="L357" s="52"/>
      <c r="M357" s="52"/>
      <c r="N357" s="52"/>
      <c r="O357" s="51">
        <f>O358</f>
        <v>0</v>
      </c>
      <c r="P357" s="187">
        <f t="shared" si="100"/>
        <v>0</v>
      </c>
    </row>
    <row r="358" spans="1:16" ht="18">
      <c r="A358" s="74" t="s">
        <v>120</v>
      </c>
      <c r="B358" s="47" t="s">
        <v>102</v>
      </c>
      <c r="C358" s="47" t="s">
        <v>73</v>
      </c>
      <c r="D358" s="47" t="s">
        <v>72</v>
      </c>
      <c r="E358" s="47" t="s">
        <v>189</v>
      </c>
      <c r="F358" s="47" t="s">
        <v>137</v>
      </c>
      <c r="G358" s="47" t="s">
        <v>105</v>
      </c>
      <c r="H358" s="53">
        <v>0</v>
      </c>
      <c r="I358" s="53">
        <v>0</v>
      </c>
      <c r="J358" s="214">
        <f t="shared" si="99"/>
        <v>0</v>
      </c>
      <c r="K358" s="53">
        <v>0</v>
      </c>
      <c r="L358" s="54"/>
      <c r="M358" s="54"/>
      <c r="N358" s="54"/>
      <c r="O358" s="53">
        <v>0</v>
      </c>
      <c r="P358" s="191">
        <f t="shared" si="100"/>
        <v>0</v>
      </c>
    </row>
    <row r="359" spans="1:16" ht="45">
      <c r="A359" s="71" t="s">
        <v>386</v>
      </c>
      <c r="B359" s="46" t="s">
        <v>102</v>
      </c>
      <c r="C359" s="46" t="s">
        <v>73</v>
      </c>
      <c r="D359" s="46" t="s">
        <v>72</v>
      </c>
      <c r="E359" s="46" t="s">
        <v>190</v>
      </c>
      <c r="F359" s="46"/>
      <c r="G359" s="46"/>
      <c r="H359" s="51">
        <f>H364+H360</f>
        <v>0</v>
      </c>
      <c r="I359" s="51">
        <f>I364+I360</f>
        <v>0</v>
      </c>
      <c r="J359" s="213">
        <f t="shared" si="99"/>
        <v>0</v>
      </c>
      <c r="K359" s="51">
        <f>K364+K360</f>
        <v>0</v>
      </c>
      <c r="L359" s="51" t="e">
        <f>L364</f>
        <v>#REF!</v>
      </c>
      <c r="M359" s="51" t="e">
        <f>M364</f>
        <v>#REF!</v>
      </c>
      <c r="N359" s="51" t="e">
        <f>N364</f>
        <v>#REF!</v>
      </c>
      <c r="O359" s="51">
        <f>O364+O360</f>
        <v>0</v>
      </c>
      <c r="P359" s="187">
        <f t="shared" si="100"/>
        <v>0</v>
      </c>
    </row>
    <row r="360" spans="1:16" ht="18">
      <c r="A360" s="71" t="s">
        <v>301</v>
      </c>
      <c r="B360" s="46" t="s">
        <v>102</v>
      </c>
      <c r="C360" s="46" t="s">
        <v>73</v>
      </c>
      <c r="D360" s="46" t="s">
        <v>72</v>
      </c>
      <c r="E360" s="46" t="s">
        <v>10</v>
      </c>
      <c r="F360" s="46"/>
      <c r="G360" s="46"/>
      <c r="H360" s="51">
        <f aca="true" t="shared" si="106" ref="H360:K362">H361</f>
        <v>0</v>
      </c>
      <c r="I360" s="51">
        <f t="shared" si="106"/>
        <v>0</v>
      </c>
      <c r="J360" s="213">
        <f t="shared" si="99"/>
        <v>0</v>
      </c>
      <c r="K360" s="51">
        <f t="shared" si="106"/>
        <v>0</v>
      </c>
      <c r="L360" s="51"/>
      <c r="M360" s="51"/>
      <c r="N360" s="51"/>
      <c r="O360" s="51">
        <f>O361</f>
        <v>0</v>
      </c>
      <c r="P360" s="187">
        <f t="shared" si="100"/>
        <v>0</v>
      </c>
    </row>
    <row r="361" spans="1:16" ht="30">
      <c r="A361" s="70" t="s">
        <v>134</v>
      </c>
      <c r="B361" s="46" t="s">
        <v>102</v>
      </c>
      <c r="C361" s="46" t="s">
        <v>73</v>
      </c>
      <c r="D361" s="46" t="s">
        <v>72</v>
      </c>
      <c r="E361" s="46" t="s">
        <v>10</v>
      </c>
      <c r="F361" s="46" t="s">
        <v>135</v>
      </c>
      <c r="G361" s="46"/>
      <c r="H361" s="51">
        <f t="shared" si="106"/>
        <v>0</v>
      </c>
      <c r="I361" s="51">
        <f t="shared" si="106"/>
        <v>0</v>
      </c>
      <c r="J361" s="213">
        <f t="shared" si="99"/>
        <v>0</v>
      </c>
      <c r="K361" s="51">
        <f t="shared" si="106"/>
        <v>0</v>
      </c>
      <c r="L361" s="51"/>
      <c r="M361" s="51"/>
      <c r="N361" s="51"/>
      <c r="O361" s="51">
        <f>O362</f>
        <v>0</v>
      </c>
      <c r="P361" s="187">
        <f t="shared" si="100"/>
        <v>0</v>
      </c>
    </row>
    <row r="362" spans="1:16" ht="30">
      <c r="A362" s="71" t="s">
        <v>138</v>
      </c>
      <c r="B362" s="46" t="s">
        <v>102</v>
      </c>
      <c r="C362" s="46" t="s">
        <v>73</v>
      </c>
      <c r="D362" s="46" t="s">
        <v>72</v>
      </c>
      <c r="E362" s="46" t="s">
        <v>10</v>
      </c>
      <c r="F362" s="46" t="s">
        <v>137</v>
      </c>
      <c r="G362" s="46"/>
      <c r="H362" s="51">
        <f t="shared" si="106"/>
        <v>0</v>
      </c>
      <c r="I362" s="51">
        <f t="shared" si="106"/>
        <v>0</v>
      </c>
      <c r="J362" s="213">
        <f t="shared" si="99"/>
        <v>0</v>
      </c>
      <c r="K362" s="51">
        <f t="shared" si="106"/>
        <v>0</v>
      </c>
      <c r="L362" s="51"/>
      <c r="M362" s="51"/>
      <c r="N362" s="51"/>
      <c r="O362" s="51">
        <f>O363</f>
        <v>0</v>
      </c>
      <c r="P362" s="187">
        <f t="shared" si="100"/>
        <v>0</v>
      </c>
    </row>
    <row r="363" spans="1:16" ht="18">
      <c r="A363" s="74" t="s">
        <v>121</v>
      </c>
      <c r="B363" s="47" t="s">
        <v>102</v>
      </c>
      <c r="C363" s="47" t="s">
        <v>73</v>
      </c>
      <c r="D363" s="47" t="s">
        <v>72</v>
      </c>
      <c r="E363" s="47" t="s">
        <v>10</v>
      </c>
      <c r="F363" s="47" t="s">
        <v>137</v>
      </c>
      <c r="G363" s="47" t="s">
        <v>106</v>
      </c>
      <c r="H363" s="53">
        <v>0</v>
      </c>
      <c r="I363" s="53">
        <v>0</v>
      </c>
      <c r="J363" s="214">
        <f t="shared" si="99"/>
        <v>0</v>
      </c>
      <c r="K363" s="53">
        <v>0</v>
      </c>
      <c r="L363" s="53"/>
      <c r="M363" s="53"/>
      <c r="N363" s="53"/>
      <c r="O363" s="53">
        <v>0</v>
      </c>
      <c r="P363" s="191">
        <f t="shared" si="100"/>
        <v>0</v>
      </c>
    </row>
    <row r="364" spans="1:16" ht="18">
      <c r="A364" s="71" t="s">
        <v>301</v>
      </c>
      <c r="B364" s="46" t="s">
        <v>102</v>
      </c>
      <c r="C364" s="46" t="s">
        <v>73</v>
      </c>
      <c r="D364" s="46" t="s">
        <v>72</v>
      </c>
      <c r="E364" s="46" t="s">
        <v>191</v>
      </c>
      <c r="F364" s="46"/>
      <c r="G364" s="46"/>
      <c r="H364" s="51">
        <f aca="true" t="shared" si="107" ref="H364:N366">H365</f>
        <v>0</v>
      </c>
      <c r="I364" s="51">
        <f t="shared" si="107"/>
        <v>0</v>
      </c>
      <c r="J364" s="213">
        <f t="shared" si="99"/>
        <v>0</v>
      </c>
      <c r="K364" s="51">
        <f t="shared" si="107"/>
        <v>0</v>
      </c>
      <c r="L364" s="51" t="e">
        <f>L365+#REF!</f>
        <v>#REF!</v>
      </c>
      <c r="M364" s="51" t="e">
        <f>M365+#REF!</f>
        <v>#REF!</v>
      </c>
      <c r="N364" s="51" t="e">
        <f>N365+#REF!</f>
        <v>#REF!</v>
      </c>
      <c r="O364" s="51">
        <f>O365</f>
        <v>0</v>
      </c>
      <c r="P364" s="187">
        <f t="shared" si="100"/>
        <v>0</v>
      </c>
    </row>
    <row r="365" spans="1:16" ht="30">
      <c r="A365" s="70" t="s">
        <v>134</v>
      </c>
      <c r="B365" s="46" t="s">
        <v>102</v>
      </c>
      <c r="C365" s="46" t="s">
        <v>73</v>
      </c>
      <c r="D365" s="46" t="s">
        <v>72</v>
      </c>
      <c r="E365" s="46" t="s">
        <v>191</v>
      </c>
      <c r="F365" s="46" t="s">
        <v>135</v>
      </c>
      <c r="G365" s="46"/>
      <c r="H365" s="51">
        <f t="shared" si="107"/>
        <v>0</v>
      </c>
      <c r="I365" s="51">
        <f t="shared" si="107"/>
        <v>0</v>
      </c>
      <c r="J365" s="213">
        <f t="shared" si="99"/>
        <v>0</v>
      </c>
      <c r="K365" s="51">
        <f t="shared" si="107"/>
        <v>0</v>
      </c>
      <c r="L365" s="52">
        <f t="shared" si="107"/>
        <v>0</v>
      </c>
      <c r="M365" s="52">
        <f t="shared" si="107"/>
        <v>0</v>
      </c>
      <c r="N365" s="52">
        <f t="shared" si="107"/>
        <v>0</v>
      </c>
      <c r="O365" s="51">
        <f>O366</f>
        <v>0</v>
      </c>
      <c r="P365" s="187">
        <f t="shared" si="100"/>
        <v>0</v>
      </c>
    </row>
    <row r="366" spans="1:16" ht="30">
      <c r="A366" s="71" t="s">
        <v>138</v>
      </c>
      <c r="B366" s="46" t="s">
        <v>102</v>
      </c>
      <c r="C366" s="46" t="s">
        <v>73</v>
      </c>
      <c r="D366" s="46" t="s">
        <v>72</v>
      </c>
      <c r="E366" s="46" t="s">
        <v>191</v>
      </c>
      <c r="F366" s="46" t="s">
        <v>137</v>
      </c>
      <c r="G366" s="46"/>
      <c r="H366" s="51">
        <f t="shared" si="107"/>
        <v>0</v>
      </c>
      <c r="I366" s="51">
        <f t="shared" si="107"/>
        <v>0</v>
      </c>
      <c r="J366" s="213">
        <f t="shared" si="99"/>
        <v>0</v>
      </c>
      <c r="K366" s="51">
        <f t="shared" si="107"/>
        <v>0</v>
      </c>
      <c r="L366" s="52">
        <f t="shared" si="107"/>
        <v>0</v>
      </c>
      <c r="M366" s="52">
        <f t="shared" si="107"/>
        <v>0</v>
      </c>
      <c r="N366" s="52">
        <f t="shared" si="107"/>
        <v>0</v>
      </c>
      <c r="O366" s="51">
        <f>O367</f>
        <v>0</v>
      </c>
      <c r="P366" s="187">
        <f t="shared" si="100"/>
        <v>0</v>
      </c>
    </row>
    <row r="367" spans="1:16" ht="18">
      <c r="A367" s="74" t="s">
        <v>120</v>
      </c>
      <c r="B367" s="47" t="s">
        <v>102</v>
      </c>
      <c r="C367" s="47" t="s">
        <v>73</v>
      </c>
      <c r="D367" s="47" t="s">
        <v>72</v>
      </c>
      <c r="E367" s="47" t="s">
        <v>191</v>
      </c>
      <c r="F367" s="47" t="s">
        <v>137</v>
      </c>
      <c r="G367" s="47" t="s">
        <v>105</v>
      </c>
      <c r="H367" s="53">
        <v>0</v>
      </c>
      <c r="I367" s="53">
        <v>0</v>
      </c>
      <c r="J367" s="214">
        <f t="shared" si="99"/>
        <v>0</v>
      </c>
      <c r="K367" s="53">
        <v>0</v>
      </c>
      <c r="L367" s="54">
        <v>0</v>
      </c>
      <c r="M367" s="54">
        <v>0</v>
      </c>
      <c r="N367" s="54">
        <v>0</v>
      </c>
      <c r="O367" s="53">
        <v>0</v>
      </c>
      <c r="P367" s="191">
        <f t="shared" si="100"/>
        <v>0</v>
      </c>
    </row>
    <row r="368" spans="1:16" ht="28.5">
      <c r="A368" s="73" t="s">
        <v>89</v>
      </c>
      <c r="B368" s="48" t="s">
        <v>102</v>
      </c>
      <c r="C368" s="48" t="s">
        <v>73</v>
      </c>
      <c r="D368" s="48" t="s">
        <v>85</v>
      </c>
      <c r="E368" s="48"/>
      <c r="F368" s="48"/>
      <c r="G368" s="48"/>
      <c r="H368" s="50">
        <f>H369</f>
        <v>10</v>
      </c>
      <c r="I368" s="50">
        <f>I369</f>
        <v>40</v>
      </c>
      <c r="J368" s="212">
        <f t="shared" si="99"/>
        <v>50</v>
      </c>
      <c r="K368" s="50">
        <f>K369</f>
        <v>0</v>
      </c>
      <c r="L368" s="54"/>
      <c r="M368" s="54"/>
      <c r="N368" s="54"/>
      <c r="O368" s="50">
        <f>O369</f>
        <v>0</v>
      </c>
      <c r="P368" s="105">
        <f t="shared" si="100"/>
        <v>0</v>
      </c>
    </row>
    <row r="369" spans="1:16" ht="60">
      <c r="A369" s="70" t="s">
        <v>416</v>
      </c>
      <c r="B369" s="46" t="s">
        <v>102</v>
      </c>
      <c r="C369" s="46" t="s">
        <v>73</v>
      </c>
      <c r="D369" s="46" t="s">
        <v>85</v>
      </c>
      <c r="E369" s="46" t="s">
        <v>205</v>
      </c>
      <c r="F369" s="46"/>
      <c r="G369" s="46"/>
      <c r="H369" s="51">
        <f>H370+H374</f>
        <v>10</v>
      </c>
      <c r="I369" s="51">
        <f>I370+I374</f>
        <v>40</v>
      </c>
      <c r="J369" s="213">
        <f t="shared" si="99"/>
        <v>50</v>
      </c>
      <c r="K369" s="51">
        <f>K370+K374</f>
        <v>0</v>
      </c>
      <c r="L369" s="52"/>
      <c r="M369" s="52"/>
      <c r="N369" s="52"/>
      <c r="O369" s="51">
        <f>O370+O374</f>
        <v>0</v>
      </c>
      <c r="P369" s="187">
        <f t="shared" si="100"/>
        <v>0</v>
      </c>
    </row>
    <row r="370" spans="1:16" ht="105">
      <c r="A370" s="70" t="s">
        <v>203</v>
      </c>
      <c r="B370" s="46" t="s">
        <v>102</v>
      </c>
      <c r="C370" s="46" t="s">
        <v>73</v>
      </c>
      <c r="D370" s="46" t="s">
        <v>85</v>
      </c>
      <c r="E370" s="46" t="s">
        <v>206</v>
      </c>
      <c r="F370" s="46"/>
      <c r="G370" s="46"/>
      <c r="H370" s="51">
        <f aca="true" t="shared" si="108" ref="H370:K372">H371</f>
        <v>5</v>
      </c>
      <c r="I370" s="51">
        <f t="shared" si="108"/>
        <v>5</v>
      </c>
      <c r="J370" s="213">
        <f t="shared" si="99"/>
        <v>10</v>
      </c>
      <c r="K370" s="51">
        <f t="shared" si="108"/>
        <v>0</v>
      </c>
      <c r="L370" s="52"/>
      <c r="M370" s="52"/>
      <c r="N370" s="52"/>
      <c r="O370" s="51">
        <f>O371</f>
        <v>0</v>
      </c>
      <c r="P370" s="187">
        <f t="shared" si="100"/>
        <v>0</v>
      </c>
    </row>
    <row r="371" spans="1:16" ht="30">
      <c r="A371" s="70" t="s">
        <v>134</v>
      </c>
      <c r="B371" s="46" t="s">
        <v>102</v>
      </c>
      <c r="C371" s="46" t="s">
        <v>73</v>
      </c>
      <c r="D371" s="46" t="s">
        <v>85</v>
      </c>
      <c r="E371" s="46" t="s">
        <v>208</v>
      </c>
      <c r="F371" s="46" t="s">
        <v>135</v>
      </c>
      <c r="G371" s="46"/>
      <c r="H371" s="51">
        <f t="shared" si="108"/>
        <v>5</v>
      </c>
      <c r="I371" s="51">
        <f t="shared" si="108"/>
        <v>5</v>
      </c>
      <c r="J371" s="213">
        <f t="shared" si="99"/>
        <v>10</v>
      </c>
      <c r="K371" s="51">
        <f t="shared" si="108"/>
        <v>0</v>
      </c>
      <c r="L371" s="52"/>
      <c r="M371" s="52"/>
      <c r="N371" s="52"/>
      <c r="O371" s="51">
        <f>O372</f>
        <v>0</v>
      </c>
      <c r="P371" s="187">
        <f t="shared" si="100"/>
        <v>0</v>
      </c>
    </row>
    <row r="372" spans="1:16" ht="30">
      <c r="A372" s="71" t="s">
        <v>138</v>
      </c>
      <c r="B372" s="46" t="s">
        <v>102</v>
      </c>
      <c r="C372" s="46" t="s">
        <v>73</v>
      </c>
      <c r="D372" s="46" t="s">
        <v>85</v>
      </c>
      <c r="E372" s="46" t="s">
        <v>208</v>
      </c>
      <c r="F372" s="46" t="s">
        <v>137</v>
      </c>
      <c r="G372" s="46"/>
      <c r="H372" s="51">
        <f t="shared" si="108"/>
        <v>5</v>
      </c>
      <c r="I372" s="51">
        <f t="shared" si="108"/>
        <v>5</v>
      </c>
      <c r="J372" s="213">
        <f t="shared" si="99"/>
        <v>10</v>
      </c>
      <c r="K372" s="51">
        <f t="shared" si="108"/>
        <v>0</v>
      </c>
      <c r="L372" s="52"/>
      <c r="M372" s="52"/>
      <c r="N372" s="52"/>
      <c r="O372" s="51">
        <f>O373</f>
        <v>0</v>
      </c>
      <c r="P372" s="187">
        <f t="shared" si="100"/>
        <v>0</v>
      </c>
    </row>
    <row r="373" spans="1:16" ht="18">
      <c r="A373" s="74" t="s">
        <v>120</v>
      </c>
      <c r="B373" s="47" t="s">
        <v>102</v>
      </c>
      <c r="C373" s="47" t="s">
        <v>73</v>
      </c>
      <c r="D373" s="47" t="s">
        <v>85</v>
      </c>
      <c r="E373" s="47" t="s">
        <v>208</v>
      </c>
      <c r="F373" s="47" t="s">
        <v>137</v>
      </c>
      <c r="G373" s="47" t="s">
        <v>105</v>
      </c>
      <c r="H373" s="53">
        <v>5</v>
      </c>
      <c r="I373" s="53">
        <v>5</v>
      </c>
      <c r="J373" s="214">
        <f t="shared" si="99"/>
        <v>10</v>
      </c>
      <c r="K373" s="53">
        <v>0</v>
      </c>
      <c r="L373" s="54"/>
      <c r="M373" s="54"/>
      <c r="N373" s="54"/>
      <c r="O373" s="53">
        <v>0</v>
      </c>
      <c r="P373" s="191">
        <f t="shared" si="100"/>
        <v>0</v>
      </c>
    </row>
    <row r="374" spans="1:16" ht="60">
      <c r="A374" s="70" t="s">
        <v>204</v>
      </c>
      <c r="B374" s="46" t="s">
        <v>102</v>
      </c>
      <c r="C374" s="46" t="s">
        <v>73</v>
      </c>
      <c r="D374" s="46" t="s">
        <v>85</v>
      </c>
      <c r="E374" s="46" t="s">
        <v>207</v>
      </c>
      <c r="F374" s="46"/>
      <c r="G374" s="46"/>
      <c r="H374" s="51">
        <f aca="true" t="shared" si="109" ref="H374:K376">H375</f>
        <v>5</v>
      </c>
      <c r="I374" s="51">
        <f t="shared" si="109"/>
        <v>35</v>
      </c>
      <c r="J374" s="213">
        <f t="shared" si="99"/>
        <v>40</v>
      </c>
      <c r="K374" s="51">
        <f t="shared" si="109"/>
        <v>0</v>
      </c>
      <c r="L374" s="52"/>
      <c r="M374" s="52"/>
      <c r="N374" s="52"/>
      <c r="O374" s="51">
        <f>O375</f>
        <v>0</v>
      </c>
      <c r="P374" s="187">
        <f t="shared" si="100"/>
        <v>0</v>
      </c>
    </row>
    <row r="375" spans="1:16" ht="30">
      <c r="A375" s="70" t="s">
        <v>134</v>
      </c>
      <c r="B375" s="46" t="s">
        <v>102</v>
      </c>
      <c r="C375" s="46" t="s">
        <v>73</v>
      </c>
      <c r="D375" s="46" t="s">
        <v>85</v>
      </c>
      <c r="E375" s="46" t="s">
        <v>209</v>
      </c>
      <c r="F375" s="46" t="s">
        <v>135</v>
      </c>
      <c r="G375" s="46"/>
      <c r="H375" s="51">
        <f t="shared" si="109"/>
        <v>5</v>
      </c>
      <c r="I375" s="51">
        <f t="shared" si="109"/>
        <v>35</v>
      </c>
      <c r="J375" s="213">
        <f t="shared" si="99"/>
        <v>40</v>
      </c>
      <c r="K375" s="51">
        <f t="shared" si="109"/>
        <v>0</v>
      </c>
      <c r="L375" s="52"/>
      <c r="M375" s="52"/>
      <c r="N375" s="52"/>
      <c r="O375" s="51">
        <f>O376</f>
        <v>0</v>
      </c>
      <c r="P375" s="187">
        <f t="shared" si="100"/>
        <v>0</v>
      </c>
    </row>
    <row r="376" spans="1:16" ht="30">
      <c r="A376" s="71" t="s">
        <v>138</v>
      </c>
      <c r="B376" s="46" t="s">
        <v>102</v>
      </c>
      <c r="C376" s="46" t="s">
        <v>73</v>
      </c>
      <c r="D376" s="46" t="s">
        <v>85</v>
      </c>
      <c r="E376" s="46" t="s">
        <v>209</v>
      </c>
      <c r="F376" s="46" t="s">
        <v>137</v>
      </c>
      <c r="G376" s="46"/>
      <c r="H376" s="51">
        <f t="shared" si="109"/>
        <v>5</v>
      </c>
      <c r="I376" s="51">
        <f t="shared" si="109"/>
        <v>35</v>
      </c>
      <c r="J376" s="213">
        <f t="shared" si="99"/>
        <v>40</v>
      </c>
      <c r="K376" s="51">
        <f t="shared" si="109"/>
        <v>0</v>
      </c>
      <c r="L376" s="52"/>
      <c r="M376" s="52"/>
      <c r="N376" s="52"/>
      <c r="O376" s="51">
        <f>O377</f>
        <v>0</v>
      </c>
      <c r="P376" s="187">
        <f t="shared" si="100"/>
        <v>0</v>
      </c>
    </row>
    <row r="377" spans="1:16" ht="18">
      <c r="A377" s="74" t="s">
        <v>120</v>
      </c>
      <c r="B377" s="47" t="s">
        <v>102</v>
      </c>
      <c r="C377" s="47" t="s">
        <v>73</v>
      </c>
      <c r="D377" s="47" t="s">
        <v>85</v>
      </c>
      <c r="E377" s="47" t="s">
        <v>209</v>
      </c>
      <c r="F377" s="47" t="s">
        <v>137</v>
      </c>
      <c r="G377" s="47" t="s">
        <v>105</v>
      </c>
      <c r="H377" s="53">
        <v>5</v>
      </c>
      <c r="I377" s="53">
        <v>35</v>
      </c>
      <c r="J377" s="219">
        <f t="shared" si="99"/>
        <v>40</v>
      </c>
      <c r="K377" s="53">
        <v>0</v>
      </c>
      <c r="L377" s="54"/>
      <c r="M377" s="54"/>
      <c r="N377" s="54"/>
      <c r="O377" s="53">
        <v>0</v>
      </c>
      <c r="P377" s="220">
        <f t="shared" si="100"/>
        <v>0</v>
      </c>
    </row>
    <row r="378" spans="1:16" ht="18">
      <c r="A378" s="76" t="s">
        <v>58</v>
      </c>
      <c r="B378" s="48" t="s">
        <v>102</v>
      </c>
      <c r="C378" s="48" t="s">
        <v>75</v>
      </c>
      <c r="D378" s="46"/>
      <c r="E378" s="46"/>
      <c r="F378" s="46"/>
      <c r="G378" s="46"/>
      <c r="H378" s="50">
        <f>H384+H413+H379</f>
        <v>309.6</v>
      </c>
      <c r="I378" s="50">
        <f>I384+I413+I379</f>
        <v>0</v>
      </c>
      <c r="J378" s="212">
        <f t="shared" si="99"/>
        <v>309.6</v>
      </c>
      <c r="K378" s="50">
        <f>K384+K413+K379</f>
        <v>309.6</v>
      </c>
      <c r="L378" s="50" t="e">
        <f>L384+L413</f>
        <v>#REF!</v>
      </c>
      <c r="M378" s="50" t="e">
        <f>M384+M413</f>
        <v>#REF!</v>
      </c>
      <c r="N378" s="50" t="e">
        <f>N384+N413</f>
        <v>#REF!</v>
      </c>
      <c r="O378" s="50">
        <f>O384+O413+O379</f>
        <v>0</v>
      </c>
      <c r="P378" s="105">
        <f t="shared" si="100"/>
        <v>309.6</v>
      </c>
    </row>
    <row r="379" spans="1:16" ht="18">
      <c r="A379" s="76" t="s">
        <v>60</v>
      </c>
      <c r="B379" s="48" t="s">
        <v>102</v>
      </c>
      <c r="C379" s="48" t="s">
        <v>75</v>
      </c>
      <c r="D379" s="48" t="s">
        <v>76</v>
      </c>
      <c r="E379" s="48"/>
      <c r="F379" s="48"/>
      <c r="G379" s="48"/>
      <c r="H379" s="50">
        <f aca="true" t="shared" si="110" ref="H379:K382">H380</f>
        <v>0</v>
      </c>
      <c r="I379" s="50">
        <f t="shared" si="110"/>
        <v>0</v>
      </c>
      <c r="J379" s="212">
        <f t="shared" si="99"/>
        <v>0</v>
      </c>
      <c r="K379" s="50">
        <f t="shared" si="110"/>
        <v>0</v>
      </c>
      <c r="L379" s="50"/>
      <c r="M379" s="50"/>
      <c r="N379" s="50"/>
      <c r="O379" s="50">
        <f>O380</f>
        <v>0</v>
      </c>
      <c r="P379" s="105">
        <f t="shared" si="100"/>
        <v>0</v>
      </c>
    </row>
    <row r="380" spans="1:16" ht="45">
      <c r="A380" s="70" t="s">
        <v>435</v>
      </c>
      <c r="B380" s="131" t="s">
        <v>102</v>
      </c>
      <c r="C380" s="46" t="s">
        <v>75</v>
      </c>
      <c r="D380" s="46" t="s">
        <v>76</v>
      </c>
      <c r="E380" s="46" t="s">
        <v>441</v>
      </c>
      <c r="F380" s="46"/>
      <c r="G380" s="46"/>
      <c r="H380" s="51">
        <f t="shared" si="110"/>
        <v>0</v>
      </c>
      <c r="I380" s="51">
        <f t="shared" si="110"/>
        <v>0</v>
      </c>
      <c r="J380" s="213">
        <f t="shared" si="99"/>
        <v>0</v>
      </c>
      <c r="K380" s="51">
        <f t="shared" si="110"/>
        <v>0</v>
      </c>
      <c r="L380" s="51"/>
      <c r="M380" s="51"/>
      <c r="N380" s="51"/>
      <c r="O380" s="51">
        <f>O381</f>
        <v>0</v>
      </c>
      <c r="P380" s="187">
        <f t="shared" si="100"/>
        <v>0</v>
      </c>
    </row>
    <row r="381" spans="1:16" ht="30">
      <c r="A381" s="70" t="s">
        <v>134</v>
      </c>
      <c r="B381" s="46" t="s">
        <v>102</v>
      </c>
      <c r="C381" s="46" t="s">
        <v>75</v>
      </c>
      <c r="D381" s="46" t="s">
        <v>76</v>
      </c>
      <c r="E381" s="46" t="s">
        <v>441</v>
      </c>
      <c r="F381" s="46" t="s">
        <v>135</v>
      </c>
      <c r="G381" s="46"/>
      <c r="H381" s="51">
        <f t="shared" si="110"/>
        <v>0</v>
      </c>
      <c r="I381" s="51">
        <f t="shared" si="110"/>
        <v>0</v>
      </c>
      <c r="J381" s="213">
        <f t="shared" si="99"/>
        <v>0</v>
      </c>
      <c r="K381" s="51">
        <f t="shared" si="110"/>
        <v>0</v>
      </c>
      <c r="L381" s="51"/>
      <c r="M381" s="51"/>
      <c r="N381" s="51"/>
      <c r="O381" s="51">
        <f>O382</f>
        <v>0</v>
      </c>
      <c r="P381" s="187">
        <f t="shared" si="100"/>
        <v>0</v>
      </c>
    </row>
    <row r="382" spans="1:16" ht="30">
      <c r="A382" s="71" t="s">
        <v>138</v>
      </c>
      <c r="B382" s="46" t="s">
        <v>102</v>
      </c>
      <c r="C382" s="46" t="s">
        <v>75</v>
      </c>
      <c r="D382" s="46" t="s">
        <v>76</v>
      </c>
      <c r="E382" s="46" t="s">
        <v>441</v>
      </c>
      <c r="F382" s="46" t="s">
        <v>137</v>
      </c>
      <c r="G382" s="46"/>
      <c r="H382" s="51">
        <f t="shared" si="110"/>
        <v>0</v>
      </c>
      <c r="I382" s="51">
        <f t="shared" si="110"/>
        <v>0</v>
      </c>
      <c r="J382" s="213">
        <f t="shared" si="99"/>
        <v>0</v>
      </c>
      <c r="K382" s="51">
        <f t="shared" si="110"/>
        <v>0</v>
      </c>
      <c r="L382" s="51"/>
      <c r="M382" s="51"/>
      <c r="N382" s="51"/>
      <c r="O382" s="51">
        <f>O383</f>
        <v>0</v>
      </c>
      <c r="P382" s="187">
        <f t="shared" si="100"/>
        <v>0</v>
      </c>
    </row>
    <row r="383" spans="1:16" ht="18">
      <c r="A383" s="74" t="s">
        <v>120</v>
      </c>
      <c r="B383" s="47" t="s">
        <v>102</v>
      </c>
      <c r="C383" s="47" t="s">
        <v>75</v>
      </c>
      <c r="D383" s="47" t="s">
        <v>76</v>
      </c>
      <c r="E383" s="47" t="s">
        <v>441</v>
      </c>
      <c r="F383" s="47" t="s">
        <v>137</v>
      </c>
      <c r="G383" s="47" t="s">
        <v>105</v>
      </c>
      <c r="H383" s="53">
        <v>0</v>
      </c>
      <c r="I383" s="53">
        <v>0</v>
      </c>
      <c r="J383" s="214">
        <f t="shared" si="99"/>
        <v>0</v>
      </c>
      <c r="K383" s="53">
        <v>0</v>
      </c>
      <c r="L383" s="53"/>
      <c r="M383" s="53"/>
      <c r="N383" s="53"/>
      <c r="O383" s="53">
        <v>0</v>
      </c>
      <c r="P383" s="191">
        <f t="shared" si="100"/>
        <v>0</v>
      </c>
    </row>
    <row r="384" spans="1:16" ht="18">
      <c r="A384" s="71" t="s">
        <v>239</v>
      </c>
      <c r="B384" s="48" t="s">
        <v>102</v>
      </c>
      <c r="C384" s="48" t="s">
        <v>75</v>
      </c>
      <c r="D384" s="48" t="s">
        <v>71</v>
      </c>
      <c r="E384" s="46"/>
      <c r="F384" s="46"/>
      <c r="G384" s="46"/>
      <c r="H384" s="50">
        <f>H385+H407+H401</f>
        <v>0</v>
      </c>
      <c r="I384" s="50">
        <f>I385+I407+I401</f>
        <v>0</v>
      </c>
      <c r="J384" s="212">
        <f t="shared" si="99"/>
        <v>0</v>
      </c>
      <c r="K384" s="50">
        <f>K385+K407+K401</f>
        <v>0</v>
      </c>
      <c r="L384" s="50" t="e">
        <f>L385+#REF!</f>
        <v>#REF!</v>
      </c>
      <c r="M384" s="50" t="e">
        <f>M385+#REF!</f>
        <v>#REF!</v>
      </c>
      <c r="N384" s="50" t="e">
        <f>N385+#REF!</f>
        <v>#REF!</v>
      </c>
      <c r="O384" s="50">
        <f>O385+O407+O401</f>
        <v>0</v>
      </c>
      <c r="P384" s="105">
        <f t="shared" si="100"/>
        <v>0</v>
      </c>
    </row>
    <row r="385" spans="1:16" ht="45">
      <c r="A385" s="70" t="s">
        <v>192</v>
      </c>
      <c r="B385" s="46" t="s">
        <v>102</v>
      </c>
      <c r="C385" s="46" t="s">
        <v>75</v>
      </c>
      <c r="D385" s="46" t="s">
        <v>71</v>
      </c>
      <c r="E385" s="46" t="s">
        <v>380</v>
      </c>
      <c r="F385" s="46"/>
      <c r="G385" s="46"/>
      <c r="H385" s="51">
        <f>H386+H391+H396</f>
        <v>0</v>
      </c>
      <c r="I385" s="51">
        <f>I386+I391+I396</f>
        <v>0</v>
      </c>
      <c r="J385" s="213">
        <f t="shared" si="99"/>
        <v>0</v>
      </c>
      <c r="K385" s="51">
        <f>K386+K391+K396</f>
        <v>0</v>
      </c>
      <c r="L385" s="51" t="e">
        <f>#REF!+L386+L391+L396</f>
        <v>#REF!</v>
      </c>
      <c r="M385" s="51" t="e">
        <f>#REF!+M386+M391+M396</f>
        <v>#REF!</v>
      </c>
      <c r="N385" s="51" t="e">
        <f>#REF!+N386+N391+N396</f>
        <v>#REF!</v>
      </c>
      <c r="O385" s="51">
        <f>O386+O391+O396</f>
        <v>0</v>
      </c>
      <c r="P385" s="187">
        <f t="shared" si="100"/>
        <v>0</v>
      </c>
    </row>
    <row r="386" spans="1:16" ht="45">
      <c r="A386" s="70" t="s">
        <v>157</v>
      </c>
      <c r="B386" s="46" t="s">
        <v>102</v>
      </c>
      <c r="C386" s="46" t="s">
        <v>75</v>
      </c>
      <c r="D386" s="46" t="s">
        <v>71</v>
      </c>
      <c r="E386" s="46" t="s">
        <v>193</v>
      </c>
      <c r="F386" s="46"/>
      <c r="G386" s="46"/>
      <c r="H386" s="51">
        <f aca="true" t="shared" si="111" ref="H386:I389">H387</f>
        <v>0</v>
      </c>
      <c r="I386" s="51">
        <f t="shared" si="111"/>
        <v>0</v>
      </c>
      <c r="J386" s="213">
        <f t="shared" si="99"/>
        <v>0</v>
      </c>
      <c r="K386" s="51">
        <f aca="true" t="shared" si="112" ref="K386:O389">K387</f>
        <v>0</v>
      </c>
      <c r="L386" s="52">
        <f t="shared" si="112"/>
        <v>0</v>
      </c>
      <c r="M386" s="52">
        <f t="shared" si="112"/>
        <v>0</v>
      </c>
      <c r="N386" s="52">
        <f t="shared" si="112"/>
        <v>0</v>
      </c>
      <c r="O386" s="51">
        <f t="shared" si="112"/>
        <v>0</v>
      </c>
      <c r="P386" s="187">
        <f t="shared" si="100"/>
        <v>0</v>
      </c>
    </row>
    <row r="387" spans="1:16" ht="18">
      <c r="A387" s="71" t="s">
        <v>301</v>
      </c>
      <c r="B387" s="46" t="s">
        <v>102</v>
      </c>
      <c r="C387" s="46" t="s">
        <v>75</v>
      </c>
      <c r="D387" s="46" t="s">
        <v>71</v>
      </c>
      <c r="E387" s="46" t="s">
        <v>194</v>
      </c>
      <c r="F387" s="46"/>
      <c r="G387" s="46"/>
      <c r="H387" s="51">
        <f t="shared" si="111"/>
        <v>0</v>
      </c>
      <c r="I387" s="51">
        <f t="shared" si="111"/>
        <v>0</v>
      </c>
      <c r="J387" s="213">
        <f t="shared" si="99"/>
        <v>0</v>
      </c>
      <c r="K387" s="51">
        <f t="shared" si="112"/>
        <v>0</v>
      </c>
      <c r="L387" s="52">
        <f t="shared" si="112"/>
        <v>0</v>
      </c>
      <c r="M387" s="52">
        <f t="shared" si="112"/>
        <v>0</v>
      </c>
      <c r="N387" s="52">
        <f t="shared" si="112"/>
        <v>0</v>
      </c>
      <c r="O387" s="51">
        <f t="shared" si="112"/>
        <v>0</v>
      </c>
      <c r="P387" s="187">
        <f t="shared" si="100"/>
        <v>0</v>
      </c>
    </row>
    <row r="388" spans="1:16" ht="30">
      <c r="A388" s="70" t="s">
        <v>134</v>
      </c>
      <c r="B388" s="46" t="s">
        <v>102</v>
      </c>
      <c r="C388" s="46" t="s">
        <v>75</v>
      </c>
      <c r="D388" s="46" t="s">
        <v>71</v>
      </c>
      <c r="E388" s="46" t="s">
        <v>194</v>
      </c>
      <c r="F388" s="46" t="s">
        <v>135</v>
      </c>
      <c r="G388" s="46"/>
      <c r="H388" s="51">
        <f t="shared" si="111"/>
        <v>0</v>
      </c>
      <c r="I388" s="51">
        <f t="shared" si="111"/>
        <v>0</v>
      </c>
      <c r="J388" s="213">
        <f t="shared" si="99"/>
        <v>0</v>
      </c>
      <c r="K388" s="51">
        <f t="shared" si="112"/>
        <v>0</v>
      </c>
      <c r="L388" s="52">
        <f t="shared" si="112"/>
        <v>0</v>
      </c>
      <c r="M388" s="52">
        <f t="shared" si="112"/>
        <v>0</v>
      </c>
      <c r="N388" s="52">
        <f t="shared" si="112"/>
        <v>0</v>
      </c>
      <c r="O388" s="51">
        <f t="shared" si="112"/>
        <v>0</v>
      </c>
      <c r="P388" s="187">
        <f t="shared" si="100"/>
        <v>0</v>
      </c>
    </row>
    <row r="389" spans="1:16" ht="30">
      <c r="A389" s="71" t="s">
        <v>138</v>
      </c>
      <c r="B389" s="46" t="s">
        <v>102</v>
      </c>
      <c r="C389" s="46" t="s">
        <v>75</v>
      </c>
      <c r="D389" s="46" t="s">
        <v>71</v>
      </c>
      <c r="E389" s="46" t="s">
        <v>194</v>
      </c>
      <c r="F389" s="46" t="s">
        <v>137</v>
      </c>
      <c r="G389" s="46"/>
      <c r="H389" s="51">
        <f t="shared" si="111"/>
        <v>0</v>
      </c>
      <c r="I389" s="51">
        <f t="shared" si="111"/>
        <v>0</v>
      </c>
      <c r="J389" s="213">
        <f t="shared" si="99"/>
        <v>0</v>
      </c>
      <c r="K389" s="51">
        <f t="shared" si="112"/>
        <v>0</v>
      </c>
      <c r="L389" s="52">
        <f t="shared" si="112"/>
        <v>0</v>
      </c>
      <c r="M389" s="52">
        <f t="shared" si="112"/>
        <v>0</v>
      </c>
      <c r="N389" s="52">
        <f t="shared" si="112"/>
        <v>0</v>
      </c>
      <c r="O389" s="51">
        <f t="shared" si="112"/>
        <v>0</v>
      </c>
      <c r="P389" s="187">
        <f t="shared" si="100"/>
        <v>0</v>
      </c>
    </row>
    <row r="390" spans="1:16" ht="18">
      <c r="A390" s="74" t="s">
        <v>120</v>
      </c>
      <c r="B390" s="47" t="s">
        <v>102</v>
      </c>
      <c r="C390" s="47" t="s">
        <v>75</v>
      </c>
      <c r="D390" s="47" t="s">
        <v>71</v>
      </c>
      <c r="E390" s="47" t="s">
        <v>194</v>
      </c>
      <c r="F390" s="47" t="s">
        <v>137</v>
      </c>
      <c r="G390" s="47" t="s">
        <v>105</v>
      </c>
      <c r="H390" s="53">
        <v>0</v>
      </c>
      <c r="I390" s="53">
        <v>0</v>
      </c>
      <c r="J390" s="214">
        <f t="shared" si="99"/>
        <v>0</v>
      </c>
      <c r="K390" s="53">
        <v>0</v>
      </c>
      <c r="L390" s="54">
        <v>0</v>
      </c>
      <c r="M390" s="54">
        <v>0</v>
      </c>
      <c r="N390" s="54">
        <v>0</v>
      </c>
      <c r="O390" s="53">
        <v>0</v>
      </c>
      <c r="P390" s="191">
        <f t="shared" si="100"/>
        <v>0</v>
      </c>
    </row>
    <row r="391" spans="1:16" ht="30">
      <c r="A391" s="70" t="s">
        <v>376</v>
      </c>
      <c r="B391" s="46" t="s">
        <v>102</v>
      </c>
      <c r="C391" s="46" t="s">
        <v>75</v>
      </c>
      <c r="D391" s="46" t="s">
        <v>71</v>
      </c>
      <c r="E391" s="46" t="s">
        <v>381</v>
      </c>
      <c r="F391" s="46"/>
      <c r="G391" s="46"/>
      <c r="H391" s="51">
        <f aca="true" t="shared" si="113" ref="H391:I394">H392</f>
        <v>0</v>
      </c>
      <c r="I391" s="51">
        <f t="shared" si="113"/>
        <v>0</v>
      </c>
      <c r="J391" s="213">
        <f t="shared" si="99"/>
        <v>0</v>
      </c>
      <c r="K391" s="51">
        <f aca="true" t="shared" si="114" ref="K391:O394">K392</f>
        <v>0</v>
      </c>
      <c r="L391" s="52">
        <f t="shared" si="114"/>
        <v>0</v>
      </c>
      <c r="M391" s="52">
        <f t="shared" si="114"/>
        <v>0</v>
      </c>
      <c r="N391" s="52">
        <f t="shared" si="114"/>
        <v>0</v>
      </c>
      <c r="O391" s="51">
        <f t="shared" si="114"/>
        <v>0</v>
      </c>
      <c r="P391" s="187">
        <f t="shared" si="100"/>
        <v>0</v>
      </c>
    </row>
    <row r="392" spans="1:16" ht="18">
      <c r="A392" s="71" t="s">
        <v>301</v>
      </c>
      <c r="B392" s="46" t="s">
        <v>102</v>
      </c>
      <c r="C392" s="46" t="s">
        <v>75</v>
      </c>
      <c r="D392" s="46" t="s">
        <v>71</v>
      </c>
      <c r="E392" s="46" t="s">
        <v>382</v>
      </c>
      <c r="F392" s="46"/>
      <c r="G392" s="46"/>
      <c r="H392" s="51">
        <f t="shared" si="113"/>
        <v>0</v>
      </c>
      <c r="I392" s="51">
        <f t="shared" si="113"/>
        <v>0</v>
      </c>
      <c r="J392" s="213">
        <f t="shared" si="99"/>
        <v>0</v>
      </c>
      <c r="K392" s="51">
        <f t="shared" si="114"/>
        <v>0</v>
      </c>
      <c r="L392" s="52">
        <f t="shared" si="114"/>
        <v>0</v>
      </c>
      <c r="M392" s="52">
        <f t="shared" si="114"/>
        <v>0</v>
      </c>
      <c r="N392" s="52">
        <f t="shared" si="114"/>
        <v>0</v>
      </c>
      <c r="O392" s="51">
        <f t="shared" si="114"/>
        <v>0</v>
      </c>
      <c r="P392" s="187">
        <f t="shared" si="100"/>
        <v>0</v>
      </c>
    </row>
    <row r="393" spans="1:16" ht="30">
      <c r="A393" s="70" t="s">
        <v>134</v>
      </c>
      <c r="B393" s="46" t="s">
        <v>102</v>
      </c>
      <c r="C393" s="46" t="s">
        <v>75</v>
      </c>
      <c r="D393" s="46" t="s">
        <v>71</v>
      </c>
      <c r="E393" s="46" t="s">
        <v>382</v>
      </c>
      <c r="F393" s="46" t="s">
        <v>135</v>
      </c>
      <c r="G393" s="46"/>
      <c r="H393" s="51">
        <f t="shared" si="113"/>
        <v>0</v>
      </c>
      <c r="I393" s="51">
        <f t="shared" si="113"/>
        <v>0</v>
      </c>
      <c r="J393" s="213">
        <f t="shared" si="99"/>
        <v>0</v>
      </c>
      <c r="K393" s="51">
        <f t="shared" si="114"/>
        <v>0</v>
      </c>
      <c r="L393" s="52">
        <f t="shared" si="114"/>
        <v>0</v>
      </c>
      <c r="M393" s="52">
        <f t="shared" si="114"/>
        <v>0</v>
      </c>
      <c r="N393" s="52">
        <f t="shared" si="114"/>
        <v>0</v>
      </c>
      <c r="O393" s="51">
        <f t="shared" si="114"/>
        <v>0</v>
      </c>
      <c r="P393" s="187">
        <f t="shared" si="100"/>
        <v>0</v>
      </c>
    </row>
    <row r="394" spans="1:16" ht="30">
      <c r="A394" s="71" t="s">
        <v>138</v>
      </c>
      <c r="B394" s="46" t="s">
        <v>102</v>
      </c>
      <c r="C394" s="46" t="s">
        <v>75</v>
      </c>
      <c r="D394" s="46" t="s">
        <v>71</v>
      </c>
      <c r="E394" s="46" t="s">
        <v>382</v>
      </c>
      <c r="F394" s="46" t="s">
        <v>137</v>
      </c>
      <c r="G394" s="46"/>
      <c r="H394" s="51">
        <f t="shared" si="113"/>
        <v>0</v>
      </c>
      <c r="I394" s="51">
        <f t="shared" si="113"/>
        <v>0</v>
      </c>
      <c r="J394" s="213">
        <f t="shared" si="99"/>
        <v>0</v>
      </c>
      <c r="K394" s="51">
        <f t="shared" si="114"/>
        <v>0</v>
      </c>
      <c r="L394" s="52">
        <f t="shared" si="114"/>
        <v>0</v>
      </c>
      <c r="M394" s="52">
        <f t="shared" si="114"/>
        <v>0</v>
      </c>
      <c r="N394" s="52">
        <f t="shared" si="114"/>
        <v>0</v>
      </c>
      <c r="O394" s="51">
        <f t="shared" si="114"/>
        <v>0</v>
      </c>
      <c r="P394" s="187">
        <f t="shared" si="100"/>
        <v>0</v>
      </c>
    </row>
    <row r="395" spans="1:16" ht="18">
      <c r="A395" s="74" t="s">
        <v>120</v>
      </c>
      <c r="B395" s="47" t="s">
        <v>102</v>
      </c>
      <c r="C395" s="47" t="s">
        <v>75</v>
      </c>
      <c r="D395" s="47" t="s">
        <v>71</v>
      </c>
      <c r="E395" s="47" t="s">
        <v>382</v>
      </c>
      <c r="F395" s="47" t="s">
        <v>137</v>
      </c>
      <c r="G395" s="47" t="s">
        <v>105</v>
      </c>
      <c r="H395" s="53">
        <v>0</v>
      </c>
      <c r="I395" s="53">
        <v>0</v>
      </c>
      <c r="J395" s="214">
        <f aca="true" t="shared" si="115" ref="J395:J461">H395+I395</f>
        <v>0</v>
      </c>
      <c r="K395" s="53">
        <v>0</v>
      </c>
      <c r="L395" s="54">
        <v>0</v>
      </c>
      <c r="M395" s="54">
        <v>0</v>
      </c>
      <c r="N395" s="54">
        <v>0</v>
      </c>
      <c r="O395" s="53">
        <v>0</v>
      </c>
      <c r="P395" s="191">
        <f aca="true" t="shared" si="116" ref="P395:P461">K395+O395</f>
        <v>0</v>
      </c>
    </row>
    <row r="396" spans="1:16" ht="30">
      <c r="A396" s="70" t="s">
        <v>452</v>
      </c>
      <c r="B396" s="46" t="s">
        <v>102</v>
      </c>
      <c r="C396" s="46" t="s">
        <v>75</v>
      </c>
      <c r="D396" s="46" t="s">
        <v>71</v>
      </c>
      <c r="E396" s="46" t="s">
        <v>383</v>
      </c>
      <c r="F396" s="46"/>
      <c r="G396" s="46"/>
      <c r="H396" s="51">
        <f aca="true" t="shared" si="117" ref="H396:I399">H397</f>
        <v>0</v>
      </c>
      <c r="I396" s="51">
        <f t="shared" si="117"/>
        <v>0</v>
      </c>
      <c r="J396" s="213">
        <f t="shared" si="115"/>
        <v>0</v>
      </c>
      <c r="K396" s="51">
        <f aca="true" t="shared" si="118" ref="K396:O399">K397</f>
        <v>0</v>
      </c>
      <c r="L396" s="52">
        <f t="shared" si="118"/>
        <v>0</v>
      </c>
      <c r="M396" s="52">
        <f t="shared" si="118"/>
        <v>0</v>
      </c>
      <c r="N396" s="52">
        <f t="shared" si="118"/>
        <v>0</v>
      </c>
      <c r="O396" s="51">
        <f t="shared" si="118"/>
        <v>0</v>
      </c>
      <c r="P396" s="187">
        <f t="shared" si="116"/>
        <v>0</v>
      </c>
    </row>
    <row r="397" spans="1:16" ht="18">
      <c r="A397" s="71" t="s">
        <v>301</v>
      </c>
      <c r="B397" s="46" t="s">
        <v>102</v>
      </c>
      <c r="C397" s="46" t="s">
        <v>75</v>
      </c>
      <c r="D397" s="46" t="s">
        <v>71</v>
      </c>
      <c r="E397" s="46" t="s">
        <v>384</v>
      </c>
      <c r="F397" s="46"/>
      <c r="G397" s="46"/>
      <c r="H397" s="51">
        <f t="shared" si="117"/>
        <v>0</v>
      </c>
      <c r="I397" s="51">
        <f t="shared" si="117"/>
        <v>0</v>
      </c>
      <c r="J397" s="213">
        <f t="shared" si="115"/>
        <v>0</v>
      </c>
      <c r="K397" s="51">
        <f>K398</f>
        <v>0</v>
      </c>
      <c r="L397" s="52">
        <f t="shared" si="118"/>
        <v>0</v>
      </c>
      <c r="M397" s="52">
        <f t="shared" si="118"/>
        <v>0</v>
      </c>
      <c r="N397" s="52">
        <f t="shared" si="118"/>
        <v>0</v>
      </c>
      <c r="O397" s="51">
        <f>O398</f>
        <v>0</v>
      </c>
      <c r="P397" s="187">
        <f t="shared" si="116"/>
        <v>0</v>
      </c>
    </row>
    <row r="398" spans="1:16" ht="30">
      <c r="A398" s="70" t="s">
        <v>134</v>
      </c>
      <c r="B398" s="46" t="s">
        <v>102</v>
      </c>
      <c r="C398" s="46" t="s">
        <v>75</v>
      </c>
      <c r="D398" s="46" t="s">
        <v>71</v>
      </c>
      <c r="E398" s="46" t="s">
        <v>384</v>
      </c>
      <c r="F398" s="46" t="s">
        <v>135</v>
      </c>
      <c r="G398" s="46"/>
      <c r="H398" s="51">
        <f t="shared" si="117"/>
        <v>0</v>
      </c>
      <c r="I398" s="51">
        <f t="shared" si="117"/>
        <v>0</v>
      </c>
      <c r="J398" s="213">
        <f t="shared" si="115"/>
        <v>0</v>
      </c>
      <c r="K398" s="51">
        <f t="shared" si="118"/>
        <v>0</v>
      </c>
      <c r="L398" s="52">
        <f t="shared" si="118"/>
        <v>0</v>
      </c>
      <c r="M398" s="52">
        <f t="shared" si="118"/>
        <v>0</v>
      </c>
      <c r="N398" s="52">
        <f t="shared" si="118"/>
        <v>0</v>
      </c>
      <c r="O398" s="51">
        <f t="shared" si="118"/>
        <v>0</v>
      </c>
      <c r="P398" s="187">
        <f t="shared" si="116"/>
        <v>0</v>
      </c>
    </row>
    <row r="399" spans="1:16" ht="30">
      <c r="A399" s="71" t="s">
        <v>138</v>
      </c>
      <c r="B399" s="46" t="s">
        <v>102</v>
      </c>
      <c r="C399" s="46" t="s">
        <v>75</v>
      </c>
      <c r="D399" s="46" t="s">
        <v>71</v>
      </c>
      <c r="E399" s="46" t="s">
        <v>384</v>
      </c>
      <c r="F399" s="46" t="s">
        <v>137</v>
      </c>
      <c r="G399" s="46"/>
      <c r="H399" s="51">
        <f t="shared" si="117"/>
        <v>0</v>
      </c>
      <c r="I399" s="51">
        <f t="shared" si="117"/>
        <v>0</v>
      </c>
      <c r="J399" s="213">
        <f t="shared" si="115"/>
        <v>0</v>
      </c>
      <c r="K399" s="51">
        <f t="shared" si="118"/>
        <v>0</v>
      </c>
      <c r="L399" s="52">
        <f t="shared" si="118"/>
        <v>0</v>
      </c>
      <c r="M399" s="52">
        <f t="shared" si="118"/>
        <v>0</v>
      </c>
      <c r="N399" s="52">
        <f t="shared" si="118"/>
        <v>0</v>
      </c>
      <c r="O399" s="51">
        <f t="shared" si="118"/>
        <v>0</v>
      </c>
      <c r="P399" s="187">
        <f t="shared" si="116"/>
        <v>0</v>
      </c>
    </row>
    <row r="400" spans="1:16" ht="18">
      <c r="A400" s="74" t="s">
        <v>120</v>
      </c>
      <c r="B400" s="47" t="s">
        <v>102</v>
      </c>
      <c r="C400" s="47" t="s">
        <v>75</v>
      </c>
      <c r="D400" s="47" t="s">
        <v>71</v>
      </c>
      <c r="E400" s="47" t="s">
        <v>384</v>
      </c>
      <c r="F400" s="47" t="s">
        <v>137</v>
      </c>
      <c r="G400" s="47" t="s">
        <v>105</v>
      </c>
      <c r="H400" s="53">
        <v>0</v>
      </c>
      <c r="I400" s="53">
        <v>0</v>
      </c>
      <c r="J400" s="214">
        <f t="shared" si="115"/>
        <v>0</v>
      </c>
      <c r="K400" s="53">
        <v>0</v>
      </c>
      <c r="L400" s="54">
        <v>0</v>
      </c>
      <c r="M400" s="54">
        <v>0</v>
      </c>
      <c r="N400" s="54">
        <v>0</v>
      </c>
      <c r="O400" s="53">
        <v>0</v>
      </c>
      <c r="P400" s="191">
        <f t="shared" si="116"/>
        <v>0</v>
      </c>
    </row>
    <row r="401" spans="1:16" ht="60">
      <c r="A401" s="71" t="s">
        <v>185</v>
      </c>
      <c r="B401" s="46" t="s">
        <v>102</v>
      </c>
      <c r="C401" s="46" t="s">
        <v>75</v>
      </c>
      <c r="D401" s="46" t="s">
        <v>71</v>
      </c>
      <c r="E401" s="46" t="s">
        <v>372</v>
      </c>
      <c r="F401" s="46"/>
      <c r="G401" s="46"/>
      <c r="H401" s="51">
        <f aca="true" t="shared" si="119" ref="H401:K405">H402</f>
        <v>0</v>
      </c>
      <c r="I401" s="51">
        <f t="shared" si="119"/>
        <v>0</v>
      </c>
      <c r="J401" s="213">
        <f t="shared" si="115"/>
        <v>0</v>
      </c>
      <c r="K401" s="51">
        <f t="shared" si="119"/>
        <v>0</v>
      </c>
      <c r="L401" s="52"/>
      <c r="M401" s="52"/>
      <c r="N401" s="52"/>
      <c r="O401" s="51">
        <f>O402</f>
        <v>0</v>
      </c>
      <c r="P401" s="187">
        <f t="shared" si="116"/>
        <v>0</v>
      </c>
    </row>
    <row r="402" spans="1:16" ht="45">
      <c r="A402" s="71" t="s">
        <v>373</v>
      </c>
      <c r="B402" s="46" t="s">
        <v>102</v>
      </c>
      <c r="C402" s="46" t="s">
        <v>75</v>
      </c>
      <c r="D402" s="46" t="s">
        <v>71</v>
      </c>
      <c r="E402" s="46" t="s">
        <v>374</v>
      </c>
      <c r="F402" s="46"/>
      <c r="G402" s="46"/>
      <c r="H402" s="51">
        <f t="shared" si="119"/>
        <v>0</v>
      </c>
      <c r="I402" s="51">
        <f t="shared" si="119"/>
        <v>0</v>
      </c>
      <c r="J402" s="213">
        <f t="shared" si="115"/>
        <v>0</v>
      </c>
      <c r="K402" s="51">
        <f t="shared" si="119"/>
        <v>0</v>
      </c>
      <c r="L402" s="52"/>
      <c r="M402" s="52"/>
      <c r="N402" s="52"/>
      <c r="O402" s="51">
        <f>O403</f>
        <v>0</v>
      </c>
      <c r="P402" s="187">
        <f t="shared" si="116"/>
        <v>0</v>
      </c>
    </row>
    <row r="403" spans="1:16" ht="18">
      <c r="A403" s="71" t="s">
        <v>301</v>
      </c>
      <c r="B403" s="46" t="s">
        <v>102</v>
      </c>
      <c r="C403" s="46" t="s">
        <v>75</v>
      </c>
      <c r="D403" s="46" t="s">
        <v>71</v>
      </c>
      <c r="E403" s="46" t="s">
        <v>375</v>
      </c>
      <c r="F403" s="46"/>
      <c r="G403" s="46"/>
      <c r="H403" s="51">
        <f t="shared" si="119"/>
        <v>0</v>
      </c>
      <c r="I403" s="51">
        <f t="shared" si="119"/>
        <v>0</v>
      </c>
      <c r="J403" s="213">
        <f t="shared" si="115"/>
        <v>0</v>
      </c>
      <c r="K403" s="51">
        <f t="shared" si="119"/>
        <v>0</v>
      </c>
      <c r="L403" s="52"/>
      <c r="M403" s="52"/>
      <c r="N403" s="52"/>
      <c r="O403" s="51">
        <f>O404</f>
        <v>0</v>
      </c>
      <c r="P403" s="187">
        <f t="shared" si="116"/>
        <v>0</v>
      </c>
    </row>
    <row r="404" spans="1:16" ht="30">
      <c r="A404" s="70" t="s">
        <v>134</v>
      </c>
      <c r="B404" s="46" t="s">
        <v>102</v>
      </c>
      <c r="C404" s="46" t="s">
        <v>75</v>
      </c>
      <c r="D404" s="46" t="s">
        <v>71</v>
      </c>
      <c r="E404" s="46" t="s">
        <v>375</v>
      </c>
      <c r="F404" s="46" t="s">
        <v>135</v>
      </c>
      <c r="G404" s="46"/>
      <c r="H404" s="51">
        <f t="shared" si="119"/>
        <v>0</v>
      </c>
      <c r="I404" s="51">
        <f t="shared" si="119"/>
        <v>0</v>
      </c>
      <c r="J404" s="213">
        <f t="shared" si="115"/>
        <v>0</v>
      </c>
      <c r="K404" s="51">
        <f t="shared" si="119"/>
        <v>0</v>
      </c>
      <c r="L404" s="52"/>
      <c r="M404" s="52"/>
      <c r="N404" s="52"/>
      <c r="O404" s="51">
        <f>O405</f>
        <v>0</v>
      </c>
      <c r="P404" s="187">
        <f t="shared" si="116"/>
        <v>0</v>
      </c>
    </row>
    <row r="405" spans="1:16" ht="30">
      <c r="A405" s="71" t="s">
        <v>138</v>
      </c>
      <c r="B405" s="46" t="s">
        <v>102</v>
      </c>
      <c r="C405" s="46" t="s">
        <v>75</v>
      </c>
      <c r="D405" s="46" t="s">
        <v>71</v>
      </c>
      <c r="E405" s="46" t="s">
        <v>375</v>
      </c>
      <c r="F405" s="46" t="s">
        <v>137</v>
      </c>
      <c r="G405" s="46"/>
      <c r="H405" s="51">
        <f t="shared" si="119"/>
        <v>0</v>
      </c>
      <c r="I405" s="51">
        <f t="shared" si="119"/>
        <v>0</v>
      </c>
      <c r="J405" s="213">
        <f t="shared" si="115"/>
        <v>0</v>
      </c>
      <c r="K405" s="51">
        <f t="shared" si="119"/>
        <v>0</v>
      </c>
      <c r="L405" s="52"/>
      <c r="M405" s="52"/>
      <c r="N405" s="52"/>
      <c r="O405" s="51">
        <f>O406</f>
        <v>0</v>
      </c>
      <c r="P405" s="187">
        <f t="shared" si="116"/>
        <v>0</v>
      </c>
    </row>
    <row r="406" spans="1:16" ht="18">
      <c r="A406" s="74" t="s">
        <v>120</v>
      </c>
      <c r="B406" s="47" t="s">
        <v>102</v>
      </c>
      <c r="C406" s="47" t="s">
        <v>75</v>
      </c>
      <c r="D406" s="47" t="s">
        <v>71</v>
      </c>
      <c r="E406" s="47" t="s">
        <v>375</v>
      </c>
      <c r="F406" s="47" t="s">
        <v>137</v>
      </c>
      <c r="G406" s="47" t="s">
        <v>105</v>
      </c>
      <c r="H406" s="53">
        <v>0</v>
      </c>
      <c r="I406" s="53">
        <v>0</v>
      </c>
      <c r="J406" s="214">
        <f t="shared" si="115"/>
        <v>0</v>
      </c>
      <c r="K406" s="53">
        <v>0</v>
      </c>
      <c r="L406" s="54"/>
      <c r="M406" s="54"/>
      <c r="N406" s="54"/>
      <c r="O406" s="53">
        <v>0</v>
      </c>
      <c r="P406" s="191">
        <f t="shared" si="116"/>
        <v>0</v>
      </c>
    </row>
    <row r="407" spans="1:16" ht="45">
      <c r="A407" s="80" t="s">
        <v>438</v>
      </c>
      <c r="B407" s="46" t="s">
        <v>102</v>
      </c>
      <c r="C407" s="46" t="s">
        <v>75</v>
      </c>
      <c r="D407" s="46" t="s">
        <v>71</v>
      </c>
      <c r="E407" s="46" t="s">
        <v>13</v>
      </c>
      <c r="F407" s="46"/>
      <c r="G407" s="46"/>
      <c r="H407" s="51">
        <f aca="true" t="shared" si="120" ref="H407:K411">H408</f>
        <v>0</v>
      </c>
      <c r="I407" s="51">
        <f t="shared" si="120"/>
        <v>0</v>
      </c>
      <c r="J407" s="213">
        <f t="shared" si="115"/>
        <v>0</v>
      </c>
      <c r="K407" s="51">
        <f t="shared" si="120"/>
        <v>0</v>
      </c>
      <c r="L407" s="54"/>
      <c r="M407" s="54"/>
      <c r="N407" s="54"/>
      <c r="O407" s="51">
        <f>O408</f>
        <v>0</v>
      </c>
      <c r="P407" s="187">
        <f t="shared" si="116"/>
        <v>0</v>
      </c>
    </row>
    <row r="408" spans="1:16" ht="60">
      <c r="A408" s="71" t="s">
        <v>14</v>
      </c>
      <c r="B408" s="46" t="s">
        <v>102</v>
      </c>
      <c r="C408" s="46" t="s">
        <v>75</v>
      </c>
      <c r="D408" s="46" t="s">
        <v>71</v>
      </c>
      <c r="E408" s="46" t="s">
        <v>15</v>
      </c>
      <c r="F408" s="46"/>
      <c r="G408" s="46"/>
      <c r="H408" s="51">
        <f t="shared" si="120"/>
        <v>0</v>
      </c>
      <c r="I408" s="51">
        <f t="shared" si="120"/>
        <v>0</v>
      </c>
      <c r="J408" s="213">
        <f t="shared" si="115"/>
        <v>0</v>
      </c>
      <c r="K408" s="51">
        <f t="shared" si="120"/>
        <v>0</v>
      </c>
      <c r="L408" s="54"/>
      <c r="M408" s="54"/>
      <c r="N408" s="54"/>
      <c r="O408" s="51">
        <f>O409</f>
        <v>0</v>
      </c>
      <c r="P408" s="187">
        <f t="shared" si="116"/>
        <v>0</v>
      </c>
    </row>
    <row r="409" spans="1:16" ht="18">
      <c r="A409" s="71" t="s">
        <v>301</v>
      </c>
      <c r="B409" s="46" t="s">
        <v>102</v>
      </c>
      <c r="C409" s="46" t="s">
        <v>75</v>
      </c>
      <c r="D409" s="46" t="s">
        <v>71</v>
      </c>
      <c r="E409" s="46" t="s">
        <v>16</v>
      </c>
      <c r="F409" s="46"/>
      <c r="G409" s="46"/>
      <c r="H409" s="51">
        <f t="shared" si="120"/>
        <v>0</v>
      </c>
      <c r="I409" s="51">
        <f t="shared" si="120"/>
        <v>0</v>
      </c>
      <c r="J409" s="213">
        <f t="shared" si="115"/>
        <v>0</v>
      </c>
      <c r="K409" s="51">
        <f t="shared" si="120"/>
        <v>0</v>
      </c>
      <c r="L409" s="54"/>
      <c r="M409" s="54"/>
      <c r="N409" s="54"/>
      <c r="O409" s="51">
        <f>O410</f>
        <v>0</v>
      </c>
      <c r="P409" s="187">
        <f t="shared" si="116"/>
        <v>0</v>
      </c>
    </row>
    <row r="410" spans="1:16" ht="30">
      <c r="A410" s="70" t="s">
        <v>134</v>
      </c>
      <c r="B410" s="46" t="s">
        <v>102</v>
      </c>
      <c r="C410" s="46" t="s">
        <v>75</v>
      </c>
      <c r="D410" s="46" t="s">
        <v>71</v>
      </c>
      <c r="E410" s="46" t="s">
        <v>16</v>
      </c>
      <c r="F410" s="46" t="s">
        <v>135</v>
      </c>
      <c r="G410" s="46"/>
      <c r="H410" s="51">
        <f t="shared" si="120"/>
        <v>0</v>
      </c>
      <c r="I410" s="51">
        <f t="shared" si="120"/>
        <v>0</v>
      </c>
      <c r="J410" s="213">
        <f t="shared" si="115"/>
        <v>0</v>
      </c>
      <c r="K410" s="51">
        <f t="shared" si="120"/>
        <v>0</v>
      </c>
      <c r="L410" s="54"/>
      <c r="M410" s="54"/>
      <c r="N410" s="54"/>
      <c r="O410" s="51">
        <f>O411</f>
        <v>0</v>
      </c>
      <c r="P410" s="187">
        <f t="shared" si="116"/>
        <v>0</v>
      </c>
    </row>
    <row r="411" spans="1:16" ht="30">
      <c r="A411" s="71" t="s">
        <v>138</v>
      </c>
      <c r="B411" s="46" t="s">
        <v>102</v>
      </c>
      <c r="C411" s="46" t="s">
        <v>75</v>
      </c>
      <c r="D411" s="46" t="s">
        <v>71</v>
      </c>
      <c r="E411" s="46" t="s">
        <v>16</v>
      </c>
      <c r="F411" s="46" t="s">
        <v>137</v>
      </c>
      <c r="G411" s="46"/>
      <c r="H411" s="51">
        <f t="shared" si="120"/>
        <v>0</v>
      </c>
      <c r="I411" s="51">
        <f t="shared" si="120"/>
        <v>0</v>
      </c>
      <c r="J411" s="213">
        <f t="shared" si="115"/>
        <v>0</v>
      </c>
      <c r="K411" s="51">
        <f t="shared" si="120"/>
        <v>0</v>
      </c>
      <c r="L411" s="54"/>
      <c r="M411" s="54"/>
      <c r="N411" s="54"/>
      <c r="O411" s="51">
        <f>O412</f>
        <v>0</v>
      </c>
      <c r="P411" s="187">
        <f t="shared" si="116"/>
        <v>0</v>
      </c>
    </row>
    <row r="412" spans="1:16" ht="30">
      <c r="A412" s="74" t="s">
        <v>120</v>
      </c>
      <c r="B412" s="47" t="s">
        <v>102</v>
      </c>
      <c r="C412" s="47" t="s">
        <v>75</v>
      </c>
      <c r="D412" s="47" t="s">
        <v>71</v>
      </c>
      <c r="E412" s="47" t="s">
        <v>16</v>
      </c>
      <c r="F412" s="47" t="s">
        <v>137</v>
      </c>
      <c r="G412" s="47" t="s">
        <v>105</v>
      </c>
      <c r="H412" s="53">
        <v>0</v>
      </c>
      <c r="I412" s="53">
        <v>0</v>
      </c>
      <c r="J412" s="214">
        <f t="shared" si="115"/>
        <v>0</v>
      </c>
      <c r="K412" s="53">
        <v>0</v>
      </c>
      <c r="L412" s="54"/>
      <c r="M412" s="54"/>
      <c r="N412" s="54"/>
      <c r="O412" s="53">
        <v>0</v>
      </c>
      <c r="P412" s="191">
        <f t="shared" si="116"/>
        <v>0</v>
      </c>
    </row>
    <row r="413" spans="1:16" ht="28.5">
      <c r="A413" s="73" t="s">
        <v>272</v>
      </c>
      <c r="B413" s="48" t="s">
        <v>102</v>
      </c>
      <c r="C413" s="48" t="s">
        <v>75</v>
      </c>
      <c r="D413" s="48" t="s">
        <v>75</v>
      </c>
      <c r="E413" s="48"/>
      <c r="F413" s="48"/>
      <c r="G413" s="48"/>
      <c r="H413" s="50">
        <f aca="true" t="shared" si="121" ref="H413:I420">H414</f>
        <v>309.6</v>
      </c>
      <c r="I413" s="50">
        <f t="shared" si="121"/>
        <v>0</v>
      </c>
      <c r="J413" s="212">
        <f t="shared" si="115"/>
        <v>309.6</v>
      </c>
      <c r="K413" s="50">
        <f aca="true" t="shared" si="122" ref="K413:O420">K414</f>
        <v>309.6</v>
      </c>
      <c r="L413" s="52">
        <f t="shared" si="122"/>
        <v>0</v>
      </c>
      <c r="M413" s="52">
        <f t="shared" si="122"/>
        <v>0</v>
      </c>
      <c r="N413" s="52">
        <f t="shared" si="122"/>
        <v>0</v>
      </c>
      <c r="O413" s="50">
        <f t="shared" si="122"/>
        <v>0</v>
      </c>
      <c r="P413" s="105">
        <f t="shared" si="116"/>
        <v>309.6</v>
      </c>
    </row>
    <row r="414" spans="1:16" ht="18">
      <c r="A414" s="70" t="s">
        <v>40</v>
      </c>
      <c r="B414" s="46" t="s">
        <v>102</v>
      </c>
      <c r="C414" s="46" t="s">
        <v>75</v>
      </c>
      <c r="D414" s="46" t="s">
        <v>75</v>
      </c>
      <c r="E414" s="46" t="s">
        <v>273</v>
      </c>
      <c r="F414" s="46"/>
      <c r="G414" s="46"/>
      <c r="H414" s="51">
        <f t="shared" si="121"/>
        <v>309.6</v>
      </c>
      <c r="I414" s="51">
        <f t="shared" si="121"/>
        <v>0</v>
      </c>
      <c r="J414" s="213">
        <f t="shared" si="115"/>
        <v>309.6</v>
      </c>
      <c r="K414" s="51">
        <f t="shared" si="122"/>
        <v>309.6</v>
      </c>
      <c r="L414" s="52">
        <f t="shared" si="122"/>
        <v>0</v>
      </c>
      <c r="M414" s="52">
        <f t="shared" si="122"/>
        <v>0</v>
      </c>
      <c r="N414" s="52">
        <f t="shared" si="122"/>
        <v>0</v>
      </c>
      <c r="O414" s="51">
        <f t="shared" si="122"/>
        <v>0</v>
      </c>
      <c r="P414" s="187">
        <f t="shared" si="116"/>
        <v>309.6</v>
      </c>
    </row>
    <row r="415" spans="1:16" ht="45">
      <c r="A415" s="70" t="s">
        <v>271</v>
      </c>
      <c r="B415" s="46" t="s">
        <v>102</v>
      </c>
      <c r="C415" s="46" t="s">
        <v>75</v>
      </c>
      <c r="D415" s="46" t="s">
        <v>75</v>
      </c>
      <c r="E415" s="46" t="s">
        <v>370</v>
      </c>
      <c r="F415" s="46"/>
      <c r="G415" s="46"/>
      <c r="H415" s="51">
        <f>H419+H416</f>
        <v>309.6</v>
      </c>
      <c r="I415" s="51">
        <f>I419+I416</f>
        <v>0</v>
      </c>
      <c r="J415" s="213">
        <f t="shared" si="115"/>
        <v>309.6</v>
      </c>
      <c r="K415" s="51">
        <f>K419+K416</f>
        <v>309.6</v>
      </c>
      <c r="L415" s="52">
        <f>L419</f>
        <v>0</v>
      </c>
      <c r="M415" s="52">
        <f>M419</f>
        <v>0</v>
      </c>
      <c r="N415" s="52">
        <f>N419</f>
        <v>0</v>
      </c>
      <c r="O415" s="51">
        <f>O419+O416</f>
        <v>0</v>
      </c>
      <c r="P415" s="187">
        <f t="shared" si="116"/>
        <v>309.6</v>
      </c>
    </row>
    <row r="416" spans="1:16" ht="90">
      <c r="A416" s="161" t="s">
        <v>257</v>
      </c>
      <c r="B416" s="46" t="s">
        <v>102</v>
      </c>
      <c r="C416" s="46" t="s">
        <v>75</v>
      </c>
      <c r="D416" s="46" t="s">
        <v>75</v>
      </c>
      <c r="E416" s="46" t="s">
        <v>370</v>
      </c>
      <c r="F416" s="46" t="s">
        <v>132</v>
      </c>
      <c r="G416" s="46"/>
      <c r="H416" s="51">
        <f>H417</f>
        <v>0</v>
      </c>
      <c r="I416" s="51">
        <f>I417</f>
        <v>309.6</v>
      </c>
      <c r="J416" s="213">
        <f>H416+I416</f>
        <v>309.6</v>
      </c>
      <c r="K416" s="51">
        <f>K417</f>
        <v>0</v>
      </c>
      <c r="L416" s="52"/>
      <c r="M416" s="52"/>
      <c r="N416" s="52"/>
      <c r="O416" s="51">
        <f>O417</f>
        <v>309.6</v>
      </c>
      <c r="P416" s="187">
        <f>K416+O416</f>
        <v>309.6</v>
      </c>
    </row>
    <row r="417" spans="1:16" ht="30">
      <c r="A417" s="161" t="s">
        <v>136</v>
      </c>
      <c r="B417" s="46" t="s">
        <v>102</v>
      </c>
      <c r="C417" s="46" t="s">
        <v>75</v>
      </c>
      <c r="D417" s="46" t="s">
        <v>75</v>
      </c>
      <c r="E417" s="46" t="s">
        <v>370</v>
      </c>
      <c r="F417" s="46" t="s">
        <v>133</v>
      </c>
      <c r="G417" s="46"/>
      <c r="H417" s="51">
        <f>H418</f>
        <v>0</v>
      </c>
      <c r="I417" s="51">
        <f>I418</f>
        <v>309.6</v>
      </c>
      <c r="J417" s="213">
        <f>H417+I417</f>
        <v>309.6</v>
      </c>
      <c r="K417" s="51">
        <f>K418</f>
        <v>0</v>
      </c>
      <c r="L417" s="52"/>
      <c r="M417" s="52"/>
      <c r="N417" s="52"/>
      <c r="O417" s="51">
        <f>O418</f>
        <v>309.6</v>
      </c>
      <c r="P417" s="187">
        <f>K417+O417</f>
        <v>309.6</v>
      </c>
    </row>
    <row r="418" spans="1:16" ht="18">
      <c r="A418" s="72" t="s">
        <v>120</v>
      </c>
      <c r="B418" s="47" t="s">
        <v>102</v>
      </c>
      <c r="C418" s="47" t="s">
        <v>75</v>
      </c>
      <c r="D418" s="47" t="s">
        <v>75</v>
      </c>
      <c r="E418" s="47" t="s">
        <v>370</v>
      </c>
      <c r="F418" s="47" t="s">
        <v>133</v>
      </c>
      <c r="G418" s="47" t="s">
        <v>105</v>
      </c>
      <c r="H418" s="51">
        <v>0</v>
      </c>
      <c r="I418" s="51">
        <v>309.6</v>
      </c>
      <c r="J418" s="213">
        <f>H418+I418</f>
        <v>309.6</v>
      </c>
      <c r="K418" s="51">
        <v>0</v>
      </c>
      <c r="L418" s="52"/>
      <c r="M418" s="52"/>
      <c r="N418" s="52"/>
      <c r="O418" s="51">
        <v>309.6</v>
      </c>
      <c r="P418" s="187">
        <f>K418+O418</f>
        <v>309.6</v>
      </c>
    </row>
    <row r="419" spans="1:16" ht="30">
      <c r="A419" s="70" t="s">
        <v>151</v>
      </c>
      <c r="B419" s="46" t="s">
        <v>102</v>
      </c>
      <c r="C419" s="46" t="s">
        <v>75</v>
      </c>
      <c r="D419" s="46" t="s">
        <v>75</v>
      </c>
      <c r="E419" s="46" t="s">
        <v>370</v>
      </c>
      <c r="F419" s="46" t="s">
        <v>150</v>
      </c>
      <c r="G419" s="46"/>
      <c r="H419" s="51">
        <f t="shared" si="121"/>
        <v>309.6</v>
      </c>
      <c r="I419" s="51">
        <f t="shared" si="121"/>
        <v>-309.6</v>
      </c>
      <c r="J419" s="213">
        <f t="shared" si="115"/>
        <v>0</v>
      </c>
      <c r="K419" s="51">
        <f t="shared" si="122"/>
        <v>309.6</v>
      </c>
      <c r="L419" s="52">
        <f t="shared" si="122"/>
        <v>0</v>
      </c>
      <c r="M419" s="52">
        <f t="shared" si="122"/>
        <v>0</v>
      </c>
      <c r="N419" s="52">
        <f t="shared" si="122"/>
        <v>0</v>
      </c>
      <c r="O419" s="51">
        <f t="shared" si="122"/>
        <v>-309.6</v>
      </c>
      <c r="P419" s="187">
        <f t="shared" si="116"/>
        <v>0</v>
      </c>
    </row>
    <row r="420" spans="1:16" ht="18">
      <c r="A420" s="70" t="s">
        <v>225</v>
      </c>
      <c r="B420" s="46" t="s">
        <v>102</v>
      </c>
      <c r="C420" s="46" t="s">
        <v>75</v>
      </c>
      <c r="D420" s="46" t="s">
        <v>75</v>
      </c>
      <c r="E420" s="46" t="s">
        <v>370</v>
      </c>
      <c r="F420" s="46" t="s">
        <v>224</v>
      </c>
      <c r="G420" s="46"/>
      <c r="H420" s="51">
        <f t="shared" si="121"/>
        <v>309.6</v>
      </c>
      <c r="I420" s="51">
        <f t="shared" si="121"/>
        <v>-309.6</v>
      </c>
      <c r="J420" s="213">
        <f t="shared" si="115"/>
        <v>0</v>
      </c>
      <c r="K420" s="51">
        <f t="shared" si="122"/>
        <v>309.6</v>
      </c>
      <c r="L420" s="52">
        <f t="shared" si="122"/>
        <v>0</v>
      </c>
      <c r="M420" s="52">
        <f t="shared" si="122"/>
        <v>0</v>
      </c>
      <c r="N420" s="52">
        <f t="shared" si="122"/>
        <v>0</v>
      </c>
      <c r="O420" s="51">
        <f t="shared" si="122"/>
        <v>-309.6</v>
      </c>
      <c r="P420" s="187">
        <f t="shared" si="116"/>
        <v>0</v>
      </c>
    </row>
    <row r="421" spans="1:16" ht="18">
      <c r="A421" s="74" t="s">
        <v>120</v>
      </c>
      <c r="B421" s="47" t="s">
        <v>102</v>
      </c>
      <c r="C421" s="47" t="s">
        <v>75</v>
      </c>
      <c r="D421" s="47" t="s">
        <v>75</v>
      </c>
      <c r="E421" s="47" t="s">
        <v>370</v>
      </c>
      <c r="F421" s="47" t="s">
        <v>224</v>
      </c>
      <c r="G421" s="47" t="s">
        <v>105</v>
      </c>
      <c r="H421" s="53">
        <v>309.6</v>
      </c>
      <c r="I421" s="53">
        <v>-309.6</v>
      </c>
      <c r="J421" s="214">
        <f t="shared" si="115"/>
        <v>0</v>
      </c>
      <c r="K421" s="53">
        <v>309.6</v>
      </c>
      <c r="L421" s="54">
        <v>0</v>
      </c>
      <c r="M421" s="54">
        <v>0</v>
      </c>
      <c r="N421" s="54">
        <v>0</v>
      </c>
      <c r="O421" s="53">
        <v>-309.6</v>
      </c>
      <c r="P421" s="191">
        <f t="shared" si="116"/>
        <v>0</v>
      </c>
    </row>
    <row r="422" spans="1:16" ht="18">
      <c r="A422" s="221" t="s">
        <v>67</v>
      </c>
      <c r="B422" s="48" t="s">
        <v>102</v>
      </c>
      <c r="C422" s="48" t="s">
        <v>84</v>
      </c>
      <c r="D422" s="48"/>
      <c r="E422" s="48"/>
      <c r="F422" s="48"/>
      <c r="G422" s="48"/>
      <c r="H422" s="55">
        <f>H423+H429+H439+H463</f>
        <v>23251.699999999997</v>
      </c>
      <c r="I422" s="55">
        <f>I423+I429+I439+I463</f>
        <v>0</v>
      </c>
      <c r="J422" s="212">
        <f t="shared" si="115"/>
        <v>23251.699999999997</v>
      </c>
      <c r="K422" s="55">
        <f>K423+K429+K439+K463</f>
        <v>23275.8</v>
      </c>
      <c r="L422" s="55" t="e">
        <f>L423+L429+L439+L463</f>
        <v>#REF!</v>
      </c>
      <c r="M422" s="55" t="e">
        <f>M423+M429+M439+M463</f>
        <v>#REF!</v>
      </c>
      <c r="N422" s="55" t="e">
        <f>N423+N429+N439+N463</f>
        <v>#REF!</v>
      </c>
      <c r="O422" s="55">
        <f>O423+O429+O439+O463</f>
        <v>0</v>
      </c>
      <c r="P422" s="105">
        <f t="shared" si="116"/>
        <v>23275.8</v>
      </c>
    </row>
    <row r="423" spans="1:16" ht="18">
      <c r="A423" s="73" t="s">
        <v>68</v>
      </c>
      <c r="B423" s="48" t="s">
        <v>102</v>
      </c>
      <c r="C423" s="48">
        <v>10</v>
      </c>
      <c r="D423" s="48" t="s">
        <v>70</v>
      </c>
      <c r="E423" s="48"/>
      <c r="F423" s="48"/>
      <c r="G423" s="48"/>
      <c r="H423" s="50">
        <f aca="true" t="shared" si="123" ref="H423:I427">H424</f>
        <v>7200</v>
      </c>
      <c r="I423" s="50">
        <f t="shared" si="123"/>
        <v>0</v>
      </c>
      <c r="J423" s="212">
        <f t="shared" si="115"/>
        <v>7200</v>
      </c>
      <c r="K423" s="50">
        <f aca="true" t="shared" si="124" ref="K423:O427">K424</f>
        <v>7200</v>
      </c>
      <c r="L423" s="50">
        <f t="shared" si="124"/>
        <v>0</v>
      </c>
      <c r="M423" s="50">
        <f t="shared" si="124"/>
        <v>0</v>
      </c>
      <c r="N423" s="50">
        <f t="shared" si="124"/>
        <v>0</v>
      </c>
      <c r="O423" s="50">
        <f t="shared" si="124"/>
        <v>0</v>
      </c>
      <c r="P423" s="105">
        <f t="shared" si="116"/>
        <v>7200</v>
      </c>
    </row>
    <row r="424" spans="1:16" ht="18">
      <c r="A424" s="70" t="s">
        <v>40</v>
      </c>
      <c r="B424" s="46" t="s">
        <v>102</v>
      </c>
      <c r="C424" s="46" t="s">
        <v>84</v>
      </c>
      <c r="D424" s="46" t="s">
        <v>70</v>
      </c>
      <c r="E424" s="46" t="s">
        <v>273</v>
      </c>
      <c r="F424" s="46"/>
      <c r="G424" s="46"/>
      <c r="H424" s="51">
        <f t="shared" si="123"/>
        <v>7200</v>
      </c>
      <c r="I424" s="51">
        <f t="shared" si="123"/>
        <v>0</v>
      </c>
      <c r="J424" s="213">
        <f t="shared" si="115"/>
        <v>7200</v>
      </c>
      <c r="K424" s="51">
        <f t="shared" si="124"/>
        <v>7200</v>
      </c>
      <c r="L424" s="51">
        <f t="shared" si="124"/>
        <v>0</v>
      </c>
      <c r="M424" s="51">
        <f t="shared" si="124"/>
        <v>0</v>
      </c>
      <c r="N424" s="51">
        <f t="shared" si="124"/>
        <v>0</v>
      </c>
      <c r="O424" s="51">
        <f t="shared" si="124"/>
        <v>0</v>
      </c>
      <c r="P424" s="187">
        <f t="shared" si="116"/>
        <v>7200</v>
      </c>
    </row>
    <row r="425" spans="1:16" ht="45">
      <c r="A425" s="70" t="s">
        <v>253</v>
      </c>
      <c r="B425" s="46" t="s">
        <v>102</v>
      </c>
      <c r="C425" s="46">
        <v>10</v>
      </c>
      <c r="D425" s="46" t="s">
        <v>70</v>
      </c>
      <c r="E425" s="46" t="s">
        <v>337</v>
      </c>
      <c r="F425" s="46"/>
      <c r="G425" s="46"/>
      <c r="H425" s="51">
        <f t="shared" si="123"/>
        <v>7200</v>
      </c>
      <c r="I425" s="51">
        <f t="shared" si="123"/>
        <v>0</v>
      </c>
      <c r="J425" s="213">
        <f t="shared" si="115"/>
        <v>7200</v>
      </c>
      <c r="K425" s="51">
        <f t="shared" si="124"/>
        <v>7200</v>
      </c>
      <c r="L425" s="51">
        <f t="shared" si="124"/>
        <v>0</v>
      </c>
      <c r="M425" s="51">
        <f t="shared" si="124"/>
        <v>0</v>
      </c>
      <c r="N425" s="51">
        <f t="shared" si="124"/>
        <v>0</v>
      </c>
      <c r="O425" s="51">
        <f t="shared" si="124"/>
        <v>0</v>
      </c>
      <c r="P425" s="187">
        <f t="shared" si="116"/>
        <v>7200</v>
      </c>
    </row>
    <row r="426" spans="1:16" ht="30">
      <c r="A426" s="70" t="s">
        <v>151</v>
      </c>
      <c r="B426" s="46" t="s">
        <v>102</v>
      </c>
      <c r="C426" s="46">
        <v>10</v>
      </c>
      <c r="D426" s="46" t="s">
        <v>70</v>
      </c>
      <c r="E426" s="46" t="s">
        <v>337</v>
      </c>
      <c r="F426" s="46" t="s">
        <v>150</v>
      </c>
      <c r="G426" s="46"/>
      <c r="H426" s="51">
        <f t="shared" si="123"/>
        <v>7200</v>
      </c>
      <c r="I426" s="51">
        <f t="shared" si="123"/>
        <v>0</v>
      </c>
      <c r="J426" s="213">
        <f t="shared" si="115"/>
        <v>7200</v>
      </c>
      <c r="K426" s="51">
        <f t="shared" si="124"/>
        <v>7200</v>
      </c>
      <c r="L426" s="51">
        <f t="shared" si="124"/>
        <v>0</v>
      </c>
      <c r="M426" s="51">
        <f t="shared" si="124"/>
        <v>0</v>
      </c>
      <c r="N426" s="51">
        <f t="shared" si="124"/>
        <v>0</v>
      </c>
      <c r="O426" s="51">
        <f t="shared" si="124"/>
        <v>0</v>
      </c>
      <c r="P426" s="187">
        <f t="shared" si="116"/>
        <v>7200</v>
      </c>
    </row>
    <row r="427" spans="1:16" ht="30">
      <c r="A427" s="70" t="s">
        <v>223</v>
      </c>
      <c r="B427" s="46" t="s">
        <v>102</v>
      </c>
      <c r="C427" s="46">
        <v>10</v>
      </c>
      <c r="D427" s="46" t="s">
        <v>70</v>
      </c>
      <c r="E427" s="46" t="s">
        <v>337</v>
      </c>
      <c r="F427" s="46" t="s">
        <v>154</v>
      </c>
      <c r="G427" s="46"/>
      <c r="H427" s="51">
        <f t="shared" si="123"/>
        <v>7200</v>
      </c>
      <c r="I427" s="51">
        <f t="shared" si="123"/>
        <v>0</v>
      </c>
      <c r="J427" s="213">
        <f t="shared" si="115"/>
        <v>7200</v>
      </c>
      <c r="K427" s="51">
        <f t="shared" si="124"/>
        <v>7200</v>
      </c>
      <c r="L427" s="51">
        <f t="shared" si="124"/>
        <v>0</v>
      </c>
      <c r="M427" s="51">
        <f t="shared" si="124"/>
        <v>0</v>
      </c>
      <c r="N427" s="51">
        <f t="shared" si="124"/>
        <v>0</v>
      </c>
      <c r="O427" s="51">
        <f t="shared" si="124"/>
        <v>0</v>
      </c>
      <c r="P427" s="187">
        <f t="shared" si="116"/>
        <v>7200</v>
      </c>
    </row>
    <row r="428" spans="1:16" ht="18">
      <c r="A428" s="72" t="s">
        <v>120</v>
      </c>
      <c r="B428" s="47" t="s">
        <v>102</v>
      </c>
      <c r="C428" s="47">
        <v>10</v>
      </c>
      <c r="D428" s="47" t="s">
        <v>70</v>
      </c>
      <c r="E428" s="47" t="s">
        <v>337</v>
      </c>
      <c r="F428" s="47" t="s">
        <v>154</v>
      </c>
      <c r="G428" s="47" t="s">
        <v>105</v>
      </c>
      <c r="H428" s="53">
        <v>7200</v>
      </c>
      <c r="I428" s="53">
        <v>0</v>
      </c>
      <c r="J428" s="214">
        <f t="shared" si="115"/>
        <v>7200</v>
      </c>
      <c r="K428" s="53">
        <v>7200</v>
      </c>
      <c r="L428" s="53">
        <v>0</v>
      </c>
      <c r="M428" s="53">
        <v>0</v>
      </c>
      <c r="N428" s="53">
        <v>0</v>
      </c>
      <c r="O428" s="53">
        <v>0</v>
      </c>
      <c r="P428" s="191">
        <f t="shared" si="116"/>
        <v>7200</v>
      </c>
    </row>
    <row r="429" spans="1:16" ht="18">
      <c r="A429" s="73" t="s">
        <v>82</v>
      </c>
      <c r="B429" s="48" t="s">
        <v>102</v>
      </c>
      <c r="C429" s="48" t="s">
        <v>84</v>
      </c>
      <c r="D429" s="48" t="s">
        <v>71</v>
      </c>
      <c r="E429" s="48"/>
      <c r="F429" s="48"/>
      <c r="G429" s="48"/>
      <c r="H429" s="50">
        <f>H430</f>
        <v>132</v>
      </c>
      <c r="I429" s="50">
        <f>I430</f>
        <v>0</v>
      </c>
      <c r="J429" s="212">
        <f t="shared" si="115"/>
        <v>132</v>
      </c>
      <c r="K429" s="50">
        <f>K430</f>
        <v>132</v>
      </c>
      <c r="L429" s="50" t="e">
        <f>L430</f>
        <v>#REF!</v>
      </c>
      <c r="M429" s="50" t="e">
        <f>M430</f>
        <v>#REF!</v>
      </c>
      <c r="N429" s="50" t="e">
        <f>N430</f>
        <v>#REF!</v>
      </c>
      <c r="O429" s="50">
        <f>O430</f>
        <v>0</v>
      </c>
      <c r="P429" s="105">
        <f t="shared" si="116"/>
        <v>132</v>
      </c>
    </row>
    <row r="430" spans="1:16" ht="18">
      <c r="A430" s="70" t="s">
        <v>40</v>
      </c>
      <c r="B430" s="46" t="s">
        <v>102</v>
      </c>
      <c r="C430" s="46" t="s">
        <v>84</v>
      </c>
      <c r="D430" s="46" t="s">
        <v>71</v>
      </c>
      <c r="E430" s="46" t="s">
        <v>273</v>
      </c>
      <c r="F430" s="46"/>
      <c r="G430" s="46"/>
      <c r="H430" s="51">
        <f>H431+H435</f>
        <v>132</v>
      </c>
      <c r="I430" s="51">
        <f>I431+I435</f>
        <v>0</v>
      </c>
      <c r="J430" s="213">
        <f t="shared" si="115"/>
        <v>132</v>
      </c>
      <c r="K430" s="51">
        <f>K431+K435</f>
        <v>132</v>
      </c>
      <c r="L430" s="51" t="e">
        <f>#REF!+L431+L435</f>
        <v>#REF!</v>
      </c>
      <c r="M430" s="51" t="e">
        <f>#REF!+M431+M435</f>
        <v>#REF!</v>
      </c>
      <c r="N430" s="51" t="e">
        <f>#REF!+N431+N435</f>
        <v>#REF!</v>
      </c>
      <c r="O430" s="51">
        <f>O431+O435</f>
        <v>0</v>
      </c>
      <c r="P430" s="187">
        <f t="shared" si="116"/>
        <v>132</v>
      </c>
    </row>
    <row r="431" spans="1:16" ht="60">
      <c r="A431" s="79" t="s">
        <v>256</v>
      </c>
      <c r="B431" s="46" t="s">
        <v>102</v>
      </c>
      <c r="C431" s="46" t="s">
        <v>84</v>
      </c>
      <c r="D431" s="46" t="s">
        <v>71</v>
      </c>
      <c r="E431" s="46" t="s">
        <v>334</v>
      </c>
      <c r="F431" s="46"/>
      <c r="G431" s="46"/>
      <c r="H431" s="51">
        <f aca="true" t="shared" si="125" ref="H431:I433">H432</f>
        <v>42</v>
      </c>
      <c r="I431" s="51">
        <f t="shared" si="125"/>
        <v>0</v>
      </c>
      <c r="J431" s="213">
        <f t="shared" si="115"/>
        <v>42</v>
      </c>
      <c r="K431" s="51">
        <f aca="true" t="shared" si="126" ref="K431:O433">K432</f>
        <v>42</v>
      </c>
      <c r="L431" s="51">
        <f t="shared" si="126"/>
        <v>0</v>
      </c>
      <c r="M431" s="51">
        <f t="shared" si="126"/>
        <v>0</v>
      </c>
      <c r="N431" s="51">
        <f t="shared" si="126"/>
        <v>0</v>
      </c>
      <c r="O431" s="51">
        <f t="shared" si="126"/>
        <v>0</v>
      </c>
      <c r="P431" s="187">
        <f t="shared" si="116"/>
        <v>42</v>
      </c>
    </row>
    <row r="432" spans="1:16" ht="30">
      <c r="A432" s="70" t="s">
        <v>151</v>
      </c>
      <c r="B432" s="46" t="s">
        <v>102</v>
      </c>
      <c r="C432" s="46">
        <v>10</v>
      </c>
      <c r="D432" s="46" t="s">
        <v>71</v>
      </c>
      <c r="E432" s="46" t="s">
        <v>334</v>
      </c>
      <c r="F432" s="46" t="s">
        <v>150</v>
      </c>
      <c r="G432" s="46"/>
      <c r="H432" s="51">
        <f t="shared" si="125"/>
        <v>42</v>
      </c>
      <c r="I432" s="51">
        <f t="shared" si="125"/>
        <v>0</v>
      </c>
      <c r="J432" s="213">
        <f t="shared" si="115"/>
        <v>42</v>
      </c>
      <c r="K432" s="51">
        <f t="shared" si="126"/>
        <v>42</v>
      </c>
      <c r="L432" s="51">
        <f t="shared" si="126"/>
        <v>0</v>
      </c>
      <c r="M432" s="51">
        <f t="shared" si="126"/>
        <v>0</v>
      </c>
      <c r="N432" s="51">
        <f t="shared" si="126"/>
        <v>0</v>
      </c>
      <c r="O432" s="51">
        <f t="shared" si="126"/>
        <v>0</v>
      </c>
      <c r="P432" s="187">
        <f t="shared" si="116"/>
        <v>42</v>
      </c>
    </row>
    <row r="433" spans="1:16" ht="30">
      <c r="A433" s="70" t="s">
        <v>153</v>
      </c>
      <c r="B433" s="46" t="s">
        <v>102</v>
      </c>
      <c r="C433" s="46">
        <v>10</v>
      </c>
      <c r="D433" s="46" t="s">
        <v>71</v>
      </c>
      <c r="E433" s="46" t="s">
        <v>334</v>
      </c>
      <c r="F433" s="46" t="s">
        <v>152</v>
      </c>
      <c r="G433" s="46"/>
      <c r="H433" s="51">
        <f t="shared" si="125"/>
        <v>42</v>
      </c>
      <c r="I433" s="51">
        <f t="shared" si="125"/>
        <v>0</v>
      </c>
      <c r="J433" s="213">
        <f t="shared" si="115"/>
        <v>42</v>
      </c>
      <c r="K433" s="51">
        <f t="shared" si="126"/>
        <v>42</v>
      </c>
      <c r="L433" s="51">
        <f t="shared" si="126"/>
        <v>0</v>
      </c>
      <c r="M433" s="51">
        <f t="shared" si="126"/>
        <v>0</v>
      </c>
      <c r="N433" s="51">
        <f t="shared" si="126"/>
        <v>0</v>
      </c>
      <c r="O433" s="51">
        <f t="shared" si="126"/>
        <v>0</v>
      </c>
      <c r="P433" s="187">
        <f t="shared" si="116"/>
        <v>42</v>
      </c>
    </row>
    <row r="434" spans="1:16" ht="18">
      <c r="A434" s="72" t="s">
        <v>120</v>
      </c>
      <c r="B434" s="47" t="s">
        <v>102</v>
      </c>
      <c r="C434" s="47">
        <v>10</v>
      </c>
      <c r="D434" s="47" t="s">
        <v>71</v>
      </c>
      <c r="E434" s="47" t="s">
        <v>334</v>
      </c>
      <c r="F434" s="47" t="s">
        <v>152</v>
      </c>
      <c r="G434" s="47" t="s">
        <v>105</v>
      </c>
      <c r="H434" s="53">
        <v>42</v>
      </c>
      <c r="I434" s="53">
        <v>0</v>
      </c>
      <c r="J434" s="214">
        <f t="shared" si="115"/>
        <v>42</v>
      </c>
      <c r="K434" s="53">
        <v>42</v>
      </c>
      <c r="L434" s="53">
        <v>0</v>
      </c>
      <c r="M434" s="53">
        <v>0</v>
      </c>
      <c r="N434" s="53">
        <v>0</v>
      </c>
      <c r="O434" s="53">
        <v>0</v>
      </c>
      <c r="P434" s="191">
        <f t="shared" si="116"/>
        <v>42</v>
      </c>
    </row>
    <row r="435" spans="1:16" ht="105">
      <c r="A435" s="79" t="s">
        <v>255</v>
      </c>
      <c r="B435" s="46" t="s">
        <v>102</v>
      </c>
      <c r="C435" s="46" t="s">
        <v>84</v>
      </c>
      <c r="D435" s="46" t="s">
        <v>71</v>
      </c>
      <c r="E435" s="46" t="s">
        <v>335</v>
      </c>
      <c r="F435" s="46"/>
      <c r="G435" s="46"/>
      <c r="H435" s="51">
        <f aca="true" t="shared" si="127" ref="H435:I437">H436</f>
        <v>90</v>
      </c>
      <c r="I435" s="51">
        <f t="shared" si="127"/>
        <v>0</v>
      </c>
      <c r="J435" s="213">
        <f t="shared" si="115"/>
        <v>90</v>
      </c>
      <c r="K435" s="51">
        <f aca="true" t="shared" si="128" ref="K435:O437">K436</f>
        <v>90</v>
      </c>
      <c r="L435" s="51">
        <f t="shared" si="128"/>
        <v>0</v>
      </c>
      <c r="M435" s="51">
        <f t="shared" si="128"/>
        <v>0</v>
      </c>
      <c r="N435" s="51">
        <f t="shared" si="128"/>
        <v>0</v>
      </c>
      <c r="O435" s="51">
        <f t="shared" si="128"/>
        <v>0</v>
      </c>
      <c r="P435" s="187">
        <f t="shared" si="116"/>
        <v>90</v>
      </c>
    </row>
    <row r="436" spans="1:16" ht="30">
      <c r="A436" s="70" t="s">
        <v>151</v>
      </c>
      <c r="B436" s="46" t="s">
        <v>102</v>
      </c>
      <c r="C436" s="46">
        <v>10</v>
      </c>
      <c r="D436" s="46" t="s">
        <v>71</v>
      </c>
      <c r="E436" s="46" t="s">
        <v>335</v>
      </c>
      <c r="F436" s="46" t="s">
        <v>150</v>
      </c>
      <c r="G436" s="46"/>
      <c r="H436" s="51">
        <f t="shared" si="127"/>
        <v>90</v>
      </c>
      <c r="I436" s="51">
        <f t="shared" si="127"/>
        <v>0</v>
      </c>
      <c r="J436" s="213">
        <f t="shared" si="115"/>
        <v>90</v>
      </c>
      <c r="K436" s="51">
        <f t="shared" si="128"/>
        <v>90</v>
      </c>
      <c r="L436" s="51">
        <f t="shared" si="128"/>
        <v>0</v>
      </c>
      <c r="M436" s="51">
        <f t="shared" si="128"/>
        <v>0</v>
      </c>
      <c r="N436" s="51">
        <f t="shared" si="128"/>
        <v>0</v>
      </c>
      <c r="O436" s="51">
        <f t="shared" si="128"/>
        <v>0</v>
      </c>
      <c r="P436" s="187">
        <f t="shared" si="116"/>
        <v>90</v>
      </c>
    </row>
    <row r="437" spans="1:16" ht="30">
      <c r="A437" s="70" t="s">
        <v>223</v>
      </c>
      <c r="B437" s="46" t="s">
        <v>102</v>
      </c>
      <c r="C437" s="46">
        <v>10</v>
      </c>
      <c r="D437" s="46" t="s">
        <v>71</v>
      </c>
      <c r="E437" s="46" t="s">
        <v>335</v>
      </c>
      <c r="F437" s="46" t="s">
        <v>154</v>
      </c>
      <c r="G437" s="46"/>
      <c r="H437" s="51">
        <f t="shared" si="127"/>
        <v>90</v>
      </c>
      <c r="I437" s="51">
        <f t="shared" si="127"/>
        <v>0</v>
      </c>
      <c r="J437" s="213">
        <f t="shared" si="115"/>
        <v>90</v>
      </c>
      <c r="K437" s="51">
        <f t="shared" si="128"/>
        <v>90</v>
      </c>
      <c r="L437" s="51">
        <f t="shared" si="128"/>
        <v>0</v>
      </c>
      <c r="M437" s="51">
        <f t="shared" si="128"/>
        <v>0</v>
      </c>
      <c r="N437" s="51">
        <f t="shared" si="128"/>
        <v>0</v>
      </c>
      <c r="O437" s="51">
        <f t="shared" si="128"/>
        <v>0</v>
      </c>
      <c r="P437" s="187">
        <f t="shared" si="116"/>
        <v>90</v>
      </c>
    </row>
    <row r="438" spans="1:16" ht="18">
      <c r="A438" s="72" t="s">
        <v>120</v>
      </c>
      <c r="B438" s="47" t="s">
        <v>102</v>
      </c>
      <c r="C438" s="47">
        <v>10</v>
      </c>
      <c r="D438" s="47" t="s">
        <v>71</v>
      </c>
      <c r="E438" s="47" t="s">
        <v>336</v>
      </c>
      <c r="F438" s="47" t="s">
        <v>154</v>
      </c>
      <c r="G438" s="47" t="s">
        <v>105</v>
      </c>
      <c r="H438" s="53">
        <v>90</v>
      </c>
      <c r="I438" s="53">
        <v>0</v>
      </c>
      <c r="J438" s="214">
        <f t="shared" si="115"/>
        <v>90</v>
      </c>
      <c r="K438" s="53">
        <v>90</v>
      </c>
      <c r="L438" s="53">
        <v>0</v>
      </c>
      <c r="M438" s="53">
        <v>0</v>
      </c>
      <c r="N438" s="53">
        <v>0</v>
      </c>
      <c r="O438" s="53">
        <v>0</v>
      </c>
      <c r="P438" s="191">
        <f t="shared" si="116"/>
        <v>90</v>
      </c>
    </row>
    <row r="439" spans="1:16" ht="18">
      <c r="A439" s="73" t="s">
        <v>125</v>
      </c>
      <c r="B439" s="48" t="s">
        <v>102</v>
      </c>
      <c r="C439" s="48" t="s">
        <v>84</v>
      </c>
      <c r="D439" s="48" t="s">
        <v>73</v>
      </c>
      <c r="E439" s="48"/>
      <c r="F439" s="48"/>
      <c r="G439" s="48"/>
      <c r="H439" s="50">
        <f>H440</f>
        <v>13494.699999999999</v>
      </c>
      <c r="I439" s="50">
        <f>I440</f>
        <v>0</v>
      </c>
      <c r="J439" s="212">
        <f t="shared" si="115"/>
        <v>13494.699999999999</v>
      </c>
      <c r="K439" s="50">
        <f>K440</f>
        <v>13518.8</v>
      </c>
      <c r="L439" s="50">
        <f>L440</f>
        <v>0</v>
      </c>
      <c r="M439" s="50">
        <f>M440</f>
        <v>0</v>
      </c>
      <c r="N439" s="50">
        <f>N440</f>
        <v>0</v>
      </c>
      <c r="O439" s="50">
        <f>O440</f>
        <v>0</v>
      </c>
      <c r="P439" s="105">
        <f t="shared" si="116"/>
        <v>13518.8</v>
      </c>
    </row>
    <row r="440" spans="1:16" ht="18">
      <c r="A440" s="70" t="s">
        <v>40</v>
      </c>
      <c r="B440" s="46" t="s">
        <v>102</v>
      </c>
      <c r="C440" s="46" t="s">
        <v>84</v>
      </c>
      <c r="D440" s="46" t="s">
        <v>73</v>
      </c>
      <c r="E440" s="46" t="s">
        <v>273</v>
      </c>
      <c r="F440" s="46"/>
      <c r="G440" s="46"/>
      <c r="H440" s="51">
        <f>H441+H445+H449+H455+H459</f>
        <v>13494.699999999999</v>
      </c>
      <c r="I440" s="51">
        <f>I441+I445+I449+I455+I459</f>
        <v>0</v>
      </c>
      <c r="J440" s="213">
        <f t="shared" si="115"/>
        <v>13494.699999999999</v>
      </c>
      <c r="K440" s="51">
        <f>K441+K445+K449+K455+K459</f>
        <v>13518.8</v>
      </c>
      <c r="L440" s="51">
        <f>L441+L445+L449+L455+L459</f>
        <v>0</v>
      </c>
      <c r="M440" s="51">
        <f>M441+M445+M449+M455+M459</f>
        <v>0</v>
      </c>
      <c r="N440" s="51">
        <f>N441+N445+N449+N455+N459</f>
        <v>0</v>
      </c>
      <c r="O440" s="51">
        <f>O441+O445+O449+O455+O459</f>
        <v>0</v>
      </c>
      <c r="P440" s="187">
        <f t="shared" si="116"/>
        <v>13518.8</v>
      </c>
    </row>
    <row r="441" spans="1:16" ht="60">
      <c r="A441" s="107" t="s">
        <v>38</v>
      </c>
      <c r="B441" s="46" t="s">
        <v>102</v>
      </c>
      <c r="C441" s="46" t="s">
        <v>84</v>
      </c>
      <c r="D441" s="46" t="s">
        <v>73</v>
      </c>
      <c r="E441" s="46" t="s">
        <v>333</v>
      </c>
      <c r="F441" s="46"/>
      <c r="G441" s="46"/>
      <c r="H441" s="51">
        <f aca="true" t="shared" si="129" ref="H441:I443">H442</f>
        <v>601.3</v>
      </c>
      <c r="I441" s="51">
        <f t="shared" si="129"/>
        <v>0</v>
      </c>
      <c r="J441" s="213">
        <f t="shared" si="115"/>
        <v>601.3</v>
      </c>
      <c r="K441" s="51">
        <f aca="true" t="shared" si="130" ref="K441:O443">K442</f>
        <v>625.4</v>
      </c>
      <c r="L441" s="51">
        <f t="shared" si="130"/>
        <v>0</v>
      </c>
      <c r="M441" s="51">
        <f t="shared" si="130"/>
        <v>0</v>
      </c>
      <c r="N441" s="51">
        <f t="shared" si="130"/>
        <v>0</v>
      </c>
      <c r="O441" s="51">
        <f t="shared" si="130"/>
        <v>0</v>
      </c>
      <c r="P441" s="187">
        <f t="shared" si="116"/>
        <v>625.4</v>
      </c>
    </row>
    <row r="442" spans="1:16" ht="30">
      <c r="A442" s="70" t="s">
        <v>151</v>
      </c>
      <c r="B442" s="46" t="s">
        <v>102</v>
      </c>
      <c r="C442" s="46" t="s">
        <v>84</v>
      </c>
      <c r="D442" s="46" t="s">
        <v>73</v>
      </c>
      <c r="E442" s="46" t="s">
        <v>333</v>
      </c>
      <c r="F442" s="46" t="s">
        <v>150</v>
      </c>
      <c r="G442" s="46"/>
      <c r="H442" s="51">
        <f t="shared" si="129"/>
        <v>601.3</v>
      </c>
      <c r="I442" s="51">
        <f t="shared" si="129"/>
        <v>0</v>
      </c>
      <c r="J442" s="213">
        <f t="shared" si="115"/>
        <v>601.3</v>
      </c>
      <c r="K442" s="51">
        <f t="shared" si="130"/>
        <v>625.4</v>
      </c>
      <c r="L442" s="51">
        <f t="shared" si="130"/>
        <v>0</v>
      </c>
      <c r="M442" s="51">
        <f t="shared" si="130"/>
        <v>0</v>
      </c>
      <c r="N442" s="51">
        <f t="shared" si="130"/>
        <v>0</v>
      </c>
      <c r="O442" s="51">
        <f t="shared" si="130"/>
        <v>0</v>
      </c>
      <c r="P442" s="187">
        <f t="shared" si="116"/>
        <v>625.4</v>
      </c>
    </row>
    <row r="443" spans="1:16" ht="30">
      <c r="A443" s="70" t="s">
        <v>153</v>
      </c>
      <c r="B443" s="46" t="s">
        <v>102</v>
      </c>
      <c r="C443" s="46" t="s">
        <v>84</v>
      </c>
      <c r="D443" s="46" t="s">
        <v>73</v>
      </c>
      <c r="E443" s="46" t="s">
        <v>333</v>
      </c>
      <c r="F443" s="46" t="s">
        <v>152</v>
      </c>
      <c r="G443" s="46"/>
      <c r="H443" s="51">
        <f t="shared" si="129"/>
        <v>601.3</v>
      </c>
      <c r="I443" s="51">
        <f t="shared" si="129"/>
        <v>0</v>
      </c>
      <c r="J443" s="213">
        <f t="shared" si="115"/>
        <v>601.3</v>
      </c>
      <c r="K443" s="51">
        <f t="shared" si="130"/>
        <v>625.4</v>
      </c>
      <c r="L443" s="51">
        <f t="shared" si="130"/>
        <v>0</v>
      </c>
      <c r="M443" s="51">
        <f t="shared" si="130"/>
        <v>0</v>
      </c>
      <c r="N443" s="51">
        <f t="shared" si="130"/>
        <v>0</v>
      </c>
      <c r="O443" s="51">
        <f t="shared" si="130"/>
        <v>0</v>
      </c>
      <c r="P443" s="187">
        <f t="shared" si="116"/>
        <v>625.4</v>
      </c>
    </row>
    <row r="444" spans="1:16" ht="18">
      <c r="A444" s="72" t="s">
        <v>121</v>
      </c>
      <c r="B444" s="47" t="s">
        <v>102</v>
      </c>
      <c r="C444" s="47" t="s">
        <v>84</v>
      </c>
      <c r="D444" s="47" t="s">
        <v>73</v>
      </c>
      <c r="E444" s="47" t="s">
        <v>333</v>
      </c>
      <c r="F444" s="47" t="s">
        <v>152</v>
      </c>
      <c r="G444" s="47" t="s">
        <v>106</v>
      </c>
      <c r="H444" s="53">
        <v>601.3</v>
      </c>
      <c r="I444" s="53">
        <v>0</v>
      </c>
      <c r="J444" s="214">
        <f t="shared" si="115"/>
        <v>601.3</v>
      </c>
      <c r="K444" s="53">
        <v>625.4</v>
      </c>
      <c r="L444" s="53">
        <v>0</v>
      </c>
      <c r="M444" s="53">
        <v>0</v>
      </c>
      <c r="N444" s="53">
        <v>0</v>
      </c>
      <c r="O444" s="53">
        <v>0</v>
      </c>
      <c r="P444" s="191">
        <f t="shared" si="116"/>
        <v>625.4</v>
      </c>
    </row>
    <row r="445" spans="1:16" ht="135">
      <c r="A445" s="108" t="s">
        <v>231</v>
      </c>
      <c r="B445" s="46" t="s">
        <v>102</v>
      </c>
      <c r="C445" s="46" t="s">
        <v>84</v>
      </c>
      <c r="D445" s="46" t="s">
        <v>73</v>
      </c>
      <c r="E445" s="46" t="s">
        <v>332</v>
      </c>
      <c r="F445" s="46"/>
      <c r="G445" s="46"/>
      <c r="H445" s="51">
        <f aca="true" t="shared" si="131" ref="H445:I447">H446</f>
        <v>172.5</v>
      </c>
      <c r="I445" s="51">
        <f t="shared" si="131"/>
        <v>0</v>
      </c>
      <c r="J445" s="213">
        <f t="shared" si="115"/>
        <v>172.5</v>
      </c>
      <c r="K445" s="51">
        <f aca="true" t="shared" si="132" ref="K445:O447">K446</f>
        <v>172.5</v>
      </c>
      <c r="L445" s="51">
        <f t="shared" si="132"/>
        <v>0</v>
      </c>
      <c r="M445" s="51">
        <f t="shared" si="132"/>
        <v>0</v>
      </c>
      <c r="N445" s="51">
        <f t="shared" si="132"/>
        <v>0</v>
      </c>
      <c r="O445" s="51">
        <f t="shared" si="132"/>
        <v>0</v>
      </c>
      <c r="P445" s="187">
        <f t="shared" si="116"/>
        <v>172.5</v>
      </c>
    </row>
    <row r="446" spans="1:16" ht="30">
      <c r="A446" s="70" t="s">
        <v>151</v>
      </c>
      <c r="B446" s="46" t="s">
        <v>102</v>
      </c>
      <c r="C446" s="46">
        <v>10</v>
      </c>
      <c r="D446" s="46" t="s">
        <v>73</v>
      </c>
      <c r="E446" s="46" t="s">
        <v>332</v>
      </c>
      <c r="F446" s="46" t="s">
        <v>150</v>
      </c>
      <c r="G446" s="46"/>
      <c r="H446" s="51">
        <f t="shared" si="131"/>
        <v>172.5</v>
      </c>
      <c r="I446" s="51">
        <f t="shared" si="131"/>
        <v>0</v>
      </c>
      <c r="J446" s="213">
        <f t="shared" si="115"/>
        <v>172.5</v>
      </c>
      <c r="K446" s="51">
        <f t="shared" si="132"/>
        <v>172.5</v>
      </c>
      <c r="L446" s="51">
        <f t="shared" si="132"/>
        <v>0</v>
      </c>
      <c r="M446" s="51">
        <f t="shared" si="132"/>
        <v>0</v>
      </c>
      <c r="N446" s="51">
        <f t="shared" si="132"/>
        <v>0</v>
      </c>
      <c r="O446" s="51">
        <f t="shared" si="132"/>
        <v>0</v>
      </c>
      <c r="P446" s="187">
        <f t="shared" si="116"/>
        <v>172.5</v>
      </c>
    </row>
    <row r="447" spans="1:16" ht="30">
      <c r="A447" s="70" t="s">
        <v>223</v>
      </c>
      <c r="B447" s="46" t="s">
        <v>102</v>
      </c>
      <c r="C447" s="46">
        <v>10</v>
      </c>
      <c r="D447" s="46" t="s">
        <v>73</v>
      </c>
      <c r="E447" s="46" t="s">
        <v>332</v>
      </c>
      <c r="F447" s="46" t="s">
        <v>154</v>
      </c>
      <c r="G447" s="46"/>
      <c r="H447" s="51">
        <f t="shared" si="131"/>
        <v>172.5</v>
      </c>
      <c r="I447" s="51">
        <f t="shared" si="131"/>
        <v>0</v>
      </c>
      <c r="J447" s="213">
        <f t="shared" si="115"/>
        <v>172.5</v>
      </c>
      <c r="K447" s="51">
        <f t="shared" si="132"/>
        <v>172.5</v>
      </c>
      <c r="L447" s="51">
        <f t="shared" si="132"/>
        <v>0</v>
      </c>
      <c r="M447" s="51">
        <f t="shared" si="132"/>
        <v>0</v>
      </c>
      <c r="N447" s="51">
        <f t="shared" si="132"/>
        <v>0</v>
      </c>
      <c r="O447" s="51">
        <f t="shared" si="132"/>
        <v>0</v>
      </c>
      <c r="P447" s="187">
        <f t="shared" si="116"/>
        <v>172.5</v>
      </c>
    </row>
    <row r="448" spans="1:16" ht="18">
      <c r="A448" s="72" t="s">
        <v>121</v>
      </c>
      <c r="B448" s="47" t="s">
        <v>102</v>
      </c>
      <c r="C448" s="47">
        <v>10</v>
      </c>
      <c r="D448" s="47" t="s">
        <v>73</v>
      </c>
      <c r="E448" s="47" t="s">
        <v>332</v>
      </c>
      <c r="F448" s="47" t="s">
        <v>154</v>
      </c>
      <c r="G448" s="47" t="s">
        <v>106</v>
      </c>
      <c r="H448" s="53">
        <v>172.5</v>
      </c>
      <c r="I448" s="53">
        <v>0</v>
      </c>
      <c r="J448" s="214">
        <f t="shared" si="115"/>
        <v>172.5</v>
      </c>
      <c r="K448" s="53">
        <v>172.5</v>
      </c>
      <c r="L448" s="53">
        <v>0</v>
      </c>
      <c r="M448" s="53">
        <v>0</v>
      </c>
      <c r="N448" s="53">
        <v>0</v>
      </c>
      <c r="O448" s="53">
        <v>0</v>
      </c>
      <c r="P448" s="191">
        <f t="shared" si="116"/>
        <v>172.5</v>
      </c>
    </row>
    <row r="449" spans="1:16" ht="75">
      <c r="A449" s="107" t="s">
        <v>238</v>
      </c>
      <c r="B449" s="46" t="s">
        <v>102</v>
      </c>
      <c r="C449" s="46" t="s">
        <v>84</v>
      </c>
      <c r="D449" s="46" t="s">
        <v>73</v>
      </c>
      <c r="E449" s="46" t="s">
        <v>331</v>
      </c>
      <c r="F449" s="46"/>
      <c r="G449" s="46"/>
      <c r="H449" s="51">
        <f>H450</f>
        <v>12270.9</v>
      </c>
      <c r="I449" s="51">
        <f>I450</f>
        <v>0</v>
      </c>
      <c r="J449" s="213">
        <f t="shared" si="115"/>
        <v>12270.9</v>
      </c>
      <c r="K449" s="51">
        <f>K450</f>
        <v>12270.9</v>
      </c>
      <c r="L449" s="51">
        <f>L450</f>
        <v>0</v>
      </c>
      <c r="M449" s="51">
        <f>M450</f>
        <v>0</v>
      </c>
      <c r="N449" s="51">
        <f>N450</f>
        <v>0</v>
      </c>
      <c r="O449" s="51">
        <f>O450</f>
        <v>0</v>
      </c>
      <c r="P449" s="187">
        <f t="shared" si="116"/>
        <v>12270.9</v>
      </c>
    </row>
    <row r="450" spans="1:16" ht="30">
      <c r="A450" s="70" t="s">
        <v>151</v>
      </c>
      <c r="B450" s="46" t="s">
        <v>102</v>
      </c>
      <c r="C450" s="46">
        <v>10</v>
      </c>
      <c r="D450" s="46" t="s">
        <v>73</v>
      </c>
      <c r="E450" s="46" t="s">
        <v>331</v>
      </c>
      <c r="F450" s="46" t="s">
        <v>150</v>
      </c>
      <c r="G450" s="46"/>
      <c r="H450" s="51">
        <f>H451+H453</f>
        <v>12270.9</v>
      </c>
      <c r="I450" s="51">
        <f>I451+I453</f>
        <v>0</v>
      </c>
      <c r="J450" s="213">
        <f t="shared" si="115"/>
        <v>12270.9</v>
      </c>
      <c r="K450" s="51">
        <f>K451+K453</f>
        <v>12270.9</v>
      </c>
      <c r="L450" s="51">
        <f>L451+L453</f>
        <v>0</v>
      </c>
      <c r="M450" s="51">
        <f>M451+M453</f>
        <v>0</v>
      </c>
      <c r="N450" s="51">
        <f>N451+N453</f>
        <v>0</v>
      </c>
      <c r="O450" s="51">
        <f>O451+O453</f>
        <v>0</v>
      </c>
      <c r="P450" s="187">
        <f t="shared" si="116"/>
        <v>12270.9</v>
      </c>
    </row>
    <row r="451" spans="1:16" ht="30">
      <c r="A451" s="70" t="s">
        <v>153</v>
      </c>
      <c r="B451" s="46" t="s">
        <v>102</v>
      </c>
      <c r="C451" s="46">
        <v>10</v>
      </c>
      <c r="D451" s="46" t="s">
        <v>73</v>
      </c>
      <c r="E451" s="46" t="s">
        <v>331</v>
      </c>
      <c r="F451" s="46" t="s">
        <v>152</v>
      </c>
      <c r="G451" s="46"/>
      <c r="H451" s="51">
        <f>H452</f>
        <v>9615.9</v>
      </c>
      <c r="I451" s="51">
        <f>I452</f>
        <v>0</v>
      </c>
      <c r="J451" s="213">
        <f t="shared" si="115"/>
        <v>9615.9</v>
      </c>
      <c r="K451" s="51">
        <f>K452</f>
        <v>9615.9</v>
      </c>
      <c r="L451" s="51">
        <f>L452</f>
        <v>0</v>
      </c>
      <c r="M451" s="51">
        <f>M452</f>
        <v>0</v>
      </c>
      <c r="N451" s="51">
        <f>N452</f>
        <v>0</v>
      </c>
      <c r="O451" s="51">
        <f>O452</f>
        <v>0</v>
      </c>
      <c r="P451" s="187">
        <f t="shared" si="116"/>
        <v>9615.9</v>
      </c>
    </row>
    <row r="452" spans="1:16" ht="18">
      <c r="A452" s="72" t="s">
        <v>121</v>
      </c>
      <c r="B452" s="47" t="s">
        <v>102</v>
      </c>
      <c r="C452" s="47">
        <v>10</v>
      </c>
      <c r="D452" s="47" t="s">
        <v>73</v>
      </c>
      <c r="E452" s="47" t="s">
        <v>331</v>
      </c>
      <c r="F452" s="47" t="s">
        <v>152</v>
      </c>
      <c r="G452" s="47" t="s">
        <v>106</v>
      </c>
      <c r="H452" s="53">
        <v>9615.9</v>
      </c>
      <c r="I452" s="53">
        <v>0</v>
      </c>
      <c r="J452" s="214">
        <f t="shared" si="115"/>
        <v>9615.9</v>
      </c>
      <c r="K452" s="53">
        <v>9615.9</v>
      </c>
      <c r="L452" s="53">
        <v>0</v>
      </c>
      <c r="M452" s="53">
        <v>0</v>
      </c>
      <c r="N452" s="53">
        <v>0</v>
      </c>
      <c r="O452" s="53">
        <v>0</v>
      </c>
      <c r="P452" s="191">
        <f t="shared" si="116"/>
        <v>9615.9</v>
      </c>
    </row>
    <row r="453" spans="1:16" ht="30">
      <c r="A453" s="70" t="s">
        <v>223</v>
      </c>
      <c r="B453" s="46" t="s">
        <v>102</v>
      </c>
      <c r="C453" s="46">
        <v>10</v>
      </c>
      <c r="D453" s="46" t="s">
        <v>73</v>
      </c>
      <c r="E453" s="46" t="s">
        <v>331</v>
      </c>
      <c r="F453" s="46" t="s">
        <v>154</v>
      </c>
      <c r="G453" s="46"/>
      <c r="H453" s="51">
        <f>H454</f>
        <v>2655</v>
      </c>
      <c r="I453" s="51">
        <f>I454</f>
        <v>0</v>
      </c>
      <c r="J453" s="213">
        <f t="shared" si="115"/>
        <v>2655</v>
      </c>
      <c r="K453" s="51">
        <f>K454</f>
        <v>2655</v>
      </c>
      <c r="L453" s="51">
        <f>L454</f>
        <v>0</v>
      </c>
      <c r="M453" s="51">
        <f>M454</f>
        <v>0</v>
      </c>
      <c r="N453" s="51">
        <f>N454</f>
        <v>0</v>
      </c>
      <c r="O453" s="51">
        <f>O454</f>
        <v>0</v>
      </c>
      <c r="P453" s="187">
        <f t="shared" si="116"/>
        <v>2655</v>
      </c>
    </row>
    <row r="454" spans="1:16" ht="18">
      <c r="A454" s="72" t="s">
        <v>121</v>
      </c>
      <c r="B454" s="47" t="s">
        <v>102</v>
      </c>
      <c r="C454" s="47">
        <v>10</v>
      </c>
      <c r="D454" s="47" t="s">
        <v>73</v>
      </c>
      <c r="E454" s="47" t="s">
        <v>331</v>
      </c>
      <c r="F454" s="47" t="s">
        <v>154</v>
      </c>
      <c r="G454" s="47" t="s">
        <v>106</v>
      </c>
      <c r="H454" s="53">
        <v>2655</v>
      </c>
      <c r="I454" s="53">
        <v>0</v>
      </c>
      <c r="J454" s="214">
        <f t="shared" si="115"/>
        <v>2655</v>
      </c>
      <c r="K454" s="53">
        <v>2655</v>
      </c>
      <c r="L454" s="53">
        <v>0</v>
      </c>
      <c r="M454" s="53">
        <v>0</v>
      </c>
      <c r="N454" s="53">
        <v>0</v>
      </c>
      <c r="O454" s="53">
        <v>0</v>
      </c>
      <c r="P454" s="191">
        <f t="shared" si="116"/>
        <v>2655</v>
      </c>
    </row>
    <row r="455" spans="1:16" ht="270">
      <c r="A455" s="71" t="s">
        <v>451</v>
      </c>
      <c r="B455" s="47" t="s">
        <v>102</v>
      </c>
      <c r="C455" s="47" t="s">
        <v>84</v>
      </c>
      <c r="D455" s="47" t="s">
        <v>73</v>
      </c>
      <c r="E455" s="46" t="s">
        <v>330</v>
      </c>
      <c r="F455" s="46"/>
      <c r="G455" s="46"/>
      <c r="H455" s="51">
        <f aca="true" t="shared" si="133" ref="H455:I457">H456</f>
        <v>200</v>
      </c>
      <c r="I455" s="51">
        <f t="shared" si="133"/>
        <v>0</v>
      </c>
      <c r="J455" s="213">
        <f t="shared" si="115"/>
        <v>200</v>
      </c>
      <c r="K455" s="51">
        <f aca="true" t="shared" si="134" ref="K455:O457">K456</f>
        <v>200</v>
      </c>
      <c r="L455" s="51">
        <f t="shared" si="134"/>
        <v>0</v>
      </c>
      <c r="M455" s="51">
        <f t="shared" si="134"/>
        <v>0</v>
      </c>
      <c r="N455" s="51">
        <f t="shared" si="134"/>
        <v>0</v>
      </c>
      <c r="O455" s="51">
        <f t="shared" si="134"/>
        <v>0</v>
      </c>
      <c r="P455" s="187">
        <f t="shared" si="116"/>
        <v>200</v>
      </c>
    </row>
    <row r="456" spans="1:16" ht="30">
      <c r="A456" s="70" t="s">
        <v>151</v>
      </c>
      <c r="B456" s="46" t="s">
        <v>102</v>
      </c>
      <c r="C456" s="46">
        <v>10</v>
      </c>
      <c r="D456" s="46" t="s">
        <v>73</v>
      </c>
      <c r="E456" s="46" t="s">
        <v>330</v>
      </c>
      <c r="F456" s="46" t="s">
        <v>150</v>
      </c>
      <c r="G456" s="46"/>
      <c r="H456" s="51">
        <f t="shared" si="133"/>
        <v>200</v>
      </c>
      <c r="I456" s="51">
        <f t="shared" si="133"/>
        <v>0</v>
      </c>
      <c r="J456" s="213">
        <f t="shared" si="115"/>
        <v>200</v>
      </c>
      <c r="K456" s="51">
        <f t="shared" si="134"/>
        <v>200</v>
      </c>
      <c r="L456" s="51">
        <f t="shared" si="134"/>
        <v>0</v>
      </c>
      <c r="M456" s="51">
        <f t="shared" si="134"/>
        <v>0</v>
      </c>
      <c r="N456" s="51">
        <f t="shared" si="134"/>
        <v>0</v>
      </c>
      <c r="O456" s="51">
        <f t="shared" si="134"/>
        <v>0</v>
      </c>
      <c r="P456" s="187">
        <f t="shared" si="116"/>
        <v>200</v>
      </c>
    </row>
    <row r="457" spans="1:16" ht="30">
      <c r="A457" s="70" t="s">
        <v>223</v>
      </c>
      <c r="B457" s="46" t="s">
        <v>102</v>
      </c>
      <c r="C457" s="46">
        <v>10</v>
      </c>
      <c r="D457" s="46" t="s">
        <v>73</v>
      </c>
      <c r="E457" s="46" t="s">
        <v>330</v>
      </c>
      <c r="F457" s="46" t="s">
        <v>154</v>
      </c>
      <c r="G457" s="46"/>
      <c r="H457" s="51">
        <f t="shared" si="133"/>
        <v>200</v>
      </c>
      <c r="I457" s="51">
        <f t="shared" si="133"/>
        <v>0</v>
      </c>
      <c r="J457" s="213">
        <f t="shared" si="115"/>
        <v>200</v>
      </c>
      <c r="K457" s="51">
        <f t="shared" si="134"/>
        <v>200</v>
      </c>
      <c r="L457" s="51">
        <f t="shared" si="134"/>
        <v>0</v>
      </c>
      <c r="M457" s="51">
        <f t="shared" si="134"/>
        <v>0</v>
      </c>
      <c r="N457" s="51">
        <f t="shared" si="134"/>
        <v>0</v>
      </c>
      <c r="O457" s="51">
        <f t="shared" si="134"/>
        <v>0</v>
      </c>
      <c r="P457" s="187">
        <f t="shared" si="116"/>
        <v>200</v>
      </c>
    </row>
    <row r="458" spans="1:16" ht="18">
      <c r="A458" s="72" t="s">
        <v>121</v>
      </c>
      <c r="B458" s="47" t="s">
        <v>102</v>
      </c>
      <c r="C458" s="47">
        <v>10</v>
      </c>
      <c r="D458" s="47" t="s">
        <v>73</v>
      </c>
      <c r="E458" s="47" t="s">
        <v>330</v>
      </c>
      <c r="F458" s="47" t="s">
        <v>154</v>
      </c>
      <c r="G458" s="47" t="s">
        <v>106</v>
      </c>
      <c r="H458" s="53">
        <v>200</v>
      </c>
      <c r="I458" s="53">
        <v>0</v>
      </c>
      <c r="J458" s="214">
        <f t="shared" si="115"/>
        <v>200</v>
      </c>
      <c r="K458" s="53">
        <v>200</v>
      </c>
      <c r="L458" s="53">
        <v>0</v>
      </c>
      <c r="M458" s="53">
        <v>0</v>
      </c>
      <c r="N458" s="53">
        <v>0</v>
      </c>
      <c r="O458" s="53">
        <v>0</v>
      </c>
      <c r="P458" s="191">
        <f t="shared" si="116"/>
        <v>200</v>
      </c>
    </row>
    <row r="459" spans="1:16" ht="105">
      <c r="A459" s="107" t="s">
        <v>328</v>
      </c>
      <c r="B459" s="46" t="s">
        <v>102</v>
      </c>
      <c r="C459" s="46" t="s">
        <v>84</v>
      </c>
      <c r="D459" s="46" t="s">
        <v>73</v>
      </c>
      <c r="E459" s="46" t="s">
        <v>329</v>
      </c>
      <c r="F459" s="46"/>
      <c r="G459" s="46"/>
      <c r="H459" s="51">
        <f aca="true" t="shared" si="135" ref="H459:O461">H460</f>
        <v>250</v>
      </c>
      <c r="I459" s="51">
        <f t="shared" si="135"/>
        <v>0</v>
      </c>
      <c r="J459" s="213">
        <f t="shared" si="115"/>
        <v>250</v>
      </c>
      <c r="K459" s="51">
        <f t="shared" si="135"/>
        <v>250</v>
      </c>
      <c r="L459" s="51">
        <f t="shared" si="135"/>
        <v>0</v>
      </c>
      <c r="M459" s="51">
        <f t="shared" si="135"/>
        <v>0</v>
      </c>
      <c r="N459" s="51">
        <f t="shared" si="135"/>
        <v>0</v>
      </c>
      <c r="O459" s="51">
        <f t="shared" si="135"/>
        <v>0</v>
      </c>
      <c r="P459" s="187">
        <f t="shared" si="116"/>
        <v>250</v>
      </c>
    </row>
    <row r="460" spans="1:16" ht="30">
      <c r="A460" s="70" t="s">
        <v>151</v>
      </c>
      <c r="B460" s="46" t="s">
        <v>102</v>
      </c>
      <c r="C460" s="46">
        <v>10</v>
      </c>
      <c r="D460" s="46" t="s">
        <v>73</v>
      </c>
      <c r="E460" s="46" t="s">
        <v>329</v>
      </c>
      <c r="F460" s="46" t="s">
        <v>150</v>
      </c>
      <c r="G460" s="46"/>
      <c r="H460" s="51">
        <f t="shared" si="135"/>
        <v>250</v>
      </c>
      <c r="I460" s="51">
        <f t="shared" si="135"/>
        <v>0</v>
      </c>
      <c r="J460" s="213">
        <f t="shared" si="115"/>
        <v>250</v>
      </c>
      <c r="K460" s="51">
        <f t="shared" si="135"/>
        <v>250</v>
      </c>
      <c r="L460" s="51">
        <f t="shared" si="135"/>
        <v>0</v>
      </c>
      <c r="M460" s="51">
        <f t="shared" si="135"/>
        <v>0</v>
      </c>
      <c r="N460" s="51">
        <f t="shared" si="135"/>
        <v>0</v>
      </c>
      <c r="O460" s="51">
        <f t="shared" si="135"/>
        <v>0</v>
      </c>
      <c r="P460" s="187">
        <f t="shared" si="116"/>
        <v>250</v>
      </c>
    </row>
    <row r="461" spans="1:16" ht="30">
      <c r="A461" s="70" t="s">
        <v>153</v>
      </c>
      <c r="B461" s="46" t="s">
        <v>102</v>
      </c>
      <c r="C461" s="46">
        <v>10</v>
      </c>
      <c r="D461" s="46" t="s">
        <v>73</v>
      </c>
      <c r="E461" s="46" t="s">
        <v>329</v>
      </c>
      <c r="F461" s="46" t="s">
        <v>152</v>
      </c>
      <c r="G461" s="46"/>
      <c r="H461" s="51">
        <f>H462</f>
        <v>250</v>
      </c>
      <c r="I461" s="51">
        <f>I462</f>
        <v>0</v>
      </c>
      <c r="J461" s="213">
        <f t="shared" si="115"/>
        <v>250</v>
      </c>
      <c r="K461" s="51">
        <f t="shared" si="135"/>
        <v>250</v>
      </c>
      <c r="L461" s="51">
        <f t="shared" si="135"/>
        <v>0</v>
      </c>
      <c r="M461" s="51">
        <f t="shared" si="135"/>
        <v>0</v>
      </c>
      <c r="N461" s="51">
        <f t="shared" si="135"/>
        <v>0</v>
      </c>
      <c r="O461" s="51">
        <f t="shared" si="135"/>
        <v>0</v>
      </c>
      <c r="P461" s="187">
        <f t="shared" si="116"/>
        <v>250</v>
      </c>
    </row>
    <row r="462" spans="1:16" ht="18">
      <c r="A462" s="72" t="s">
        <v>121</v>
      </c>
      <c r="B462" s="47" t="s">
        <v>102</v>
      </c>
      <c r="C462" s="47">
        <v>10</v>
      </c>
      <c r="D462" s="47" t="s">
        <v>73</v>
      </c>
      <c r="E462" s="47" t="s">
        <v>329</v>
      </c>
      <c r="F462" s="47" t="s">
        <v>152</v>
      </c>
      <c r="G462" s="47" t="s">
        <v>106</v>
      </c>
      <c r="H462" s="53">
        <v>250</v>
      </c>
      <c r="I462" s="53">
        <v>0</v>
      </c>
      <c r="J462" s="214">
        <f aca="true" t="shared" si="136" ref="J462:J471">H462+I462</f>
        <v>250</v>
      </c>
      <c r="K462" s="53">
        <v>250</v>
      </c>
      <c r="L462" s="53">
        <v>0</v>
      </c>
      <c r="M462" s="53">
        <v>0</v>
      </c>
      <c r="N462" s="53">
        <v>0</v>
      </c>
      <c r="O462" s="53">
        <v>0</v>
      </c>
      <c r="P462" s="191">
        <f aca="true" t="shared" si="137" ref="P462:P471">K462+O462</f>
        <v>250</v>
      </c>
    </row>
    <row r="463" spans="1:16" ht="28.5">
      <c r="A463" s="73" t="s">
        <v>69</v>
      </c>
      <c r="B463" s="48" t="s">
        <v>102</v>
      </c>
      <c r="C463" s="48" t="s">
        <v>84</v>
      </c>
      <c r="D463" s="48" t="s">
        <v>78</v>
      </c>
      <c r="E463" s="48"/>
      <c r="F463" s="48" t="s">
        <v>91</v>
      </c>
      <c r="G463" s="48"/>
      <c r="H463" s="50">
        <f>H464</f>
        <v>2425</v>
      </c>
      <c r="I463" s="50">
        <f>I464</f>
        <v>0</v>
      </c>
      <c r="J463" s="212">
        <f t="shared" si="136"/>
        <v>2425</v>
      </c>
      <c r="K463" s="50">
        <f aca="true" t="shared" si="138" ref="K463:O464">K464</f>
        <v>2425</v>
      </c>
      <c r="L463" s="50">
        <f t="shared" si="138"/>
        <v>0</v>
      </c>
      <c r="M463" s="50">
        <f t="shared" si="138"/>
        <v>0</v>
      </c>
      <c r="N463" s="50">
        <f t="shared" si="138"/>
        <v>0</v>
      </c>
      <c r="O463" s="50">
        <f t="shared" si="138"/>
        <v>0</v>
      </c>
      <c r="P463" s="105">
        <f t="shared" si="137"/>
        <v>2425</v>
      </c>
    </row>
    <row r="464" spans="1:16" ht="18">
      <c r="A464" s="70" t="s">
        <v>40</v>
      </c>
      <c r="B464" s="46" t="s">
        <v>102</v>
      </c>
      <c r="C464" s="46" t="s">
        <v>84</v>
      </c>
      <c r="D464" s="46" t="s">
        <v>78</v>
      </c>
      <c r="E464" s="46" t="s">
        <v>273</v>
      </c>
      <c r="F464" s="46"/>
      <c r="G464" s="46"/>
      <c r="H464" s="51">
        <f>H465</f>
        <v>2425</v>
      </c>
      <c r="I464" s="51">
        <f>I465</f>
        <v>0</v>
      </c>
      <c r="J464" s="213">
        <f t="shared" si="136"/>
        <v>2425</v>
      </c>
      <c r="K464" s="51">
        <f t="shared" si="138"/>
        <v>2425</v>
      </c>
      <c r="L464" s="51">
        <f t="shared" si="138"/>
        <v>0</v>
      </c>
      <c r="M464" s="51">
        <f t="shared" si="138"/>
        <v>0</v>
      </c>
      <c r="N464" s="51">
        <f t="shared" si="138"/>
        <v>0</v>
      </c>
      <c r="O464" s="51">
        <f t="shared" si="138"/>
        <v>0</v>
      </c>
      <c r="P464" s="187">
        <f t="shared" si="137"/>
        <v>2425</v>
      </c>
    </row>
    <row r="465" spans="1:16" ht="45">
      <c r="A465" s="70" t="s">
        <v>43</v>
      </c>
      <c r="B465" s="46" t="s">
        <v>102</v>
      </c>
      <c r="C465" s="46">
        <v>10</v>
      </c>
      <c r="D465" s="46" t="s">
        <v>78</v>
      </c>
      <c r="E465" s="46" t="s">
        <v>327</v>
      </c>
      <c r="F465" s="46"/>
      <c r="G465" s="46"/>
      <c r="H465" s="51">
        <f>H466+H469</f>
        <v>2425</v>
      </c>
      <c r="I465" s="51">
        <f>I466+I469</f>
        <v>0</v>
      </c>
      <c r="J465" s="213">
        <f t="shared" si="136"/>
        <v>2425</v>
      </c>
      <c r="K465" s="51">
        <f>K466+K469</f>
        <v>2425</v>
      </c>
      <c r="L465" s="51">
        <f>L466+L469</f>
        <v>0</v>
      </c>
      <c r="M465" s="51">
        <f>M466+M469</f>
        <v>0</v>
      </c>
      <c r="N465" s="51">
        <f>N466+N469</f>
        <v>0</v>
      </c>
      <c r="O465" s="51">
        <f>O466+O469</f>
        <v>0</v>
      </c>
      <c r="P465" s="187">
        <f t="shared" si="137"/>
        <v>2425</v>
      </c>
    </row>
    <row r="466" spans="1:16" ht="90">
      <c r="A466" s="70" t="s">
        <v>257</v>
      </c>
      <c r="B466" s="46" t="s">
        <v>102</v>
      </c>
      <c r="C466" s="46" t="s">
        <v>84</v>
      </c>
      <c r="D466" s="46" t="s">
        <v>78</v>
      </c>
      <c r="E466" s="46" t="s">
        <v>327</v>
      </c>
      <c r="F466" s="46" t="s">
        <v>132</v>
      </c>
      <c r="G466" s="46"/>
      <c r="H466" s="51">
        <f>H467</f>
        <v>2102</v>
      </c>
      <c r="I466" s="51">
        <f>I467</f>
        <v>0</v>
      </c>
      <c r="J466" s="213">
        <f t="shared" si="136"/>
        <v>2102</v>
      </c>
      <c r="K466" s="51">
        <f aca="true" t="shared" si="139" ref="K466:O467">K467</f>
        <v>2102</v>
      </c>
      <c r="L466" s="52">
        <f t="shared" si="139"/>
        <v>0</v>
      </c>
      <c r="M466" s="52">
        <f t="shared" si="139"/>
        <v>0</v>
      </c>
      <c r="N466" s="52">
        <f t="shared" si="139"/>
        <v>0</v>
      </c>
      <c r="O466" s="51">
        <f t="shared" si="139"/>
        <v>0</v>
      </c>
      <c r="P466" s="187">
        <f t="shared" si="137"/>
        <v>2102</v>
      </c>
    </row>
    <row r="467" spans="1:16" ht="30">
      <c r="A467" s="70" t="s">
        <v>136</v>
      </c>
      <c r="B467" s="46" t="s">
        <v>102</v>
      </c>
      <c r="C467" s="46">
        <v>10</v>
      </c>
      <c r="D467" s="46" t="s">
        <v>78</v>
      </c>
      <c r="E467" s="46" t="s">
        <v>327</v>
      </c>
      <c r="F467" s="46" t="s">
        <v>133</v>
      </c>
      <c r="G467" s="46"/>
      <c r="H467" s="51">
        <f>H468</f>
        <v>2102</v>
      </c>
      <c r="I467" s="51">
        <f>I468</f>
        <v>0</v>
      </c>
      <c r="J467" s="213">
        <f t="shared" si="136"/>
        <v>2102</v>
      </c>
      <c r="K467" s="51">
        <f t="shared" si="139"/>
        <v>2102</v>
      </c>
      <c r="L467" s="52">
        <f t="shared" si="139"/>
        <v>0</v>
      </c>
      <c r="M467" s="52">
        <f t="shared" si="139"/>
        <v>0</v>
      </c>
      <c r="N467" s="52">
        <f t="shared" si="139"/>
        <v>0</v>
      </c>
      <c r="O467" s="51">
        <f t="shared" si="139"/>
        <v>0</v>
      </c>
      <c r="P467" s="187">
        <f t="shared" si="137"/>
        <v>2102</v>
      </c>
    </row>
    <row r="468" spans="1:16" ht="18">
      <c r="A468" s="72" t="s">
        <v>121</v>
      </c>
      <c r="B468" s="47" t="s">
        <v>102</v>
      </c>
      <c r="C468" s="47">
        <v>10</v>
      </c>
      <c r="D468" s="47" t="s">
        <v>78</v>
      </c>
      <c r="E468" s="47" t="s">
        <v>327</v>
      </c>
      <c r="F468" s="47" t="s">
        <v>133</v>
      </c>
      <c r="G468" s="47" t="s">
        <v>106</v>
      </c>
      <c r="H468" s="53">
        <v>2102</v>
      </c>
      <c r="I468" s="53">
        <v>0</v>
      </c>
      <c r="J468" s="214">
        <f t="shared" si="136"/>
        <v>2102</v>
      </c>
      <c r="K468" s="53">
        <v>2102</v>
      </c>
      <c r="L468" s="53">
        <v>0</v>
      </c>
      <c r="M468" s="53">
        <v>0</v>
      </c>
      <c r="N468" s="53">
        <v>0</v>
      </c>
      <c r="O468" s="53">
        <v>0</v>
      </c>
      <c r="P468" s="191">
        <f t="shared" si="137"/>
        <v>2102</v>
      </c>
    </row>
    <row r="469" spans="1:16" ht="30">
      <c r="A469" s="70" t="s">
        <v>134</v>
      </c>
      <c r="B469" s="46" t="s">
        <v>102</v>
      </c>
      <c r="C469" s="46">
        <v>10</v>
      </c>
      <c r="D469" s="46" t="s">
        <v>78</v>
      </c>
      <c r="E469" s="46" t="s">
        <v>327</v>
      </c>
      <c r="F469" s="46" t="s">
        <v>135</v>
      </c>
      <c r="G469" s="46"/>
      <c r="H469" s="51">
        <f>H470</f>
        <v>323</v>
      </c>
      <c r="I469" s="51">
        <f>I470</f>
        <v>0</v>
      </c>
      <c r="J469" s="213">
        <f t="shared" si="136"/>
        <v>323</v>
      </c>
      <c r="K469" s="51">
        <f aca="true" t="shared" si="140" ref="K469:O470">K470</f>
        <v>323</v>
      </c>
      <c r="L469" s="52">
        <f t="shared" si="140"/>
        <v>0</v>
      </c>
      <c r="M469" s="52">
        <f t="shared" si="140"/>
        <v>0</v>
      </c>
      <c r="N469" s="52">
        <f t="shared" si="140"/>
        <v>0</v>
      </c>
      <c r="O469" s="51">
        <f t="shared" si="140"/>
        <v>0</v>
      </c>
      <c r="P469" s="187">
        <f t="shared" si="137"/>
        <v>323</v>
      </c>
    </row>
    <row r="470" spans="1:16" ht="30">
      <c r="A470" s="71" t="s">
        <v>138</v>
      </c>
      <c r="B470" s="46" t="s">
        <v>102</v>
      </c>
      <c r="C470" s="46">
        <v>10</v>
      </c>
      <c r="D470" s="46" t="s">
        <v>78</v>
      </c>
      <c r="E470" s="46" t="s">
        <v>327</v>
      </c>
      <c r="F470" s="46" t="s">
        <v>137</v>
      </c>
      <c r="G470" s="46"/>
      <c r="H470" s="51">
        <f>H471</f>
        <v>323</v>
      </c>
      <c r="I470" s="51">
        <f>I471</f>
        <v>0</v>
      </c>
      <c r="J470" s="213">
        <f t="shared" si="136"/>
        <v>323</v>
      </c>
      <c r="K470" s="51">
        <f t="shared" si="140"/>
        <v>323</v>
      </c>
      <c r="L470" s="52">
        <f t="shared" si="140"/>
        <v>0</v>
      </c>
      <c r="M470" s="52">
        <f t="shared" si="140"/>
        <v>0</v>
      </c>
      <c r="N470" s="52">
        <f t="shared" si="140"/>
        <v>0</v>
      </c>
      <c r="O470" s="51">
        <f t="shared" si="140"/>
        <v>0</v>
      </c>
      <c r="P470" s="187">
        <f t="shared" si="137"/>
        <v>323</v>
      </c>
    </row>
    <row r="471" spans="1:16" ht="18">
      <c r="A471" s="72" t="s">
        <v>121</v>
      </c>
      <c r="B471" s="47" t="s">
        <v>102</v>
      </c>
      <c r="C471" s="47">
        <v>10</v>
      </c>
      <c r="D471" s="47" t="s">
        <v>78</v>
      </c>
      <c r="E471" s="47" t="s">
        <v>327</v>
      </c>
      <c r="F471" s="47" t="s">
        <v>137</v>
      </c>
      <c r="G471" s="47" t="s">
        <v>106</v>
      </c>
      <c r="H471" s="53">
        <v>323</v>
      </c>
      <c r="I471" s="53">
        <v>0</v>
      </c>
      <c r="J471" s="214">
        <f t="shared" si="136"/>
        <v>323</v>
      </c>
      <c r="K471" s="53">
        <v>323</v>
      </c>
      <c r="L471" s="54">
        <v>0</v>
      </c>
      <c r="M471" s="54">
        <v>0</v>
      </c>
      <c r="N471" s="54">
        <v>0</v>
      </c>
      <c r="O471" s="53">
        <v>0</v>
      </c>
      <c r="P471" s="191">
        <f t="shared" si="137"/>
        <v>323</v>
      </c>
    </row>
    <row r="472" spans="1:16" ht="43.5">
      <c r="A472" s="76" t="s">
        <v>6</v>
      </c>
      <c r="B472" s="48" t="s">
        <v>7</v>
      </c>
      <c r="C472" s="48"/>
      <c r="D472" s="48"/>
      <c r="E472" s="48"/>
      <c r="F472" s="48"/>
      <c r="G472" s="48"/>
      <c r="H472" s="50">
        <f>H475+H508</f>
        <v>52000.1</v>
      </c>
      <c r="I472" s="50">
        <f>I475+I508</f>
        <v>22509.6</v>
      </c>
      <c r="J472" s="50">
        <f aca="true" t="shared" si="141" ref="J472:J482">H472+I472</f>
        <v>74509.7</v>
      </c>
      <c r="K472" s="50">
        <f>K475+K508</f>
        <v>27550.1</v>
      </c>
      <c r="L472" s="49"/>
      <c r="M472" s="49"/>
      <c r="N472" s="49"/>
      <c r="O472" s="50">
        <f>O475+O508</f>
        <v>22509.6</v>
      </c>
      <c r="P472" s="105">
        <f aca="true" t="shared" si="142" ref="P472:P482">K472+O472</f>
        <v>50059.7</v>
      </c>
    </row>
    <row r="473" spans="1:16" ht="18">
      <c r="A473" s="73" t="s">
        <v>120</v>
      </c>
      <c r="B473" s="48" t="s">
        <v>7</v>
      </c>
      <c r="C473" s="48"/>
      <c r="D473" s="48"/>
      <c r="E473" s="48"/>
      <c r="F473" s="48"/>
      <c r="G473" s="48" t="s">
        <v>105</v>
      </c>
      <c r="H473" s="105">
        <f>H488+H497+H513+H520+H525+H530+H536+H546+H552+H555+H507+H481</f>
        <v>27000.1</v>
      </c>
      <c r="I473" s="105">
        <f>I488+I497+I513+I520+I525+I530+I536+I546+I552+I555+I507+I481</f>
        <v>96.2</v>
      </c>
      <c r="J473" s="50">
        <f t="shared" si="141"/>
        <v>27096.3</v>
      </c>
      <c r="K473" s="105">
        <f>K488+K497+K513+K520+K525+K530+K536+K546+K552+K555+K507+K481</f>
        <v>27550.1</v>
      </c>
      <c r="L473" s="49"/>
      <c r="M473" s="49"/>
      <c r="N473" s="49"/>
      <c r="O473" s="105">
        <f>O488+O497+O513+O520+O525+O530+O536+O546+O552+O555+O507+O481</f>
        <v>96.2</v>
      </c>
      <c r="P473" s="105">
        <f t="shared" si="142"/>
        <v>27646.3</v>
      </c>
    </row>
    <row r="474" spans="1:16" ht="18">
      <c r="A474" s="73" t="s">
        <v>121</v>
      </c>
      <c r="B474" s="48" t="s">
        <v>7</v>
      </c>
      <c r="C474" s="48"/>
      <c r="D474" s="48"/>
      <c r="E474" s="48"/>
      <c r="F474" s="48"/>
      <c r="G474" s="48" t="s">
        <v>106</v>
      </c>
      <c r="H474" s="50">
        <f>H493+H542+H503</f>
        <v>25000</v>
      </c>
      <c r="I474" s="50">
        <f>I493+I542+I503</f>
        <v>22413.4</v>
      </c>
      <c r="J474" s="50">
        <f t="shared" si="141"/>
        <v>47413.4</v>
      </c>
      <c r="K474" s="50">
        <f>K493+K542+K503</f>
        <v>0</v>
      </c>
      <c r="L474" s="50"/>
      <c r="M474" s="50"/>
      <c r="N474" s="50"/>
      <c r="O474" s="50">
        <f>O493+O542+O503</f>
        <v>22413.4</v>
      </c>
      <c r="P474" s="105">
        <f t="shared" si="142"/>
        <v>22413.4</v>
      </c>
    </row>
    <row r="475" spans="1:16" ht="18">
      <c r="A475" s="73" t="s">
        <v>57</v>
      </c>
      <c r="B475" s="48" t="s">
        <v>7</v>
      </c>
      <c r="C475" s="48" t="s">
        <v>73</v>
      </c>
      <c r="D475" s="48"/>
      <c r="E475" s="48"/>
      <c r="F475" s="48"/>
      <c r="G475" s="48"/>
      <c r="H475" s="50">
        <f>H482+H476</f>
        <v>28798.5</v>
      </c>
      <c r="I475" s="50">
        <f>I482+I476</f>
        <v>9578.9</v>
      </c>
      <c r="J475" s="50">
        <f t="shared" si="141"/>
        <v>38377.4</v>
      </c>
      <c r="K475" s="50">
        <f>K482+K476</f>
        <v>3798.5</v>
      </c>
      <c r="L475" s="50">
        <f>L482</f>
        <v>0</v>
      </c>
      <c r="M475" s="50">
        <f>M482</f>
        <v>0</v>
      </c>
      <c r="N475" s="50">
        <f>N482</f>
        <v>0</v>
      </c>
      <c r="O475" s="50">
        <f>O482+O476</f>
        <v>9578.9</v>
      </c>
      <c r="P475" s="105">
        <f t="shared" si="142"/>
        <v>13377.4</v>
      </c>
    </row>
    <row r="476" spans="1:16" ht="18">
      <c r="A476" s="168" t="s">
        <v>220</v>
      </c>
      <c r="B476" s="48" t="s">
        <v>7</v>
      </c>
      <c r="C476" s="48" t="s">
        <v>73</v>
      </c>
      <c r="D476" s="48" t="s">
        <v>74</v>
      </c>
      <c r="E476" s="48"/>
      <c r="F476" s="48"/>
      <c r="G476" s="48"/>
      <c r="H476" s="51">
        <f aca="true" t="shared" si="143" ref="H476:I480">H477</f>
        <v>0</v>
      </c>
      <c r="I476" s="51">
        <f t="shared" si="143"/>
        <v>0.4</v>
      </c>
      <c r="J476" s="51">
        <f t="shared" si="141"/>
        <v>0.4</v>
      </c>
      <c r="K476" s="51">
        <f>K477</f>
        <v>0</v>
      </c>
      <c r="L476" s="51"/>
      <c r="M476" s="51"/>
      <c r="N476" s="51"/>
      <c r="O476" s="51">
        <f>O477</f>
        <v>0.4</v>
      </c>
      <c r="P476" s="187">
        <f t="shared" si="142"/>
        <v>0.4</v>
      </c>
    </row>
    <row r="477" spans="1:16" ht="18">
      <c r="A477" s="71" t="s">
        <v>40</v>
      </c>
      <c r="B477" s="46" t="s">
        <v>7</v>
      </c>
      <c r="C477" s="46" t="s">
        <v>73</v>
      </c>
      <c r="D477" s="46" t="s">
        <v>74</v>
      </c>
      <c r="E477" s="46" t="s">
        <v>273</v>
      </c>
      <c r="F477" s="48"/>
      <c r="G477" s="48"/>
      <c r="H477" s="51">
        <f t="shared" si="143"/>
        <v>0</v>
      </c>
      <c r="I477" s="51">
        <f t="shared" si="143"/>
        <v>0.4</v>
      </c>
      <c r="J477" s="51">
        <f t="shared" si="141"/>
        <v>0.4</v>
      </c>
      <c r="K477" s="51">
        <f>K478</f>
        <v>0</v>
      </c>
      <c r="L477" s="51"/>
      <c r="M477" s="51"/>
      <c r="N477" s="51"/>
      <c r="O477" s="51">
        <f>O478</f>
        <v>0.4</v>
      </c>
      <c r="P477" s="187">
        <f t="shared" si="142"/>
        <v>0.4</v>
      </c>
    </row>
    <row r="478" spans="1:16" ht="75">
      <c r="A478" s="161" t="s">
        <v>221</v>
      </c>
      <c r="B478" s="46" t="s">
        <v>7</v>
      </c>
      <c r="C478" s="46" t="s">
        <v>73</v>
      </c>
      <c r="D478" s="46" t="s">
        <v>74</v>
      </c>
      <c r="E478" s="46" t="s">
        <v>222</v>
      </c>
      <c r="F478" s="46"/>
      <c r="G478" s="46"/>
      <c r="H478" s="51">
        <f t="shared" si="143"/>
        <v>0</v>
      </c>
      <c r="I478" s="51">
        <f t="shared" si="143"/>
        <v>0.4</v>
      </c>
      <c r="J478" s="51">
        <f t="shared" si="141"/>
        <v>0.4</v>
      </c>
      <c r="K478" s="51">
        <f>K479</f>
        <v>0</v>
      </c>
      <c r="L478" s="51"/>
      <c r="M478" s="51"/>
      <c r="N478" s="51"/>
      <c r="O478" s="51">
        <f>O479</f>
        <v>0.4</v>
      </c>
      <c r="P478" s="187">
        <f t="shared" si="142"/>
        <v>0.4</v>
      </c>
    </row>
    <row r="479" spans="1:16" ht="30">
      <c r="A479" s="161" t="s">
        <v>134</v>
      </c>
      <c r="B479" s="46" t="s">
        <v>7</v>
      </c>
      <c r="C479" s="46" t="s">
        <v>73</v>
      </c>
      <c r="D479" s="46" t="s">
        <v>74</v>
      </c>
      <c r="E479" s="46" t="s">
        <v>222</v>
      </c>
      <c r="F479" s="46" t="s">
        <v>135</v>
      </c>
      <c r="G479" s="46"/>
      <c r="H479" s="51">
        <f t="shared" si="143"/>
        <v>0</v>
      </c>
      <c r="I479" s="51">
        <f t="shared" si="143"/>
        <v>0.4</v>
      </c>
      <c r="J479" s="51">
        <f t="shared" si="141"/>
        <v>0.4</v>
      </c>
      <c r="K479" s="51">
        <f>K480</f>
        <v>0</v>
      </c>
      <c r="L479" s="51"/>
      <c r="M479" s="51"/>
      <c r="N479" s="51"/>
      <c r="O479" s="51">
        <f>O480</f>
        <v>0.4</v>
      </c>
      <c r="P479" s="187">
        <f t="shared" si="142"/>
        <v>0.4</v>
      </c>
    </row>
    <row r="480" spans="1:16" ht="30">
      <c r="A480" s="71" t="s">
        <v>138</v>
      </c>
      <c r="B480" s="46" t="s">
        <v>7</v>
      </c>
      <c r="C480" s="46" t="s">
        <v>73</v>
      </c>
      <c r="D480" s="46" t="s">
        <v>74</v>
      </c>
      <c r="E480" s="46" t="s">
        <v>222</v>
      </c>
      <c r="F480" s="46" t="s">
        <v>137</v>
      </c>
      <c r="G480" s="46"/>
      <c r="H480" s="51">
        <f t="shared" si="143"/>
        <v>0</v>
      </c>
      <c r="I480" s="51">
        <f t="shared" si="143"/>
        <v>0.4</v>
      </c>
      <c r="J480" s="51">
        <f t="shared" si="141"/>
        <v>0.4</v>
      </c>
      <c r="K480" s="51">
        <f>K481</f>
        <v>0</v>
      </c>
      <c r="L480" s="51"/>
      <c r="M480" s="51"/>
      <c r="N480" s="51"/>
      <c r="O480" s="51">
        <f>O481</f>
        <v>0.4</v>
      </c>
      <c r="P480" s="187">
        <f t="shared" si="142"/>
        <v>0.4</v>
      </c>
    </row>
    <row r="481" spans="1:16" ht="18">
      <c r="A481" s="169" t="s">
        <v>120</v>
      </c>
      <c r="B481" s="47" t="s">
        <v>7</v>
      </c>
      <c r="C481" s="47" t="s">
        <v>73</v>
      </c>
      <c r="D481" s="47" t="s">
        <v>74</v>
      </c>
      <c r="E481" s="47" t="s">
        <v>222</v>
      </c>
      <c r="F481" s="47" t="s">
        <v>137</v>
      </c>
      <c r="G481" s="47" t="s">
        <v>105</v>
      </c>
      <c r="H481" s="53">
        <v>0</v>
      </c>
      <c r="I481" s="53">
        <v>0.4</v>
      </c>
      <c r="J481" s="53">
        <f t="shared" si="141"/>
        <v>0.4</v>
      </c>
      <c r="K481" s="53">
        <v>0</v>
      </c>
      <c r="L481" s="53"/>
      <c r="M481" s="53"/>
      <c r="N481" s="53"/>
      <c r="O481" s="53">
        <v>0.4</v>
      </c>
      <c r="P481" s="191">
        <f t="shared" si="142"/>
        <v>0.4</v>
      </c>
    </row>
    <row r="482" spans="1:16" ht="18">
      <c r="A482" s="73" t="s">
        <v>123</v>
      </c>
      <c r="B482" s="48" t="s">
        <v>7</v>
      </c>
      <c r="C482" s="48" t="s">
        <v>73</v>
      </c>
      <c r="D482" s="48" t="s">
        <v>72</v>
      </c>
      <c r="E482" s="48"/>
      <c r="F482" s="48"/>
      <c r="G482" s="48"/>
      <c r="H482" s="50">
        <f>H483+H498</f>
        <v>28798.5</v>
      </c>
      <c r="I482" s="50">
        <f>I483+I498</f>
        <v>9578.5</v>
      </c>
      <c r="J482" s="50">
        <f t="shared" si="141"/>
        <v>38377</v>
      </c>
      <c r="K482" s="50">
        <f>K483+K498</f>
        <v>3798.5</v>
      </c>
      <c r="L482" s="50">
        <f>L483</f>
        <v>0</v>
      </c>
      <c r="M482" s="50">
        <f>M483</f>
        <v>0</v>
      </c>
      <c r="N482" s="50">
        <f>N483</f>
        <v>0</v>
      </c>
      <c r="O482" s="50">
        <f>O483+O498</f>
        <v>9578.5</v>
      </c>
      <c r="P482" s="105">
        <f t="shared" si="142"/>
        <v>13377</v>
      </c>
    </row>
    <row r="483" spans="1:16" ht="60">
      <c r="A483" s="71" t="s">
        <v>183</v>
      </c>
      <c r="B483" s="46" t="s">
        <v>7</v>
      </c>
      <c r="C483" s="46" t="s">
        <v>73</v>
      </c>
      <c r="D483" s="46" t="s">
        <v>72</v>
      </c>
      <c r="E483" s="46" t="s">
        <v>385</v>
      </c>
      <c r="F483" s="46"/>
      <c r="G483" s="46"/>
      <c r="H483" s="51">
        <f>H484+H489</f>
        <v>28798.5</v>
      </c>
      <c r="I483" s="51">
        <f>I484+I489</f>
        <v>0</v>
      </c>
      <c r="J483" s="51">
        <f aca="true" t="shared" si="144" ref="J483:J560">H483+I483</f>
        <v>28798.5</v>
      </c>
      <c r="K483" s="51">
        <f>K484+K489</f>
        <v>3798.5</v>
      </c>
      <c r="L483" s="52"/>
      <c r="M483" s="52"/>
      <c r="N483" s="52"/>
      <c r="O483" s="51">
        <f>O484+O489</f>
        <v>0</v>
      </c>
      <c r="P483" s="187">
        <f aca="true" t="shared" si="145" ref="P483:P560">K483+O483</f>
        <v>3798.5</v>
      </c>
    </row>
    <row r="484" spans="1:16" ht="30">
      <c r="A484" s="71" t="s">
        <v>187</v>
      </c>
      <c r="B484" s="46" t="s">
        <v>7</v>
      </c>
      <c r="C484" s="46" t="s">
        <v>73</v>
      </c>
      <c r="D484" s="46" t="s">
        <v>72</v>
      </c>
      <c r="E484" s="46" t="s">
        <v>188</v>
      </c>
      <c r="F484" s="46"/>
      <c r="G484" s="46"/>
      <c r="H484" s="51">
        <f aca="true" t="shared" si="146" ref="H484:I487">H485</f>
        <v>1020.7</v>
      </c>
      <c r="I484" s="51">
        <f t="shared" si="146"/>
        <v>0</v>
      </c>
      <c r="J484" s="213">
        <f t="shared" si="144"/>
        <v>1020.7</v>
      </c>
      <c r="K484" s="51">
        <f>K485</f>
        <v>1020.7</v>
      </c>
      <c r="L484" s="51">
        <f>L485</f>
        <v>0</v>
      </c>
      <c r="M484" s="51">
        <f>M485</f>
        <v>0</v>
      </c>
      <c r="N484" s="51">
        <f>N485</f>
        <v>0</v>
      </c>
      <c r="O484" s="51">
        <f>O485</f>
        <v>0</v>
      </c>
      <c r="P484" s="187">
        <f t="shared" si="145"/>
        <v>1020.7</v>
      </c>
    </row>
    <row r="485" spans="1:16" ht="18">
      <c r="A485" s="71" t="s">
        <v>301</v>
      </c>
      <c r="B485" s="46" t="s">
        <v>7</v>
      </c>
      <c r="C485" s="46" t="s">
        <v>73</v>
      </c>
      <c r="D485" s="46" t="s">
        <v>72</v>
      </c>
      <c r="E485" s="46" t="s">
        <v>189</v>
      </c>
      <c r="F485" s="46"/>
      <c r="G485" s="46"/>
      <c r="H485" s="51">
        <f t="shared" si="146"/>
        <v>1020.7</v>
      </c>
      <c r="I485" s="51">
        <f t="shared" si="146"/>
        <v>0</v>
      </c>
      <c r="J485" s="213">
        <f t="shared" si="144"/>
        <v>1020.7</v>
      </c>
      <c r="K485" s="51">
        <f>K486</f>
        <v>1020.7</v>
      </c>
      <c r="L485" s="52"/>
      <c r="M485" s="52"/>
      <c r="N485" s="52"/>
      <c r="O485" s="51">
        <f>O486</f>
        <v>0</v>
      </c>
      <c r="P485" s="187">
        <f t="shared" si="145"/>
        <v>1020.7</v>
      </c>
    </row>
    <row r="486" spans="1:16" ht="30">
      <c r="A486" s="70" t="s">
        <v>134</v>
      </c>
      <c r="B486" s="46" t="s">
        <v>7</v>
      </c>
      <c r="C486" s="46" t="s">
        <v>73</v>
      </c>
      <c r="D486" s="46" t="s">
        <v>72</v>
      </c>
      <c r="E486" s="46" t="s">
        <v>189</v>
      </c>
      <c r="F486" s="46" t="s">
        <v>135</v>
      </c>
      <c r="G486" s="46"/>
      <c r="H486" s="51">
        <f t="shared" si="146"/>
        <v>1020.7</v>
      </c>
      <c r="I486" s="51">
        <f t="shared" si="146"/>
        <v>0</v>
      </c>
      <c r="J486" s="213">
        <f t="shared" si="144"/>
        <v>1020.7</v>
      </c>
      <c r="K486" s="51">
        <f>K487</f>
        <v>1020.7</v>
      </c>
      <c r="L486" s="52"/>
      <c r="M486" s="52"/>
      <c r="N486" s="52"/>
      <c r="O486" s="51">
        <f>O487</f>
        <v>0</v>
      </c>
      <c r="P486" s="187">
        <f t="shared" si="145"/>
        <v>1020.7</v>
      </c>
    </row>
    <row r="487" spans="1:16" ht="30">
      <c r="A487" s="71" t="s">
        <v>138</v>
      </c>
      <c r="B487" s="46" t="s">
        <v>7</v>
      </c>
      <c r="C487" s="46" t="s">
        <v>73</v>
      </c>
      <c r="D487" s="46" t="s">
        <v>72</v>
      </c>
      <c r="E487" s="46" t="s">
        <v>189</v>
      </c>
      <c r="F487" s="46" t="s">
        <v>137</v>
      </c>
      <c r="G487" s="46"/>
      <c r="H487" s="51">
        <f t="shared" si="146"/>
        <v>1020.7</v>
      </c>
      <c r="I487" s="51">
        <f t="shared" si="146"/>
        <v>0</v>
      </c>
      <c r="J487" s="213">
        <f t="shared" si="144"/>
        <v>1020.7</v>
      </c>
      <c r="K487" s="51">
        <f>K488</f>
        <v>1020.7</v>
      </c>
      <c r="L487" s="52"/>
      <c r="M487" s="52"/>
      <c r="N487" s="52"/>
      <c r="O487" s="51">
        <f>O488</f>
        <v>0</v>
      </c>
      <c r="P487" s="187">
        <f t="shared" si="145"/>
        <v>1020.7</v>
      </c>
    </row>
    <row r="488" spans="1:16" ht="18">
      <c r="A488" s="74" t="s">
        <v>120</v>
      </c>
      <c r="B488" s="47" t="s">
        <v>7</v>
      </c>
      <c r="C488" s="47" t="s">
        <v>73</v>
      </c>
      <c r="D488" s="47" t="s">
        <v>72</v>
      </c>
      <c r="E488" s="47" t="s">
        <v>189</v>
      </c>
      <c r="F488" s="47" t="s">
        <v>137</v>
      </c>
      <c r="G488" s="47" t="s">
        <v>105</v>
      </c>
      <c r="H488" s="53">
        <v>1020.7</v>
      </c>
      <c r="I488" s="53">
        <v>0</v>
      </c>
      <c r="J488" s="214">
        <f t="shared" si="144"/>
        <v>1020.7</v>
      </c>
      <c r="K488" s="53">
        <v>1020.7</v>
      </c>
      <c r="L488" s="54"/>
      <c r="M488" s="54"/>
      <c r="N488" s="54"/>
      <c r="O488" s="53">
        <v>0</v>
      </c>
      <c r="P488" s="191">
        <f t="shared" si="145"/>
        <v>1020.7</v>
      </c>
    </row>
    <row r="489" spans="1:16" ht="45">
      <c r="A489" s="71" t="s">
        <v>386</v>
      </c>
      <c r="B489" s="46" t="s">
        <v>7</v>
      </c>
      <c r="C489" s="46" t="s">
        <v>73</v>
      </c>
      <c r="D489" s="46" t="s">
        <v>72</v>
      </c>
      <c r="E489" s="46" t="s">
        <v>190</v>
      </c>
      <c r="F489" s="46"/>
      <c r="G489" s="46"/>
      <c r="H489" s="51">
        <f>H490+H494</f>
        <v>27777.8</v>
      </c>
      <c r="I489" s="51">
        <f>I490+I494</f>
        <v>0</v>
      </c>
      <c r="J489" s="213">
        <f t="shared" si="144"/>
        <v>27777.8</v>
      </c>
      <c r="K489" s="51">
        <f>K490+K494</f>
        <v>2777.8</v>
      </c>
      <c r="L489" s="52"/>
      <c r="M489" s="52"/>
      <c r="N489" s="52"/>
      <c r="O489" s="51">
        <f>O490+O494</f>
        <v>0</v>
      </c>
      <c r="P489" s="187">
        <f t="shared" si="145"/>
        <v>2777.8</v>
      </c>
    </row>
    <row r="490" spans="1:16" ht="18">
      <c r="A490" s="71" t="s">
        <v>301</v>
      </c>
      <c r="B490" s="46" t="s">
        <v>7</v>
      </c>
      <c r="C490" s="46" t="s">
        <v>73</v>
      </c>
      <c r="D490" s="46" t="s">
        <v>72</v>
      </c>
      <c r="E490" s="46" t="s">
        <v>10</v>
      </c>
      <c r="F490" s="46"/>
      <c r="G490" s="46"/>
      <c r="H490" s="51">
        <f aca="true" t="shared" si="147" ref="H490:I492">H491</f>
        <v>25000</v>
      </c>
      <c r="I490" s="51">
        <f t="shared" si="147"/>
        <v>0</v>
      </c>
      <c r="J490" s="213">
        <f t="shared" si="144"/>
        <v>25000</v>
      </c>
      <c r="K490" s="51">
        <f>K491</f>
        <v>0</v>
      </c>
      <c r="L490" s="52"/>
      <c r="M490" s="52"/>
      <c r="N490" s="52"/>
      <c r="O490" s="51">
        <f>O491</f>
        <v>0</v>
      </c>
      <c r="P490" s="187">
        <f t="shared" si="145"/>
        <v>0</v>
      </c>
    </row>
    <row r="491" spans="1:16" ht="30">
      <c r="A491" s="70" t="s">
        <v>134</v>
      </c>
      <c r="B491" s="46" t="s">
        <v>7</v>
      </c>
      <c r="C491" s="46" t="s">
        <v>73</v>
      </c>
      <c r="D491" s="46" t="s">
        <v>72</v>
      </c>
      <c r="E491" s="46" t="s">
        <v>10</v>
      </c>
      <c r="F491" s="46" t="s">
        <v>135</v>
      </c>
      <c r="G491" s="46"/>
      <c r="H491" s="51">
        <f t="shared" si="147"/>
        <v>25000</v>
      </c>
      <c r="I491" s="51">
        <f t="shared" si="147"/>
        <v>0</v>
      </c>
      <c r="J491" s="213">
        <f t="shared" si="144"/>
        <v>25000</v>
      </c>
      <c r="K491" s="51">
        <f>K492</f>
        <v>0</v>
      </c>
      <c r="L491" s="52"/>
      <c r="M491" s="52"/>
      <c r="N491" s="52"/>
      <c r="O491" s="51">
        <f>O492</f>
        <v>0</v>
      </c>
      <c r="P491" s="187">
        <f t="shared" si="145"/>
        <v>0</v>
      </c>
    </row>
    <row r="492" spans="1:16" ht="30">
      <c r="A492" s="71" t="s">
        <v>138</v>
      </c>
      <c r="B492" s="46" t="s">
        <v>7</v>
      </c>
      <c r="C492" s="46" t="s">
        <v>73</v>
      </c>
      <c r="D492" s="46" t="s">
        <v>72</v>
      </c>
      <c r="E492" s="46" t="s">
        <v>10</v>
      </c>
      <c r="F492" s="46" t="s">
        <v>137</v>
      </c>
      <c r="G492" s="46"/>
      <c r="H492" s="51">
        <f t="shared" si="147"/>
        <v>25000</v>
      </c>
      <c r="I492" s="51">
        <f t="shared" si="147"/>
        <v>0</v>
      </c>
      <c r="J492" s="213">
        <f t="shared" si="144"/>
        <v>25000</v>
      </c>
      <c r="K492" s="51">
        <f>K493</f>
        <v>0</v>
      </c>
      <c r="L492" s="52"/>
      <c r="M492" s="52"/>
      <c r="N492" s="52"/>
      <c r="O492" s="51">
        <f>O493</f>
        <v>0</v>
      </c>
      <c r="P492" s="187">
        <f t="shared" si="145"/>
        <v>0</v>
      </c>
    </row>
    <row r="493" spans="1:16" ht="18">
      <c r="A493" s="74" t="s">
        <v>121</v>
      </c>
      <c r="B493" s="47" t="s">
        <v>7</v>
      </c>
      <c r="C493" s="47" t="s">
        <v>73</v>
      </c>
      <c r="D493" s="47" t="s">
        <v>72</v>
      </c>
      <c r="E493" s="47" t="s">
        <v>10</v>
      </c>
      <c r="F493" s="47" t="s">
        <v>137</v>
      </c>
      <c r="G493" s="47" t="s">
        <v>106</v>
      </c>
      <c r="H493" s="53">
        <v>25000</v>
      </c>
      <c r="I493" s="53">
        <v>0</v>
      </c>
      <c r="J493" s="214">
        <f t="shared" si="144"/>
        <v>25000</v>
      </c>
      <c r="K493" s="53">
        <v>0</v>
      </c>
      <c r="L493" s="54"/>
      <c r="M493" s="54"/>
      <c r="N493" s="54"/>
      <c r="O493" s="53">
        <v>0</v>
      </c>
      <c r="P493" s="191">
        <f t="shared" si="145"/>
        <v>0</v>
      </c>
    </row>
    <row r="494" spans="1:16" ht="18">
      <c r="A494" s="71" t="s">
        <v>301</v>
      </c>
      <c r="B494" s="46" t="s">
        <v>7</v>
      </c>
      <c r="C494" s="46" t="s">
        <v>73</v>
      </c>
      <c r="D494" s="46" t="s">
        <v>72</v>
      </c>
      <c r="E494" s="46" t="s">
        <v>191</v>
      </c>
      <c r="F494" s="46"/>
      <c r="G494" s="46"/>
      <c r="H494" s="51">
        <f aca="true" t="shared" si="148" ref="H494:I496">H495</f>
        <v>2777.8</v>
      </c>
      <c r="I494" s="51">
        <f t="shared" si="148"/>
        <v>0</v>
      </c>
      <c r="J494" s="213">
        <f t="shared" si="144"/>
        <v>2777.8</v>
      </c>
      <c r="K494" s="51">
        <f>K495</f>
        <v>2777.8</v>
      </c>
      <c r="L494" s="52"/>
      <c r="M494" s="52"/>
      <c r="N494" s="52"/>
      <c r="O494" s="51">
        <f>O495</f>
        <v>0</v>
      </c>
      <c r="P494" s="187">
        <f t="shared" si="145"/>
        <v>2777.8</v>
      </c>
    </row>
    <row r="495" spans="1:16" ht="30">
      <c r="A495" s="70" t="s">
        <v>134</v>
      </c>
      <c r="B495" s="46" t="s">
        <v>7</v>
      </c>
      <c r="C495" s="46" t="s">
        <v>73</v>
      </c>
      <c r="D495" s="46" t="s">
        <v>72</v>
      </c>
      <c r="E495" s="46" t="s">
        <v>191</v>
      </c>
      <c r="F495" s="46" t="s">
        <v>135</v>
      </c>
      <c r="G495" s="46"/>
      <c r="H495" s="51">
        <f t="shared" si="148"/>
        <v>2777.8</v>
      </c>
      <c r="I495" s="51">
        <f t="shared" si="148"/>
        <v>0</v>
      </c>
      <c r="J495" s="213">
        <f t="shared" si="144"/>
        <v>2777.8</v>
      </c>
      <c r="K495" s="51">
        <f>K496</f>
        <v>2777.8</v>
      </c>
      <c r="L495" s="52"/>
      <c r="M495" s="52"/>
      <c r="N495" s="52"/>
      <c r="O495" s="51">
        <f>O496</f>
        <v>0</v>
      </c>
      <c r="P495" s="187">
        <f t="shared" si="145"/>
        <v>2777.8</v>
      </c>
    </row>
    <row r="496" spans="1:16" ht="30">
      <c r="A496" s="71" t="s">
        <v>138</v>
      </c>
      <c r="B496" s="46" t="s">
        <v>7</v>
      </c>
      <c r="C496" s="46" t="s">
        <v>73</v>
      </c>
      <c r="D496" s="46" t="s">
        <v>72</v>
      </c>
      <c r="E496" s="46" t="s">
        <v>191</v>
      </c>
      <c r="F496" s="46" t="s">
        <v>137</v>
      </c>
      <c r="G496" s="46"/>
      <c r="H496" s="51">
        <f t="shared" si="148"/>
        <v>2777.8</v>
      </c>
      <c r="I496" s="51">
        <f t="shared" si="148"/>
        <v>0</v>
      </c>
      <c r="J496" s="213">
        <f t="shared" si="144"/>
        <v>2777.8</v>
      </c>
      <c r="K496" s="51">
        <f>K497</f>
        <v>2777.8</v>
      </c>
      <c r="L496" s="52"/>
      <c r="M496" s="52"/>
      <c r="N496" s="52"/>
      <c r="O496" s="51">
        <f>O497</f>
        <v>0</v>
      </c>
      <c r="P496" s="187">
        <f t="shared" si="145"/>
        <v>2777.8</v>
      </c>
    </row>
    <row r="497" spans="1:16" ht="18">
      <c r="A497" s="74" t="s">
        <v>120</v>
      </c>
      <c r="B497" s="47" t="s">
        <v>7</v>
      </c>
      <c r="C497" s="47" t="s">
        <v>73</v>
      </c>
      <c r="D497" s="47" t="s">
        <v>72</v>
      </c>
      <c r="E497" s="47" t="s">
        <v>191</v>
      </c>
      <c r="F497" s="47" t="s">
        <v>137</v>
      </c>
      <c r="G497" s="47" t="s">
        <v>105</v>
      </c>
      <c r="H497" s="53">
        <v>2777.8</v>
      </c>
      <c r="I497" s="53">
        <v>0</v>
      </c>
      <c r="J497" s="214">
        <f t="shared" si="144"/>
        <v>2777.8</v>
      </c>
      <c r="K497" s="53">
        <v>2777.8</v>
      </c>
      <c r="L497" s="54"/>
      <c r="M497" s="54"/>
      <c r="N497" s="54"/>
      <c r="O497" s="53">
        <v>0</v>
      </c>
      <c r="P497" s="191">
        <f t="shared" si="145"/>
        <v>2777.8</v>
      </c>
    </row>
    <row r="498" spans="1:16" ht="45">
      <c r="A498" s="80" t="s">
        <v>438</v>
      </c>
      <c r="B498" s="46" t="s">
        <v>7</v>
      </c>
      <c r="C498" s="46" t="s">
        <v>73</v>
      </c>
      <c r="D498" s="46" t="s">
        <v>72</v>
      </c>
      <c r="E498" s="46" t="s">
        <v>13</v>
      </c>
      <c r="F498" s="46"/>
      <c r="G498" s="46"/>
      <c r="H498" s="51">
        <f>H499</f>
        <v>0</v>
      </c>
      <c r="I498" s="51">
        <f>I499</f>
        <v>9578.5</v>
      </c>
      <c r="J498" s="213">
        <f aca="true" t="shared" si="149" ref="J498:J507">H498+I498</f>
        <v>9578.5</v>
      </c>
      <c r="K498" s="51">
        <f>K499</f>
        <v>0</v>
      </c>
      <c r="L498" s="52"/>
      <c r="M498" s="52"/>
      <c r="N498" s="52"/>
      <c r="O498" s="51">
        <f>O499</f>
        <v>9578.5</v>
      </c>
      <c r="P498" s="187">
        <f aca="true" t="shared" si="150" ref="P498:P507">K498+O498</f>
        <v>9578.5</v>
      </c>
    </row>
    <row r="499" spans="1:16" ht="60">
      <c r="A499" s="71" t="s">
        <v>14</v>
      </c>
      <c r="B499" s="46" t="s">
        <v>7</v>
      </c>
      <c r="C499" s="46" t="s">
        <v>73</v>
      </c>
      <c r="D499" s="46" t="s">
        <v>72</v>
      </c>
      <c r="E499" s="46" t="s">
        <v>15</v>
      </c>
      <c r="F499" s="46"/>
      <c r="G499" s="46"/>
      <c r="H499" s="51">
        <f>H500+H504</f>
        <v>0</v>
      </c>
      <c r="I499" s="51">
        <f>I500+I504</f>
        <v>9578.5</v>
      </c>
      <c r="J499" s="213">
        <f t="shared" si="149"/>
        <v>9578.5</v>
      </c>
      <c r="K499" s="51">
        <f>K500+K504</f>
        <v>0</v>
      </c>
      <c r="L499" s="52"/>
      <c r="M499" s="52"/>
      <c r="N499" s="52"/>
      <c r="O499" s="51">
        <f>O500+O504</f>
        <v>9578.5</v>
      </c>
      <c r="P499" s="187">
        <f t="shared" si="150"/>
        <v>9578.5</v>
      </c>
    </row>
    <row r="500" spans="1:16" ht="18">
      <c r="A500" s="71" t="s">
        <v>301</v>
      </c>
      <c r="B500" s="46" t="s">
        <v>7</v>
      </c>
      <c r="C500" s="46" t="s">
        <v>73</v>
      </c>
      <c r="D500" s="46" t="s">
        <v>72</v>
      </c>
      <c r="E500" s="46" t="s">
        <v>522</v>
      </c>
      <c r="F500" s="46"/>
      <c r="G500" s="46"/>
      <c r="H500" s="51">
        <f aca="true" t="shared" si="151" ref="H500:I502">H501</f>
        <v>0</v>
      </c>
      <c r="I500" s="51">
        <f t="shared" si="151"/>
        <v>9482.7</v>
      </c>
      <c r="J500" s="213">
        <f t="shared" si="149"/>
        <v>9482.7</v>
      </c>
      <c r="K500" s="51">
        <f>K501</f>
        <v>0</v>
      </c>
      <c r="L500" s="52"/>
      <c r="M500" s="52"/>
      <c r="N500" s="52"/>
      <c r="O500" s="51">
        <f>O501</f>
        <v>9482.7</v>
      </c>
      <c r="P500" s="187">
        <f t="shared" si="150"/>
        <v>9482.7</v>
      </c>
    </row>
    <row r="501" spans="1:16" ht="30">
      <c r="A501" s="161" t="s">
        <v>134</v>
      </c>
      <c r="B501" s="46" t="s">
        <v>7</v>
      </c>
      <c r="C501" s="46" t="s">
        <v>73</v>
      </c>
      <c r="D501" s="46" t="s">
        <v>72</v>
      </c>
      <c r="E501" s="46" t="s">
        <v>522</v>
      </c>
      <c r="F501" s="46" t="s">
        <v>135</v>
      </c>
      <c r="G501" s="46"/>
      <c r="H501" s="51">
        <f t="shared" si="151"/>
        <v>0</v>
      </c>
      <c r="I501" s="51">
        <f t="shared" si="151"/>
        <v>9482.7</v>
      </c>
      <c r="J501" s="213">
        <f t="shared" si="149"/>
        <v>9482.7</v>
      </c>
      <c r="K501" s="51">
        <f>K502</f>
        <v>0</v>
      </c>
      <c r="L501" s="52"/>
      <c r="M501" s="52"/>
      <c r="N501" s="52"/>
      <c r="O501" s="51">
        <f>O502</f>
        <v>9482.7</v>
      </c>
      <c r="P501" s="187">
        <f t="shared" si="150"/>
        <v>9482.7</v>
      </c>
    </row>
    <row r="502" spans="1:16" ht="30">
      <c r="A502" s="71" t="s">
        <v>138</v>
      </c>
      <c r="B502" s="46" t="s">
        <v>7</v>
      </c>
      <c r="C502" s="46" t="s">
        <v>73</v>
      </c>
      <c r="D502" s="46" t="s">
        <v>72</v>
      </c>
      <c r="E502" s="46" t="s">
        <v>522</v>
      </c>
      <c r="F502" s="46" t="s">
        <v>137</v>
      </c>
      <c r="G502" s="46"/>
      <c r="H502" s="51">
        <f t="shared" si="151"/>
        <v>0</v>
      </c>
      <c r="I502" s="51">
        <f t="shared" si="151"/>
        <v>9482.7</v>
      </c>
      <c r="J502" s="213">
        <f t="shared" si="149"/>
        <v>9482.7</v>
      </c>
      <c r="K502" s="51">
        <f>K503</f>
        <v>0</v>
      </c>
      <c r="L502" s="52"/>
      <c r="M502" s="52"/>
      <c r="N502" s="52"/>
      <c r="O502" s="51">
        <f>O503</f>
        <v>9482.7</v>
      </c>
      <c r="P502" s="187">
        <f t="shared" si="150"/>
        <v>9482.7</v>
      </c>
    </row>
    <row r="503" spans="1:16" ht="18" customHeight="1">
      <c r="A503" s="169" t="s">
        <v>121</v>
      </c>
      <c r="B503" s="47" t="s">
        <v>7</v>
      </c>
      <c r="C503" s="47" t="s">
        <v>73</v>
      </c>
      <c r="D503" s="47" t="s">
        <v>72</v>
      </c>
      <c r="E503" s="47" t="s">
        <v>522</v>
      </c>
      <c r="F503" s="47" t="s">
        <v>137</v>
      </c>
      <c r="G503" s="47" t="s">
        <v>106</v>
      </c>
      <c r="H503" s="53">
        <v>0</v>
      </c>
      <c r="I503" s="53">
        <v>9482.7</v>
      </c>
      <c r="J503" s="214">
        <f t="shared" si="149"/>
        <v>9482.7</v>
      </c>
      <c r="K503" s="53">
        <v>0</v>
      </c>
      <c r="L503" s="54"/>
      <c r="M503" s="54"/>
      <c r="N503" s="54"/>
      <c r="O503" s="53">
        <v>9482.7</v>
      </c>
      <c r="P503" s="191">
        <f t="shared" si="150"/>
        <v>9482.7</v>
      </c>
    </row>
    <row r="504" spans="1:16" ht="18">
      <c r="A504" s="71" t="s">
        <v>301</v>
      </c>
      <c r="B504" s="46" t="s">
        <v>7</v>
      </c>
      <c r="C504" s="46" t="s">
        <v>73</v>
      </c>
      <c r="D504" s="46" t="s">
        <v>72</v>
      </c>
      <c r="E504" s="46" t="s">
        <v>522</v>
      </c>
      <c r="F504" s="46"/>
      <c r="G504" s="46"/>
      <c r="H504" s="51">
        <f aca="true" t="shared" si="152" ref="H504:I506">H505</f>
        <v>0</v>
      </c>
      <c r="I504" s="51">
        <f t="shared" si="152"/>
        <v>95.8</v>
      </c>
      <c r="J504" s="213">
        <f t="shared" si="149"/>
        <v>95.8</v>
      </c>
      <c r="K504" s="51">
        <f>K505</f>
        <v>0</v>
      </c>
      <c r="L504" s="52"/>
      <c r="M504" s="52"/>
      <c r="N504" s="52"/>
      <c r="O504" s="51">
        <f>O505</f>
        <v>95.8</v>
      </c>
      <c r="P504" s="187">
        <f t="shared" si="150"/>
        <v>95.8</v>
      </c>
    </row>
    <row r="505" spans="1:16" ht="30">
      <c r="A505" s="161" t="s">
        <v>134</v>
      </c>
      <c r="B505" s="46" t="s">
        <v>7</v>
      </c>
      <c r="C505" s="46" t="s">
        <v>73</v>
      </c>
      <c r="D505" s="46" t="s">
        <v>72</v>
      </c>
      <c r="E505" s="46" t="s">
        <v>522</v>
      </c>
      <c r="F505" s="46" t="s">
        <v>135</v>
      </c>
      <c r="G505" s="46"/>
      <c r="H505" s="51">
        <f t="shared" si="152"/>
        <v>0</v>
      </c>
      <c r="I505" s="51">
        <f t="shared" si="152"/>
        <v>95.8</v>
      </c>
      <c r="J505" s="213">
        <f t="shared" si="149"/>
        <v>95.8</v>
      </c>
      <c r="K505" s="51">
        <f>K506</f>
        <v>0</v>
      </c>
      <c r="L505" s="52"/>
      <c r="M505" s="52"/>
      <c r="N505" s="52"/>
      <c r="O505" s="51">
        <f>O506</f>
        <v>95.8</v>
      </c>
      <c r="P505" s="187">
        <f t="shared" si="150"/>
        <v>95.8</v>
      </c>
    </row>
    <row r="506" spans="1:16" ht="30">
      <c r="A506" s="71" t="s">
        <v>138</v>
      </c>
      <c r="B506" s="46" t="s">
        <v>7</v>
      </c>
      <c r="C506" s="46" t="s">
        <v>73</v>
      </c>
      <c r="D506" s="46" t="s">
        <v>72</v>
      </c>
      <c r="E506" s="46" t="s">
        <v>522</v>
      </c>
      <c r="F506" s="46" t="s">
        <v>137</v>
      </c>
      <c r="G506" s="46"/>
      <c r="H506" s="51">
        <f t="shared" si="152"/>
        <v>0</v>
      </c>
      <c r="I506" s="51">
        <f t="shared" si="152"/>
        <v>95.8</v>
      </c>
      <c r="J506" s="213">
        <f t="shared" si="149"/>
        <v>95.8</v>
      </c>
      <c r="K506" s="51">
        <f>K507</f>
        <v>0</v>
      </c>
      <c r="L506" s="52"/>
      <c r="M506" s="52"/>
      <c r="N506" s="52"/>
      <c r="O506" s="51">
        <f>O507</f>
        <v>95.8</v>
      </c>
      <c r="P506" s="187">
        <f t="shared" si="150"/>
        <v>95.8</v>
      </c>
    </row>
    <row r="507" spans="1:16" ht="21.75" customHeight="1">
      <c r="A507" s="169" t="s">
        <v>120</v>
      </c>
      <c r="B507" s="47" t="s">
        <v>7</v>
      </c>
      <c r="C507" s="47" t="s">
        <v>73</v>
      </c>
      <c r="D507" s="47" t="s">
        <v>72</v>
      </c>
      <c r="E507" s="47" t="s">
        <v>522</v>
      </c>
      <c r="F507" s="47" t="s">
        <v>137</v>
      </c>
      <c r="G507" s="47" t="s">
        <v>105</v>
      </c>
      <c r="H507" s="53">
        <v>0</v>
      </c>
      <c r="I507" s="53">
        <v>95.8</v>
      </c>
      <c r="J507" s="214">
        <f t="shared" si="149"/>
        <v>95.8</v>
      </c>
      <c r="K507" s="53">
        <v>0</v>
      </c>
      <c r="L507" s="54"/>
      <c r="M507" s="54"/>
      <c r="N507" s="54"/>
      <c r="O507" s="53">
        <v>95.8</v>
      </c>
      <c r="P507" s="191">
        <f t="shared" si="150"/>
        <v>95.8</v>
      </c>
    </row>
    <row r="508" spans="1:16" ht="18">
      <c r="A508" s="76" t="s">
        <v>58</v>
      </c>
      <c r="B508" s="48" t="s">
        <v>7</v>
      </c>
      <c r="C508" s="48" t="s">
        <v>75</v>
      </c>
      <c r="D508" s="48"/>
      <c r="E508" s="48"/>
      <c r="F508" s="48"/>
      <c r="G508" s="48"/>
      <c r="H508" s="50">
        <f>H509+H514+H547</f>
        <v>23201.6</v>
      </c>
      <c r="I508" s="50">
        <f>I509+I514+I547</f>
        <v>12930.7</v>
      </c>
      <c r="J508" s="212">
        <f t="shared" si="144"/>
        <v>36132.3</v>
      </c>
      <c r="K508" s="50">
        <f>K509+K514+K547</f>
        <v>23751.6</v>
      </c>
      <c r="L508" s="49"/>
      <c r="M508" s="49"/>
      <c r="N508" s="49"/>
      <c r="O508" s="50">
        <f>O509+O514+O547</f>
        <v>12930.7</v>
      </c>
      <c r="P508" s="105">
        <f t="shared" si="145"/>
        <v>36682.3</v>
      </c>
    </row>
    <row r="509" spans="1:16" ht="18">
      <c r="A509" s="76" t="s">
        <v>60</v>
      </c>
      <c r="B509" s="48" t="s">
        <v>7</v>
      </c>
      <c r="C509" s="48" t="s">
        <v>75</v>
      </c>
      <c r="D509" s="48" t="s">
        <v>76</v>
      </c>
      <c r="E509" s="48"/>
      <c r="F509" s="48"/>
      <c r="G509" s="48"/>
      <c r="H509" s="50">
        <f aca="true" t="shared" si="153" ref="H509:I512">H510</f>
        <v>2200</v>
      </c>
      <c r="I509" s="50">
        <f t="shared" si="153"/>
        <v>0</v>
      </c>
      <c r="J509" s="212">
        <f t="shared" si="144"/>
        <v>2200</v>
      </c>
      <c r="K509" s="50">
        <f>K510</f>
        <v>2750</v>
      </c>
      <c r="L509" s="49"/>
      <c r="M509" s="49"/>
      <c r="N509" s="49"/>
      <c r="O509" s="50">
        <f>O510</f>
        <v>0</v>
      </c>
      <c r="P509" s="105">
        <f t="shared" si="145"/>
        <v>2750</v>
      </c>
    </row>
    <row r="510" spans="1:16" ht="45">
      <c r="A510" s="70" t="s">
        <v>435</v>
      </c>
      <c r="B510" s="131" t="s">
        <v>7</v>
      </c>
      <c r="C510" s="46" t="s">
        <v>75</v>
      </c>
      <c r="D510" s="46" t="s">
        <v>76</v>
      </c>
      <c r="E510" s="46" t="s">
        <v>441</v>
      </c>
      <c r="F510" s="46"/>
      <c r="G510" s="46"/>
      <c r="H510" s="51">
        <f t="shared" si="153"/>
        <v>2200</v>
      </c>
      <c r="I510" s="51">
        <f t="shared" si="153"/>
        <v>0</v>
      </c>
      <c r="J510" s="213">
        <f t="shared" si="144"/>
        <v>2200</v>
      </c>
      <c r="K510" s="51">
        <f>K511</f>
        <v>2750</v>
      </c>
      <c r="L510" s="52"/>
      <c r="M510" s="52"/>
      <c r="N510" s="52"/>
      <c r="O510" s="51">
        <f>O511</f>
        <v>0</v>
      </c>
      <c r="P510" s="187">
        <f t="shared" si="145"/>
        <v>2750</v>
      </c>
    </row>
    <row r="511" spans="1:16" ht="30">
      <c r="A511" s="161" t="s">
        <v>417</v>
      </c>
      <c r="B511" s="46" t="s">
        <v>7</v>
      </c>
      <c r="C511" s="46" t="s">
        <v>75</v>
      </c>
      <c r="D511" s="46" t="s">
        <v>76</v>
      </c>
      <c r="E511" s="46" t="s">
        <v>441</v>
      </c>
      <c r="F511" s="46" t="s">
        <v>228</v>
      </c>
      <c r="G511" s="46"/>
      <c r="H511" s="51">
        <f t="shared" si="153"/>
        <v>2200</v>
      </c>
      <c r="I511" s="51">
        <f t="shared" si="153"/>
        <v>0</v>
      </c>
      <c r="J511" s="213">
        <f t="shared" si="144"/>
        <v>2200</v>
      </c>
      <c r="K511" s="51">
        <f>K512</f>
        <v>2750</v>
      </c>
      <c r="L511" s="52"/>
      <c r="M511" s="52"/>
      <c r="N511" s="52"/>
      <c r="O511" s="51">
        <f>O512</f>
        <v>0</v>
      </c>
      <c r="P511" s="187">
        <f t="shared" si="145"/>
        <v>2750</v>
      </c>
    </row>
    <row r="512" spans="1:16" ht="18">
      <c r="A512" s="161" t="s">
        <v>258</v>
      </c>
      <c r="B512" s="46" t="s">
        <v>7</v>
      </c>
      <c r="C512" s="46" t="s">
        <v>75</v>
      </c>
      <c r="D512" s="46" t="s">
        <v>76</v>
      </c>
      <c r="E512" s="46" t="s">
        <v>441</v>
      </c>
      <c r="F512" s="46" t="s">
        <v>36</v>
      </c>
      <c r="G512" s="46"/>
      <c r="H512" s="51">
        <f t="shared" si="153"/>
        <v>2200</v>
      </c>
      <c r="I512" s="51">
        <f t="shared" si="153"/>
        <v>0</v>
      </c>
      <c r="J512" s="213">
        <f t="shared" si="144"/>
        <v>2200</v>
      </c>
      <c r="K512" s="51">
        <f>K513</f>
        <v>2750</v>
      </c>
      <c r="L512" s="52"/>
      <c r="M512" s="52"/>
      <c r="N512" s="52"/>
      <c r="O512" s="51">
        <f>O513</f>
        <v>0</v>
      </c>
      <c r="P512" s="187">
        <f t="shared" si="145"/>
        <v>2750</v>
      </c>
    </row>
    <row r="513" spans="1:16" ht="18">
      <c r="A513" s="74" t="s">
        <v>120</v>
      </c>
      <c r="B513" s="47" t="s">
        <v>7</v>
      </c>
      <c r="C513" s="47" t="s">
        <v>75</v>
      </c>
      <c r="D513" s="47" t="s">
        <v>76</v>
      </c>
      <c r="E513" s="119" t="s">
        <v>441</v>
      </c>
      <c r="F513" s="47" t="s">
        <v>36</v>
      </c>
      <c r="G513" s="47" t="s">
        <v>105</v>
      </c>
      <c r="H513" s="53">
        <v>2200</v>
      </c>
      <c r="I513" s="53">
        <v>0</v>
      </c>
      <c r="J513" s="214">
        <f t="shared" si="144"/>
        <v>2200</v>
      </c>
      <c r="K513" s="53">
        <v>2750</v>
      </c>
      <c r="L513" s="54"/>
      <c r="M513" s="54"/>
      <c r="N513" s="54"/>
      <c r="O513" s="53">
        <v>0</v>
      </c>
      <c r="P513" s="191">
        <f t="shared" si="145"/>
        <v>2750</v>
      </c>
    </row>
    <row r="514" spans="1:16" ht="18">
      <c r="A514" s="71" t="s">
        <v>239</v>
      </c>
      <c r="B514" s="48" t="s">
        <v>7</v>
      </c>
      <c r="C514" s="48" t="s">
        <v>75</v>
      </c>
      <c r="D514" s="48" t="s">
        <v>71</v>
      </c>
      <c r="E514" s="46"/>
      <c r="F514" s="46"/>
      <c r="G514" s="46"/>
      <c r="H514" s="50">
        <f>H515+H531+H537</f>
        <v>21001.6</v>
      </c>
      <c r="I514" s="50">
        <f>I515+I531+I537</f>
        <v>12930.7</v>
      </c>
      <c r="J514" s="212">
        <f>H514+I514</f>
        <v>33932.3</v>
      </c>
      <c r="K514" s="50">
        <f>K515+K531+K537</f>
        <v>21001.6</v>
      </c>
      <c r="L514" s="50">
        <f>L515+L531+L537</f>
        <v>0</v>
      </c>
      <c r="M514" s="50">
        <f>M515+M531+M537</f>
        <v>0</v>
      </c>
      <c r="N514" s="50">
        <f>N515+N531+N537</f>
        <v>0</v>
      </c>
      <c r="O514" s="50">
        <f>O515+O531+O537</f>
        <v>12930.7</v>
      </c>
      <c r="P514" s="105">
        <f>K514+O514</f>
        <v>33932.3</v>
      </c>
    </row>
    <row r="515" spans="1:16" ht="45">
      <c r="A515" s="70" t="s">
        <v>192</v>
      </c>
      <c r="B515" s="46" t="s">
        <v>7</v>
      </c>
      <c r="C515" s="46" t="s">
        <v>75</v>
      </c>
      <c r="D515" s="46" t="s">
        <v>71</v>
      </c>
      <c r="E515" s="46" t="s">
        <v>380</v>
      </c>
      <c r="F515" s="46"/>
      <c r="G515" s="46"/>
      <c r="H515" s="51">
        <f>H516+H521+H526</f>
        <v>7060</v>
      </c>
      <c r="I515" s="51">
        <f>I516+I521+I526</f>
        <v>0</v>
      </c>
      <c r="J515" s="213">
        <f t="shared" si="144"/>
        <v>7060</v>
      </c>
      <c r="K515" s="51">
        <f>K516+K521+K526</f>
        <v>7060</v>
      </c>
      <c r="L515" s="52"/>
      <c r="M515" s="52"/>
      <c r="N515" s="52"/>
      <c r="O515" s="51">
        <f>O516+O521+O526</f>
        <v>0</v>
      </c>
      <c r="P515" s="187">
        <f t="shared" si="145"/>
        <v>7060</v>
      </c>
    </row>
    <row r="516" spans="1:16" ht="45">
      <c r="A516" s="70" t="s">
        <v>157</v>
      </c>
      <c r="B516" s="46" t="s">
        <v>7</v>
      </c>
      <c r="C516" s="46" t="s">
        <v>75</v>
      </c>
      <c r="D516" s="46" t="s">
        <v>71</v>
      </c>
      <c r="E516" s="46" t="s">
        <v>193</v>
      </c>
      <c r="F516" s="46"/>
      <c r="G516" s="46"/>
      <c r="H516" s="51">
        <f aca="true" t="shared" si="154" ref="H516:I519">H517</f>
        <v>6360</v>
      </c>
      <c r="I516" s="51">
        <f t="shared" si="154"/>
        <v>0</v>
      </c>
      <c r="J516" s="213">
        <f t="shared" si="144"/>
        <v>6360</v>
      </c>
      <c r="K516" s="51">
        <f>K517</f>
        <v>6360</v>
      </c>
      <c r="L516" s="52"/>
      <c r="M516" s="52"/>
      <c r="N516" s="52"/>
      <c r="O516" s="51">
        <f>O517</f>
        <v>0</v>
      </c>
      <c r="P516" s="187">
        <f t="shared" si="145"/>
        <v>6360</v>
      </c>
    </row>
    <row r="517" spans="1:16" ht="18">
      <c r="A517" s="71" t="s">
        <v>301</v>
      </c>
      <c r="B517" s="46" t="s">
        <v>7</v>
      </c>
      <c r="C517" s="46" t="s">
        <v>75</v>
      </c>
      <c r="D517" s="46" t="s">
        <v>71</v>
      </c>
      <c r="E517" s="46" t="s">
        <v>194</v>
      </c>
      <c r="F517" s="46"/>
      <c r="G517" s="46"/>
      <c r="H517" s="51">
        <f t="shared" si="154"/>
        <v>6360</v>
      </c>
      <c r="I517" s="51">
        <f t="shared" si="154"/>
        <v>0</v>
      </c>
      <c r="J517" s="213">
        <f t="shared" si="144"/>
        <v>6360</v>
      </c>
      <c r="K517" s="51">
        <f>K518</f>
        <v>6360</v>
      </c>
      <c r="L517" s="52"/>
      <c r="M517" s="52"/>
      <c r="N517" s="52"/>
      <c r="O517" s="51">
        <f>O518</f>
        <v>0</v>
      </c>
      <c r="P517" s="187">
        <f t="shared" si="145"/>
        <v>6360</v>
      </c>
    </row>
    <row r="518" spans="1:16" ht="30">
      <c r="A518" s="70" t="s">
        <v>134</v>
      </c>
      <c r="B518" s="46" t="s">
        <v>7</v>
      </c>
      <c r="C518" s="46" t="s">
        <v>75</v>
      </c>
      <c r="D518" s="46" t="s">
        <v>71</v>
      </c>
      <c r="E518" s="46" t="s">
        <v>194</v>
      </c>
      <c r="F518" s="46" t="s">
        <v>135</v>
      </c>
      <c r="G518" s="46"/>
      <c r="H518" s="51">
        <f t="shared" si="154"/>
        <v>6360</v>
      </c>
      <c r="I518" s="51">
        <f t="shared" si="154"/>
        <v>0</v>
      </c>
      <c r="J518" s="213">
        <f t="shared" si="144"/>
        <v>6360</v>
      </c>
      <c r="K518" s="51">
        <f>K519</f>
        <v>6360</v>
      </c>
      <c r="L518" s="52"/>
      <c r="M518" s="52"/>
      <c r="N518" s="52"/>
      <c r="O518" s="51">
        <f>O519</f>
        <v>0</v>
      </c>
      <c r="P518" s="187">
        <f t="shared" si="145"/>
        <v>6360</v>
      </c>
    </row>
    <row r="519" spans="1:16" ht="30">
      <c r="A519" s="71" t="s">
        <v>138</v>
      </c>
      <c r="B519" s="46" t="s">
        <v>7</v>
      </c>
      <c r="C519" s="46" t="s">
        <v>75</v>
      </c>
      <c r="D519" s="46" t="s">
        <v>71</v>
      </c>
      <c r="E519" s="46" t="s">
        <v>194</v>
      </c>
      <c r="F519" s="46" t="s">
        <v>137</v>
      </c>
      <c r="G519" s="46"/>
      <c r="H519" s="51">
        <f t="shared" si="154"/>
        <v>6360</v>
      </c>
      <c r="I519" s="51">
        <f t="shared" si="154"/>
        <v>0</v>
      </c>
      <c r="J519" s="213">
        <f t="shared" si="144"/>
        <v>6360</v>
      </c>
      <c r="K519" s="51">
        <f>K520</f>
        <v>6360</v>
      </c>
      <c r="L519" s="52"/>
      <c r="M519" s="52"/>
      <c r="N519" s="52"/>
      <c r="O519" s="51">
        <f>O520</f>
        <v>0</v>
      </c>
      <c r="P519" s="187">
        <f t="shared" si="145"/>
        <v>6360</v>
      </c>
    </row>
    <row r="520" spans="1:16" ht="18">
      <c r="A520" s="74" t="s">
        <v>120</v>
      </c>
      <c r="B520" s="47" t="s">
        <v>7</v>
      </c>
      <c r="C520" s="47" t="s">
        <v>75</v>
      </c>
      <c r="D520" s="47" t="s">
        <v>71</v>
      </c>
      <c r="E520" s="47" t="s">
        <v>194</v>
      </c>
      <c r="F520" s="47" t="s">
        <v>137</v>
      </c>
      <c r="G520" s="47" t="s">
        <v>105</v>
      </c>
      <c r="H520" s="53">
        <v>6360</v>
      </c>
      <c r="I520" s="53">
        <v>0</v>
      </c>
      <c r="J520" s="214">
        <f t="shared" si="144"/>
        <v>6360</v>
      </c>
      <c r="K520" s="53">
        <v>6360</v>
      </c>
      <c r="L520" s="54"/>
      <c r="M520" s="54"/>
      <c r="N520" s="54"/>
      <c r="O520" s="53">
        <v>0</v>
      </c>
      <c r="P520" s="191">
        <f t="shared" si="145"/>
        <v>6360</v>
      </c>
    </row>
    <row r="521" spans="1:16" ht="30">
      <c r="A521" s="70" t="s">
        <v>376</v>
      </c>
      <c r="B521" s="46" t="s">
        <v>7</v>
      </c>
      <c r="C521" s="46" t="s">
        <v>75</v>
      </c>
      <c r="D521" s="46" t="s">
        <v>71</v>
      </c>
      <c r="E521" s="46" t="s">
        <v>381</v>
      </c>
      <c r="F521" s="47"/>
      <c r="G521" s="47"/>
      <c r="H521" s="51">
        <f aca="true" t="shared" si="155" ref="H521:I524">H522</f>
        <v>600</v>
      </c>
      <c r="I521" s="51">
        <f t="shared" si="155"/>
        <v>0</v>
      </c>
      <c r="J521" s="213">
        <f t="shared" si="144"/>
        <v>600</v>
      </c>
      <c r="K521" s="51">
        <f>K522</f>
        <v>600</v>
      </c>
      <c r="L521" s="52"/>
      <c r="M521" s="52"/>
      <c r="N521" s="52"/>
      <c r="O521" s="51">
        <f>O522</f>
        <v>0</v>
      </c>
      <c r="P521" s="187">
        <f t="shared" si="145"/>
        <v>600</v>
      </c>
    </row>
    <row r="522" spans="1:16" ht="18">
      <c r="A522" s="71" t="s">
        <v>301</v>
      </c>
      <c r="B522" s="46" t="s">
        <v>7</v>
      </c>
      <c r="C522" s="46" t="s">
        <v>75</v>
      </c>
      <c r="D522" s="46" t="s">
        <v>71</v>
      </c>
      <c r="E522" s="46" t="s">
        <v>382</v>
      </c>
      <c r="F522" s="47"/>
      <c r="G522" s="47"/>
      <c r="H522" s="51">
        <f t="shared" si="155"/>
        <v>600</v>
      </c>
      <c r="I522" s="51">
        <f t="shared" si="155"/>
        <v>0</v>
      </c>
      <c r="J522" s="213">
        <f t="shared" si="144"/>
        <v>600</v>
      </c>
      <c r="K522" s="51">
        <f>K523</f>
        <v>600</v>
      </c>
      <c r="L522" s="52"/>
      <c r="M522" s="52"/>
      <c r="N522" s="52"/>
      <c r="O522" s="51">
        <f>O523</f>
        <v>0</v>
      </c>
      <c r="P522" s="187">
        <f t="shared" si="145"/>
        <v>600</v>
      </c>
    </row>
    <row r="523" spans="1:16" ht="30">
      <c r="A523" s="70" t="s">
        <v>134</v>
      </c>
      <c r="B523" s="46" t="s">
        <v>7</v>
      </c>
      <c r="C523" s="46" t="s">
        <v>75</v>
      </c>
      <c r="D523" s="46" t="s">
        <v>71</v>
      </c>
      <c r="E523" s="46" t="s">
        <v>382</v>
      </c>
      <c r="F523" s="46" t="s">
        <v>135</v>
      </c>
      <c r="G523" s="47"/>
      <c r="H523" s="51">
        <f t="shared" si="155"/>
        <v>600</v>
      </c>
      <c r="I523" s="51">
        <f t="shared" si="155"/>
        <v>0</v>
      </c>
      <c r="J523" s="213">
        <f t="shared" si="144"/>
        <v>600</v>
      </c>
      <c r="K523" s="51">
        <f>K524</f>
        <v>600</v>
      </c>
      <c r="L523" s="52"/>
      <c r="M523" s="52"/>
      <c r="N523" s="52"/>
      <c r="O523" s="51">
        <f>O524</f>
        <v>0</v>
      </c>
      <c r="P523" s="187">
        <f t="shared" si="145"/>
        <v>600</v>
      </c>
    </row>
    <row r="524" spans="1:16" ht="30">
      <c r="A524" s="71" t="s">
        <v>138</v>
      </c>
      <c r="B524" s="46" t="s">
        <v>7</v>
      </c>
      <c r="C524" s="46" t="s">
        <v>75</v>
      </c>
      <c r="D524" s="46" t="s">
        <v>71</v>
      </c>
      <c r="E524" s="46" t="s">
        <v>382</v>
      </c>
      <c r="F524" s="46" t="s">
        <v>137</v>
      </c>
      <c r="G524" s="47"/>
      <c r="H524" s="51">
        <f t="shared" si="155"/>
        <v>600</v>
      </c>
      <c r="I524" s="51">
        <f t="shared" si="155"/>
        <v>0</v>
      </c>
      <c r="J524" s="213">
        <f t="shared" si="144"/>
        <v>600</v>
      </c>
      <c r="K524" s="51">
        <f>K525</f>
        <v>600</v>
      </c>
      <c r="L524" s="52"/>
      <c r="M524" s="52"/>
      <c r="N524" s="52"/>
      <c r="O524" s="51">
        <f>O525</f>
        <v>0</v>
      </c>
      <c r="P524" s="187">
        <f t="shared" si="145"/>
        <v>600</v>
      </c>
    </row>
    <row r="525" spans="1:16" ht="18">
      <c r="A525" s="74" t="s">
        <v>120</v>
      </c>
      <c r="B525" s="47" t="s">
        <v>7</v>
      </c>
      <c r="C525" s="47" t="s">
        <v>75</v>
      </c>
      <c r="D525" s="47" t="s">
        <v>71</v>
      </c>
      <c r="E525" s="47" t="s">
        <v>382</v>
      </c>
      <c r="F525" s="47" t="s">
        <v>137</v>
      </c>
      <c r="G525" s="47" t="s">
        <v>105</v>
      </c>
      <c r="H525" s="53">
        <v>600</v>
      </c>
      <c r="I525" s="53">
        <v>0</v>
      </c>
      <c r="J525" s="214">
        <f t="shared" si="144"/>
        <v>600</v>
      </c>
      <c r="K525" s="53">
        <v>600</v>
      </c>
      <c r="L525" s="54"/>
      <c r="M525" s="54"/>
      <c r="N525" s="54"/>
      <c r="O525" s="53">
        <v>0</v>
      </c>
      <c r="P525" s="191">
        <f t="shared" si="145"/>
        <v>600</v>
      </c>
    </row>
    <row r="526" spans="1:16" ht="30">
      <c r="A526" s="70" t="s">
        <v>452</v>
      </c>
      <c r="B526" s="46" t="s">
        <v>7</v>
      </c>
      <c r="C526" s="46" t="s">
        <v>75</v>
      </c>
      <c r="D526" s="46" t="s">
        <v>71</v>
      </c>
      <c r="E526" s="46" t="s">
        <v>383</v>
      </c>
      <c r="F526" s="47"/>
      <c r="G526" s="47"/>
      <c r="H526" s="51">
        <f aca="true" t="shared" si="156" ref="H526:I529">H527</f>
        <v>100</v>
      </c>
      <c r="I526" s="51">
        <f t="shared" si="156"/>
        <v>0</v>
      </c>
      <c r="J526" s="213">
        <f t="shared" si="144"/>
        <v>100</v>
      </c>
      <c r="K526" s="51">
        <f>K527</f>
        <v>100</v>
      </c>
      <c r="L526" s="52"/>
      <c r="M526" s="52"/>
      <c r="N526" s="52"/>
      <c r="O526" s="51">
        <f>O527</f>
        <v>0</v>
      </c>
      <c r="P526" s="187">
        <f t="shared" si="145"/>
        <v>100</v>
      </c>
    </row>
    <row r="527" spans="1:16" ht="18">
      <c r="A527" s="71" t="s">
        <v>301</v>
      </c>
      <c r="B527" s="46" t="s">
        <v>7</v>
      </c>
      <c r="C527" s="46" t="s">
        <v>75</v>
      </c>
      <c r="D527" s="46" t="s">
        <v>71</v>
      </c>
      <c r="E527" s="46" t="s">
        <v>384</v>
      </c>
      <c r="F527" s="47"/>
      <c r="G527" s="47"/>
      <c r="H527" s="51">
        <f t="shared" si="156"/>
        <v>100</v>
      </c>
      <c r="I527" s="51">
        <f t="shared" si="156"/>
        <v>0</v>
      </c>
      <c r="J527" s="213">
        <f t="shared" si="144"/>
        <v>100</v>
      </c>
      <c r="K527" s="51">
        <f>K528</f>
        <v>100</v>
      </c>
      <c r="L527" s="52"/>
      <c r="M527" s="52"/>
      <c r="N527" s="52"/>
      <c r="O527" s="51">
        <f>O528</f>
        <v>0</v>
      </c>
      <c r="P527" s="187">
        <f t="shared" si="145"/>
        <v>100</v>
      </c>
    </row>
    <row r="528" spans="1:16" ht="30">
      <c r="A528" s="70" t="s">
        <v>134</v>
      </c>
      <c r="B528" s="46" t="s">
        <v>7</v>
      </c>
      <c r="C528" s="46" t="s">
        <v>75</v>
      </c>
      <c r="D528" s="46" t="s">
        <v>71</v>
      </c>
      <c r="E528" s="46" t="s">
        <v>384</v>
      </c>
      <c r="F528" s="46" t="s">
        <v>135</v>
      </c>
      <c r="G528" s="47"/>
      <c r="H528" s="51">
        <f t="shared" si="156"/>
        <v>100</v>
      </c>
      <c r="I528" s="51">
        <f t="shared" si="156"/>
        <v>0</v>
      </c>
      <c r="J528" s="213">
        <f t="shared" si="144"/>
        <v>100</v>
      </c>
      <c r="K528" s="51">
        <f>K529</f>
        <v>100</v>
      </c>
      <c r="L528" s="52"/>
      <c r="M528" s="52"/>
      <c r="N528" s="52"/>
      <c r="O528" s="51">
        <f>O529</f>
        <v>0</v>
      </c>
      <c r="P528" s="187">
        <f t="shared" si="145"/>
        <v>100</v>
      </c>
    </row>
    <row r="529" spans="1:16" ht="30">
      <c r="A529" s="71" t="s">
        <v>138</v>
      </c>
      <c r="B529" s="46" t="s">
        <v>7</v>
      </c>
      <c r="C529" s="46" t="s">
        <v>75</v>
      </c>
      <c r="D529" s="46" t="s">
        <v>71</v>
      </c>
      <c r="E529" s="46" t="s">
        <v>384</v>
      </c>
      <c r="F529" s="46" t="s">
        <v>137</v>
      </c>
      <c r="G529" s="47"/>
      <c r="H529" s="51">
        <f t="shared" si="156"/>
        <v>100</v>
      </c>
      <c r="I529" s="51">
        <f t="shared" si="156"/>
        <v>0</v>
      </c>
      <c r="J529" s="213">
        <f t="shared" si="144"/>
        <v>100</v>
      </c>
      <c r="K529" s="51">
        <f>K530</f>
        <v>100</v>
      </c>
      <c r="L529" s="52"/>
      <c r="M529" s="52"/>
      <c r="N529" s="52"/>
      <c r="O529" s="51">
        <f>O530</f>
        <v>0</v>
      </c>
      <c r="P529" s="187">
        <f t="shared" si="145"/>
        <v>100</v>
      </c>
    </row>
    <row r="530" spans="1:16" ht="18">
      <c r="A530" s="74" t="s">
        <v>120</v>
      </c>
      <c r="B530" s="47" t="s">
        <v>7</v>
      </c>
      <c r="C530" s="47" t="s">
        <v>75</v>
      </c>
      <c r="D530" s="47" t="s">
        <v>71</v>
      </c>
      <c r="E530" s="47" t="s">
        <v>384</v>
      </c>
      <c r="F530" s="47" t="s">
        <v>137</v>
      </c>
      <c r="G530" s="47" t="s">
        <v>105</v>
      </c>
      <c r="H530" s="53">
        <v>100</v>
      </c>
      <c r="I530" s="53">
        <v>0</v>
      </c>
      <c r="J530" s="214">
        <f t="shared" si="144"/>
        <v>100</v>
      </c>
      <c r="K530" s="53">
        <v>100</v>
      </c>
      <c r="L530" s="54"/>
      <c r="M530" s="54"/>
      <c r="N530" s="54"/>
      <c r="O530" s="53">
        <v>0</v>
      </c>
      <c r="P530" s="191">
        <f t="shared" si="145"/>
        <v>100</v>
      </c>
    </row>
    <row r="531" spans="1:16" ht="60">
      <c r="A531" s="71" t="s">
        <v>185</v>
      </c>
      <c r="B531" s="46" t="s">
        <v>7</v>
      </c>
      <c r="C531" s="46" t="s">
        <v>75</v>
      </c>
      <c r="D531" s="46" t="s">
        <v>71</v>
      </c>
      <c r="E531" s="46" t="s">
        <v>372</v>
      </c>
      <c r="F531" s="46"/>
      <c r="G531" s="46"/>
      <c r="H531" s="51">
        <f aca="true" t="shared" si="157" ref="H531:I535">H532</f>
        <v>13500</v>
      </c>
      <c r="I531" s="51">
        <f t="shared" si="157"/>
        <v>0</v>
      </c>
      <c r="J531" s="213">
        <f t="shared" si="144"/>
        <v>13500</v>
      </c>
      <c r="K531" s="51">
        <f>K532</f>
        <v>13500</v>
      </c>
      <c r="L531" s="52"/>
      <c r="M531" s="52"/>
      <c r="N531" s="52"/>
      <c r="O531" s="51">
        <f>O532</f>
        <v>0</v>
      </c>
      <c r="P531" s="187">
        <f t="shared" si="145"/>
        <v>13500</v>
      </c>
    </row>
    <row r="532" spans="1:16" ht="45">
      <c r="A532" s="71" t="s">
        <v>373</v>
      </c>
      <c r="B532" s="46" t="s">
        <v>7</v>
      </c>
      <c r="C532" s="46" t="s">
        <v>75</v>
      </c>
      <c r="D532" s="46" t="s">
        <v>71</v>
      </c>
      <c r="E532" s="46" t="s">
        <v>374</v>
      </c>
      <c r="F532" s="46"/>
      <c r="G532" s="46"/>
      <c r="H532" s="51">
        <f t="shared" si="157"/>
        <v>13500</v>
      </c>
      <c r="I532" s="51">
        <f t="shared" si="157"/>
        <v>0</v>
      </c>
      <c r="J532" s="213">
        <f t="shared" si="144"/>
        <v>13500</v>
      </c>
      <c r="K532" s="51">
        <f>K533</f>
        <v>13500</v>
      </c>
      <c r="L532" s="52"/>
      <c r="M532" s="52"/>
      <c r="N532" s="52"/>
      <c r="O532" s="51">
        <f>O533</f>
        <v>0</v>
      </c>
      <c r="P532" s="187">
        <f t="shared" si="145"/>
        <v>13500</v>
      </c>
    </row>
    <row r="533" spans="1:16" ht="18">
      <c r="A533" s="71" t="s">
        <v>301</v>
      </c>
      <c r="B533" s="46" t="s">
        <v>7</v>
      </c>
      <c r="C533" s="46" t="s">
        <v>75</v>
      </c>
      <c r="D533" s="46" t="s">
        <v>71</v>
      </c>
      <c r="E533" s="46" t="s">
        <v>375</v>
      </c>
      <c r="F533" s="46"/>
      <c r="G533" s="46"/>
      <c r="H533" s="51">
        <f t="shared" si="157"/>
        <v>13500</v>
      </c>
      <c r="I533" s="51">
        <f t="shared" si="157"/>
        <v>0</v>
      </c>
      <c r="J533" s="213">
        <f t="shared" si="144"/>
        <v>13500</v>
      </c>
      <c r="K533" s="51">
        <f>K534</f>
        <v>13500</v>
      </c>
      <c r="L533" s="52"/>
      <c r="M533" s="52"/>
      <c r="N533" s="52"/>
      <c r="O533" s="51">
        <f>O534</f>
        <v>0</v>
      </c>
      <c r="P533" s="187">
        <f t="shared" si="145"/>
        <v>13500</v>
      </c>
    </row>
    <row r="534" spans="1:16" ht="30">
      <c r="A534" s="70" t="s">
        <v>134</v>
      </c>
      <c r="B534" s="46" t="s">
        <v>7</v>
      </c>
      <c r="C534" s="46" t="s">
        <v>75</v>
      </c>
      <c r="D534" s="46" t="s">
        <v>71</v>
      </c>
      <c r="E534" s="46" t="s">
        <v>375</v>
      </c>
      <c r="F534" s="46" t="s">
        <v>135</v>
      </c>
      <c r="G534" s="46"/>
      <c r="H534" s="51">
        <f t="shared" si="157"/>
        <v>13500</v>
      </c>
      <c r="I534" s="51">
        <f t="shared" si="157"/>
        <v>0</v>
      </c>
      <c r="J534" s="213">
        <f t="shared" si="144"/>
        <v>13500</v>
      </c>
      <c r="K534" s="51">
        <f>K535</f>
        <v>13500</v>
      </c>
      <c r="L534" s="52"/>
      <c r="M534" s="52"/>
      <c r="N534" s="52"/>
      <c r="O534" s="51">
        <f>O535</f>
        <v>0</v>
      </c>
      <c r="P534" s="187">
        <f t="shared" si="145"/>
        <v>13500</v>
      </c>
    </row>
    <row r="535" spans="1:16" ht="30">
      <c r="A535" s="71" t="s">
        <v>138</v>
      </c>
      <c r="B535" s="46" t="s">
        <v>7</v>
      </c>
      <c r="C535" s="46" t="s">
        <v>75</v>
      </c>
      <c r="D535" s="46" t="s">
        <v>71</v>
      </c>
      <c r="E535" s="46" t="s">
        <v>375</v>
      </c>
      <c r="F535" s="46" t="s">
        <v>137</v>
      </c>
      <c r="G535" s="46"/>
      <c r="H535" s="51">
        <f t="shared" si="157"/>
        <v>13500</v>
      </c>
      <c r="I535" s="51">
        <f t="shared" si="157"/>
        <v>0</v>
      </c>
      <c r="J535" s="213">
        <f t="shared" si="144"/>
        <v>13500</v>
      </c>
      <c r="K535" s="51">
        <f>K536</f>
        <v>13500</v>
      </c>
      <c r="L535" s="52"/>
      <c r="M535" s="52"/>
      <c r="N535" s="52"/>
      <c r="O535" s="51">
        <f>O536</f>
        <v>0</v>
      </c>
      <c r="P535" s="187">
        <f t="shared" si="145"/>
        <v>13500</v>
      </c>
    </row>
    <row r="536" spans="1:16" ht="18">
      <c r="A536" s="74" t="s">
        <v>120</v>
      </c>
      <c r="B536" s="47" t="s">
        <v>7</v>
      </c>
      <c r="C536" s="47" t="s">
        <v>75</v>
      </c>
      <c r="D536" s="47" t="s">
        <v>71</v>
      </c>
      <c r="E536" s="47" t="s">
        <v>375</v>
      </c>
      <c r="F536" s="47" t="s">
        <v>137</v>
      </c>
      <c r="G536" s="47" t="s">
        <v>105</v>
      </c>
      <c r="H536" s="53">
        <v>13500</v>
      </c>
      <c r="I536" s="53">
        <v>0</v>
      </c>
      <c r="J536" s="214">
        <f t="shared" si="144"/>
        <v>13500</v>
      </c>
      <c r="K536" s="53">
        <v>13500</v>
      </c>
      <c r="L536" s="54"/>
      <c r="M536" s="54"/>
      <c r="N536" s="54"/>
      <c r="O536" s="53">
        <v>0</v>
      </c>
      <c r="P536" s="191">
        <f t="shared" si="145"/>
        <v>13500</v>
      </c>
    </row>
    <row r="537" spans="1:16" ht="45">
      <c r="A537" s="80" t="s">
        <v>438</v>
      </c>
      <c r="B537" s="46" t="s">
        <v>7</v>
      </c>
      <c r="C537" s="46" t="s">
        <v>75</v>
      </c>
      <c r="D537" s="46" t="s">
        <v>71</v>
      </c>
      <c r="E537" s="46" t="s">
        <v>13</v>
      </c>
      <c r="F537" s="46"/>
      <c r="G537" s="46"/>
      <c r="H537" s="51">
        <f>H538</f>
        <v>441.6</v>
      </c>
      <c r="I537" s="51">
        <f>I538</f>
        <v>12930.7</v>
      </c>
      <c r="J537" s="213">
        <f t="shared" si="144"/>
        <v>13372.300000000001</v>
      </c>
      <c r="K537" s="51">
        <f>K538</f>
        <v>441.6</v>
      </c>
      <c r="L537" s="52"/>
      <c r="M537" s="52"/>
      <c r="N537" s="52"/>
      <c r="O537" s="51">
        <f>O538</f>
        <v>12930.7</v>
      </c>
      <c r="P537" s="187">
        <f t="shared" si="145"/>
        <v>13372.300000000001</v>
      </c>
    </row>
    <row r="538" spans="1:16" ht="60">
      <c r="A538" s="71" t="s">
        <v>14</v>
      </c>
      <c r="B538" s="46" t="s">
        <v>7</v>
      </c>
      <c r="C538" s="46" t="s">
        <v>75</v>
      </c>
      <c r="D538" s="46" t="s">
        <v>71</v>
      </c>
      <c r="E538" s="46" t="s">
        <v>15</v>
      </c>
      <c r="F538" s="46"/>
      <c r="G538" s="46"/>
      <c r="H538" s="51">
        <f>H543+H539</f>
        <v>441.6</v>
      </c>
      <c r="I538" s="51">
        <f>I543+I539</f>
        <v>12930.7</v>
      </c>
      <c r="J538" s="213">
        <f t="shared" si="144"/>
        <v>13372.300000000001</v>
      </c>
      <c r="K538" s="51">
        <f>K543+K539</f>
        <v>441.6</v>
      </c>
      <c r="L538" s="52"/>
      <c r="M538" s="52"/>
      <c r="N538" s="52"/>
      <c r="O538" s="51">
        <f>O543+O539</f>
        <v>12930.7</v>
      </c>
      <c r="P538" s="187">
        <f t="shared" si="145"/>
        <v>13372.300000000001</v>
      </c>
    </row>
    <row r="539" spans="1:16" ht="18">
      <c r="A539" s="71" t="s">
        <v>301</v>
      </c>
      <c r="B539" s="46" t="s">
        <v>7</v>
      </c>
      <c r="C539" s="46" t="s">
        <v>75</v>
      </c>
      <c r="D539" s="46" t="s">
        <v>71</v>
      </c>
      <c r="E539" s="46" t="s">
        <v>523</v>
      </c>
      <c r="F539" s="46"/>
      <c r="G539" s="46"/>
      <c r="H539" s="51">
        <f aca="true" t="shared" si="158" ref="H539:I541">H540</f>
        <v>0</v>
      </c>
      <c r="I539" s="51">
        <f t="shared" si="158"/>
        <v>12930.7</v>
      </c>
      <c r="J539" s="214">
        <f>H539+I539</f>
        <v>12930.7</v>
      </c>
      <c r="K539" s="51">
        <f>K540</f>
        <v>0</v>
      </c>
      <c r="L539" s="52"/>
      <c r="M539" s="52"/>
      <c r="N539" s="52"/>
      <c r="O539" s="51">
        <f>O540</f>
        <v>12930.7</v>
      </c>
      <c r="P539" s="191">
        <f>K539+O539</f>
        <v>12930.7</v>
      </c>
    </row>
    <row r="540" spans="1:16" ht="30">
      <c r="A540" s="161" t="s">
        <v>134</v>
      </c>
      <c r="B540" s="46" t="s">
        <v>7</v>
      </c>
      <c r="C540" s="46" t="s">
        <v>75</v>
      </c>
      <c r="D540" s="46" t="s">
        <v>71</v>
      </c>
      <c r="E540" s="46" t="s">
        <v>524</v>
      </c>
      <c r="F540" s="46" t="s">
        <v>135</v>
      </c>
      <c r="G540" s="46"/>
      <c r="H540" s="51">
        <f t="shared" si="158"/>
        <v>0</v>
      </c>
      <c r="I540" s="51">
        <f t="shared" si="158"/>
        <v>12930.7</v>
      </c>
      <c r="J540" s="214">
        <f>H540+I540</f>
        <v>12930.7</v>
      </c>
      <c r="K540" s="51">
        <f>K541</f>
        <v>0</v>
      </c>
      <c r="L540" s="52"/>
      <c r="M540" s="52"/>
      <c r="N540" s="52"/>
      <c r="O540" s="51">
        <f>O541</f>
        <v>12930.7</v>
      </c>
      <c r="P540" s="191">
        <f>K540+O540</f>
        <v>12930.7</v>
      </c>
    </row>
    <row r="541" spans="1:16" ht="30">
      <c r="A541" s="71" t="s">
        <v>138</v>
      </c>
      <c r="B541" s="46" t="s">
        <v>7</v>
      </c>
      <c r="C541" s="46" t="s">
        <v>75</v>
      </c>
      <c r="D541" s="46" t="s">
        <v>71</v>
      </c>
      <c r="E541" s="46" t="s">
        <v>523</v>
      </c>
      <c r="F541" s="46" t="s">
        <v>137</v>
      </c>
      <c r="G541" s="46"/>
      <c r="H541" s="51">
        <f t="shared" si="158"/>
        <v>0</v>
      </c>
      <c r="I541" s="51">
        <f t="shared" si="158"/>
        <v>12930.7</v>
      </c>
      <c r="J541" s="214">
        <f>H541+I541</f>
        <v>12930.7</v>
      </c>
      <c r="K541" s="51">
        <f>K542</f>
        <v>0</v>
      </c>
      <c r="L541" s="52"/>
      <c r="M541" s="52"/>
      <c r="N541" s="52"/>
      <c r="O541" s="51">
        <f>O542</f>
        <v>12930.7</v>
      </c>
      <c r="P541" s="191">
        <f>K541+O541</f>
        <v>12930.7</v>
      </c>
    </row>
    <row r="542" spans="1:16" ht="30">
      <c r="A542" s="169" t="s">
        <v>121</v>
      </c>
      <c r="B542" s="47" t="s">
        <v>7</v>
      </c>
      <c r="C542" s="47" t="s">
        <v>75</v>
      </c>
      <c r="D542" s="47" t="s">
        <v>71</v>
      </c>
      <c r="E542" s="47" t="s">
        <v>523</v>
      </c>
      <c r="F542" s="47" t="s">
        <v>137</v>
      </c>
      <c r="G542" s="47" t="s">
        <v>106</v>
      </c>
      <c r="H542" s="53">
        <v>0</v>
      </c>
      <c r="I542" s="53">
        <v>12930.7</v>
      </c>
      <c r="J542" s="214">
        <f>H542+I542</f>
        <v>12930.7</v>
      </c>
      <c r="K542" s="53">
        <v>0</v>
      </c>
      <c r="L542" s="54"/>
      <c r="M542" s="54"/>
      <c r="N542" s="54"/>
      <c r="O542" s="53">
        <v>12930.7</v>
      </c>
      <c r="P542" s="191">
        <f>K542+O542</f>
        <v>12930.7</v>
      </c>
    </row>
    <row r="543" spans="1:16" ht="18">
      <c r="A543" s="71" t="s">
        <v>301</v>
      </c>
      <c r="B543" s="46" t="s">
        <v>7</v>
      </c>
      <c r="C543" s="46" t="s">
        <v>75</v>
      </c>
      <c r="D543" s="46" t="s">
        <v>71</v>
      </c>
      <c r="E543" s="46" t="s">
        <v>16</v>
      </c>
      <c r="F543" s="46"/>
      <c r="G543" s="46"/>
      <c r="H543" s="51">
        <f aca="true" t="shared" si="159" ref="H543:I545">H544</f>
        <v>441.6</v>
      </c>
      <c r="I543" s="51">
        <f t="shared" si="159"/>
        <v>0</v>
      </c>
      <c r="J543" s="213">
        <f t="shared" si="144"/>
        <v>441.6</v>
      </c>
      <c r="K543" s="51">
        <f>K544</f>
        <v>441.6</v>
      </c>
      <c r="L543" s="52"/>
      <c r="M543" s="52"/>
      <c r="N543" s="52"/>
      <c r="O543" s="51">
        <f>O544</f>
        <v>0</v>
      </c>
      <c r="P543" s="187">
        <f t="shared" si="145"/>
        <v>441.6</v>
      </c>
    </row>
    <row r="544" spans="1:16" ht="30">
      <c r="A544" s="70" t="s">
        <v>134</v>
      </c>
      <c r="B544" s="46" t="s">
        <v>7</v>
      </c>
      <c r="C544" s="46" t="s">
        <v>75</v>
      </c>
      <c r="D544" s="46" t="s">
        <v>71</v>
      </c>
      <c r="E544" s="46" t="s">
        <v>16</v>
      </c>
      <c r="F544" s="46" t="s">
        <v>135</v>
      </c>
      <c r="G544" s="46"/>
      <c r="H544" s="51">
        <f t="shared" si="159"/>
        <v>441.6</v>
      </c>
      <c r="I544" s="51">
        <f t="shared" si="159"/>
        <v>0</v>
      </c>
      <c r="J544" s="213">
        <f t="shared" si="144"/>
        <v>441.6</v>
      </c>
      <c r="K544" s="51">
        <f>K545</f>
        <v>441.6</v>
      </c>
      <c r="L544" s="52"/>
      <c r="M544" s="52"/>
      <c r="N544" s="52"/>
      <c r="O544" s="51">
        <f>O545</f>
        <v>0</v>
      </c>
      <c r="P544" s="187">
        <f t="shared" si="145"/>
        <v>441.6</v>
      </c>
    </row>
    <row r="545" spans="1:16" ht="30">
      <c r="A545" s="71" t="s">
        <v>138</v>
      </c>
      <c r="B545" s="46" t="s">
        <v>7</v>
      </c>
      <c r="C545" s="46" t="s">
        <v>75</v>
      </c>
      <c r="D545" s="46" t="s">
        <v>71</v>
      </c>
      <c r="E545" s="46" t="s">
        <v>16</v>
      </c>
      <c r="F545" s="46" t="s">
        <v>137</v>
      </c>
      <c r="G545" s="46"/>
      <c r="H545" s="51">
        <f t="shared" si="159"/>
        <v>441.6</v>
      </c>
      <c r="I545" s="51">
        <f t="shared" si="159"/>
        <v>0</v>
      </c>
      <c r="J545" s="213">
        <f t="shared" si="144"/>
        <v>441.6</v>
      </c>
      <c r="K545" s="51">
        <f>K546</f>
        <v>441.6</v>
      </c>
      <c r="L545" s="52"/>
      <c r="M545" s="52"/>
      <c r="N545" s="52"/>
      <c r="O545" s="51">
        <f>O546</f>
        <v>0</v>
      </c>
      <c r="P545" s="187">
        <f t="shared" si="145"/>
        <v>441.6</v>
      </c>
    </row>
    <row r="546" spans="1:16" ht="30">
      <c r="A546" s="74" t="s">
        <v>120</v>
      </c>
      <c r="B546" s="47" t="s">
        <v>7</v>
      </c>
      <c r="C546" s="47" t="s">
        <v>75</v>
      </c>
      <c r="D546" s="47" t="s">
        <v>71</v>
      </c>
      <c r="E546" s="47" t="s">
        <v>16</v>
      </c>
      <c r="F546" s="47" t="s">
        <v>137</v>
      </c>
      <c r="G546" s="47" t="s">
        <v>105</v>
      </c>
      <c r="H546" s="53">
        <v>441.6</v>
      </c>
      <c r="I546" s="53">
        <v>0</v>
      </c>
      <c r="J546" s="214">
        <f t="shared" si="144"/>
        <v>441.6</v>
      </c>
      <c r="K546" s="53">
        <v>441.6</v>
      </c>
      <c r="L546" s="54"/>
      <c r="M546" s="54"/>
      <c r="N546" s="54"/>
      <c r="O546" s="53">
        <v>0</v>
      </c>
      <c r="P546" s="191">
        <f t="shared" si="145"/>
        <v>441.6</v>
      </c>
    </row>
    <row r="547" spans="1:16" ht="28.5">
      <c r="A547" s="73" t="s">
        <v>272</v>
      </c>
      <c r="B547" s="48" t="s">
        <v>7</v>
      </c>
      <c r="C547" s="48" t="s">
        <v>75</v>
      </c>
      <c r="D547" s="48" t="s">
        <v>75</v>
      </c>
      <c r="E547" s="48"/>
      <c r="F547" s="48"/>
      <c r="G547" s="48"/>
      <c r="H547" s="50">
        <f>H548</f>
        <v>0</v>
      </c>
      <c r="I547" s="50">
        <f>I548</f>
        <v>0</v>
      </c>
      <c r="J547" s="212">
        <f t="shared" si="144"/>
        <v>0</v>
      </c>
      <c r="K547" s="50">
        <f>K548</f>
        <v>0</v>
      </c>
      <c r="L547" s="49"/>
      <c r="M547" s="49"/>
      <c r="N547" s="49"/>
      <c r="O547" s="50">
        <f>O548</f>
        <v>0</v>
      </c>
      <c r="P547" s="105">
        <f t="shared" si="145"/>
        <v>0</v>
      </c>
    </row>
    <row r="548" spans="1:16" ht="18">
      <c r="A548" s="70" t="s">
        <v>40</v>
      </c>
      <c r="B548" s="46" t="s">
        <v>7</v>
      </c>
      <c r="C548" s="46" t="s">
        <v>75</v>
      </c>
      <c r="D548" s="46" t="s">
        <v>75</v>
      </c>
      <c r="E548" s="46" t="s">
        <v>273</v>
      </c>
      <c r="F548" s="46"/>
      <c r="G548" s="46"/>
      <c r="H548" s="51">
        <f>H549</f>
        <v>0</v>
      </c>
      <c r="I548" s="51">
        <f>I549</f>
        <v>0</v>
      </c>
      <c r="J548" s="213">
        <f t="shared" si="144"/>
        <v>0</v>
      </c>
      <c r="K548" s="51">
        <f>K549</f>
        <v>0</v>
      </c>
      <c r="L548" s="52"/>
      <c r="M548" s="52"/>
      <c r="N548" s="52"/>
      <c r="O548" s="51">
        <f>O549</f>
        <v>0</v>
      </c>
      <c r="P548" s="187">
        <f t="shared" si="145"/>
        <v>0</v>
      </c>
    </row>
    <row r="549" spans="1:16" ht="30">
      <c r="A549" s="75" t="s">
        <v>131</v>
      </c>
      <c r="B549" s="46" t="s">
        <v>7</v>
      </c>
      <c r="C549" s="46" t="s">
        <v>75</v>
      </c>
      <c r="D549" s="46" t="s">
        <v>75</v>
      </c>
      <c r="E549" s="46" t="s">
        <v>274</v>
      </c>
      <c r="F549" s="46"/>
      <c r="G549" s="46"/>
      <c r="H549" s="51">
        <f>H550+H553</f>
        <v>0</v>
      </c>
      <c r="I549" s="51">
        <f>I550+I553</f>
        <v>0</v>
      </c>
      <c r="J549" s="213">
        <f t="shared" si="144"/>
        <v>0</v>
      </c>
      <c r="K549" s="51">
        <f>K550+K553</f>
        <v>0</v>
      </c>
      <c r="L549" s="52"/>
      <c r="M549" s="52"/>
      <c r="N549" s="52"/>
      <c r="O549" s="51">
        <f>O550+O553</f>
        <v>0</v>
      </c>
      <c r="P549" s="187">
        <f t="shared" si="145"/>
        <v>0</v>
      </c>
    </row>
    <row r="550" spans="1:16" ht="90">
      <c r="A550" s="70" t="s">
        <v>257</v>
      </c>
      <c r="B550" s="46" t="s">
        <v>7</v>
      </c>
      <c r="C550" s="46" t="s">
        <v>75</v>
      </c>
      <c r="D550" s="46" t="s">
        <v>75</v>
      </c>
      <c r="E550" s="46" t="s">
        <v>274</v>
      </c>
      <c r="F550" s="46" t="s">
        <v>132</v>
      </c>
      <c r="G550" s="46"/>
      <c r="H550" s="51">
        <f>H551</f>
        <v>0</v>
      </c>
      <c r="I550" s="51">
        <f>I551</f>
        <v>0</v>
      </c>
      <c r="J550" s="213">
        <f t="shared" si="144"/>
        <v>0</v>
      </c>
      <c r="K550" s="51">
        <f>K551</f>
        <v>0</v>
      </c>
      <c r="L550" s="52"/>
      <c r="M550" s="52"/>
      <c r="N550" s="52"/>
      <c r="O550" s="51">
        <f>O551</f>
        <v>0</v>
      </c>
      <c r="P550" s="187">
        <f t="shared" si="145"/>
        <v>0</v>
      </c>
    </row>
    <row r="551" spans="1:16" ht="30">
      <c r="A551" s="70" t="s">
        <v>136</v>
      </c>
      <c r="B551" s="46" t="s">
        <v>7</v>
      </c>
      <c r="C551" s="46" t="s">
        <v>75</v>
      </c>
      <c r="D551" s="46" t="s">
        <v>75</v>
      </c>
      <c r="E551" s="46" t="s">
        <v>274</v>
      </c>
      <c r="F551" s="46" t="s">
        <v>133</v>
      </c>
      <c r="G551" s="46"/>
      <c r="H551" s="51">
        <f>H552</f>
        <v>0</v>
      </c>
      <c r="I551" s="51">
        <f>I552</f>
        <v>0</v>
      </c>
      <c r="J551" s="213">
        <f t="shared" si="144"/>
        <v>0</v>
      </c>
      <c r="K551" s="51">
        <f>K552</f>
        <v>0</v>
      </c>
      <c r="L551" s="52"/>
      <c r="M551" s="52"/>
      <c r="N551" s="52"/>
      <c r="O551" s="51">
        <f>O552</f>
        <v>0</v>
      </c>
      <c r="P551" s="187">
        <f t="shared" si="145"/>
        <v>0</v>
      </c>
    </row>
    <row r="552" spans="1:16" ht="18">
      <c r="A552" s="72" t="s">
        <v>120</v>
      </c>
      <c r="B552" s="47" t="s">
        <v>7</v>
      </c>
      <c r="C552" s="47" t="s">
        <v>75</v>
      </c>
      <c r="D552" s="47" t="s">
        <v>75</v>
      </c>
      <c r="E552" s="47" t="s">
        <v>274</v>
      </c>
      <c r="F552" s="47" t="s">
        <v>133</v>
      </c>
      <c r="G552" s="47" t="s">
        <v>105</v>
      </c>
      <c r="H552" s="53">
        <v>0</v>
      </c>
      <c r="I552" s="53">
        <v>0</v>
      </c>
      <c r="J552" s="214">
        <f t="shared" si="144"/>
        <v>0</v>
      </c>
      <c r="K552" s="53">
        <v>0</v>
      </c>
      <c r="L552" s="54"/>
      <c r="M552" s="54"/>
      <c r="N552" s="54"/>
      <c r="O552" s="53">
        <v>0</v>
      </c>
      <c r="P552" s="191">
        <f t="shared" si="145"/>
        <v>0</v>
      </c>
    </row>
    <row r="553" spans="1:16" ht="30">
      <c r="A553" s="161" t="s">
        <v>134</v>
      </c>
      <c r="B553" s="46" t="s">
        <v>7</v>
      </c>
      <c r="C553" s="46" t="s">
        <v>75</v>
      </c>
      <c r="D553" s="46" t="s">
        <v>75</v>
      </c>
      <c r="E553" s="46" t="s">
        <v>274</v>
      </c>
      <c r="F553" s="46" t="s">
        <v>135</v>
      </c>
      <c r="G553" s="46"/>
      <c r="H553" s="51">
        <f>H554</f>
        <v>0</v>
      </c>
      <c r="I553" s="51">
        <f>I554</f>
        <v>0</v>
      </c>
      <c r="J553" s="213">
        <f t="shared" si="144"/>
        <v>0</v>
      </c>
      <c r="K553" s="51">
        <f>K554</f>
        <v>0</v>
      </c>
      <c r="L553" s="52"/>
      <c r="M553" s="52"/>
      <c r="N553" s="52"/>
      <c r="O553" s="51">
        <f>O554</f>
        <v>0</v>
      </c>
      <c r="P553" s="187">
        <f t="shared" si="145"/>
        <v>0</v>
      </c>
    </row>
    <row r="554" spans="1:16" ht="30">
      <c r="A554" s="71" t="s">
        <v>138</v>
      </c>
      <c r="B554" s="46" t="s">
        <v>7</v>
      </c>
      <c r="C554" s="46" t="s">
        <v>75</v>
      </c>
      <c r="D554" s="46" t="s">
        <v>75</v>
      </c>
      <c r="E554" s="46" t="s">
        <v>274</v>
      </c>
      <c r="F554" s="46" t="s">
        <v>137</v>
      </c>
      <c r="G554" s="46"/>
      <c r="H554" s="51">
        <f>H555</f>
        <v>0</v>
      </c>
      <c r="I554" s="51">
        <f>I555</f>
        <v>0</v>
      </c>
      <c r="J554" s="213">
        <f t="shared" si="144"/>
        <v>0</v>
      </c>
      <c r="K554" s="51">
        <f>K555</f>
        <v>0</v>
      </c>
      <c r="L554" s="52"/>
      <c r="M554" s="52"/>
      <c r="N554" s="52"/>
      <c r="O554" s="51">
        <f>O555</f>
        <v>0</v>
      </c>
      <c r="P554" s="187">
        <f t="shared" si="145"/>
        <v>0</v>
      </c>
    </row>
    <row r="555" spans="1:16" ht="18">
      <c r="A555" s="72" t="s">
        <v>120</v>
      </c>
      <c r="B555" s="47" t="s">
        <v>7</v>
      </c>
      <c r="C555" s="47" t="s">
        <v>75</v>
      </c>
      <c r="D555" s="47" t="s">
        <v>75</v>
      </c>
      <c r="E555" s="47" t="s">
        <v>274</v>
      </c>
      <c r="F555" s="47" t="s">
        <v>137</v>
      </c>
      <c r="G555" s="47" t="s">
        <v>105</v>
      </c>
      <c r="H555" s="53">
        <v>0</v>
      </c>
      <c r="I555" s="53">
        <v>0</v>
      </c>
      <c r="J555" s="214">
        <f t="shared" si="144"/>
        <v>0</v>
      </c>
      <c r="K555" s="53">
        <v>0</v>
      </c>
      <c r="L555" s="54"/>
      <c r="M555" s="54"/>
      <c r="N555" s="54"/>
      <c r="O555" s="53">
        <v>0</v>
      </c>
      <c r="P555" s="191">
        <f t="shared" si="145"/>
        <v>0</v>
      </c>
    </row>
    <row r="556" spans="1:16" ht="57.75">
      <c r="A556" s="76" t="s">
        <v>180</v>
      </c>
      <c r="B556" s="48" t="s">
        <v>420</v>
      </c>
      <c r="C556" s="47"/>
      <c r="D556" s="47"/>
      <c r="E556" s="47"/>
      <c r="F556" s="48"/>
      <c r="G556" s="48"/>
      <c r="H556" s="50">
        <f>H559+H582+H653</f>
        <v>72566</v>
      </c>
      <c r="I556" s="50">
        <f>I559+I582+I653</f>
        <v>396</v>
      </c>
      <c r="J556" s="212">
        <f t="shared" si="144"/>
        <v>72962</v>
      </c>
      <c r="K556" s="50">
        <f>K559+K582+K653</f>
        <v>72536</v>
      </c>
      <c r="L556" s="54"/>
      <c r="M556" s="54"/>
      <c r="N556" s="54"/>
      <c r="O556" s="50">
        <f>O559+O582+O653</f>
        <v>0</v>
      </c>
      <c r="P556" s="105">
        <f t="shared" si="145"/>
        <v>72536</v>
      </c>
    </row>
    <row r="557" spans="1:16" ht="18">
      <c r="A557" s="73" t="s">
        <v>120</v>
      </c>
      <c r="B557" s="48" t="s">
        <v>420</v>
      </c>
      <c r="C557" s="48"/>
      <c r="D557" s="48"/>
      <c r="E557" s="48"/>
      <c r="F557" s="48"/>
      <c r="G557" s="48" t="s">
        <v>105</v>
      </c>
      <c r="H557" s="50">
        <f>H567+H574+H581+H590+H595+H600+H606+H612+H618+H621+H624+H630+H636+H639+H642+H646+H649+H652+H661+H669+H664</f>
        <v>72566</v>
      </c>
      <c r="I557" s="50">
        <f>I567+I574+I581+I590+I595+I600+I606+I612+I618+I621+I624+I630+I636+I639+I642+I646+I649+I652+I661+I669+I664</f>
        <v>396</v>
      </c>
      <c r="J557" s="212">
        <f t="shared" si="144"/>
        <v>72962</v>
      </c>
      <c r="K557" s="50">
        <f>K567+K574+K581+K590+K595+K600+K606+K612+K618+K621+K624+K630+K636+K639+K642+K646+K649+K652+K661+K669+K664</f>
        <v>72536</v>
      </c>
      <c r="L557" s="54"/>
      <c r="M557" s="54"/>
      <c r="N557" s="54"/>
      <c r="O557" s="50">
        <f>O567+O574+O581+O590+O595+O600+O606+O612+O618+O621+O624+O630+O636+O639+O642+O646+O649+O652+O661+O669+O664</f>
        <v>0</v>
      </c>
      <c r="P557" s="105">
        <f t="shared" si="145"/>
        <v>72536</v>
      </c>
    </row>
    <row r="558" spans="1:16" ht="18">
      <c r="A558" s="73" t="s">
        <v>121</v>
      </c>
      <c r="B558" s="48" t="s">
        <v>420</v>
      </c>
      <c r="C558" s="48"/>
      <c r="D558" s="48"/>
      <c r="E558" s="48"/>
      <c r="F558" s="48"/>
      <c r="G558" s="48" t="s">
        <v>106</v>
      </c>
      <c r="H558" s="50">
        <v>0</v>
      </c>
      <c r="I558" s="50">
        <v>0</v>
      </c>
      <c r="J558" s="212">
        <f t="shared" si="144"/>
        <v>0</v>
      </c>
      <c r="K558" s="50">
        <v>0</v>
      </c>
      <c r="L558" s="54"/>
      <c r="M558" s="54"/>
      <c r="N558" s="54"/>
      <c r="O558" s="50">
        <v>0</v>
      </c>
      <c r="P558" s="105">
        <f t="shared" si="145"/>
        <v>0</v>
      </c>
    </row>
    <row r="559" spans="1:16" ht="18">
      <c r="A559" s="73" t="s">
        <v>61</v>
      </c>
      <c r="B559" s="48" t="s">
        <v>420</v>
      </c>
      <c r="C559" s="48" t="s">
        <v>77</v>
      </c>
      <c r="D559" s="46"/>
      <c r="E559" s="46"/>
      <c r="F559" s="48"/>
      <c r="G559" s="48"/>
      <c r="H559" s="50">
        <f>H560</f>
        <v>39343</v>
      </c>
      <c r="I559" s="50">
        <f>I560</f>
        <v>0</v>
      </c>
      <c r="J559" s="212">
        <f t="shared" si="144"/>
        <v>39343</v>
      </c>
      <c r="K559" s="50">
        <f>K560</f>
        <v>39343</v>
      </c>
      <c r="L559" s="54"/>
      <c r="M559" s="54"/>
      <c r="N559" s="54"/>
      <c r="O559" s="50">
        <f>O560</f>
        <v>0</v>
      </c>
      <c r="P559" s="105">
        <f t="shared" si="145"/>
        <v>39343</v>
      </c>
    </row>
    <row r="560" spans="1:16" ht="18">
      <c r="A560" s="73" t="s">
        <v>431</v>
      </c>
      <c r="B560" s="48" t="s">
        <v>420</v>
      </c>
      <c r="C560" s="48" t="s">
        <v>77</v>
      </c>
      <c r="D560" s="48" t="s">
        <v>71</v>
      </c>
      <c r="E560" s="48"/>
      <c r="F560" s="48"/>
      <c r="G560" s="48"/>
      <c r="H560" s="50">
        <f>H561+H568+H575</f>
        <v>39343</v>
      </c>
      <c r="I560" s="50">
        <f>I561+I568+I575</f>
        <v>0</v>
      </c>
      <c r="J560" s="212">
        <f t="shared" si="144"/>
        <v>39343</v>
      </c>
      <c r="K560" s="50">
        <f>K561+K568+K575</f>
        <v>39343</v>
      </c>
      <c r="L560" s="54"/>
      <c r="M560" s="54"/>
      <c r="N560" s="54"/>
      <c r="O560" s="50">
        <f>O561+O568+O575</f>
        <v>0</v>
      </c>
      <c r="P560" s="105">
        <f t="shared" si="145"/>
        <v>39343</v>
      </c>
    </row>
    <row r="561" spans="1:16" ht="45">
      <c r="A561" s="70" t="s">
        <v>182</v>
      </c>
      <c r="B561" s="46" t="s">
        <v>420</v>
      </c>
      <c r="C561" s="46" t="s">
        <v>77</v>
      </c>
      <c r="D561" s="46" t="s">
        <v>71</v>
      </c>
      <c r="E561" s="46" t="s">
        <v>279</v>
      </c>
      <c r="F561" s="46"/>
      <c r="G561" s="46"/>
      <c r="H561" s="51">
        <f aca="true" t="shared" si="160" ref="H561:K566">H562</f>
        <v>7335.4</v>
      </c>
      <c r="I561" s="51">
        <f t="shared" si="160"/>
        <v>0</v>
      </c>
      <c r="J561" s="213">
        <f aca="true" t="shared" si="161" ref="J561:J610">H561+I561</f>
        <v>7335.4</v>
      </c>
      <c r="K561" s="51">
        <f t="shared" si="160"/>
        <v>7335.4</v>
      </c>
      <c r="L561" s="52"/>
      <c r="M561" s="52"/>
      <c r="N561" s="52"/>
      <c r="O561" s="51">
        <f aca="true" t="shared" si="162" ref="O561:O566">O562</f>
        <v>0</v>
      </c>
      <c r="P561" s="187">
        <f aca="true" t="shared" si="163" ref="P561:P610">K561+O561</f>
        <v>7335.4</v>
      </c>
    </row>
    <row r="562" spans="1:16" ht="45">
      <c r="A562" s="71" t="s">
        <v>167</v>
      </c>
      <c r="B562" s="46" t="s">
        <v>420</v>
      </c>
      <c r="C562" s="46" t="s">
        <v>77</v>
      </c>
      <c r="D562" s="46" t="s">
        <v>71</v>
      </c>
      <c r="E562" s="46" t="s">
        <v>259</v>
      </c>
      <c r="F562" s="46"/>
      <c r="G562" s="46"/>
      <c r="H562" s="51">
        <f t="shared" si="160"/>
        <v>7335.4</v>
      </c>
      <c r="I562" s="51">
        <f t="shared" si="160"/>
        <v>0</v>
      </c>
      <c r="J562" s="213">
        <f t="shared" si="161"/>
        <v>7335.4</v>
      </c>
      <c r="K562" s="51">
        <f t="shared" si="160"/>
        <v>7335.4</v>
      </c>
      <c r="L562" s="52"/>
      <c r="M562" s="52"/>
      <c r="N562" s="52"/>
      <c r="O562" s="51">
        <f t="shared" si="162"/>
        <v>0</v>
      </c>
      <c r="P562" s="187">
        <f t="shared" si="163"/>
        <v>7335.4</v>
      </c>
    </row>
    <row r="563" spans="1:16" ht="45">
      <c r="A563" s="70" t="s">
        <v>506</v>
      </c>
      <c r="B563" s="46" t="s">
        <v>420</v>
      </c>
      <c r="C563" s="46" t="s">
        <v>77</v>
      </c>
      <c r="D563" s="46" t="s">
        <v>71</v>
      </c>
      <c r="E563" s="46" t="s">
        <v>260</v>
      </c>
      <c r="F563" s="46"/>
      <c r="G563" s="46"/>
      <c r="H563" s="51">
        <f t="shared" si="160"/>
        <v>7335.4</v>
      </c>
      <c r="I563" s="51">
        <f t="shared" si="160"/>
        <v>0</v>
      </c>
      <c r="J563" s="213">
        <f t="shared" si="161"/>
        <v>7335.4</v>
      </c>
      <c r="K563" s="51">
        <f t="shared" si="160"/>
        <v>7335.4</v>
      </c>
      <c r="L563" s="52"/>
      <c r="M563" s="52"/>
      <c r="N563" s="52"/>
      <c r="O563" s="51">
        <f t="shared" si="162"/>
        <v>0</v>
      </c>
      <c r="P563" s="187">
        <f t="shared" si="163"/>
        <v>7335.4</v>
      </c>
    </row>
    <row r="564" spans="1:16" ht="18">
      <c r="A564" s="75" t="s">
        <v>301</v>
      </c>
      <c r="B564" s="46" t="s">
        <v>420</v>
      </c>
      <c r="C564" s="46" t="s">
        <v>77</v>
      </c>
      <c r="D564" s="46" t="s">
        <v>71</v>
      </c>
      <c r="E564" s="46" t="s">
        <v>261</v>
      </c>
      <c r="F564" s="46"/>
      <c r="G564" s="46"/>
      <c r="H564" s="51">
        <f t="shared" si="160"/>
        <v>7335.4</v>
      </c>
      <c r="I564" s="51">
        <f t="shared" si="160"/>
        <v>0</v>
      </c>
      <c r="J564" s="213">
        <f t="shared" si="161"/>
        <v>7335.4</v>
      </c>
      <c r="K564" s="51">
        <f t="shared" si="160"/>
        <v>7335.4</v>
      </c>
      <c r="L564" s="52"/>
      <c r="M564" s="52"/>
      <c r="N564" s="52"/>
      <c r="O564" s="51">
        <f t="shared" si="162"/>
        <v>0</v>
      </c>
      <c r="P564" s="187">
        <f t="shared" si="163"/>
        <v>7335.4</v>
      </c>
    </row>
    <row r="565" spans="1:16" ht="45">
      <c r="A565" s="70" t="s">
        <v>141</v>
      </c>
      <c r="B565" s="46" t="s">
        <v>420</v>
      </c>
      <c r="C565" s="46" t="s">
        <v>77</v>
      </c>
      <c r="D565" s="46" t="s">
        <v>71</v>
      </c>
      <c r="E565" s="46" t="s">
        <v>261</v>
      </c>
      <c r="F565" s="46" t="s">
        <v>140</v>
      </c>
      <c r="G565" s="46"/>
      <c r="H565" s="51">
        <f t="shared" si="160"/>
        <v>7335.4</v>
      </c>
      <c r="I565" s="51">
        <f t="shared" si="160"/>
        <v>0</v>
      </c>
      <c r="J565" s="213">
        <f t="shared" si="161"/>
        <v>7335.4</v>
      </c>
      <c r="K565" s="51">
        <f t="shared" si="160"/>
        <v>7335.4</v>
      </c>
      <c r="L565" s="52"/>
      <c r="M565" s="52"/>
      <c r="N565" s="52"/>
      <c r="O565" s="51">
        <f t="shared" si="162"/>
        <v>0</v>
      </c>
      <c r="P565" s="187">
        <f t="shared" si="163"/>
        <v>7335.4</v>
      </c>
    </row>
    <row r="566" spans="1:16" ht="18">
      <c r="A566" s="70" t="s">
        <v>143</v>
      </c>
      <c r="B566" s="46" t="s">
        <v>420</v>
      </c>
      <c r="C566" s="46" t="s">
        <v>77</v>
      </c>
      <c r="D566" s="46" t="s">
        <v>71</v>
      </c>
      <c r="E566" s="46" t="s">
        <v>262</v>
      </c>
      <c r="F566" s="46" t="s">
        <v>142</v>
      </c>
      <c r="G566" s="46"/>
      <c r="H566" s="51">
        <f t="shared" si="160"/>
        <v>7335.4</v>
      </c>
      <c r="I566" s="51">
        <f t="shared" si="160"/>
        <v>0</v>
      </c>
      <c r="J566" s="213">
        <f t="shared" si="161"/>
        <v>7335.4</v>
      </c>
      <c r="K566" s="51">
        <f t="shared" si="160"/>
        <v>7335.4</v>
      </c>
      <c r="L566" s="52"/>
      <c r="M566" s="52"/>
      <c r="N566" s="52"/>
      <c r="O566" s="51">
        <f t="shared" si="162"/>
        <v>0</v>
      </c>
      <c r="P566" s="187">
        <f t="shared" si="163"/>
        <v>7335.4</v>
      </c>
    </row>
    <row r="567" spans="1:16" ht="18">
      <c r="A567" s="72" t="s">
        <v>120</v>
      </c>
      <c r="B567" s="47" t="s">
        <v>420</v>
      </c>
      <c r="C567" s="47" t="s">
        <v>77</v>
      </c>
      <c r="D567" s="47" t="s">
        <v>71</v>
      </c>
      <c r="E567" s="47" t="s">
        <v>262</v>
      </c>
      <c r="F567" s="47" t="s">
        <v>142</v>
      </c>
      <c r="G567" s="47" t="s">
        <v>105</v>
      </c>
      <c r="H567" s="53">
        <v>7335.4</v>
      </c>
      <c r="I567" s="53">
        <v>0</v>
      </c>
      <c r="J567" s="214">
        <f t="shared" si="161"/>
        <v>7335.4</v>
      </c>
      <c r="K567" s="53">
        <v>7335.4</v>
      </c>
      <c r="L567" s="54"/>
      <c r="M567" s="54"/>
      <c r="N567" s="54"/>
      <c r="O567" s="53">
        <v>0</v>
      </c>
      <c r="P567" s="191">
        <f t="shared" si="163"/>
        <v>7335.4</v>
      </c>
    </row>
    <row r="568" spans="1:16" ht="45">
      <c r="A568" s="70" t="s">
        <v>195</v>
      </c>
      <c r="B568" s="46" t="s">
        <v>420</v>
      </c>
      <c r="C568" s="46" t="s">
        <v>77</v>
      </c>
      <c r="D568" s="46" t="s">
        <v>71</v>
      </c>
      <c r="E568" s="46" t="s">
        <v>322</v>
      </c>
      <c r="F568" s="46"/>
      <c r="G568" s="46"/>
      <c r="H568" s="51">
        <f>H569</f>
        <v>22032.8</v>
      </c>
      <c r="I568" s="51">
        <f>I569</f>
        <v>0</v>
      </c>
      <c r="J568" s="213">
        <f t="shared" si="161"/>
        <v>22032.8</v>
      </c>
      <c r="K568" s="51">
        <f>K569</f>
        <v>22032.8</v>
      </c>
      <c r="L568" s="52"/>
      <c r="M568" s="52"/>
      <c r="N568" s="52"/>
      <c r="O568" s="51">
        <f aca="true" t="shared" si="164" ref="O568:O573">O569</f>
        <v>0</v>
      </c>
      <c r="P568" s="187">
        <f t="shared" si="163"/>
        <v>22032.8</v>
      </c>
    </row>
    <row r="569" spans="1:16" ht="45">
      <c r="A569" s="70" t="s">
        <v>42</v>
      </c>
      <c r="B569" s="46" t="s">
        <v>420</v>
      </c>
      <c r="C569" s="46" t="s">
        <v>77</v>
      </c>
      <c r="D569" s="46" t="s">
        <v>71</v>
      </c>
      <c r="E569" s="46" t="s">
        <v>508</v>
      </c>
      <c r="F569" s="46"/>
      <c r="G569" s="46"/>
      <c r="H569" s="51">
        <f>H570</f>
        <v>22032.8</v>
      </c>
      <c r="I569" s="51">
        <f>I570</f>
        <v>0</v>
      </c>
      <c r="J569" s="213">
        <f t="shared" si="161"/>
        <v>22032.8</v>
      </c>
      <c r="K569" s="51">
        <f>K570</f>
        <v>22032.8</v>
      </c>
      <c r="L569" s="52"/>
      <c r="M569" s="52"/>
      <c r="N569" s="52"/>
      <c r="O569" s="51">
        <f t="shared" si="164"/>
        <v>0</v>
      </c>
      <c r="P569" s="187">
        <f t="shared" si="163"/>
        <v>22032.8</v>
      </c>
    </row>
    <row r="570" spans="1:16" ht="60">
      <c r="A570" s="71" t="s">
        <v>509</v>
      </c>
      <c r="B570" s="46" t="s">
        <v>420</v>
      </c>
      <c r="C570" s="46" t="s">
        <v>77</v>
      </c>
      <c r="D570" s="46" t="s">
        <v>71</v>
      </c>
      <c r="E570" s="46" t="s">
        <v>324</v>
      </c>
      <c r="F570" s="46"/>
      <c r="G570" s="46"/>
      <c r="H570" s="51">
        <f aca="true" t="shared" si="165" ref="H570:K573">H571</f>
        <v>22032.8</v>
      </c>
      <c r="I570" s="51">
        <f t="shared" si="165"/>
        <v>0</v>
      </c>
      <c r="J570" s="213">
        <f t="shared" si="161"/>
        <v>22032.8</v>
      </c>
      <c r="K570" s="51">
        <f t="shared" si="165"/>
        <v>22032.8</v>
      </c>
      <c r="L570" s="52"/>
      <c r="M570" s="52"/>
      <c r="N570" s="52"/>
      <c r="O570" s="51">
        <f t="shared" si="164"/>
        <v>0</v>
      </c>
      <c r="P570" s="187">
        <f t="shared" si="163"/>
        <v>22032.8</v>
      </c>
    </row>
    <row r="571" spans="1:16" ht="18">
      <c r="A571" s="71" t="s">
        <v>301</v>
      </c>
      <c r="B571" s="46" t="s">
        <v>420</v>
      </c>
      <c r="C571" s="46" t="s">
        <v>77</v>
      </c>
      <c r="D571" s="46" t="s">
        <v>71</v>
      </c>
      <c r="E571" s="46" t="s">
        <v>325</v>
      </c>
      <c r="F571" s="46"/>
      <c r="G571" s="46"/>
      <c r="H571" s="51">
        <f t="shared" si="165"/>
        <v>22032.8</v>
      </c>
      <c r="I571" s="51">
        <f t="shared" si="165"/>
        <v>0</v>
      </c>
      <c r="J571" s="213">
        <f t="shared" si="161"/>
        <v>22032.8</v>
      </c>
      <c r="K571" s="51">
        <f t="shared" si="165"/>
        <v>22032.8</v>
      </c>
      <c r="L571" s="52"/>
      <c r="M571" s="52"/>
      <c r="N571" s="52"/>
      <c r="O571" s="51">
        <f t="shared" si="164"/>
        <v>0</v>
      </c>
      <c r="P571" s="187">
        <f t="shared" si="163"/>
        <v>22032.8</v>
      </c>
    </row>
    <row r="572" spans="1:16" ht="45">
      <c r="A572" s="70" t="s">
        <v>141</v>
      </c>
      <c r="B572" s="46" t="s">
        <v>420</v>
      </c>
      <c r="C572" s="46" t="s">
        <v>77</v>
      </c>
      <c r="D572" s="46" t="s">
        <v>71</v>
      </c>
      <c r="E572" s="46" t="s">
        <v>325</v>
      </c>
      <c r="F572" s="46" t="s">
        <v>140</v>
      </c>
      <c r="G572" s="46"/>
      <c r="H572" s="51">
        <f t="shared" si="165"/>
        <v>22032.8</v>
      </c>
      <c r="I572" s="51">
        <f t="shared" si="165"/>
        <v>0</v>
      </c>
      <c r="J572" s="213">
        <f t="shared" si="161"/>
        <v>22032.8</v>
      </c>
      <c r="K572" s="51">
        <f t="shared" si="165"/>
        <v>22032.8</v>
      </c>
      <c r="L572" s="52"/>
      <c r="M572" s="52"/>
      <c r="N572" s="52"/>
      <c r="O572" s="51">
        <f t="shared" si="164"/>
        <v>0</v>
      </c>
      <c r="P572" s="187">
        <f t="shared" si="163"/>
        <v>22032.8</v>
      </c>
    </row>
    <row r="573" spans="1:16" ht="18">
      <c r="A573" s="70" t="s">
        <v>143</v>
      </c>
      <c r="B573" s="46" t="s">
        <v>420</v>
      </c>
      <c r="C573" s="46" t="s">
        <v>77</v>
      </c>
      <c r="D573" s="46" t="s">
        <v>71</v>
      </c>
      <c r="E573" s="46" t="s">
        <v>325</v>
      </c>
      <c r="F573" s="46" t="s">
        <v>142</v>
      </c>
      <c r="G573" s="46"/>
      <c r="H573" s="51">
        <f t="shared" si="165"/>
        <v>22032.8</v>
      </c>
      <c r="I573" s="51">
        <f t="shared" si="165"/>
        <v>0</v>
      </c>
      <c r="J573" s="213">
        <f t="shared" si="161"/>
        <v>22032.8</v>
      </c>
      <c r="K573" s="51">
        <f t="shared" si="165"/>
        <v>22032.8</v>
      </c>
      <c r="L573" s="52"/>
      <c r="M573" s="52"/>
      <c r="N573" s="52"/>
      <c r="O573" s="51">
        <f t="shared" si="164"/>
        <v>0</v>
      </c>
      <c r="P573" s="187">
        <f t="shared" si="163"/>
        <v>22032.8</v>
      </c>
    </row>
    <row r="574" spans="1:16" ht="18">
      <c r="A574" s="72" t="s">
        <v>120</v>
      </c>
      <c r="B574" s="47" t="s">
        <v>420</v>
      </c>
      <c r="C574" s="47" t="s">
        <v>77</v>
      </c>
      <c r="D574" s="47" t="s">
        <v>71</v>
      </c>
      <c r="E574" s="47" t="s">
        <v>325</v>
      </c>
      <c r="F574" s="47" t="s">
        <v>142</v>
      </c>
      <c r="G574" s="47" t="s">
        <v>105</v>
      </c>
      <c r="H574" s="53">
        <v>22032.8</v>
      </c>
      <c r="I574" s="53">
        <v>0</v>
      </c>
      <c r="J574" s="214">
        <f t="shared" si="161"/>
        <v>22032.8</v>
      </c>
      <c r="K574" s="53">
        <v>22032.8</v>
      </c>
      <c r="L574" s="54"/>
      <c r="M574" s="54"/>
      <c r="N574" s="54"/>
      <c r="O574" s="53">
        <v>0</v>
      </c>
      <c r="P574" s="191">
        <f t="shared" si="163"/>
        <v>22032.8</v>
      </c>
    </row>
    <row r="575" spans="1:16" ht="60">
      <c r="A575" s="70" t="s">
        <v>196</v>
      </c>
      <c r="B575" s="46" t="s">
        <v>420</v>
      </c>
      <c r="C575" s="46" t="s">
        <v>77</v>
      </c>
      <c r="D575" s="46" t="s">
        <v>71</v>
      </c>
      <c r="E575" s="46" t="s">
        <v>403</v>
      </c>
      <c r="F575" s="46"/>
      <c r="G575" s="46"/>
      <c r="H575" s="51">
        <f aca="true" t="shared" si="166" ref="H575:K580">H576</f>
        <v>9974.8</v>
      </c>
      <c r="I575" s="51">
        <f t="shared" si="166"/>
        <v>0</v>
      </c>
      <c r="J575" s="213">
        <f t="shared" si="161"/>
        <v>9974.8</v>
      </c>
      <c r="K575" s="51">
        <f t="shared" si="166"/>
        <v>9974.8</v>
      </c>
      <c r="L575" s="52"/>
      <c r="M575" s="52"/>
      <c r="N575" s="52"/>
      <c r="O575" s="51">
        <f aca="true" t="shared" si="167" ref="O575:O580">O576</f>
        <v>0</v>
      </c>
      <c r="P575" s="187">
        <f t="shared" si="163"/>
        <v>9974.8</v>
      </c>
    </row>
    <row r="576" spans="1:16" ht="60">
      <c r="A576" s="70" t="s">
        <v>197</v>
      </c>
      <c r="B576" s="46" t="s">
        <v>420</v>
      </c>
      <c r="C576" s="46" t="s">
        <v>77</v>
      </c>
      <c r="D576" s="46" t="s">
        <v>71</v>
      </c>
      <c r="E576" s="46" t="s">
        <v>413</v>
      </c>
      <c r="F576" s="46"/>
      <c r="G576" s="46"/>
      <c r="H576" s="51">
        <f t="shared" si="166"/>
        <v>9974.8</v>
      </c>
      <c r="I576" s="51">
        <f t="shared" si="166"/>
        <v>0</v>
      </c>
      <c r="J576" s="213">
        <f t="shared" si="161"/>
        <v>9974.8</v>
      </c>
      <c r="K576" s="51">
        <f t="shared" si="166"/>
        <v>9974.8</v>
      </c>
      <c r="L576" s="52"/>
      <c r="M576" s="52"/>
      <c r="N576" s="52"/>
      <c r="O576" s="51">
        <f t="shared" si="167"/>
        <v>0</v>
      </c>
      <c r="P576" s="187">
        <f t="shared" si="163"/>
        <v>9974.8</v>
      </c>
    </row>
    <row r="577" spans="1:16" ht="75">
      <c r="A577" s="70" t="s">
        <v>410</v>
      </c>
      <c r="B577" s="46" t="s">
        <v>420</v>
      </c>
      <c r="C577" s="46" t="s">
        <v>77</v>
      </c>
      <c r="D577" s="46" t="s">
        <v>71</v>
      </c>
      <c r="E577" s="46" t="s">
        <v>412</v>
      </c>
      <c r="F577" s="46"/>
      <c r="G577" s="46"/>
      <c r="H577" s="51">
        <f t="shared" si="166"/>
        <v>9974.8</v>
      </c>
      <c r="I577" s="51">
        <f t="shared" si="166"/>
        <v>0</v>
      </c>
      <c r="J577" s="213">
        <f t="shared" si="161"/>
        <v>9974.8</v>
      </c>
      <c r="K577" s="51">
        <f t="shared" si="166"/>
        <v>9974.8</v>
      </c>
      <c r="L577" s="52"/>
      <c r="M577" s="52"/>
      <c r="N577" s="52"/>
      <c r="O577" s="51">
        <f t="shared" si="167"/>
        <v>0</v>
      </c>
      <c r="P577" s="187">
        <f t="shared" si="163"/>
        <v>9974.8</v>
      </c>
    </row>
    <row r="578" spans="1:16" ht="18">
      <c r="A578" s="71" t="s">
        <v>301</v>
      </c>
      <c r="B578" s="46" t="s">
        <v>420</v>
      </c>
      <c r="C578" s="46" t="s">
        <v>77</v>
      </c>
      <c r="D578" s="46" t="s">
        <v>71</v>
      </c>
      <c r="E578" s="46" t="s">
        <v>411</v>
      </c>
      <c r="F578" s="46"/>
      <c r="G578" s="46"/>
      <c r="H578" s="51">
        <f t="shared" si="166"/>
        <v>9974.8</v>
      </c>
      <c r="I578" s="51">
        <f t="shared" si="166"/>
        <v>0</v>
      </c>
      <c r="J578" s="213">
        <f t="shared" si="161"/>
        <v>9974.8</v>
      </c>
      <c r="K578" s="51">
        <f t="shared" si="166"/>
        <v>9974.8</v>
      </c>
      <c r="L578" s="52"/>
      <c r="M578" s="52"/>
      <c r="N578" s="52"/>
      <c r="O578" s="51">
        <f t="shared" si="167"/>
        <v>0</v>
      </c>
      <c r="P578" s="187">
        <f t="shared" si="163"/>
        <v>9974.8</v>
      </c>
    </row>
    <row r="579" spans="1:16" ht="45">
      <c r="A579" s="70" t="s">
        <v>141</v>
      </c>
      <c r="B579" s="46" t="s">
        <v>420</v>
      </c>
      <c r="C579" s="46" t="s">
        <v>77</v>
      </c>
      <c r="D579" s="46" t="s">
        <v>71</v>
      </c>
      <c r="E579" s="46" t="s">
        <v>411</v>
      </c>
      <c r="F579" s="46" t="s">
        <v>140</v>
      </c>
      <c r="G579" s="46"/>
      <c r="H579" s="51">
        <f t="shared" si="166"/>
        <v>9974.8</v>
      </c>
      <c r="I579" s="51">
        <f t="shared" si="166"/>
        <v>0</v>
      </c>
      <c r="J579" s="213">
        <f t="shared" si="161"/>
        <v>9974.8</v>
      </c>
      <c r="K579" s="51">
        <f t="shared" si="166"/>
        <v>9974.8</v>
      </c>
      <c r="L579" s="52"/>
      <c r="M579" s="52"/>
      <c r="N579" s="52"/>
      <c r="O579" s="51">
        <f t="shared" si="167"/>
        <v>0</v>
      </c>
      <c r="P579" s="187">
        <f t="shared" si="163"/>
        <v>9974.8</v>
      </c>
    </row>
    <row r="580" spans="1:16" ht="18">
      <c r="A580" s="70" t="s">
        <v>143</v>
      </c>
      <c r="B580" s="46" t="s">
        <v>420</v>
      </c>
      <c r="C580" s="46" t="s">
        <v>77</v>
      </c>
      <c r="D580" s="46" t="s">
        <v>71</v>
      </c>
      <c r="E580" s="46" t="s">
        <v>411</v>
      </c>
      <c r="F580" s="46" t="s">
        <v>142</v>
      </c>
      <c r="G580" s="46"/>
      <c r="H580" s="51">
        <f t="shared" si="166"/>
        <v>9974.8</v>
      </c>
      <c r="I580" s="51">
        <f t="shared" si="166"/>
        <v>0</v>
      </c>
      <c r="J580" s="213">
        <f t="shared" si="161"/>
        <v>9974.8</v>
      </c>
      <c r="K580" s="51">
        <f t="shared" si="166"/>
        <v>9974.8</v>
      </c>
      <c r="L580" s="52"/>
      <c r="M580" s="52"/>
      <c r="N580" s="52"/>
      <c r="O580" s="51">
        <f t="shared" si="167"/>
        <v>0</v>
      </c>
      <c r="P580" s="187">
        <f t="shared" si="163"/>
        <v>9974.8</v>
      </c>
    </row>
    <row r="581" spans="1:16" ht="18">
      <c r="A581" s="72" t="s">
        <v>120</v>
      </c>
      <c r="B581" s="47" t="s">
        <v>420</v>
      </c>
      <c r="C581" s="47" t="s">
        <v>77</v>
      </c>
      <c r="D581" s="47" t="s">
        <v>71</v>
      </c>
      <c r="E581" s="47" t="s">
        <v>411</v>
      </c>
      <c r="F581" s="47" t="s">
        <v>142</v>
      </c>
      <c r="G581" s="47" t="s">
        <v>105</v>
      </c>
      <c r="H581" s="53">
        <v>9974.8</v>
      </c>
      <c r="I581" s="53">
        <v>0</v>
      </c>
      <c r="J581" s="214">
        <f t="shared" si="161"/>
        <v>9974.8</v>
      </c>
      <c r="K581" s="53">
        <v>9974.8</v>
      </c>
      <c r="L581" s="54"/>
      <c r="M581" s="54"/>
      <c r="N581" s="54"/>
      <c r="O581" s="53">
        <v>0</v>
      </c>
      <c r="P581" s="191">
        <f t="shared" si="163"/>
        <v>9974.8</v>
      </c>
    </row>
    <row r="582" spans="1:16" ht="18">
      <c r="A582" s="73" t="s">
        <v>116</v>
      </c>
      <c r="B582" s="57" t="s">
        <v>420</v>
      </c>
      <c r="C582" s="48" t="s">
        <v>74</v>
      </c>
      <c r="D582" s="46"/>
      <c r="E582" s="46"/>
      <c r="F582" s="46"/>
      <c r="G582" s="46"/>
      <c r="H582" s="50">
        <f>H583+H631</f>
        <v>26423</v>
      </c>
      <c r="I582" s="50">
        <f>I583+I631</f>
        <v>396</v>
      </c>
      <c r="J582" s="212">
        <f t="shared" si="161"/>
        <v>26819</v>
      </c>
      <c r="K582" s="50">
        <f>K583+K631</f>
        <v>26393</v>
      </c>
      <c r="L582" s="54"/>
      <c r="M582" s="54"/>
      <c r="N582" s="54"/>
      <c r="O582" s="50">
        <f>O583+O631</f>
        <v>0</v>
      </c>
      <c r="P582" s="105">
        <f t="shared" si="163"/>
        <v>26393</v>
      </c>
    </row>
    <row r="583" spans="1:16" ht="18">
      <c r="A583" s="73" t="s">
        <v>66</v>
      </c>
      <c r="B583" s="57" t="s">
        <v>420</v>
      </c>
      <c r="C583" s="48" t="s">
        <v>74</v>
      </c>
      <c r="D583" s="48" t="s">
        <v>70</v>
      </c>
      <c r="E583" s="48"/>
      <c r="F583" s="48"/>
      <c r="G583" s="48"/>
      <c r="H583" s="50">
        <f>H584</f>
        <v>19590.8</v>
      </c>
      <c r="I583" s="50">
        <f>I584</f>
        <v>396</v>
      </c>
      <c r="J583" s="212">
        <f t="shared" si="161"/>
        <v>19986.8</v>
      </c>
      <c r="K583" s="50">
        <f>K584</f>
        <v>19560.8</v>
      </c>
      <c r="L583" s="54"/>
      <c r="M583" s="54"/>
      <c r="N583" s="54"/>
      <c r="O583" s="50">
        <f>O584</f>
        <v>0</v>
      </c>
      <c r="P583" s="105">
        <f t="shared" si="163"/>
        <v>19560.8</v>
      </c>
    </row>
    <row r="584" spans="1:16" ht="45">
      <c r="A584" s="71" t="s">
        <v>195</v>
      </c>
      <c r="B584" s="46" t="s">
        <v>420</v>
      </c>
      <c r="C584" s="46" t="s">
        <v>74</v>
      </c>
      <c r="D584" s="46" t="s">
        <v>70</v>
      </c>
      <c r="E584" s="46" t="s">
        <v>322</v>
      </c>
      <c r="F584" s="46"/>
      <c r="G584" s="46"/>
      <c r="H584" s="51">
        <f>H585+H601+H607+H613+H625</f>
        <v>19590.8</v>
      </c>
      <c r="I584" s="51">
        <f>I585+I601+I607+I613+I625</f>
        <v>396</v>
      </c>
      <c r="J584" s="213">
        <f t="shared" si="161"/>
        <v>19986.8</v>
      </c>
      <c r="K584" s="51">
        <f>K585+K601+K607+K613+K625</f>
        <v>19560.8</v>
      </c>
      <c r="L584" s="54"/>
      <c r="M584" s="54"/>
      <c r="N584" s="54"/>
      <c r="O584" s="51">
        <f>O585+O601+O607+O613+O625</f>
        <v>0</v>
      </c>
      <c r="P584" s="187">
        <f t="shared" si="163"/>
        <v>19560.8</v>
      </c>
    </row>
    <row r="585" spans="1:16" ht="45">
      <c r="A585" s="71" t="s">
        <v>211</v>
      </c>
      <c r="B585" s="46" t="s">
        <v>420</v>
      </c>
      <c r="C585" s="46" t="s">
        <v>74</v>
      </c>
      <c r="D585" s="46" t="s">
        <v>70</v>
      </c>
      <c r="E585" s="46" t="s">
        <v>323</v>
      </c>
      <c r="F585" s="46"/>
      <c r="G585" s="46"/>
      <c r="H585" s="51">
        <f>H586+H591+H596</f>
        <v>30</v>
      </c>
      <c r="I585" s="51">
        <f>I586+I591+I596</f>
        <v>0</v>
      </c>
      <c r="J585" s="213">
        <f t="shared" si="161"/>
        <v>30</v>
      </c>
      <c r="K585" s="51">
        <f>K586+K591+K596</f>
        <v>0</v>
      </c>
      <c r="L585" s="54"/>
      <c r="M585" s="54"/>
      <c r="N585" s="54"/>
      <c r="O585" s="51">
        <f>O586+O591+O596</f>
        <v>0</v>
      </c>
      <c r="P585" s="187">
        <f t="shared" si="163"/>
        <v>0</v>
      </c>
    </row>
    <row r="586" spans="1:16" ht="30">
      <c r="A586" s="71" t="s">
        <v>214</v>
      </c>
      <c r="B586" s="46" t="s">
        <v>420</v>
      </c>
      <c r="C586" s="46" t="s">
        <v>74</v>
      </c>
      <c r="D586" s="46" t="s">
        <v>70</v>
      </c>
      <c r="E586" s="112" t="s">
        <v>212</v>
      </c>
      <c r="F586" s="46"/>
      <c r="G586" s="46"/>
      <c r="H586" s="51">
        <f aca="true" t="shared" si="168" ref="H586:K589">H587</f>
        <v>10</v>
      </c>
      <c r="I586" s="51">
        <f t="shared" si="168"/>
        <v>0</v>
      </c>
      <c r="J586" s="213">
        <f t="shared" si="161"/>
        <v>10</v>
      </c>
      <c r="K586" s="51">
        <f t="shared" si="168"/>
        <v>0</v>
      </c>
      <c r="L586" s="54"/>
      <c r="M586" s="54"/>
      <c r="N586" s="54"/>
      <c r="O586" s="51">
        <f>O587</f>
        <v>0</v>
      </c>
      <c r="P586" s="187">
        <f t="shared" si="163"/>
        <v>0</v>
      </c>
    </row>
    <row r="587" spans="1:16" ht="18">
      <c r="A587" s="71" t="s">
        <v>301</v>
      </c>
      <c r="B587" s="46" t="s">
        <v>420</v>
      </c>
      <c r="C587" s="46" t="s">
        <v>74</v>
      </c>
      <c r="D587" s="46" t="s">
        <v>70</v>
      </c>
      <c r="E587" s="116" t="s">
        <v>213</v>
      </c>
      <c r="F587" s="46"/>
      <c r="G587" s="46"/>
      <c r="H587" s="51">
        <f t="shared" si="168"/>
        <v>10</v>
      </c>
      <c r="I587" s="51">
        <f t="shared" si="168"/>
        <v>0</v>
      </c>
      <c r="J587" s="213">
        <f t="shared" si="161"/>
        <v>10</v>
      </c>
      <c r="K587" s="51">
        <f t="shared" si="168"/>
        <v>0</v>
      </c>
      <c r="L587" s="54"/>
      <c r="M587" s="54"/>
      <c r="N587" s="54"/>
      <c r="O587" s="51">
        <f>O588</f>
        <v>0</v>
      </c>
      <c r="P587" s="187">
        <f t="shared" si="163"/>
        <v>0</v>
      </c>
    </row>
    <row r="588" spans="1:16" ht="45">
      <c r="A588" s="70" t="s">
        <v>141</v>
      </c>
      <c r="B588" s="46" t="s">
        <v>420</v>
      </c>
      <c r="C588" s="46" t="s">
        <v>74</v>
      </c>
      <c r="D588" s="46" t="s">
        <v>70</v>
      </c>
      <c r="E588" s="46" t="s">
        <v>213</v>
      </c>
      <c r="F588" s="46" t="s">
        <v>140</v>
      </c>
      <c r="G588" s="46"/>
      <c r="H588" s="51">
        <f t="shared" si="168"/>
        <v>10</v>
      </c>
      <c r="I588" s="51">
        <f t="shared" si="168"/>
        <v>0</v>
      </c>
      <c r="J588" s="213">
        <f t="shared" si="161"/>
        <v>10</v>
      </c>
      <c r="K588" s="51">
        <f t="shared" si="168"/>
        <v>0</v>
      </c>
      <c r="L588" s="54"/>
      <c r="M588" s="54"/>
      <c r="N588" s="54"/>
      <c r="O588" s="51">
        <f>O589</f>
        <v>0</v>
      </c>
      <c r="P588" s="187">
        <f t="shared" si="163"/>
        <v>0</v>
      </c>
    </row>
    <row r="589" spans="1:16" ht="18">
      <c r="A589" s="70" t="s">
        <v>143</v>
      </c>
      <c r="B589" s="46" t="s">
        <v>420</v>
      </c>
      <c r="C589" s="46" t="s">
        <v>74</v>
      </c>
      <c r="D589" s="46" t="s">
        <v>70</v>
      </c>
      <c r="E589" s="46" t="s">
        <v>213</v>
      </c>
      <c r="F589" s="46" t="s">
        <v>142</v>
      </c>
      <c r="G589" s="46"/>
      <c r="H589" s="51">
        <f t="shared" si="168"/>
        <v>10</v>
      </c>
      <c r="I589" s="51">
        <f t="shared" si="168"/>
        <v>0</v>
      </c>
      <c r="J589" s="213">
        <f t="shared" si="161"/>
        <v>10</v>
      </c>
      <c r="K589" s="51">
        <f t="shared" si="168"/>
        <v>0</v>
      </c>
      <c r="L589" s="54"/>
      <c r="M589" s="54"/>
      <c r="N589" s="54"/>
      <c r="O589" s="51">
        <f>O590</f>
        <v>0</v>
      </c>
      <c r="P589" s="187">
        <f t="shared" si="163"/>
        <v>0</v>
      </c>
    </row>
    <row r="590" spans="1:16" ht="18">
      <c r="A590" s="74" t="s">
        <v>120</v>
      </c>
      <c r="B590" s="47" t="s">
        <v>420</v>
      </c>
      <c r="C590" s="47" t="s">
        <v>74</v>
      </c>
      <c r="D590" s="47" t="s">
        <v>70</v>
      </c>
      <c r="E590" s="47" t="s">
        <v>213</v>
      </c>
      <c r="F590" s="47" t="s">
        <v>142</v>
      </c>
      <c r="G590" s="47" t="s">
        <v>105</v>
      </c>
      <c r="H590" s="53">
        <v>10</v>
      </c>
      <c r="I590" s="53">
        <v>0</v>
      </c>
      <c r="J590" s="214">
        <f t="shared" si="161"/>
        <v>10</v>
      </c>
      <c r="K590" s="53">
        <v>0</v>
      </c>
      <c r="L590" s="54"/>
      <c r="M590" s="54"/>
      <c r="N590" s="54"/>
      <c r="O590" s="53">
        <v>0</v>
      </c>
      <c r="P590" s="191">
        <f t="shared" si="163"/>
        <v>0</v>
      </c>
    </row>
    <row r="591" spans="1:16" ht="45">
      <c r="A591" s="114" t="s">
        <v>377</v>
      </c>
      <c r="B591" s="46" t="s">
        <v>420</v>
      </c>
      <c r="C591" s="46" t="s">
        <v>74</v>
      </c>
      <c r="D591" s="46" t="s">
        <v>70</v>
      </c>
      <c r="E591" s="112" t="s">
        <v>378</v>
      </c>
      <c r="F591" s="46"/>
      <c r="G591" s="46"/>
      <c r="H591" s="51">
        <f aca="true" t="shared" si="169" ref="H591:K594">H592</f>
        <v>10</v>
      </c>
      <c r="I591" s="51">
        <f t="shared" si="169"/>
        <v>0</v>
      </c>
      <c r="J591" s="213">
        <f t="shared" si="161"/>
        <v>10</v>
      </c>
      <c r="K591" s="51">
        <f t="shared" si="169"/>
        <v>0</v>
      </c>
      <c r="L591" s="52"/>
      <c r="M591" s="52"/>
      <c r="N591" s="52"/>
      <c r="O591" s="51">
        <f>O592</f>
        <v>0</v>
      </c>
      <c r="P591" s="187">
        <f t="shared" si="163"/>
        <v>0</v>
      </c>
    </row>
    <row r="592" spans="1:16" ht="18">
      <c r="A592" s="114" t="s">
        <v>301</v>
      </c>
      <c r="B592" s="46" t="s">
        <v>420</v>
      </c>
      <c r="C592" s="46" t="s">
        <v>74</v>
      </c>
      <c r="D592" s="46" t="s">
        <v>70</v>
      </c>
      <c r="E592" s="116" t="s">
        <v>379</v>
      </c>
      <c r="F592" s="46"/>
      <c r="G592" s="46"/>
      <c r="H592" s="51">
        <f t="shared" si="169"/>
        <v>10</v>
      </c>
      <c r="I592" s="51">
        <f t="shared" si="169"/>
        <v>0</v>
      </c>
      <c r="J592" s="213">
        <f t="shared" si="161"/>
        <v>10</v>
      </c>
      <c r="K592" s="51">
        <f t="shared" si="169"/>
        <v>0</v>
      </c>
      <c r="L592" s="52"/>
      <c r="M592" s="52"/>
      <c r="N592" s="52"/>
      <c r="O592" s="51">
        <f>O593</f>
        <v>0</v>
      </c>
      <c r="P592" s="187">
        <f t="shared" si="163"/>
        <v>0</v>
      </c>
    </row>
    <row r="593" spans="1:16" ht="30">
      <c r="A593" s="70" t="s">
        <v>134</v>
      </c>
      <c r="B593" s="46" t="s">
        <v>420</v>
      </c>
      <c r="C593" s="46" t="s">
        <v>74</v>
      </c>
      <c r="D593" s="46" t="s">
        <v>70</v>
      </c>
      <c r="E593" s="116" t="s">
        <v>379</v>
      </c>
      <c r="F593" s="46" t="s">
        <v>135</v>
      </c>
      <c r="G593" s="46"/>
      <c r="H593" s="51">
        <f t="shared" si="169"/>
        <v>10</v>
      </c>
      <c r="I593" s="51">
        <f t="shared" si="169"/>
        <v>0</v>
      </c>
      <c r="J593" s="213">
        <f t="shared" si="161"/>
        <v>10</v>
      </c>
      <c r="K593" s="51">
        <f t="shared" si="169"/>
        <v>0</v>
      </c>
      <c r="L593" s="52"/>
      <c r="M593" s="52"/>
      <c r="N593" s="52"/>
      <c r="O593" s="51">
        <f>O594</f>
        <v>0</v>
      </c>
      <c r="P593" s="187">
        <f t="shared" si="163"/>
        <v>0</v>
      </c>
    </row>
    <row r="594" spans="1:16" ht="30">
      <c r="A594" s="71" t="s">
        <v>138</v>
      </c>
      <c r="B594" s="46" t="s">
        <v>420</v>
      </c>
      <c r="C594" s="46" t="s">
        <v>74</v>
      </c>
      <c r="D594" s="46" t="s">
        <v>70</v>
      </c>
      <c r="E594" s="116" t="s">
        <v>379</v>
      </c>
      <c r="F594" s="46" t="s">
        <v>137</v>
      </c>
      <c r="G594" s="46"/>
      <c r="H594" s="51">
        <f t="shared" si="169"/>
        <v>10</v>
      </c>
      <c r="I594" s="51">
        <f t="shared" si="169"/>
        <v>0</v>
      </c>
      <c r="J594" s="213">
        <f t="shared" si="161"/>
        <v>10</v>
      </c>
      <c r="K594" s="51">
        <f t="shared" si="169"/>
        <v>0</v>
      </c>
      <c r="L594" s="52"/>
      <c r="M594" s="52"/>
      <c r="N594" s="52"/>
      <c r="O594" s="51">
        <f>O595</f>
        <v>0</v>
      </c>
      <c r="P594" s="187">
        <f t="shared" si="163"/>
        <v>0</v>
      </c>
    </row>
    <row r="595" spans="1:16" ht="18">
      <c r="A595" s="72" t="s">
        <v>120</v>
      </c>
      <c r="B595" s="47" t="s">
        <v>420</v>
      </c>
      <c r="C595" s="47" t="s">
        <v>74</v>
      </c>
      <c r="D595" s="47" t="s">
        <v>70</v>
      </c>
      <c r="E595" s="160" t="s">
        <v>379</v>
      </c>
      <c r="F595" s="47" t="s">
        <v>137</v>
      </c>
      <c r="G595" s="47" t="s">
        <v>105</v>
      </c>
      <c r="H595" s="53">
        <v>10</v>
      </c>
      <c r="I595" s="53">
        <v>0</v>
      </c>
      <c r="J595" s="214">
        <f t="shared" si="161"/>
        <v>10</v>
      </c>
      <c r="K595" s="53">
        <v>0</v>
      </c>
      <c r="L595" s="54"/>
      <c r="M595" s="54"/>
      <c r="N595" s="54"/>
      <c r="O595" s="53">
        <v>0</v>
      </c>
      <c r="P595" s="191">
        <f t="shared" si="163"/>
        <v>0</v>
      </c>
    </row>
    <row r="596" spans="1:16" ht="45">
      <c r="A596" s="114" t="s">
        <v>215</v>
      </c>
      <c r="B596" s="46" t="s">
        <v>420</v>
      </c>
      <c r="C596" s="46" t="s">
        <v>74</v>
      </c>
      <c r="D596" s="46" t="s">
        <v>70</v>
      </c>
      <c r="E596" s="112" t="s">
        <v>216</v>
      </c>
      <c r="F596" s="46"/>
      <c r="G596" s="46"/>
      <c r="H596" s="51">
        <f aca="true" t="shared" si="170" ref="H596:K599">H597</f>
        <v>10</v>
      </c>
      <c r="I596" s="51">
        <f t="shared" si="170"/>
        <v>0</v>
      </c>
      <c r="J596" s="213">
        <f t="shared" si="161"/>
        <v>10</v>
      </c>
      <c r="K596" s="51">
        <f t="shared" si="170"/>
        <v>0</v>
      </c>
      <c r="L596" s="52"/>
      <c r="M596" s="52"/>
      <c r="N596" s="52"/>
      <c r="O596" s="51">
        <f>O597</f>
        <v>0</v>
      </c>
      <c r="P596" s="187">
        <f t="shared" si="163"/>
        <v>0</v>
      </c>
    </row>
    <row r="597" spans="1:16" ht="18">
      <c r="A597" s="114" t="s">
        <v>301</v>
      </c>
      <c r="B597" s="46" t="s">
        <v>420</v>
      </c>
      <c r="C597" s="46" t="s">
        <v>74</v>
      </c>
      <c r="D597" s="46" t="s">
        <v>70</v>
      </c>
      <c r="E597" s="116" t="s">
        <v>217</v>
      </c>
      <c r="F597" s="46"/>
      <c r="G597" s="46"/>
      <c r="H597" s="51">
        <f t="shared" si="170"/>
        <v>10</v>
      </c>
      <c r="I597" s="51">
        <f t="shared" si="170"/>
        <v>0</v>
      </c>
      <c r="J597" s="213">
        <f t="shared" si="161"/>
        <v>10</v>
      </c>
      <c r="K597" s="51">
        <f t="shared" si="170"/>
        <v>0</v>
      </c>
      <c r="L597" s="52"/>
      <c r="M597" s="52"/>
      <c r="N597" s="52"/>
      <c r="O597" s="51">
        <f>O598</f>
        <v>0</v>
      </c>
      <c r="P597" s="187">
        <f t="shared" si="163"/>
        <v>0</v>
      </c>
    </row>
    <row r="598" spans="1:16" ht="30">
      <c r="A598" s="70" t="s">
        <v>134</v>
      </c>
      <c r="B598" s="46" t="s">
        <v>420</v>
      </c>
      <c r="C598" s="46" t="s">
        <v>74</v>
      </c>
      <c r="D598" s="46" t="s">
        <v>70</v>
      </c>
      <c r="E598" s="116" t="s">
        <v>217</v>
      </c>
      <c r="F598" s="46" t="s">
        <v>135</v>
      </c>
      <c r="G598" s="46"/>
      <c r="H598" s="51">
        <f t="shared" si="170"/>
        <v>10</v>
      </c>
      <c r="I598" s="51">
        <f t="shared" si="170"/>
        <v>0</v>
      </c>
      <c r="J598" s="213">
        <f t="shared" si="161"/>
        <v>10</v>
      </c>
      <c r="K598" s="51">
        <f t="shared" si="170"/>
        <v>0</v>
      </c>
      <c r="L598" s="52"/>
      <c r="M598" s="52"/>
      <c r="N598" s="52"/>
      <c r="O598" s="51">
        <f>O599</f>
        <v>0</v>
      </c>
      <c r="P598" s="187">
        <f t="shared" si="163"/>
        <v>0</v>
      </c>
    </row>
    <row r="599" spans="1:16" ht="30">
      <c r="A599" s="71" t="s">
        <v>138</v>
      </c>
      <c r="B599" s="46" t="s">
        <v>420</v>
      </c>
      <c r="C599" s="46" t="s">
        <v>74</v>
      </c>
      <c r="D599" s="46" t="s">
        <v>70</v>
      </c>
      <c r="E599" s="116" t="s">
        <v>217</v>
      </c>
      <c r="F599" s="46" t="s">
        <v>137</v>
      </c>
      <c r="G599" s="46"/>
      <c r="H599" s="51">
        <f t="shared" si="170"/>
        <v>10</v>
      </c>
      <c r="I599" s="51">
        <f t="shared" si="170"/>
        <v>0</v>
      </c>
      <c r="J599" s="213">
        <f t="shared" si="161"/>
        <v>10</v>
      </c>
      <c r="K599" s="51">
        <f t="shared" si="170"/>
        <v>0</v>
      </c>
      <c r="L599" s="52"/>
      <c r="M599" s="52"/>
      <c r="N599" s="52"/>
      <c r="O599" s="51">
        <f>O600</f>
        <v>0</v>
      </c>
      <c r="P599" s="187">
        <f t="shared" si="163"/>
        <v>0</v>
      </c>
    </row>
    <row r="600" spans="1:16" ht="18">
      <c r="A600" s="72" t="s">
        <v>120</v>
      </c>
      <c r="B600" s="47" t="s">
        <v>420</v>
      </c>
      <c r="C600" s="47" t="s">
        <v>74</v>
      </c>
      <c r="D600" s="47" t="s">
        <v>70</v>
      </c>
      <c r="E600" s="160" t="s">
        <v>217</v>
      </c>
      <c r="F600" s="47" t="s">
        <v>137</v>
      </c>
      <c r="G600" s="47" t="s">
        <v>105</v>
      </c>
      <c r="H600" s="53">
        <v>10</v>
      </c>
      <c r="I600" s="53">
        <v>0</v>
      </c>
      <c r="J600" s="214">
        <f t="shared" si="161"/>
        <v>10</v>
      </c>
      <c r="K600" s="53">
        <v>0</v>
      </c>
      <c r="L600" s="54"/>
      <c r="M600" s="54"/>
      <c r="N600" s="54"/>
      <c r="O600" s="53">
        <v>0</v>
      </c>
      <c r="P600" s="191">
        <f t="shared" si="163"/>
        <v>0</v>
      </c>
    </row>
    <row r="601" spans="1:16" ht="30">
      <c r="A601" s="70" t="s">
        <v>44</v>
      </c>
      <c r="B601" s="46" t="s">
        <v>420</v>
      </c>
      <c r="C601" s="46" t="s">
        <v>74</v>
      </c>
      <c r="D601" s="46" t="s">
        <v>70</v>
      </c>
      <c r="E601" s="46" t="s">
        <v>319</v>
      </c>
      <c r="F601" s="46"/>
      <c r="G601" s="46"/>
      <c r="H601" s="51">
        <f aca="true" t="shared" si="171" ref="H601:K605">H602</f>
        <v>13713.1</v>
      </c>
      <c r="I601" s="51">
        <f t="shared" si="171"/>
        <v>0</v>
      </c>
      <c r="J601" s="213">
        <f t="shared" si="161"/>
        <v>13713.1</v>
      </c>
      <c r="K601" s="51">
        <f t="shared" si="171"/>
        <v>13713.1</v>
      </c>
      <c r="L601" s="52"/>
      <c r="M601" s="52"/>
      <c r="N601" s="52"/>
      <c r="O601" s="51">
        <f>O602</f>
        <v>0</v>
      </c>
      <c r="P601" s="187">
        <f t="shared" si="163"/>
        <v>13713.1</v>
      </c>
    </row>
    <row r="602" spans="1:16" ht="60">
      <c r="A602" s="71" t="s">
        <v>318</v>
      </c>
      <c r="B602" s="46" t="s">
        <v>420</v>
      </c>
      <c r="C602" s="46" t="s">
        <v>74</v>
      </c>
      <c r="D602" s="46" t="s">
        <v>70</v>
      </c>
      <c r="E602" s="46" t="s">
        <v>320</v>
      </c>
      <c r="F602" s="46"/>
      <c r="G602" s="46"/>
      <c r="H602" s="51">
        <f t="shared" si="171"/>
        <v>13713.1</v>
      </c>
      <c r="I602" s="51">
        <f t="shared" si="171"/>
        <v>0</v>
      </c>
      <c r="J602" s="213">
        <f t="shared" si="161"/>
        <v>13713.1</v>
      </c>
      <c r="K602" s="51">
        <f t="shared" si="171"/>
        <v>13713.1</v>
      </c>
      <c r="L602" s="52"/>
      <c r="M602" s="52"/>
      <c r="N602" s="52"/>
      <c r="O602" s="51">
        <f>O603</f>
        <v>0</v>
      </c>
      <c r="P602" s="187">
        <f t="shared" si="163"/>
        <v>13713.1</v>
      </c>
    </row>
    <row r="603" spans="1:16" ht="18">
      <c r="A603" s="71" t="s">
        <v>301</v>
      </c>
      <c r="B603" s="46" t="s">
        <v>420</v>
      </c>
      <c r="C603" s="46" t="s">
        <v>74</v>
      </c>
      <c r="D603" s="46" t="s">
        <v>70</v>
      </c>
      <c r="E603" s="46" t="s">
        <v>321</v>
      </c>
      <c r="F603" s="46"/>
      <c r="G603" s="46"/>
      <c r="H603" s="51">
        <f t="shared" si="171"/>
        <v>13713.1</v>
      </c>
      <c r="I603" s="51">
        <f t="shared" si="171"/>
        <v>0</v>
      </c>
      <c r="J603" s="213">
        <f t="shared" si="161"/>
        <v>13713.1</v>
      </c>
      <c r="K603" s="51">
        <f t="shared" si="171"/>
        <v>13713.1</v>
      </c>
      <c r="L603" s="52"/>
      <c r="M603" s="52"/>
      <c r="N603" s="52"/>
      <c r="O603" s="51">
        <f>O604</f>
        <v>0</v>
      </c>
      <c r="P603" s="187">
        <f t="shared" si="163"/>
        <v>13713.1</v>
      </c>
    </row>
    <row r="604" spans="1:16" ht="45">
      <c r="A604" s="70" t="s">
        <v>141</v>
      </c>
      <c r="B604" s="46" t="s">
        <v>420</v>
      </c>
      <c r="C604" s="46" t="s">
        <v>74</v>
      </c>
      <c r="D604" s="46" t="s">
        <v>70</v>
      </c>
      <c r="E604" s="46" t="s">
        <v>321</v>
      </c>
      <c r="F604" s="46" t="s">
        <v>140</v>
      </c>
      <c r="G604" s="46"/>
      <c r="H604" s="51">
        <f t="shared" si="171"/>
        <v>13713.1</v>
      </c>
      <c r="I604" s="51">
        <f t="shared" si="171"/>
        <v>0</v>
      </c>
      <c r="J604" s="213">
        <f t="shared" si="161"/>
        <v>13713.1</v>
      </c>
      <c r="K604" s="51">
        <f t="shared" si="171"/>
        <v>13713.1</v>
      </c>
      <c r="L604" s="52"/>
      <c r="M604" s="52"/>
      <c r="N604" s="52"/>
      <c r="O604" s="51">
        <f>O605</f>
        <v>0</v>
      </c>
      <c r="P604" s="187">
        <f t="shared" si="163"/>
        <v>13713.1</v>
      </c>
    </row>
    <row r="605" spans="1:16" ht="18">
      <c r="A605" s="70" t="s">
        <v>143</v>
      </c>
      <c r="B605" s="46" t="s">
        <v>420</v>
      </c>
      <c r="C605" s="46" t="s">
        <v>74</v>
      </c>
      <c r="D605" s="46" t="s">
        <v>70</v>
      </c>
      <c r="E605" s="46" t="s">
        <v>321</v>
      </c>
      <c r="F605" s="46" t="s">
        <v>142</v>
      </c>
      <c r="G605" s="46"/>
      <c r="H605" s="51">
        <f t="shared" si="171"/>
        <v>13713.1</v>
      </c>
      <c r="I605" s="51">
        <f t="shared" si="171"/>
        <v>0</v>
      </c>
      <c r="J605" s="213">
        <f t="shared" si="161"/>
        <v>13713.1</v>
      </c>
      <c r="K605" s="51">
        <f t="shared" si="171"/>
        <v>13713.1</v>
      </c>
      <c r="L605" s="52"/>
      <c r="M605" s="52"/>
      <c r="N605" s="52"/>
      <c r="O605" s="51">
        <f>O606</f>
        <v>0</v>
      </c>
      <c r="P605" s="187">
        <f t="shared" si="163"/>
        <v>13713.1</v>
      </c>
    </row>
    <row r="606" spans="1:16" ht="18">
      <c r="A606" s="72" t="s">
        <v>120</v>
      </c>
      <c r="B606" s="47" t="s">
        <v>420</v>
      </c>
      <c r="C606" s="47" t="s">
        <v>74</v>
      </c>
      <c r="D606" s="47" t="s">
        <v>70</v>
      </c>
      <c r="E606" s="47" t="s">
        <v>321</v>
      </c>
      <c r="F606" s="47" t="s">
        <v>142</v>
      </c>
      <c r="G606" s="47" t="s">
        <v>105</v>
      </c>
      <c r="H606" s="53">
        <v>13713.1</v>
      </c>
      <c r="I606" s="53">
        <v>0</v>
      </c>
      <c r="J606" s="214">
        <f t="shared" si="161"/>
        <v>13713.1</v>
      </c>
      <c r="K606" s="53">
        <v>13713.1</v>
      </c>
      <c r="L606" s="54"/>
      <c r="M606" s="54"/>
      <c r="N606" s="54"/>
      <c r="O606" s="53">
        <v>0</v>
      </c>
      <c r="P606" s="191">
        <f t="shared" si="163"/>
        <v>13713.1</v>
      </c>
    </row>
    <row r="607" spans="1:16" ht="30">
      <c r="A607" s="71" t="s">
        <v>45</v>
      </c>
      <c r="B607" s="46" t="s">
        <v>420</v>
      </c>
      <c r="C607" s="46" t="s">
        <v>74</v>
      </c>
      <c r="D607" s="46" t="s">
        <v>70</v>
      </c>
      <c r="E607" s="46" t="s">
        <v>314</v>
      </c>
      <c r="F607" s="46"/>
      <c r="G607" s="46"/>
      <c r="H607" s="51">
        <f aca="true" t="shared" si="172" ref="H607:K611">H608</f>
        <v>2474.1</v>
      </c>
      <c r="I607" s="51">
        <f t="shared" si="172"/>
        <v>396</v>
      </c>
      <c r="J607" s="213">
        <f t="shared" si="161"/>
        <v>2870.1</v>
      </c>
      <c r="K607" s="51">
        <f t="shared" si="172"/>
        <v>2474.1</v>
      </c>
      <c r="L607" s="52"/>
      <c r="M607" s="52"/>
      <c r="N607" s="52"/>
      <c r="O607" s="51">
        <f>O608</f>
        <v>0</v>
      </c>
      <c r="P607" s="187">
        <f t="shared" si="163"/>
        <v>2474.1</v>
      </c>
    </row>
    <row r="608" spans="1:16" ht="30">
      <c r="A608" s="71" t="s">
        <v>315</v>
      </c>
      <c r="B608" s="46" t="s">
        <v>420</v>
      </c>
      <c r="C608" s="46" t="s">
        <v>74</v>
      </c>
      <c r="D608" s="46" t="s">
        <v>70</v>
      </c>
      <c r="E608" s="46" t="s">
        <v>316</v>
      </c>
      <c r="F608" s="46"/>
      <c r="G608" s="46"/>
      <c r="H608" s="51">
        <f t="shared" si="172"/>
        <v>2474.1</v>
      </c>
      <c r="I608" s="51">
        <f t="shared" si="172"/>
        <v>396</v>
      </c>
      <c r="J608" s="213">
        <f t="shared" si="161"/>
        <v>2870.1</v>
      </c>
      <c r="K608" s="51">
        <f t="shared" si="172"/>
        <v>2474.1</v>
      </c>
      <c r="L608" s="52"/>
      <c r="M608" s="52"/>
      <c r="N608" s="52"/>
      <c r="O608" s="51">
        <f>O609</f>
        <v>0</v>
      </c>
      <c r="P608" s="187">
        <f t="shared" si="163"/>
        <v>2474.1</v>
      </c>
    </row>
    <row r="609" spans="1:16" ht="18">
      <c r="A609" s="71" t="s">
        <v>301</v>
      </c>
      <c r="B609" s="46" t="s">
        <v>420</v>
      </c>
      <c r="C609" s="46" t="s">
        <v>74</v>
      </c>
      <c r="D609" s="46" t="s">
        <v>70</v>
      </c>
      <c r="E609" s="46" t="s">
        <v>317</v>
      </c>
      <c r="F609" s="46"/>
      <c r="G609" s="46"/>
      <c r="H609" s="51">
        <f t="shared" si="172"/>
        <v>2474.1</v>
      </c>
      <c r="I609" s="51">
        <f t="shared" si="172"/>
        <v>396</v>
      </c>
      <c r="J609" s="213">
        <f t="shared" si="161"/>
        <v>2870.1</v>
      </c>
      <c r="K609" s="51">
        <f t="shared" si="172"/>
        <v>2474.1</v>
      </c>
      <c r="L609" s="52"/>
      <c r="M609" s="52"/>
      <c r="N609" s="52"/>
      <c r="O609" s="51">
        <f>O610</f>
        <v>0</v>
      </c>
      <c r="P609" s="187">
        <f t="shared" si="163"/>
        <v>2474.1</v>
      </c>
    </row>
    <row r="610" spans="1:16" ht="45">
      <c r="A610" s="70" t="s">
        <v>141</v>
      </c>
      <c r="B610" s="46" t="s">
        <v>420</v>
      </c>
      <c r="C610" s="46" t="s">
        <v>74</v>
      </c>
      <c r="D610" s="46" t="s">
        <v>70</v>
      </c>
      <c r="E610" s="46" t="s">
        <v>317</v>
      </c>
      <c r="F610" s="46" t="s">
        <v>140</v>
      </c>
      <c r="G610" s="46"/>
      <c r="H610" s="51">
        <f t="shared" si="172"/>
        <v>2474.1</v>
      </c>
      <c r="I610" s="51">
        <f t="shared" si="172"/>
        <v>396</v>
      </c>
      <c r="J610" s="213">
        <f t="shared" si="161"/>
        <v>2870.1</v>
      </c>
      <c r="K610" s="51">
        <f t="shared" si="172"/>
        <v>2474.1</v>
      </c>
      <c r="L610" s="52"/>
      <c r="M610" s="52"/>
      <c r="N610" s="52"/>
      <c r="O610" s="51">
        <f>O611</f>
        <v>0</v>
      </c>
      <c r="P610" s="187">
        <f t="shared" si="163"/>
        <v>2474.1</v>
      </c>
    </row>
    <row r="611" spans="1:16" ht="18">
      <c r="A611" s="70" t="s">
        <v>143</v>
      </c>
      <c r="B611" s="46" t="s">
        <v>420</v>
      </c>
      <c r="C611" s="46" t="s">
        <v>74</v>
      </c>
      <c r="D611" s="46" t="s">
        <v>70</v>
      </c>
      <c r="E611" s="46" t="s">
        <v>317</v>
      </c>
      <c r="F611" s="46" t="s">
        <v>142</v>
      </c>
      <c r="G611" s="46"/>
      <c r="H611" s="51">
        <f t="shared" si="172"/>
        <v>2474.1</v>
      </c>
      <c r="I611" s="51">
        <f t="shared" si="172"/>
        <v>396</v>
      </c>
      <c r="J611" s="213">
        <f>H611+I611</f>
        <v>2870.1</v>
      </c>
      <c r="K611" s="51">
        <f t="shared" si="172"/>
        <v>2474.1</v>
      </c>
      <c r="L611" s="52"/>
      <c r="M611" s="52"/>
      <c r="N611" s="52"/>
      <c r="O611" s="51">
        <f>O612</f>
        <v>0</v>
      </c>
      <c r="P611" s="187">
        <f>K611+O611</f>
        <v>2474.1</v>
      </c>
    </row>
    <row r="612" spans="1:16" ht="18">
      <c r="A612" s="72" t="s">
        <v>120</v>
      </c>
      <c r="B612" s="47" t="s">
        <v>420</v>
      </c>
      <c r="C612" s="47" t="s">
        <v>74</v>
      </c>
      <c r="D612" s="47" t="s">
        <v>70</v>
      </c>
      <c r="E612" s="47" t="s">
        <v>317</v>
      </c>
      <c r="F612" s="47" t="s">
        <v>142</v>
      </c>
      <c r="G612" s="47" t="s">
        <v>105</v>
      </c>
      <c r="H612" s="53">
        <v>2474.1</v>
      </c>
      <c r="I612" s="53">
        <v>396</v>
      </c>
      <c r="J612" s="214">
        <f>H612+I612</f>
        <v>2870.1</v>
      </c>
      <c r="K612" s="53">
        <v>2474.1</v>
      </c>
      <c r="L612" s="54"/>
      <c r="M612" s="54"/>
      <c r="N612" s="54"/>
      <c r="O612" s="53">
        <v>0</v>
      </c>
      <c r="P612" s="191">
        <f>K612+O612</f>
        <v>2474.1</v>
      </c>
    </row>
    <row r="613" spans="1:16" ht="30">
      <c r="A613" s="71" t="s">
        <v>46</v>
      </c>
      <c r="B613" s="46" t="s">
        <v>420</v>
      </c>
      <c r="C613" s="46" t="s">
        <v>74</v>
      </c>
      <c r="D613" s="46" t="s">
        <v>70</v>
      </c>
      <c r="E613" s="46" t="s">
        <v>311</v>
      </c>
      <c r="F613" s="46"/>
      <c r="G613" s="46"/>
      <c r="H613" s="51">
        <f>H614</f>
        <v>2942.6</v>
      </c>
      <c r="I613" s="51">
        <f>I614</f>
        <v>0</v>
      </c>
      <c r="J613" s="213">
        <f aca="true" t="shared" si="173" ref="J613:J676">H613+I613</f>
        <v>2942.6</v>
      </c>
      <c r="K613" s="51">
        <f>K614</f>
        <v>2942.6</v>
      </c>
      <c r="L613" s="52"/>
      <c r="M613" s="52"/>
      <c r="N613" s="52"/>
      <c r="O613" s="51">
        <f>O614</f>
        <v>0</v>
      </c>
      <c r="P613" s="187">
        <f aca="true" t="shared" si="174" ref="P613:P676">K613+O613</f>
        <v>2942.6</v>
      </c>
    </row>
    <row r="614" spans="1:16" ht="30">
      <c r="A614" s="71" t="s">
        <v>155</v>
      </c>
      <c r="B614" s="46" t="s">
        <v>420</v>
      </c>
      <c r="C614" s="46" t="s">
        <v>74</v>
      </c>
      <c r="D614" s="46" t="s">
        <v>70</v>
      </c>
      <c r="E614" s="46" t="s">
        <v>312</v>
      </c>
      <c r="F614" s="46"/>
      <c r="G614" s="46"/>
      <c r="H614" s="51">
        <f>H615</f>
        <v>2942.6</v>
      </c>
      <c r="I614" s="51">
        <f>I615</f>
        <v>0</v>
      </c>
      <c r="J614" s="213">
        <f t="shared" si="173"/>
        <v>2942.6</v>
      </c>
      <c r="K614" s="51">
        <f>K615</f>
        <v>2942.6</v>
      </c>
      <c r="L614" s="52"/>
      <c r="M614" s="52"/>
      <c r="N614" s="52"/>
      <c r="O614" s="51">
        <f>O615</f>
        <v>0</v>
      </c>
      <c r="P614" s="187">
        <f t="shared" si="174"/>
        <v>2942.6</v>
      </c>
    </row>
    <row r="615" spans="1:16" ht="18">
      <c r="A615" s="71" t="s">
        <v>301</v>
      </c>
      <c r="B615" s="46" t="s">
        <v>420</v>
      </c>
      <c r="C615" s="46" t="s">
        <v>74</v>
      </c>
      <c r="D615" s="46" t="s">
        <v>70</v>
      </c>
      <c r="E615" s="46" t="s">
        <v>313</v>
      </c>
      <c r="F615" s="46"/>
      <c r="G615" s="46"/>
      <c r="H615" s="51">
        <f>H616+H619+H622</f>
        <v>2942.6</v>
      </c>
      <c r="I615" s="51">
        <f>I616+I619+I622</f>
        <v>0</v>
      </c>
      <c r="J615" s="213">
        <f t="shared" si="173"/>
        <v>2942.6</v>
      </c>
      <c r="K615" s="51">
        <f>K616+K619+K622</f>
        <v>2942.6</v>
      </c>
      <c r="L615" s="52"/>
      <c r="M615" s="52"/>
      <c r="N615" s="52"/>
      <c r="O615" s="51">
        <f>O616+O619+O622</f>
        <v>0</v>
      </c>
      <c r="P615" s="187">
        <f t="shared" si="174"/>
        <v>2942.6</v>
      </c>
    </row>
    <row r="616" spans="1:16" ht="90">
      <c r="A616" s="70" t="s">
        <v>257</v>
      </c>
      <c r="B616" s="46" t="s">
        <v>420</v>
      </c>
      <c r="C616" s="46" t="s">
        <v>74</v>
      </c>
      <c r="D616" s="46" t="s">
        <v>70</v>
      </c>
      <c r="E616" s="46" t="s">
        <v>313</v>
      </c>
      <c r="F616" s="46" t="s">
        <v>132</v>
      </c>
      <c r="G616" s="46"/>
      <c r="H616" s="51">
        <f>H617</f>
        <v>2408</v>
      </c>
      <c r="I616" s="51">
        <f>I617</f>
        <v>0</v>
      </c>
      <c r="J616" s="213">
        <f t="shared" si="173"/>
        <v>2408</v>
      </c>
      <c r="K616" s="51">
        <f>K617</f>
        <v>2408</v>
      </c>
      <c r="L616" s="52"/>
      <c r="M616" s="52"/>
      <c r="N616" s="52"/>
      <c r="O616" s="51">
        <f>O617</f>
        <v>0</v>
      </c>
      <c r="P616" s="187">
        <f t="shared" si="174"/>
        <v>2408</v>
      </c>
    </row>
    <row r="617" spans="1:16" ht="30">
      <c r="A617" s="70" t="s">
        <v>145</v>
      </c>
      <c r="B617" s="46" t="s">
        <v>420</v>
      </c>
      <c r="C617" s="46" t="s">
        <v>74</v>
      </c>
      <c r="D617" s="46" t="s">
        <v>70</v>
      </c>
      <c r="E617" s="46" t="s">
        <v>313</v>
      </c>
      <c r="F617" s="46" t="s">
        <v>144</v>
      </c>
      <c r="G617" s="46"/>
      <c r="H617" s="51">
        <f>H618</f>
        <v>2408</v>
      </c>
      <c r="I617" s="51">
        <f>I618</f>
        <v>0</v>
      </c>
      <c r="J617" s="213">
        <f t="shared" si="173"/>
        <v>2408</v>
      </c>
      <c r="K617" s="51">
        <f>K618</f>
        <v>2408</v>
      </c>
      <c r="L617" s="52"/>
      <c r="M617" s="52"/>
      <c r="N617" s="52"/>
      <c r="O617" s="51">
        <f>O618</f>
        <v>0</v>
      </c>
      <c r="P617" s="187">
        <f t="shared" si="174"/>
        <v>2408</v>
      </c>
    </row>
    <row r="618" spans="1:16" ht="18">
      <c r="A618" s="74" t="s">
        <v>120</v>
      </c>
      <c r="B618" s="47" t="s">
        <v>420</v>
      </c>
      <c r="C618" s="47" t="s">
        <v>74</v>
      </c>
      <c r="D618" s="47" t="s">
        <v>70</v>
      </c>
      <c r="E618" s="47" t="s">
        <v>313</v>
      </c>
      <c r="F618" s="47" t="s">
        <v>144</v>
      </c>
      <c r="G618" s="47" t="s">
        <v>105</v>
      </c>
      <c r="H618" s="53">
        <v>2408</v>
      </c>
      <c r="I618" s="53">
        <v>0</v>
      </c>
      <c r="J618" s="214">
        <f t="shared" si="173"/>
        <v>2408</v>
      </c>
      <c r="K618" s="53">
        <v>2408</v>
      </c>
      <c r="L618" s="54"/>
      <c r="M618" s="54"/>
      <c r="N618" s="54"/>
      <c r="O618" s="53">
        <v>0</v>
      </c>
      <c r="P618" s="191">
        <f t="shared" si="174"/>
        <v>2408</v>
      </c>
    </row>
    <row r="619" spans="1:16" ht="30">
      <c r="A619" s="70" t="s">
        <v>134</v>
      </c>
      <c r="B619" s="46" t="s">
        <v>420</v>
      </c>
      <c r="C619" s="46" t="s">
        <v>74</v>
      </c>
      <c r="D619" s="46" t="s">
        <v>70</v>
      </c>
      <c r="E619" s="46" t="s">
        <v>313</v>
      </c>
      <c r="F619" s="46" t="s">
        <v>135</v>
      </c>
      <c r="G619" s="46"/>
      <c r="H619" s="51">
        <f>H620</f>
        <v>529.6</v>
      </c>
      <c r="I619" s="51">
        <f>I620</f>
        <v>0</v>
      </c>
      <c r="J619" s="213">
        <f t="shared" si="173"/>
        <v>529.6</v>
      </c>
      <c r="K619" s="51">
        <f>K620</f>
        <v>529.6</v>
      </c>
      <c r="L619" s="54"/>
      <c r="M619" s="54"/>
      <c r="N619" s="54"/>
      <c r="O619" s="51">
        <f>O620</f>
        <v>0</v>
      </c>
      <c r="P619" s="187">
        <f t="shared" si="174"/>
        <v>529.6</v>
      </c>
    </row>
    <row r="620" spans="1:16" ht="30">
      <c r="A620" s="71" t="s">
        <v>138</v>
      </c>
      <c r="B620" s="46" t="s">
        <v>420</v>
      </c>
      <c r="C620" s="46" t="s">
        <v>74</v>
      </c>
      <c r="D620" s="46" t="s">
        <v>70</v>
      </c>
      <c r="E620" s="46" t="s">
        <v>313</v>
      </c>
      <c r="F620" s="46" t="s">
        <v>137</v>
      </c>
      <c r="G620" s="46"/>
      <c r="H620" s="51">
        <f>H621</f>
        <v>529.6</v>
      </c>
      <c r="I620" s="51">
        <f>I621</f>
        <v>0</v>
      </c>
      <c r="J620" s="213">
        <f t="shared" si="173"/>
        <v>529.6</v>
      </c>
      <c r="K620" s="51">
        <f>K621</f>
        <v>529.6</v>
      </c>
      <c r="L620" s="54"/>
      <c r="M620" s="54"/>
      <c r="N620" s="54"/>
      <c r="O620" s="51">
        <f>O621</f>
        <v>0</v>
      </c>
      <c r="P620" s="187">
        <f t="shared" si="174"/>
        <v>529.6</v>
      </c>
    </row>
    <row r="621" spans="1:16" ht="18">
      <c r="A621" s="72" t="s">
        <v>120</v>
      </c>
      <c r="B621" s="47" t="s">
        <v>420</v>
      </c>
      <c r="C621" s="47" t="s">
        <v>74</v>
      </c>
      <c r="D621" s="47" t="s">
        <v>70</v>
      </c>
      <c r="E621" s="47" t="s">
        <v>313</v>
      </c>
      <c r="F621" s="47" t="s">
        <v>137</v>
      </c>
      <c r="G621" s="47" t="s">
        <v>105</v>
      </c>
      <c r="H621" s="53">
        <v>529.6</v>
      </c>
      <c r="I621" s="53">
        <v>0</v>
      </c>
      <c r="J621" s="214">
        <f t="shared" si="173"/>
        <v>529.6</v>
      </c>
      <c r="K621" s="53">
        <v>529.6</v>
      </c>
      <c r="L621" s="54"/>
      <c r="M621" s="54"/>
      <c r="N621" s="54"/>
      <c r="O621" s="53">
        <v>0</v>
      </c>
      <c r="P621" s="191">
        <f t="shared" si="174"/>
        <v>529.6</v>
      </c>
    </row>
    <row r="622" spans="1:16" ht="18">
      <c r="A622" s="71" t="s">
        <v>147</v>
      </c>
      <c r="B622" s="46" t="s">
        <v>420</v>
      </c>
      <c r="C622" s="46" t="s">
        <v>74</v>
      </c>
      <c r="D622" s="46" t="s">
        <v>70</v>
      </c>
      <c r="E622" s="46" t="s">
        <v>313</v>
      </c>
      <c r="F622" s="46" t="s">
        <v>146</v>
      </c>
      <c r="G622" s="46"/>
      <c r="H622" s="51">
        <f>H623</f>
        <v>5</v>
      </c>
      <c r="I622" s="51">
        <f>I623</f>
        <v>0</v>
      </c>
      <c r="J622" s="213">
        <f t="shared" si="173"/>
        <v>5</v>
      </c>
      <c r="K622" s="51">
        <f>K623</f>
        <v>5</v>
      </c>
      <c r="L622" s="52"/>
      <c r="M622" s="52"/>
      <c r="N622" s="52"/>
      <c r="O622" s="51">
        <f>O623</f>
        <v>0</v>
      </c>
      <c r="P622" s="187">
        <f t="shared" si="174"/>
        <v>5</v>
      </c>
    </row>
    <row r="623" spans="1:16" ht="18">
      <c r="A623" s="71" t="s">
        <v>149</v>
      </c>
      <c r="B623" s="46" t="s">
        <v>420</v>
      </c>
      <c r="C623" s="46" t="s">
        <v>74</v>
      </c>
      <c r="D623" s="46" t="s">
        <v>70</v>
      </c>
      <c r="E623" s="46" t="s">
        <v>313</v>
      </c>
      <c r="F623" s="46" t="s">
        <v>148</v>
      </c>
      <c r="G623" s="46"/>
      <c r="H623" s="51">
        <f>H624</f>
        <v>5</v>
      </c>
      <c r="I623" s="51">
        <f>I624</f>
        <v>0</v>
      </c>
      <c r="J623" s="213">
        <f t="shared" si="173"/>
        <v>5</v>
      </c>
      <c r="K623" s="51">
        <f>K624</f>
        <v>5</v>
      </c>
      <c r="L623" s="52"/>
      <c r="M623" s="52"/>
      <c r="N623" s="52"/>
      <c r="O623" s="51">
        <f>O624</f>
        <v>0</v>
      </c>
      <c r="P623" s="187">
        <f t="shared" si="174"/>
        <v>5</v>
      </c>
    </row>
    <row r="624" spans="1:16" ht="18">
      <c r="A624" s="74" t="s">
        <v>120</v>
      </c>
      <c r="B624" s="47" t="s">
        <v>420</v>
      </c>
      <c r="C624" s="47" t="s">
        <v>74</v>
      </c>
      <c r="D624" s="47" t="s">
        <v>70</v>
      </c>
      <c r="E624" s="47" t="s">
        <v>313</v>
      </c>
      <c r="F624" s="47" t="s">
        <v>148</v>
      </c>
      <c r="G624" s="47" t="s">
        <v>105</v>
      </c>
      <c r="H624" s="53">
        <v>5</v>
      </c>
      <c r="I624" s="53">
        <v>0</v>
      </c>
      <c r="J624" s="214">
        <f t="shared" si="173"/>
        <v>5</v>
      </c>
      <c r="K624" s="53">
        <v>5</v>
      </c>
      <c r="L624" s="54"/>
      <c r="M624" s="54"/>
      <c r="N624" s="54"/>
      <c r="O624" s="53">
        <v>0</v>
      </c>
      <c r="P624" s="191">
        <f t="shared" si="174"/>
        <v>5</v>
      </c>
    </row>
    <row r="625" spans="1:16" ht="30">
      <c r="A625" s="71" t="s">
        <v>47</v>
      </c>
      <c r="B625" s="46" t="s">
        <v>420</v>
      </c>
      <c r="C625" s="46" t="s">
        <v>74</v>
      </c>
      <c r="D625" s="46" t="s">
        <v>70</v>
      </c>
      <c r="E625" s="46" t="s">
        <v>309</v>
      </c>
      <c r="F625" s="46"/>
      <c r="G625" s="46"/>
      <c r="H625" s="51">
        <f aca="true" t="shared" si="175" ref="H625:K629">H626</f>
        <v>431</v>
      </c>
      <c r="I625" s="51">
        <f t="shared" si="175"/>
        <v>0</v>
      </c>
      <c r="J625" s="213">
        <f t="shared" si="173"/>
        <v>431</v>
      </c>
      <c r="K625" s="51">
        <f t="shared" si="175"/>
        <v>431</v>
      </c>
      <c r="L625" s="54"/>
      <c r="M625" s="54"/>
      <c r="N625" s="54"/>
      <c r="O625" s="51">
        <f>O626</f>
        <v>0</v>
      </c>
      <c r="P625" s="187">
        <f t="shared" si="174"/>
        <v>431</v>
      </c>
    </row>
    <row r="626" spans="1:16" ht="30">
      <c r="A626" s="71" t="s">
        <v>308</v>
      </c>
      <c r="B626" s="46" t="s">
        <v>420</v>
      </c>
      <c r="C626" s="46" t="s">
        <v>74</v>
      </c>
      <c r="D626" s="46" t="s">
        <v>70</v>
      </c>
      <c r="E626" s="46" t="s">
        <v>309</v>
      </c>
      <c r="F626" s="46"/>
      <c r="G626" s="46"/>
      <c r="H626" s="51">
        <f t="shared" si="175"/>
        <v>431</v>
      </c>
      <c r="I626" s="51">
        <f t="shared" si="175"/>
        <v>0</v>
      </c>
      <c r="J626" s="213">
        <f t="shared" si="173"/>
        <v>431</v>
      </c>
      <c r="K626" s="51">
        <f t="shared" si="175"/>
        <v>431</v>
      </c>
      <c r="L626" s="54"/>
      <c r="M626" s="54"/>
      <c r="N626" s="54"/>
      <c r="O626" s="51">
        <f>O627</f>
        <v>0</v>
      </c>
      <c r="P626" s="187">
        <f t="shared" si="174"/>
        <v>431</v>
      </c>
    </row>
    <row r="627" spans="1:16" ht="18">
      <c r="A627" s="71" t="s">
        <v>301</v>
      </c>
      <c r="B627" s="46" t="s">
        <v>420</v>
      </c>
      <c r="C627" s="46" t="s">
        <v>74</v>
      </c>
      <c r="D627" s="46" t="s">
        <v>70</v>
      </c>
      <c r="E627" s="46" t="s">
        <v>310</v>
      </c>
      <c r="F627" s="46"/>
      <c r="G627" s="46"/>
      <c r="H627" s="51">
        <f t="shared" si="175"/>
        <v>431</v>
      </c>
      <c r="I627" s="51">
        <f t="shared" si="175"/>
        <v>0</v>
      </c>
      <c r="J627" s="213">
        <f t="shared" si="173"/>
        <v>431</v>
      </c>
      <c r="K627" s="51">
        <f t="shared" si="175"/>
        <v>431</v>
      </c>
      <c r="L627" s="54"/>
      <c r="M627" s="54"/>
      <c r="N627" s="54"/>
      <c r="O627" s="51">
        <f>O628</f>
        <v>0</v>
      </c>
      <c r="P627" s="187">
        <f t="shared" si="174"/>
        <v>431</v>
      </c>
    </row>
    <row r="628" spans="1:16" ht="30">
      <c r="A628" s="70" t="s">
        <v>134</v>
      </c>
      <c r="B628" s="46" t="s">
        <v>420</v>
      </c>
      <c r="C628" s="46" t="s">
        <v>74</v>
      </c>
      <c r="D628" s="46" t="s">
        <v>70</v>
      </c>
      <c r="E628" s="46" t="s">
        <v>310</v>
      </c>
      <c r="F628" s="46" t="s">
        <v>135</v>
      </c>
      <c r="G628" s="46"/>
      <c r="H628" s="51">
        <f t="shared" si="175"/>
        <v>431</v>
      </c>
      <c r="I628" s="51">
        <f t="shared" si="175"/>
        <v>0</v>
      </c>
      <c r="J628" s="213">
        <f t="shared" si="173"/>
        <v>431</v>
      </c>
      <c r="K628" s="51">
        <f t="shared" si="175"/>
        <v>431</v>
      </c>
      <c r="L628" s="54"/>
      <c r="M628" s="54"/>
      <c r="N628" s="54"/>
      <c r="O628" s="51">
        <f>O629</f>
        <v>0</v>
      </c>
      <c r="P628" s="187">
        <f t="shared" si="174"/>
        <v>431</v>
      </c>
    </row>
    <row r="629" spans="1:16" ht="30">
      <c r="A629" s="71" t="s">
        <v>138</v>
      </c>
      <c r="B629" s="46" t="s">
        <v>420</v>
      </c>
      <c r="C629" s="46" t="s">
        <v>74</v>
      </c>
      <c r="D629" s="46" t="s">
        <v>70</v>
      </c>
      <c r="E629" s="46" t="s">
        <v>310</v>
      </c>
      <c r="F629" s="46" t="s">
        <v>137</v>
      </c>
      <c r="G629" s="46"/>
      <c r="H629" s="51">
        <f t="shared" si="175"/>
        <v>431</v>
      </c>
      <c r="I629" s="51">
        <f t="shared" si="175"/>
        <v>0</v>
      </c>
      <c r="J629" s="213">
        <f t="shared" si="173"/>
        <v>431</v>
      </c>
      <c r="K629" s="51">
        <f t="shared" si="175"/>
        <v>431</v>
      </c>
      <c r="L629" s="54"/>
      <c r="M629" s="54"/>
      <c r="N629" s="54"/>
      <c r="O629" s="51">
        <f>O630</f>
        <v>0</v>
      </c>
      <c r="P629" s="187">
        <f t="shared" si="174"/>
        <v>431</v>
      </c>
    </row>
    <row r="630" spans="1:16" ht="18">
      <c r="A630" s="74" t="s">
        <v>120</v>
      </c>
      <c r="B630" s="47" t="s">
        <v>420</v>
      </c>
      <c r="C630" s="47" t="s">
        <v>74</v>
      </c>
      <c r="D630" s="47" t="s">
        <v>70</v>
      </c>
      <c r="E630" s="47" t="s">
        <v>310</v>
      </c>
      <c r="F630" s="47" t="s">
        <v>137</v>
      </c>
      <c r="G630" s="47" t="s">
        <v>105</v>
      </c>
      <c r="H630" s="53">
        <v>431</v>
      </c>
      <c r="I630" s="53">
        <v>0</v>
      </c>
      <c r="J630" s="214">
        <f t="shared" si="173"/>
        <v>431</v>
      </c>
      <c r="K630" s="53">
        <v>431</v>
      </c>
      <c r="L630" s="54"/>
      <c r="M630" s="54"/>
      <c r="N630" s="54"/>
      <c r="O630" s="53">
        <v>0</v>
      </c>
      <c r="P630" s="191">
        <f t="shared" si="174"/>
        <v>431</v>
      </c>
    </row>
    <row r="631" spans="1:16" ht="28.5">
      <c r="A631" s="73" t="s">
        <v>117</v>
      </c>
      <c r="B631" s="48" t="s">
        <v>420</v>
      </c>
      <c r="C631" s="48" t="s">
        <v>74</v>
      </c>
      <c r="D631" s="48" t="s">
        <v>73</v>
      </c>
      <c r="E631" s="48"/>
      <c r="F631" s="48"/>
      <c r="G631" s="48"/>
      <c r="H631" s="50">
        <f>H632</f>
        <v>6832.2</v>
      </c>
      <c r="I631" s="50">
        <f>I632</f>
        <v>0</v>
      </c>
      <c r="J631" s="212">
        <f t="shared" si="173"/>
        <v>6832.2</v>
      </c>
      <c r="K631" s="50">
        <f>K632</f>
        <v>6832.2</v>
      </c>
      <c r="L631" s="222"/>
      <c r="M631" s="222"/>
      <c r="N631" s="222"/>
      <c r="O631" s="50">
        <f>O632</f>
        <v>0</v>
      </c>
      <c r="P631" s="105">
        <f t="shared" si="174"/>
        <v>6832.2</v>
      </c>
    </row>
    <row r="632" spans="1:16" ht="18">
      <c r="A632" s="70" t="s">
        <v>40</v>
      </c>
      <c r="B632" s="46" t="s">
        <v>420</v>
      </c>
      <c r="C632" s="46" t="s">
        <v>74</v>
      </c>
      <c r="D632" s="46" t="s">
        <v>73</v>
      </c>
      <c r="E632" s="46" t="s">
        <v>273</v>
      </c>
      <c r="F632" s="46"/>
      <c r="G632" s="46"/>
      <c r="H632" s="51">
        <f>H633+H643</f>
        <v>6832.2</v>
      </c>
      <c r="I632" s="51">
        <f>I633+I643</f>
        <v>0</v>
      </c>
      <c r="J632" s="213">
        <f t="shared" si="173"/>
        <v>6832.2</v>
      </c>
      <c r="K632" s="51">
        <f>K633+K643</f>
        <v>6832.2</v>
      </c>
      <c r="L632" s="52"/>
      <c r="M632" s="52"/>
      <c r="N632" s="52"/>
      <c r="O632" s="51">
        <f>O633+O643</f>
        <v>0</v>
      </c>
      <c r="P632" s="187">
        <f t="shared" si="174"/>
        <v>6832.2</v>
      </c>
    </row>
    <row r="633" spans="1:16" ht="30">
      <c r="A633" s="75" t="s">
        <v>131</v>
      </c>
      <c r="B633" s="46" t="s">
        <v>420</v>
      </c>
      <c r="C633" s="46" t="s">
        <v>74</v>
      </c>
      <c r="D633" s="46" t="s">
        <v>73</v>
      </c>
      <c r="E633" s="46" t="s">
        <v>274</v>
      </c>
      <c r="F633" s="46"/>
      <c r="G633" s="46"/>
      <c r="H633" s="51">
        <f>H634+H637+H640</f>
        <v>2978.2</v>
      </c>
      <c r="I633" s="51">
        <f>I634+I637+I640</f>
        <v>0</v>
      </c>
      <c r="J633" s="213">
        <f t="shared" si="173"/>
        <v>2978.2</v>
      </c>
      <c r="K633" s="51">
        <f>K634+K637+K640</f>
        <v>2978.2</v>
      </c>
      <c r="L633" s="52"/>
      <c r="M633" s="52"/>
      <c r="N633" s="52"/>
      <c r="O633" s="51">
        <f>O634+O637+O640</f>
        <v>0</v>
      </c>
      <c r="P633" s="187">
        <f t="shared" si="174"/>
        <v>2978.2</v>
      </c>
    </row>
    <row r="634" spans="1:16" ht="90">
      <c r="A634" s="70" t="s">
        <v>257</v>
      </c>
      <c r="B634" s="46" t="s">
        <v>420</v>
      </c>
      <c r="C634" s="46" t="s">
        <v>74</v>
      </c>
      <c r="D634" s="46" t="s">
        <v>73</v>
      </c>
      <c r="E634" s="46" t="s">
        <v>274</v>
      </c>
      <c r="F634" s="46" t="s">
        <v>132</v>
      </c>
      <c r="G634" s="46"/>
      <c r="H634" s="51">
        <f>H635</f>
        <v>2936.5</v>
      </c>
      <c r="I634" s="51">
        <f>I635</f>
        <v>0</v>
      </c>
      <c r="J634" s="213">
        <f t="shared" si="173"/>
        <v>2936.5</v>
      </c>
      <c r="K634" s="51">
        <f>K635</f>
        <v>2936.5</v>
      </c>
      <c r="L634" s="52"/>
      <c r="M634" s="52"/>
      <c r="N634" s="52"/>
      <c r="O634" s="51">
        <f>O635</f>
        <v>0</v>
      </c>
      <c r="P634" s="187">
        <f t="shared" si="174"/>
        <v>2936.5</v>
      </c>
    </row>
    <row r="635" spans="1:16" ht="30">
      <c r="A635" s="70" t="s">
        <v>136</v>
      </c>
      <c r="B635" s="46" t="s">
        <v>420</v>
      </c>
      <c r="C635" s="46" t="s">
        <v>74</v>
      </c>
      <c r="D635" s="46" t="s">
        <v>73</v>
      </c>
      <c r="E635" s="46" t="s">
        <v>274</v>
      </c>
      <c r="F635" s="46" t="s">
        <v>133</v>
      </c>
      <c r="G635" s="46"/>
      <c r="H635" s="51">
        <f>H636</f>
        <v>2936.5</v>
      </c>
      <c r="I635" s="51">
        <f>I636</f>
        <v>0</v>
      </c>
      <c r="J635" s="213">
        <f t="shared" si="173"/>
        <v>2936.5</v>
      </c>
      <c r="K635" s="51">
        <f>K636</f>
        <v>2936.5</v>
      </c>
      <c r="L635" s="52"/>
      <c r="M635" s="52"/>
      <c r="N635" s="52"/>
      <c r="O635" s="51">
        <f>O636</f>
        <v>0</v>
      </c>
      <c r="P635" s="187">
        <f t="shared" si="174"/>
        <v>2936.5</v>
      </c>
    </row>
    <row r="636" spans="1:16" ht="18">
      <c r="A636" s="72" t="s">
        <v>120</v>
      </c>
      <c r="B636" s="47" t="s">
        <v>420</v>
      </c>
      <c r="C636" s="47" t="s">
        <v>74</v>
      </c>
      <c r="D636" s="47" t="s">
        <v>73</v>
      </c>
      <c r="E636" s="47" t="s">
        <v>274</v>
      </c>
      <c r="F636" s="47" t="s">
        <v>133</v>
      </c>
      <c r="G636" s="47" t="s">
        <v>105</v>
      </c>
      <c r="H636" s="53">
        <v>2936.5</v>
      </c>
      <c r="I636" s="53">
        <v>0</v>
      </c>
      <c r="J636" s="214">
        <f t="shared" si="173"/>
        <v>2936.5</v>
      </c>
      <c r="K636" s="53">
        <v>2936.5</v>
      </c>
      <c r="L636" s="54"/>
      <c r="M636" s="54"/>
      <c r="N636" s="54"/>
      <c r="O636" s="53">
        <v>0</v>
      </c>
      <c r="P636" s="191">
        <f t="shared" si="174"/>
        <v>2936.5</v>
      </c>
    </row>
    <row r="637" spans="1:16" ht="30">
      <c r="A637" s="70" t="s">
        <v>134</v>
      </c>
      <c r="B637" s="46" t="s">
        <v>420</v>
      </c>
      <c r="C637" s="46" t="s">
        <v>74</v>
      </c>
      <c r="D637" s="46" t="s">
        <v>73</v>
      </c>
      <c r="E637" s="46" t="s">
        <v>274</v>
      </c>
      <c r="F637" s="46" t="s">
        <v>135</v>
      </c>
      <c r="G637" s="46"/>
      <c r="H637" s="51">
        <f>H638</f>
        <v>36.7</v>
      </c>
      <c r="I637" s="51">
        <f>I638</f>
        <v>0</v>
      </c>
      <c r="J637" s="213">
        <f t="shared" si="173"/>
        <v>36.7</v>
      </c>
      <c r="K637" s="51">
        <f>K638</f>
        <v>36.7</v>
      </c>
      <c r="L637" s="52"/>
      <c r="M637" s="52"/>
      <c r="N637" s="52"/>
      <c r="O637" s="51">
        <f>O638</f>
        <v>0</v>
      </c>
      <c r="P637" s="187">
        <f t="shared" si="174"/>
        <v>36.7</v>
      </c>
    </row>
    <row r="638" spans="1:16" ht="30">
      <c r="A638" s="71" t="s">
        <v>138</v>
      </c>
      <c r="B638" s="46" t="s">
        <v>420</v>
      </c>
      <c r="C638" s="46" t="s">
        <v>74</v>
      </c>
      <c r="D638" s="46" t="s">
        <v>73</v>
      </c>
      <c r="E638" s="46" t="s">
        <v>274</v>
      </c>
      <c r="F638" s="46" t="s">
        <v>137</v>
      </c>
      <c r="G638" s="46"/>
      <c r="H638" s="51">
        <f>G639:H639</f>
        <v>36.7</v>
      </c>
      <c r="I638" s="51">
        <f>H639:I639</f>
        <v>0</v>
      </c>
      <c r="J638" s="213">
        <f t="shared" si="173"/>
        <v>36.7</v>
      </c>
      <c r="K638" s="51">
        <f>H639:K639</f>
        <v>36.7</v>
      </c>
      <c r="L638" s="52"/>
      <c r="M638" s="52"/>
      <c r="N638" s="52"/>
      <c r="O638" s="51">
        <f>L639:O639</f>
        <v>0</v>
      </c>
      <c r="P638" s="187">
        <f t="shared" si="174"/>
        <v>36.7</v>
      </c>
    </row>
    <row r="639" spans="1:16" ht="18">
      <c r="A639" s="72" t="s">
        <v>120</v>
      </c>
      <c r="B639" s="47" t="s">
        <v>420</v>
      </c>
      <c r="C639" s="47" t="s">
        <v>74</v>
      </c>
      <c r="D639" s="47" t="s">
        <v>73</v>
      </c>
      <c r="E639" s="47" t="s">
        <v>274</v>
      </c>
      <c r="F639" s="47" t="s">
        <v>137</v>
      </c>
      <c r="G639" s="47" t="s">
        <v>105</v>
      </c>
      <c r="H639" s="53">
        <v>36.7</v>
      </c>
      <c r="I639" s="53">
        <v>0</v>
      </c>
      <c r="J639" s="214">
        <f t="shared" si="173"/>
        <v>36.7</v>
      </c>
      <c r="K639" s="53">
        <v>36.7</v>
      </c>
      <c r="L639" s="54"/>
      <c r="M639" s="54"/>
      <c r="N639" s="54"/>
      <c r="O639" s="53">
        <v>0</v>
      </c>
      <c r="P639" s="191">
        <f t="shared" si="174"/>
        <v>36.7</v>
      </c>
    </row>
    <row r="640" spans="1:16" ht="18">
      <c r="A640" s="71" t="s">
        <v>147</v>
      </c>
      <c r="B640" s="46" t="s">
        <v>420</v>
      </c>
      <c r="C640" s="46" t="s">
        <v>74</v>
      </c>
      <c r="D640" s="46" t="s">
        <v>73</v>
      </c>
      <c r="E640" s="46" t="s">
        <v>274</v>
      </c>
      <c r="F640" s="46" t="s">
        <v>146</v>
      </c>
      <c r="G640" s="46"/>
      <c r="H640" s="51">
        <f>H641</f>
        <v>5</v>
      </c>
      <c r="I640" s="51">
        <f>I641</f>
        <v>0</v>
      </c>
      <c r="J640" s="213">
        <f t="shared" si="173"/>
        <v>5</v>
      </c>
      <c r="K640" s="51">
        <f>K641</f>
        <v>5</v>
      </c>
      <c r="L640" s="52"/>
      <c r="M640" s="52"/>
      <c r="N640" s="52"/>
      <c r="O640" s="51">
        <f>O641</f>
        <v>0</v>
      </c>
      <c r="P640" s="187">
        <f t="shared" si="174"/>
        <v>5</v>
      </c>
    </row>
    <row r="641" spans="1:16" ht="18">
      <c r="A641" s="71" t="s">
        <v>149</v>
      </c>
      <c r="B641" s="46" t="s">
        <v>420</v>
      </c>
      <c r="C641" s="46" t="s">
        <v>74</v>
      </c>
      <c r="D641" s="46" t="s">
        <v>73</v>
      </c>
      <c r="E641" s="46" t="s">
        <v>274</v>
      </c>
      <c r="F641" s="46" t="s">
        <v>148</v>
      </c>
      <c r="G641" s="46"/>
      <c r="H641" s="51">
        <f>H642</f>
        <v>5</v>
      </c>
      <c r="I641" s="51">
        <f>I642</f>
        <v>0</v>
      </c>
      <c r="J641" s="213">
        <f t="shared" si="173"/>
        <v>5</v>
      </c>
      <c r="K641" s="51">
        <f>K642</f>
        <v>5</v>
      </c>
      <c r="L641" s="52"/>
      <c r="M641" s="52"/>
      <c r="N641" s="52"/>
      <c r="O641" s="51">
        <f>O642</f>
        <v>0</v>
      </c>
      <c r="P641" s="187">
        <f t="shared" si="174"/>
        <v>5</v>
      </c>
    </row>
    <row r="642" spans="1:16" ht="18">
      <c r="A642" s="74" t="s">
        <v>120</v>
      </c>
      <c r="B642" s="46" t="s">
        <v>420</v>
      </c>
      <c r="C642" s="47" t="s">
        <v>74</v>
      </c>
      <c r="D642" s="47" t="s">
        <v>73</v>
      </c>
      <c r="E642" s="47" t="s">
        <v>274</v>
      </c>
      <c r="F642" s="47" t="s">
        <v>148</v>
      </c>
      <c r="G642" s="47" t="s">
        <v>105</v>
      </c>
      <c r="H642" s="53">
        <v>5</v>
      </c>
      <c r="I642" s="53">
        <v>0</v>
      </c>
      <c r="J642" s="213">
        <f t="shared" si="173"/>
        <v>5</v>
      </c>
      <c r="K642" s="53">
        <v>5</v>
      </c>
      <c r="L642" s="54"/>
      <c r="M642" s="54"/>
      <c r="N642" s="54"/>
      <c r="O642" s="53">
        <v>0</v>
      </c>
      <c r="P642" s="187">
        <f t="shared" si="174"/>
        <v>5</v>
      </c>
    </row>
    <row r="643" spans="1:16" ht="30">
      <c r="A643" s="70" t="s">
        <v>218</v>
      </c>
      <c r="B643" s="46" t="s">
        <v>420</v>
      </c>
      <c r="C643" s="46" t="s">
        <v>74</v>
      </c>
      <c r="D643" s="46" t="s">
        <v>73</v>
      </c>
      <c r="E643" s="46" t="s">
        <v>219</v>
      </c>
      <c r="F643" s="46"/>
      <c r="G643" s="46"/>
      <c r="H643" s="53">
        <f>H644+H647+H650</f>
        <v>3854</v>
      </c>
      <c r="I643" s="53">
        <f>I644+I647+I650</f>
        <v>0</v>
      </c>
      <c r="J643" s="213">
        <f t="shared" si="173"/>
        <v>3854</v>
      </c>
      <c r="K643" s="53">
        <f>K644+K647+K650</f>
        <v>3854</v>
      </c>
      <c r="L643" s="54"/>
      <c r="M643" s="54"/>
      <c r="N643" s="54"/>
      <c r="O643" s="53">
        <f>O644+O647+O650</f>
        <v>0</v>
      </c>
      <c r="P643" s="187">
        <f t="shared" si="174"/>
        <v>3854</v>
      </c>
    </row>
    <row r="644" spans="1:16" ht="90">
      <c r="A644" s="70" t="s">
        <v>257</v>
      </c>
      <c r="B644" s="46" t="s">
        <v>420</v>
      </c>
      <c r="C644" s="46" t="s">
        <v>74</v>
      </c>
      <c r="D644" s="46" t="s">
        <v>73</v>
      </c>
      <c r="E644" s="46" t="s">
        <v>219</v>
      </c>
      <c r="F644" s="46" t="s">
        <v>132</v>
      </c>
      <c r="G644" s="46"/>
      <c r="H644" s="51">
        <f>H645</f>
        <v>3558</v>
      </c>
      <c r="I644" s="51">
        <f>I645</f>
        <v>0</v>
      </c>
      <c r="J644" s="213">
        <f t="shared" si="173"/>
        <v>3558</v>
      </c>
      <c r="K644" s="51">
        <f>K645</f>
        <v>3558</v>
      </c>
      <c r="L644" s="54"/>
      <c r="M644" s="54"/>
      <c r="N644" s="54"/>
      <c r="O644" s="51">
        <f>O645</f>
        <v>0</v>
      </c>
      <c r="P644" s="187">
        <f t="shared" si="174"/>
        <v>3558</v>
      </c>
    </row>
    <row r="645" spans="1:16" ht="30">
      <c r="A645" s="70" t="s">
        <v>145</v>
      </c>
      <c r="B645" s="46" t="s">
        <v>420</v>
      </c>
      <c r="C645" s="46" t="s">
        <v>74</v>
      </c>
      <c r="D645" s="46" t="s">
        <v>73</v>
      </c>
      <c r="E645" s="46" t="s">
        <v>219</v>
      </c>
      <c r="F645" s="46" t="s">
        <v>144</v>
      </c>
      <c r="G645" s="46"/>
      <c r="H645" s="51">
        <f>H646</f>
        <v>3558</v>
      </c>
      <c r="I645" s="51">
        <f>I646</f>
        <v>0</v>
      </c>
      <c r="J645" s="213">
        <f t="shared" si="173"/>
        <v>3558</v>
      </c>
      <c r="K645" s="51">
        <f>K646</f>
        <v>3558</v>
      </c>
      <c r="L645" s="54"/>
      <c r="M645" s="54"/>
      <c r="N645" s="54"/>
      <c r="O645" s="51">
        <f>O646</f>
        <v>0</v>
      </c>
      <c r="P645" s="187">
        <f t="shared" si="174"/>
        <v>3558</v>
      </c>
    </row>
    <row r="646" spans="1:16" ht="18">
      <c r="A646" s="74" t="s">
        <v>120</v>
      </c>
      <c r="B646" s="47" t="s">
        <v>420</v>
      </c>
      <c r="C646" s="47" t="s">
        <v>74</v>
      </c>
      <c r="D646" s="47" t="s">
        <v>73</v>
      </c>
      <c r="E646" s="47" t="s">
        <v>219</v>
      </c>
      <c r="F646" s="47" t="s">
        <v>144</v>
      </c>
      <c r="G646" s="47" t="s">
        <v>105</v>
      </c>
      <c r="H646" s="53">
        <v>3558</v>
      </c>
      <c r="I646" s="53">
        <v>0</v>
      </c>
      <c r="J646" s="214">
        <f t="shared" si="173"/>
        <v>3558</v>
      </c>
      <c r="K646" s="53">
        <v>3558</v>
      </c>
      <c r="L646" s="54"/>
      <c r="M646" s="54"/>
      <c r="N646" s="54"/>
      <c r="O646" s="53">
        <v>0</v>
      </c>
      <c r="P646" s="191">
        <f t="shared" si="174"/>
        <v>3558</v>
      </c>
    </row>
    <row r="647" spans="1:16" ht="30">
      <c r="A647" s="70" t="s">
        <v>134</v>
      </c>
      <c r="B647" s="46" t="s">
        <v>420</v>
      </c>
      <c r="C647" s="46" t="s">
        <v>74</v>
      </c>
      <c r="D647" s="46" t="s">
        <v>73</v>
      </c>
      <c r="E647" s="46" t="s">
        <v>219</v>
      </c>
      <c r="F647" s="46" t="s">
        <v>135</v>
      </c>
      <c r="G647" s="46"/>
      <c r="H647" s="51">
        <f>H648</f>
        <v>291</v>
      </c>
      <c r="I647" s="51">
        <f>I648</f>
        <v>0</v>
      </c>
      <c r="J647" s="213">
        <f t="shared" si="173"/>
        <v>291</v>
      </c>
      <c r="K647" s="51">
        <f>K648</f>
        <v>291</v>
      </c>
      <c r="L647" s="54"/>
      <c r="M647" s="54"/>
      <c r="N647" s="54"/>
      <c r="O647" s="51">
        <f>O648</f>
        <v>0</v>
      </c>
      <c r="P647" s="187">
        <f t="shared" si="174"/>
        <v>291</v>
      </c>
    </row>
    <row r="648" spans="1:16" ht="30">
      <c r="A648" s="71" t="s">
        <v>138</v>
      </c>
      <c r="B648" s="46" t="s">
        <v>420</v>
      </c>
      <c r="C648" s="46" t="s">
        <v>74</v>
      </c>
      <c r="D648" s="46" t="s">
        <v>73</v>
      </c>
      <c r="E648" s="46" t="s">
        <v>219</v>
      </c>
      <c r="F648" s="46" t="s">
        <v>137</v>
      </c>
      <c r="G648" s="46"/>
      <c r="H648" s="51">
        <f>H649</f>
        <v>291</v>
      </c>
      <c r="I648" s="51">
        <f>I649</f>
        <v>0</v>
      </c>
      <c r="J648" s="213">
        <f t="shared" si="173"/>
        <v>291</v>
      </c>
      <c r="K648" s="51">
        <f>K649</f>
        <v>291</v>
      </c>
      <c r="L648" s="54"/>
      <c r="M648" s="54"/>
      <c r="N648" s="54"/>
      <c r="O648" s="51">
        <f>O649</f>
        <v>0</v>
      </c>
      <c r="P648" s="187">
        <f t="shared" si="174"/>
        <v>291</v>
      </c>
    </row>
    <row r="649" spans="1:16" ht="18">
      <c r="A649" s="72" t="s">
        <v>120</v>
      </c>
      <c r="B649" s="47" t="s">
        <v>420</v>
      </c>
      <c r="C649" s="47" t="s">
        <v>74</v>
      </c>
      <c r="D649" s="47" t="s">
        <v>73</v>
      </c>
      <c r="E649" s="47" t="s">
        <v>219</v>
      </c>
      <c r="F649" s="47" t="s">
        <v>137</v>
      </c>
      <c r="G649" s="47" t="s">
        <v>105</v>
      </c>
      <c r="H649" s="53">
        <v>291</v>
      </c>
      <c r="I649" s="53">
        <v>0</v>
      </c>
      <c r="J649" s="214">
        <f t="shared" si="173"/>
        <v>291</v>
      </c>
      <c r="K649" s="53">
        <v>291</v>
      </c>
      <c r="L649" s="54"/>
      <c r="M649" s="54"/>
      <c r="N649" s="54"/>
      <c r="O649" s="53">
        <v>0</v>
      </c>
      <c r="P649" s="191">
        <f t="shared" si="174"/>
        <v>291</v>
      </c>
    </row>
    <row r="650" spans="1:16" ht="18">
      <c r="A650" s="71" t="s">
        <v>147</v>
      </c>
      <c r="B650" s="46" t="s">
        <v>420</v>
      </c>
      <c r="C650" s="46" t="s">
        <v>74</v>
      </c>
      <c r="D650" s="46" t="s">
        <v>73</v>
      </c>
      <c r="E650" s="46" t="s">
        <v>219</v>
      </c>
      <c r="F650" s="46" t="s">
        <v>146</v>
      </c>
      <c r="G650" s="46"/>
      <c r="H650" s="51">
        <f>H651</f>
        <v>5</v>
      </c>
      <c r="I650" s="51">
        <f>I651</f>
        <v>0</v>
      </c>
      <c r="J650" s="213">
        <f t="shared" si="173"/>
        <v>5</v>
      </c>
      <c r="K650" s="51">
        <f>K651</f>
        <v>5</v>
      </c>
      <c r="L650" s="52"/>
      <c r="M650" s="52"/>
      <c r="N650" s="52"/>
      <c r="O650" s="51">
        <f>O651</f>
        <v>0</v>
      </c>
      <c r="P650" s="187">
        <f t="shared" si="174"/>
        <v>5</v>
      </c>
    </row>
    <row r="651" spans="1:16" ht="18">
      <c r="A651" s="71" t="s">
        <v>149</v>
      </c>
      <c r="B651" s="46" t="s">
        <v>420</v>
      </c>
      <c r="C651" s="46" t="s">
        <v>74</v>
      </c>
      <c r="D651" s="46" t="s">
        <v>73</v>
      </c>
      <c r="E651" s="46" t="s">
        <v>219</v>
      </c>
      <c r="F651" s="46" t="s">
        <v>148</v>
      </c>
      <c r="G651" s="46"/>
      <c r="H651" s="51">
        <f>H652</f>
        <v>5</v>
      </c>
      <c r="I651" s="51">
        <f>I652</f>
        <v>0</v>
      </c>
      <c r="J651" s="213">
        <f t="shared" si="173"/>
        <v>5</v>
      </c>
      <c r="K651" s="51">
        <f>K652</f>
        <v>5</v>
      </c>
      <c r="L651" s="52"/>
      <c r="M651" s="52"/>
      <c r="N651" s="52"/>
      <c r="O651" s="51">
        <f>O652</f>
        <v>0</v>
      </c>
      <c r="P651" s="187">
        <f t="shared" si="174"/>
        <v>5</v>
      </c>
    </row>
    <row r="652" spans="1:16" ht="18">
      <c r="A652" s="74" t="s">
        <v>120</v>
      </c>
      <c r="B652" s="47" t="s">
        <v>420</v>
      </c>
      <c r="C652" s="47" t="s">
        <v>74</v>
      </c>
      <c r="D652" s="47" t="s">
        <v>73</v>
      </c>
      <c r="E652" s="47" t="s">
        <v>219</v>
      </c>
      <c r="F652" s="47" t="s">
        <v>148</v>
      </c>
      <c r="G652" s="47" t="s">
        <v>105</v>
      </c>
      <c r="H652" s="53">
        <v>5</v>
      </c>
      <c r="I652" s="53">
        <v>0</v>
      </c>
      <c r="J652" s="214">
        <f t="shared" si="173"/>
        <v>5</v>
      </c>
      <c r="K652" s="53">
        <v>5</v>
      </c>
      <c r="L652" s="54"/>
      <c r="M652" s="54"/>
      <c r="N652" s="54"/>
      <c r="O652" s="53">
        <v>0</v>
      </c>
      <c r="P652" s="191">
        <f t="shared" si="174"/>
        <v>5</v>
      </c>
    </row>
    <row r="653" spans="1:16" ht="18">
      <c r="A653" s="73" t="s">
        <v>119</v>
      </c>
      <c r="B653" s="48" t="s">
        <v>420</v>
      </c>
      <c r="C653" s="48" t="s">
        <v>88</v>
      </c>
      <c r="D653" s="46"/>
      <c r="E653" s="46"/>
      <c r="F653" s="46"/>
      <c r="G653" s="46"/>
      <c r="H653" s="50">
        <f aca="true" t="shared" si="176" ref="H653:K655">H654</f>
        <v>6800</v>
      </c>
      <c r="I653" s="50">
        <f t="shared" si="176"/>
        <v>0</v>
      </c>
      <c r="J653" s="212">
        <f t="shared" si="173"/>
        <v>6800</v>
      </c>
      <c r="K653" s="50">
        <f t="shared" si="176"/>
        <v>6800</v>
      </c>
      <c r="L653" s="54"/>
      <c r="M653" s="54"/>
      <c r="N653" s="54"/>
      <c r="O653" s="50">
        <f>O654</f>
        <v>0</v>
      </c>
      <c r="P653" s="105">
        <f t="shared" si="174"/>
        <v>6800</v>
      </c>
    </row>
    <row r="654" spans="1:16" ht="18">
      <c r="A654" s="73" t="s">
        <v>113</v>
      </c>
      <c r="B654" s="48" t="s">
        <v>420</v>
      </c>
      <c r="C654" s="48" t="s">
        <v>88</v>
      </c>
      <c r="D654" s="48" t="s">
        <v>76</v>
      </c>
      <c r="E654" s="48"/>
      <c r="F654" s="48"/>
      <c r="G654" s="48"/>
      <c r="H654" s="50">
        <f t="shared" si="176"/>
        <v>6800</v>
      </c>
      <c r="I654" s="50">
        <f t="shared" si="176"/>
        <v>0</v>
      </c>
      <c r="J654" s="212">
        <f t="shared" si="173"/>
        <v>6800</v>
      </c>
      <c r="K654" s="50">
        <f t="shared" si="176"/>
        <v>6800</v>
      </c>
      <c r="L654" s="54"/>
      <c r="M654" s="54"/>
      <c r="N654" s="54"/>
      <c r="O654" s="50">
        <f>O655</f>
        <v>0</v>
      </c>
      <c r="P654" s="105">
        <f t="shared" si="174"/>
        <v>6800</v>
      </c>
    </row>
    <row r="655" spans="1:16" ht="60">
      <c r="A655" s="70" t="s">
        <v>196</v>
      </c>
      <c r="B655" s="46" t="s">
        <v>420</v>
      </c>
      <c r="C655" s="46" t="s">
        <v>88</v>
      </c>
      <c r="D655" s="46" t="s">
        <v>76</v>
      </c>
      <c r="E655" s="46" t="s">
        <v>403</v>
      </c>
      <c r="F655" s="46"/>
      <c r="G655" s="46"/>
      <c r="H655" s="51">
        <f t="shared" si="176"/>
        <v>6800</v>
      </c>
      <c r="I655" s="51">
        <f t="shared" si="176"/>
        <v>0</v>
      </c>
      <c r="J655" s="213">
        <f t="shared" si="173"/>
        <v>6800</v>
      </c>
      <c r="K655" s="51">
        <f t="shared" si="176"/>
        <v>6800</v>
      </c>
      <c r="L655" s="52"/>
      <c r="M655" s="52"/>
      <c r="N655" s="52"/>
      <c r="O655" s="51">
        <f>O656</f>
        <v>0</v>
      </c>
      <c r="P655" s="187">
        <f t="shared" si="174"/>
        <v>6800</v>
      </c>
    </row>
    <row r="656" spans="1:16" ht="60">
      <c r="A656" s="70" t="s">
        <v>184</v>
      </c>
      <c r="B656" s="46" t="s">
        <v>420</v>
      </c>
      <c r="C656" s="46" t="s">
        <v>88</v>
      </c>
      <c r="D656" s="46" t="s">
        <v>76</v>
      </c>
      <c r="E656" s="46" t="s">
        <v>407</v>
      </c>
      <c r="F656" s="46"/>
      <c r="G656" s="46"/>
      <c r="H656" s="51">
        <f>H657+H665</f>
        <v>6800</v>
      </c>
      <c r="I656" s="51">
        <f>I657+I665</f>
        <v>0</v>
      </c>
      <c r="J656" s="213">
        <f t="shared" si="173"/>
        <v>6800</v>
      </c>
      <c r="K656" s="51">
        <f>K657+K665</f>
        <v>6800</v>
      </c>
      <c r="L656" s="52"/>
      <c r="M656" s="52"/>
      <c r="N656" s="52"/>
      <c r="O656" s="51">
        <f>O657+O665</f>
        <v>0</v>
      </c>
      <c r="P656" s="187">
        <f t="shared" si="174"/>
        <v>6800</v>
      </c>
    </row>
    <row r="657" spans="1:16" ht="75">
      <c r="A657" s="70" t="s">
        <v>404</v>
      </c>
      <c r="B657" s="46" t="s">
        <v>420</v>
      </c>
      <c r="C657" s="46" t="s">
        <v>88</v>
      </c>
      <c r="D657" s="46" t="s">
        <v>76</v>
      </c>
      <c r="E657" s="46" t="s">
        <v>408</v>
      </c>
      <c r="F657" s="46"/>
      <c r="G657" s="46"/>
      <c r="H657" s="51">
        <f aca="true" t="shared" si="177" ref="H657:K660">H658</f>
        <v>800</v>
      </c>
      <c r="I657" s="51">
        <f t="shared" si="177"/>
        <v>0</v>
      </c>
      <c r="J657" s="213">
        <f t="shared" si="173"/>
        <v>800</v>
      </c>
      <c r="K657" s="51">
        <f t="shared" si="177"/>
        <v>800</v>
      </c>
      <c r="L657" s="52"/>
      <c r="M657" s="52"/>
      <c r="N657" s="52"/>
      <c r="O657" s="51">
        <f>O658</f>
        <v>0</v>
      </c>
      <c r="P657" s="187">
        <f t="shared" si="174"/>
        <v>800</v>
      </c>
    </row>
    <row r="658" spans="1:16" ht="18">
      <c r="A658" s="71" t="s">
        <v>301</v>
      </c>
      <c r="B658" s="46" t="s">
        <v>420</v>
      </c>
      <c r="C658" s="46" t="s">
        <v>88</v>
      </c>
      <c r="D658" s="46" t="s">
        <v>76</v>
      </c>
      <c r="E658" s="46" t="s">
        <v>409</v>
      </c>
      <c r="F658" s="46"/>
      <c r="G658" s="46"/>
      <c r="H658" s="51">
        <f>H659+H662</f>
        <v>800</v>
      </c>
      <c r="I658" s="51">
        <f>I659+I662</f>
        <v>0</v>
      </c>
      <c r="J658" s="213">
        <f t="shared" si="173"/>
        <v>800</v>
      </c>
      <c r="K658" s="51">
        <f>K659+K662</f>
        <v>800</v>
      </c>
      <c r="L658" s="52"/>
      <c r="M658" s="52"/>
      <c r="N658" s="52"/>
      <c r="O658" s="51">
        <f>O659+O662</f>
        <v>0</v>
      </c>
      <c r="P658" s="187">
        <f t="shared" si="174"/>
        <v>800</v>
      </c>
    </row>
    <row r="659" spans="1:16" ht="30">
      <c r="A659" s="70" t="s">
        <v>134</v>
      </c>
      <c r="B659" s="46" t="s">
        <v>420</v>
      </c>
      <c r="C659" s="46" t="s">
        <v>88</v>
      </c>
      <c r="D659" s="46" t="s">
        <v>76</v>
      </c>
      <c r="E659" s="46" t="s">
        <v>409</v>
      </c>
      <c r="F659" s="46" t="s">
        <v>135</v>
      </c>
      <c r="G659" s="46"/>
      <c r="H659" s="51">
        <f t="shared" si="177"/>
        <v>650</v>
      </c>
      <c r="I659" s="51">
        <f t="shared" si="177"/>
        <v>0</v>
      </c>
      <c r="J659" s="213">
        <f t="shared" si="173"/>
        <v>650</v>
      </c>
      <c r="K659" s="51">
        <f t="shared" si="177"/>
        <v>650</v>
      </c>
      <c r="L659" s="52"/>
      <c r="M659" s="52"/>
      <c r="N659" s="52"/>
      <c r="O659" s="51">
        <f>O660</f>
        <v>0</v>
      </c>
      <c r="P659" s="187">
        <f t="shared" si="174"/>
        <v>650</v>
      </c>
    </row>
    <row r="660" spans="1:16" ht="30">
      <c r="A660" s="71" t="s">
        <v>138</v>
      </c>
      <c r="B660" s="46" t="s">
        <v>420</v>
      </c>
      <c r="C660" s="46" t="s">
        <v>88</v>
      </c>
      <c r="D660" s="46" t="s">
        <v>76</v>
      </c>
      <c r="E660" s="46" t="s">
        <v>409</v>
      </c>
      <c r="F660" s="46" t="s">
        <v>137</v>
      </c>
      <c r="G660" s="46"/>
      <c r="H660" s="51">
        <f t="shared" si="177"/>
        <v>650</v>
      </c>
      <c r="I660" s="51">
        <f t="shared" si="177"/>
        <v>0</v>
      </c>
      <c r="J660" s="213">
        <f t="shared" si="173"/>
        <v>650</v>
      </c>
      <c r="K660" s="51">
        <f t="shared" si="177"/>
        <v>650</v>
      </c>
      <c r="L660" s="52"/>
      <c r="M660" s="52"/>
      <c r="N660" s="52"/>
      <c r="O660" s="51">
        <f>O661</f>
        <v>0</v>
      </c>
      <c r="P660" s="187">
        <f t="shared" si="174"/>
        <v>650</v>
      </c>
    </row>
    <row r="661" spans="1:16" ht="18">
      <c r="A661" s="72" t="s">
        <v>120</v>
      </c>
      <c r="B661" s="47" t="s">
        <v>420</v>
      </c>
      <c r="C661" s="47" t="s">
        <v>88</v>
      </c>
      <c r="D661" s="47" t="s">
        <v>76</v>
      </c>
      <c r="E661" s="47" t="s">
        <v>409</v>
      </c>
      <c r="F661" s="47" t="s">
        <v>137</v>
      </c>
      <c r="G661" s="47" t="s">
        <v>105</v>
      </c>
      <c r="H661" s="53">
        <v>650</v>
      </c>
      <c r="I661" s="53">
        <v>0</v>
      </c>
      <c r="J661" s="214">
        <f t="shared" si="173"/>
        <v>650</v>
      </c>
      <c r="K661" s="53">
        <v>650</v>
      </c>
      <c r="L661" s="54"/>
      <c r="M661" s="54"/>
      <c r="N661" s="54"/>
      <c r="O661" s="53">
        <v>0</v>
      </c>
      <c r="P661" s="191">
        <f t="shared" si="174"/>
        <v>650</v>
      </c>
    </row>
    <row r="662" spans="1:16" ht="30">
      <c r="A662" s="70" t="s">
        <v>151</v>
      </c>
      <c r="B662" s="46" t="s">
        <v>420</v>
      </c>
      <c r="C662" s="46" t="s">
        <v>88</v>
      </c>
      <c r="D662" s="46" t="s">
        <v>76</v>
      </c>
      <c r="E662" s="46" t="s">
        <v>409</v>
      </c>
      <c r="F662" s="46" t="s">
        <v>150</v>
      </c>
      <c r="G662" s="46"/>
      <c r="H662" s="51">
        <f>H663</f>
        <v>150</v>
      </c>
      <c r="I662" s="51">
        <f>I663</f>
        <v>0</v>
      </c>
      <c r="J662" s="213">
        <f t="shared" si="173"/>
        <v>150</v>
      </c>
      <c r="K662" s="51">
        <f>K663</f>
        <v>150</v>
      </c>
      <c r="L662" s="52"/>
      <c r="M662" s="52"/>
      <c r="N662" s="52"/>
      <c r="O662" s="51">
        <f>O663</f>
        <v>0</v>
      </c>
      <c r="P662" s="187">
        <f t="shared" si="174"/>
        <v>150</v>
      </c>
    </row>
    <row r="663" spans="1:16" ht="18">
      <c r="A663" s="70" t="s">
        <v>12</v>
      </c>
      <c r="B663" s="46" t="s">
        <v>420</v>
      </c>
      <c r="C663" s="46" t="s">
        <v>88</v>
      </c>
      <c r="D663" s="46" t="s">
        <v>76</v>
      </c>
      <c r="E663" s="46" t="s">
        <v>409</v>
      </c>
      <c r="F663" s="46" t="s">
        <v>11</v>
      </c>
      <c r="G663" s="46"/>
      <c r="H663" s="51">
        <f>H664</f>
        <v>150</v>
      </c>
      <c r="I663" s="51">
        <f>I664</f>
        <v>0</v>
      </c>
      <c r="J663" s="213">
        <f t="shared" si="173"/>
        <v>150</v>
      </c>
      <c r="K663" s="51">
        <f>K664</f>
        <v>150</v>
      </c>
      <c r="L663" s="52"/>
      <c r="M663" s="52"/>
      <c r="N663" s="52"/>
      <c r="O663" s="51">
        <f>O664</f>
        <v>0</v>
      </c>
      <c r="P663" s="187">
        <f t="shared" si="174"/>
        <v>150</v>
      </c>
    </row>
    <row r="664" spans="1:16" ht="18">
      <c r="A664" s="74" t="s">
        <v>120</v>
      </c>
      <c r="B664" s="47" t="s">
        <v>420</v>
      </c>
      <c r="C664" s="47" t="s">
        <v>88</v>
      </c>
      <c r="D664" s="47" t="s">
        <v>76</v>
      </c>
      <c r="E664" s="47" t="s">
        <v>409</v>
      </c>
      <c r="F664" s="47" t="s">
        <v>11</v>
      </c>
      <c r="G664" s="47" t="s">
        <v>105</v>
      </c>
      <c r="H664" s="53">
        <v>150</v>
      </c>
      <c r="I664" s="53">
        <v>0</v>
      </c>
      <c r="J664" s="214">
        <f t="shared" si="173"/>
        <v>150</v>
      </c>
      <c r="K664" s="53">
        <v>150</v>
      </c>
      <c r="L664" s="54"/>
      <c r="M664" s="54"/>
      <c r="N664" s="54"/>
      <c r="O664" s="53">
        <v>0</v>
      </c>
      <c r="P664" s="191">
        <f t="shared" si="174"/>
        <v>150</v>
      </c>
    </row>
    <row r="665" spans="1:16" ht="90">
      <c r="A665" s="70" t="s">
        <v>459</v>
      </c>
      <c r="B665" s="46" t="s">
        <v>420</v>
      </c>
      <c r="C665" s="46" t="s">
        <v>88</v>
      </c>
      <c r="D665" s="46" t="s">
        <v>76</v>
      </c>
      <c r="E665" s="46" t="s">
        <v>406</v>
      </c>
      <c r="F665" s="46"/>
      <c r="G665" s="46"/>
      <c r="H665" s="51">
        <f aca="true" t="shared" si="178" ref="H665:K668">H666</f>
        <v>6000</v>
      </c>
      <c r="I665" s="51">
        <f t="shared" si="178"/>
        <v>0</v>
      </c>
      <c r="J665" s="213">
        <f t="shared" si="173"/>
        <v>6000</v>
      </c>
      <c r="K665" s="51">
        <f t="shared" si="178"/>
        <v>6000</v>
      </c>
      <c r="L665" s="54"/>
      <c r="M665" s="54"/>
      <c r="N665" s="54"/>
      <c r="O665" s="51">
        <f>O666</f>
        <v>0</v>
      </c>
      <c r="P665" s="187">
        <f t="shared" si="174"/>
        <v>6000</v>
      </c>
    </row>
    <row r="666" spans="1:16" ht="18">
      <c r="A666" s="71" t="s">
        <v>301</v>
      </c>
      <c r="B666" s="46" t="s">
        <v>420</v>
      </c>
      <c r="C666" s="46" t="s">
        <v>88</v>
      </c>
      <c r="D666" s="46" t="s">
        <v>76</v>
      </c>
      <c r="E666" s="102" t="s">
        <v>405</v>
      </c>
      <c r="F666" s="46"/>
      <c r="G666" s="46"/>
      <c r="H666" s="51">
        <f t="shared" si="178"/>
        <v>6000</v>
      </c>
      <c r="I666" s="51">
        <f t="shared" si="178"/>
        <v>0</v>
      </c>
      <c r="J666" s="213">
        <f t="shared" si="173"/>
        <v>6000</v>
      </c>
      <c r="K666" s="51">
        <f t="shared" si="178"/>
        <v>6000</v>
      </c>
      <c r="L666" s="54"/>
      <c r="M666" s="54"/>
      <c r="N666" s="54"/>
      <c r="O666" s="51">
        <f>O667</f>
        <v>0</v>
      </c>
      <c r="P666" s="187">
        <f t="shared" si="174"/>
        <v>6000</v>
      </c>
    </row>
    <row r="667" spans="1:16" ht="45">
      <c r="A667" s="70" t="s">
        <v>141</v>
      </c>
      <c r="B667" s="46" t="s">
        <v>420</v>
      </c>
      <c r="C667" s="46" t="s">
        <v>88</v>
      </c>
      <c r="D667" s="46" t="s">
        <v>76</v>
      </c>
      <c r="E667" s="46" t="s">
        <v>405</v>
      </c>
      <c r="F667" s="46" t="s">
        <v>140</v>
      </c>
      <c r="G667" s="46"/>
      <c r="H667" s="51">
        <f t="shared" si="178"/>
        <v>6000</v>
      </c>
      <c r="I667" s="51">
        <f t="shared" si="178"/>
        <v>0</v>
      </c>
      <c r="J667" s="213">
        <f t="shared" si="173"/>
        <v>6000</v>
      </c>
      <c r="K667" s="51">
        <f t="shared" si="178"/>
        <v>6000</v>
      </c>
      <c r="L667" s="54"/>
      <c r="M667" s="54"/>
      <c r="N667" s="54"/>
      <c r="O667" s="51">
        <f>O668</f>
        <v>0</v>
      </c>
      <c r="P667" s="187">
        <f t="shared" si="174"/>
        <v>6000</v>
      </c>
    </row>
    <row r="668" spans="1:16" ht="18">
      <c r="A668" s="70" t="s">
        <v>227</v>
      </c>
      <c r="B668" s="46" t="s">
        <v>420</v>
      </c>
      <c r="C668" s="46" t="s">
        <v>88</v>
      </c>
      <c r="D668" s="46" t="s">
        <v>76</v>
      </c>
      <c r="E668" s="46" t="s">
        <v>405</v>
      </c>
      <c r="F668" s="46" t="s">
        <v>226</v>
      </c>
      <c r="G668" s="46"/>
      <c r="H668" s="51">
        <f t="shared" si="178"/>
        <v>6000</v>
      </c>
      <c r="I668" s="51">
        <f t="shared" si="178"/>
        <v>0</v>
      </c>
      <c r="J668" s="213">
        <f t="shared" si="173"/>
        <v>6000</v>
      </c>
      <c r="K668" s="51">
        <f t="shared" si="178"/>
        <v>6000</v>
      </c>
      <c r="L668" s="54"/>
      <c r="M668" s="54"/>
      <c r="N668" s="54"/>
      <c r="O668" s="51">
        <f>O669</f>
        <v>0</v>
      </c>
      <c r="P668" s="187">
        <f t="shared" si="174"/>
        <v>6000</v>
      </c>
    </row>
    <row r="669" spans="1:16" ht="18">
      <c r="A669" s="72" t="s">
        <v>120</v>
      </c>
      <c r="B669" s="47" t="s">
        <v>420</v>
      </c>
      <c r="C669" s="47" t="s">
        <v>88</v>
      </c>
      <c r="D669" s="47" t="s">
        <v>76</v>
      </c>
      <c r="E669" s="47" t="s">
        <v>405</v>
      </c>
      <c r="F669" s="47" t="s">
        <v>226</v>
      </c>
      <c r="G669" s="47" t="s">
        <v>105</v>
      </c>
      <c r="H669" s="53">
        <v>6000</v>
      </c>
      <c r="I669" s="53">
        <v>0</v>
      </c>
      <c r="J669" s="214">
        <f t="shared" si="173"/>
        <v>6000</v>
      </c>
      <c r="K669" s="53">
        <v>6000</v>
      </c>
      <c r="L669" s="54"/>
      <c r="M669" s="54"/>
      <c r="N669" s="54"/>
      <c r="O669" s="53">
        <v>0</v>
      </c>
      <c r="P669" s="191">
        <f t="shared" si="174"/>
        <v>6000</v>
      </c>
    </row>
    <row r="670" spans="1:16" ht="42.75">
      <c r="A670" s="73" t="s">
        <v>110</v>
      </c>
      <c r="B670" s="48" t="s">
        <v>92</v>
      </c>
      <c r="C670" s="48"/>
      <c r="D670" s="48"/>
      <c r="E670" s="48"/>
      <c r="F670" s="48"/>
      <c r="G670" s="48"/>
      <c r="H670" s="50">
        <f>H673+H686+H700+H707+H693</f>
        <v>12867.8</v>
      </c>
      <c r="I670" s="50">
        <f>I673+I686+I700+I707+I693</f>
        <v>0</v>
      </c>
      <c r="J670" s="212">
        <f t="shared" si="173"/>
        <v>12867.8</v>
      </c>
      <c r="K670" s="50">
        <f>K673+K686+K700+K707+K693</f>
        <v>15819.199999999999</v>
      </c>
      <c r="L670" s="50" t="e">
        <f>L673+#REF!+L686+#REF!+L700</f>
        <v>#REF!</v>
      </c>
      <c r="M670" s="50" t="e">
        <f>M673+#REF!+M686+#REF!+M700</f>
        <v>#REF!</v>
      </c>
      <c r="N670" s="50" t="e">
        <f>N673+#REF!+N686+#REF!+N700</f>
        <v>#REF!</v>
      </c>
      <c r="O670" s="50">
        <f>O673+O686+O700+O707+O693</f>
        <v>0</v>
      </c>
      <c r="P670" s="105">
        <f t="shared" si="174"/>
        <v>15819.199999999999</v>
      </c>
    </row>
    <row r="671" spans="1:16" ht="18">
      <c r="A671" s="73" t="s">
        <v>120</v>
      </c>
      <c r="B671" s="48" t="s">
        <v>92</v>
      </c>
      <c r="C671" s="48"/>
      <c r="D671" s="48"/>
      <c r="E671" s="48"/>
      <c r="F671" s="48"/>
      <c r="G671" s="48" t="s">
        <v>105</v>
      </c>
      <c r="H671" s="50">
        <f>H679+H682+H685+H692+H706+H711</f>
        <v>12867.8</v>
      </c>
      <c r="I671" s="50">
        <f>I679+I682+I685+I692+I706+I711</f>
        <v>0</v>
      </c>
      <c r="J671" s="212">
        <f t="shared" si="173"/>
        <v>12867.8</v>
      </c>
      <c r="K671" s="50">
        <f>K679+K682+K685+K692+K706+K711</f>
        <v>15301.9</v>
      </c>
      <c r="L671" s="50" t="e">
        <f>L679+L682+L685+#REF!+#REF!+#REF!+L692+#REF!+L706+#REF!</f>
        <v>#REF!</v>
      </c>
      <c r="M671" s="50" t="e">
        <f>M679+M682+M685+#REF!+#REF!+#REF!+M692+#REF!+M706+#REF!</f>
        <v>#REF!</v>
      </c>
      <c r="N671" s="50" t="e">
        <f>N679+N682+N685+#REF!+#REF!+#REF!+N692+#REF!+N706+#REF!</f>
        <v>#REF!</v>
      </c>
      <c r="O671" s="50">
        <f>O679+O682+O685+O692+O706+O711</f>
        <v>0</v>
      </c>
      <c r="P671" s="105">
        <f t="shared" si="174"/>
        <v>15301.9</v>
      </c>
    </row>
    <row r="672" spans="1:16" ht="18">
      <c r="A672" s="73" t="s">
        <v>121</v>
      </c>
      <c r="B672" s="48" t="s">
        <v>92</v>
      </c>
      <c r="C672" s="48"/>
      <c r="D672" s="48"/>
      <c r="E672" s="48"/>
      <c r="F672" s="48"/>
      <c r="G672" s="48" t="s">
        <v>106</v>
      </c>
      <c r="H672" s="50">
        <f>H699</f>
        <v>0</v>
      </c>
      <c r="I672" s="50">
        <f>I699</f>
        <v>0</v>
      </c>
      <c r="J672" s="212">
        <f t="shared" si="173"/>
        <v>0</v>
      </c>
      <c r="K672" s="50">
        <f>K699</f>
        <v>517.3</v>
      </c>
      <c r="L672" s="50" t="e">
        <f>#REF!</f>
        <v>#REF!</v>
      </c>
      <c r="M672" s="50" t="e">
        <f>#REF!</f>
        <v>#REF!</v>
      </c>
      <c r="N672" s="50" t="e">
        <f>#REF!</f>
        <v>#REF!</v>
      </c>
      <c r="O672" s="50">
        <f>O699</f>
        <v>0</v>
      </c>
      <c r="P672" s="105">
        <f t="shared" si="174"/>
        <v>517.3</v>
      </c>
    </row>
    <row r="673" spans="1:16" ht="18">
      <c r="A673" s="73" t="s">
        <v>126</v>
      </c>
      <c r="B673" s="48" t="s">
        <v>92</v>
      </c>
      <c r="C673" s="48" t="s">
        <v>70</v>
      </c>
      <c r="D673" s="48"/>
      <c r="E673" s="48"/>
      <c r="F673" s="46"/>
      <c r="G673" s="46"/>
      <c r="H673" s="50">
        <f aca="true" t="shared" si="179" ref="H673:I675">H674</f>
        <v>4962.8</v>
      </c>
      <c r="I673" s="50">
        <f t="shared" si="179"/>
        <v>0</v>
      </c>
      <c r="J673" s="212">
        <f t="shared" si="173"/>
        <v>4962.8</v>
      </c>
      <c r="K673" s="50">
        <f>K674</f>
        <v>4962.8</v>
      </c>
      <c r="L673" s="50" t="e">
        <f>L674+#REF!+#REF!</f>
        <v>#REF!</v>
      </c>
      <c r="M673" s="50" t="e">
        <f>M674+#REF!+#REF!</f>
        <v>#REF!</v>
      </c>
      <c r="N673" s="50" t="e">
        <f>N674+#REF!+#REF!</f>
        <v>#REF!</v>
      </c>
      <c r="O673" s="50">
        <f>O674</f>
        <v>0</v>
      </c>
      <c r="P673" s="105">
        <f t="shared" si="174"/>
        <v>4962.8</v>
      </c>
    </row>
    <row r="674" spans="1:16" ht="42.75">
      <c r="A674" s="73" t="s">
        <v>236</v>
      </c>
      <c r="B674" s="48" t="s">
        <v>92</v>
      </c>
      <c r="C674" s="48" t="s">
        <v>70</v>
      </c>
      <c r="D674" s="48" t="s">
        <v>78</v>
      </c>
      <c r="E674" s="48"/>
      <c r="F674" s="48"/>
      <c r="G674" s="48"/>
      <c r="H674" s="50">
        <f t="shared" si="179"/>
        <v>4962.8</v>
      </c>
      <c r="I674" s="50">
        <f t="shared" si="179"/>
        <v>0</v>
      </c>
      <c r="J674" s="212">
        <f t="shared" si="173"/>
        <v>4962.8</v>
      </c>
      <c r="K674" s="50">
        <f aca="true" t="shared" si="180" ref="K674:O675">K675</f>
        <v>4962.8</v>
      </c>
      <c r="L674" s="50">
        <f t="shared" si="180"/>
        <v>0</v>
      </c>
      <c r="M674" s="50">
        <f t="shared" si="180"/>
        <v>0</v>
      </c>
      <c r="N674" s="50">
        <f t="shared" si="180"/>
        <v>0</v>
      </c>
      <c r="O674" s="50">
        <f t="shared" si="180"/>
        <v>0</v>
      </c>
      <c r="P674" s="105">
        <f t="shared" si="174"/>
        <v>4962.8</v>
      </c>
    </row>
    <row r="675" spans="1:16" ht="18">
      <c r="A675" s="70" t="s">
        <v>40</v>
      </c>
      <c r="B675" s="46" t="s">
        <v>92</v>
      </c>
      <c r="C675" s="46" t="s">
        <v>70</v>
      </c>
      <c r="D675" s="46" t="s">
        <v>78</v>
      </c>
      <c r="E675" s="46" t="s">
        <v>326</v>
      </c>
      <c r="F675" s="46"/>
      <c r="G675" s="46"/>
      <c r="H675" s="51">
        <f t="shared" si="179"/>
        <v>4962.8</v>
      </c>
      <c r="I675" s="51">
        <f t="shared" si="179"/>
        <v>0</v>
      </c>
      <c r="J675" s="213">
        <f t="shared" si="173"/>
        <v>4962.8</v>
      </c>
      <c r="K675" s="51">
        <f t="shared" si="180"/>
        <v>4962.8</v>
      </c>
      <c r="L675" s="51">
        <f t="shared" si="180"/>
        <v>0</v>
      </c>
      <c r="M675" s="51">
        <f t="shared" si="180"/>
        <v>0</v>
      </c>
      <c r="N675" s="51">
        <f t="shared" si="180"/>
        <v>0</v>
      </c>
      <c r="O675" s="51">
        <f t="shared" si="180"/>
        <v>0</v>
      </c>
      <c r="P675" s="187">
        <f t="shared" si="174"/>
        <v>4962.8</v>
      </c>
    </row>
    <row r="676" spans="1:16" ht="30">
      <c r="A676" s="75" t="s">
        <v>131</v>
      </c>
      <c r="B676" s="46" t="s">
        <v>92</v>
      </c>
      <c r="C676" s="46" t="s">
        <v>70</v>
      </c>
      <c r="D676" s="46" t="s">
        <v>78</v>
      </c>
      <c r="E676" s="46" t="s">
        <v>274</v>
      </c>
      <c r="F676" s="46"/>
      <c r="G676" s="46"/>
      <c r="H676" s="51">
        <f>H677+H680+H683</f>
        <v>4962.8</v>
      </c>
      <c r="I676" s="51">
        <f>I677+I680+I683</f>
        <v>0</v>
      </c>
      <c r="J676" s="213">
        <f t="shared" si="173"/>
        <v>4962.8</v>
      </c>
      <c r="K676" s="51">
        <f>K677+K680+K683</f>
        <v>4962.8</v>
      </c>
      <c r="L676" s="51">
        <f>L677+L680+L683</f>
        <v>0</v>
      </c>
      <c r="M676" s="51">
        <f>M677+M680+M683</f>
        <v>0</v>
      </c>
      <c r="N676" s="51">
        <f>N677+N680+N683</f>
        <v>0</v>
      </c>
      <c r="O676" s="51">
        <f>O677+O680+O683</f>
        <v>0</v>
      </c>
      <c r="P676" s="187">
        <f t="shared" si="174"/>
        <v>4962.8</v>
      </c>
    </row>
    <row r="677" spans="1:16" ht="90">
      <c r="A677" s="70" t="s">
        <v>257</v>
      </c>
      <c r="B677" s="46" t="s">
        <v>92</v>
      </c>
      <c r="C677" s="46" t="s">
        <v>70</v>
      </c>
      <c r="D677" s="46" t="s">
        <v>78</v>
      </c>
      <c r="E677" s="46" t="s">
        <v>274</v>
      </c>
      <c r="F677" s="46" t="s">
        <v>132</v>
      </c>
      <c r="G677" s="46"/>
      <c r="H677" s="51">
        <f>H678</f>
        <v>4640</v>
      </c>
      <c r="I677" s="51">
        <f>I678</f>
        <v>0</v>
      </c>
      <c r="J677" s="213">
        <f aca="true" t="shared" si="181" ref="J677:J714">H677+I677</f>
        <v>4640</v>
      </c>
      <c r="K677" s="51">
        <f aca="true" t="shared" si="182" ref="K677:O678">K678</f>
        <v>4640</v>
      </c>
      <c r="L677" s="52">
        <f t="shared" si="182"/>
        <v>0</v>
      </c>
      <c r="M677" s="52">
        <f t="shared" si="182"/>
        <v>0</v>
      </c>
      <c r="N677" s="52">
        <f t="shared" si="182"/>
        <v>0</v>
      </c>
      <c r="O677" s="51">
        <f t="shared" si="182"/>
        <v>0</v>
      </c>
      <c r="P677" s="187">
        <f aca="true" t="shared" si="183" ref="P677:P714">K677+O677</f>
        <v>4640</v>
      </c>
    </row>
    <row r="678" spans="1:16" ht="30">
      <c r="A678" s="70" t="s">
        <v>136</v>
      </c>
      <c r="B678" s="46" t="s">
        <v>92</v>
      </c>
      <c r="C678" s="46" t="s">
        <v>70</v>
      </c>
      <c r="D678" s="46" t="s">
        <v>78</v>
      </c>
      <c r="E678" s="46" t="s">
        <v>274</v>
      </c>
      <c r="F678" s="46" t="s">
        <v>133</v>
      </c>
      <c r="G678" s="46"/>
      <c r="H678" s="51">
        <f>H679</f>
        <v>4640</v>
      </c>
      <c r="I678" s="51">
        <f>I679</f>
        <v>0</v>
      </c>
      <c r="J678" s="213">
        <f t="shared" si="181"/>
        <v>4640</v>
      </c>
      <c r="K678" s="51">
        <f t="shared" si="182"/>
        <v>4640</v>
      </c>
      <c r="L678" s="52">
        <f t="shared" si="182"/>
        <v>0</v>
      </c>
      <c r="M678" s="52">
        <f t="shared" si="182"/>
        <v>0</v>
      </c>
      <c r="N678" s="52">
        <f t="shared" si="182"/>
        <v>0</v>
      </c>
      <c r="O678" s="51">
        <f t="shared" si="182"/>
        <v>0</v>
      </c>
      <c r="P678" s="187">
        <f t="shared" si="183"/>
        <v>4640</v>
      </c>
    </row>
    <row r="679" spans="1:16" ht="18">
      <c r="A679" s="72" t="s">
        <v>120</v>
      </c>
      <c r="B679" s="47" t="s">
        <v>92</v>
      </c>
      <c r="C679" s="47" t="s">
        <v>70</v>
      </c>
      <c r="D679" s="47" t="s">
        <v>78</v>
      </c>
      <c r="E679" s="47" t="s">
        <v>274</v>
      </c>
      <c r="F679" s="47" t="s">
        <v>133</v>
      </c>
      <c r="G679" s="47" t="s">
        <v>105</v>
      </c>
      <c r="H679" s="53">
        <v>4640</v>
      </c>
      <c r="I679" s="53">
        <v>0</v>
      </c>
      <c r="J679" s="214">
        <f t="shared" si="181"/>
        <v>4640</v>
      </c>
      <c r="K679" s="53">
        <v>4640</v>
      </c>
      <c r="L679" s="53">
        <v>0</v>
      </c>
      <c r="M679" s="53">
        <v>0</v>
      </c>
      <c r="N679" s="53">
        <v>0</v>
      </c>
      <c r="O679" s="53">
        <v>0</v>
      </c>
      <c r="P679" s="191">
        <f t="shared" si="183"/>
        <v>4640</v>
      </c>
    </row>
    <row r="680" spans="1:16" ht="30">
      <c r="A680" s="70" t="s">
        <v>134</v>
      </c>
      <c r="B680" s="46" t="s">
        <v>92</v>
      </c>
      <c r="C680" s="46" t="s">
        <v>70</v>
      </c>
      <c r="D680" s="46" t="s">
        <v>78</v>
      </c>
      <c r="E680" s="46" t="s">
        <v>274</v>
      </c>
      <c r="F680" s="46" t="s">
        <v>135</v>
      </c>
      <c r="G680" s="46"/>
      <c r="H680" s="51">
        <f>H681</f>
        <v>321.8</v>
      </c>
      <c r="I680" s="51">
        <f>I681</f>
        <v>0</v>
      </c>
      <c r="J680" s="213">
        <f t="shared" si="181"/>
        <v>321.8</v>
      </c>
      <c r="K680" s="51">
        <f aca="true" t="shared" si="184" ref="K680:O681">K681</f>
        <v>321.8</v>
      </c>
      <c r="L680" s="52">
        <f t="shared" si="184"/>
        <v>0</v>
      </c>
      <c r="M680" s="52">
        <f t="shared" si="184"/>
        <v>0</v>
      </c>
      <c r="N680" s="52">
        <f t="shared" si="184"/>
        <v>0</v>
      </c>
      <c r="O680" s="51">
        <f t="shared" si="184"/>
        <v>0</v>
      </c>
      <c r="P680" s="187">
        <f t="shared" si="183"/>
        <v>321.8</v>
      </c>
    </row>
    <row r="681" spans="1:16" ht="30">
      <c r="A681" s="71" t="s">
        <v>138</v>
      </c>
      <c r="B681" s="46" t="s">
        <v>92</v>
      </c>
      <c r="C681" s="46" t="s">
        <v>70</v>
      </c>
      <c r="D681" s="46" t="s">
        <v>78</v>
      </c>
      <c r="E681" s="46" t="s">
        <v>274</v>
      </c>
      <c r="F681" s="46" t="s">
        <v>137</v>
      </c>
      <c r="G681" s="46"/>
      <c r="H681" s="51">
        <f>H682</f>
        <v>321.8</v>
      </c>
      <c r="I681" s="51">
        <f>I682</f>
        <v>0</v>
      </c>
      <c r="J681" s="213">
        <f t="shared" si="181"/>
        <v>321.8</v>
      </c>
      <c r="K681" s="51">
        <f t="shared" si="184"/>
        <v>321.8</v>
      </c>
      <c r="L681" s="52">
        <f t="shared" si="184"/>
        <v>0</v>
      </c>
      <c r="M681" s="52">
        <f t="shared" si="184"/>
        <v>0</v>
      </c>
      <c r="N681" s="52">
        <f t="shared" si="184"/>
        <v>0</v>
      </c>
      <c r="O681" s="51">
        <f t="shared" si="184"/>
        <v>0</v>
      </c>
      <c r="P681" s="187">
        <f t="shared" si="183"/>
        <v>321.8</v>
      </c>
    </row>
    <row r="682" spans="1:16" ht="18">
      <c r="A682" s="72" t="s">
        <v>120</v>
      </c>
      <c r="B682" s="47" t="s">
        <v>92</v>
      </c>
      <c r="C682" s="47" t="s">
        <v>70</v>
      </c>
      <c r="D682" s="47" t="s">
        <v>78</v>
      </c>
      <c r="E682" s="47" t="s">
        <v>274</v>
      </c>
      <c r="F682" s="47" t="s">
        <v>137</v>
      </c>
      <c r="G682" s="47" t="s">
        <v>105</v>
      </c>
      <c r="H682" s="53">
        <v>321.8</v>
      </c>
      <c r="I682" s="53">
        <v>0</v>
      </c>
      <c r="J682" s="214">
        <f t="shared" si="181"/>
        <v>321.8</v>
      </c>
      <c r="K682" s="53">
        <v>321.8</v>
      </c>
      <c r="L682" s="54">
        <v>0</v>
      </c>
      <c r="M682" s="54">
        <v>0</v>
      </c>
      <c r="N682" s="54">
        <v>0</v>
      </c>
      <c r="O682" s="53">
        <v>0</v>
      </c>
      <c r="P682" s="191">
        <f t="shared" si="183"/>
        <v>321.8</v>
      </c>
    </row>
    <row r="683" spans="1:16" ht="18">
      <c r="A683" s="71" t="s">
        <v>147</v>
      </c>
      <c r="B683" s="46" t="s">
        <v>92</v>
      </c>
      <c r="C683" s="46" t="s">
        <v>70</v>
      </c>
      <c r="D683" s="46" t="s">
        <v>78</v>
      </c>
      <c r="E683" s="46" t="s">
        <v>274</v>
      </c>
      <c r="F683" s="46" t="s">
        <v>146</v>
      </c>
      <c r="G683" s="46"/>
      <c r="H683" s="51">
        <f>H684</f>
        <v>1</v>
      </c>
      <c r="I683" s="51">
        <f>I684</f>
        <v>0</v>
      </c>
      <c r="J683" s="213">
        <f t="shared" si="181"/>
        <v>1</v>
      </c>
      <c r="K683" s="51">
        <f aca="true" t="shared" si="185" ref="K683:O684">K684</f>
        <v>1</v>
      </c>
      <c r="L683" s="51">
        <f t="shared" si="185"/>
        <v>0</v>
      </c>
      <c r="M683" s="51">
        <f t="shared" si="185"/>
        <v>0</v>
      </c>
      <c r="N683" s="51">
        <f t="shared" si="185"/>
        <v>0</v>
      </c>
      <c r="O683" s="51">
        <f t="shared" si="185"/>
        <v>0</v>
      </c>
      <c r="P683" s="187">
        <f t="shared" si="183"/>
        <v>1</v>
      </c>
    </row>
    <row r="684" spans="1:16" ht="18">
      <c r="A684" s="71" t="s">
        <v>149</v>
      </c>
      <c r="B684" s="46" t="s">
        <v>92</v>
      </c>
      <c r="C684" s="46" t="s">
        <v>70</v>
      </c>
      <c r="D684" s="46" t="s">
        <v>78</v>
      </c>
      <c r="E684" s="46" t="s">
        <v>274</v>
      </c>
      <c r="F684" s="46" t="s">
        <v>148</v>
      </c>
      <c r="G684" s="46"/>
      <c r="H684" s="51">
        <f>H685</f>
        <v>1</v>
      </c>
      <c r="I684" s="51">
        <f>I685</f>
        <v>0</v>
      </c>
      <c r="J684" s="213">
        <f t="shared" si="181"/>
        <v>1</v>
      </c>
      <c r="K684" s="51">
        <f t="shared" si="185"/>
        <v>1</v>
      </c>
      <c r="L684" s="51">
        <f t="shared" si="185"/>
        <v>0</v>
      </c>
      <c r="M684" s="51">
        <f t="shared" si="185"/>
        <v>0</v>
      </c>
      <c r="N684" s="51">
        <f t="shared" si="185"/>
        <v>0</v>
      </c>
      <c r="O684" s="51">
        <f t="shared" si="185"/>
        <v>0</v>
      </c>
      <c r="P684" s="187">
        <f t="shared" si="183"/>
        <v>1</v>
      </c>
    </row>
    <row r="685" spans="1:16" ht="18">
      <c r="A685" s="72" t="s">
        <v>120</v>
      </c>
      <c r="B685" s="47" t="s">
        <v>92</v>
      </c>
      <c r="C685" s="47" t="s">
        <v>70</v>
      </c>
      <c r="D685" s="47" t="s">
        <v>78</v>
      </c>
      <c r="E685" s="47" t="s">
        <v>274</v>
      </c>
      <c r="F685" s="47" t="s">
        <v>148</v>
      </c>
      <c r="G685" s="47" t="s">
        <v>105</v>
      </c>
      <c r="H685" s="53">
        <v>1</v>
      </c>
      <c r="I685" s="53">
        <v>0</v>
      </c>
      <c r="J685" s="212">
        <f t="shared" si="181"/>
        <v>1</v>
      </c>
      <c r="K685" s="53">
        <v>1</v>
      </c>
      <c r="L685" s="53">
        <v>0</v>
      </c>
      <c r="M685" s="53">
        <v>0</v>
      </c>
      <c r="N685" s="53">
        <v>0</v>
      </c>
      <c r="O685" s="53">
        <v>0</v>
      </c>
      <c r="P685" s="105">
        <f t="shared" si="183"/>
        <v>1</v>
      </c>
    </row>
    <row r="686" spans="1:16" ht="18">
      <c r="A686" s="73" t="s">
        <v>58</v>
      </c>
      <c r="B686" s="48" t="s">
        <v>92</v>
      </c>
      <c r="C686" s="48" t="s">
        <v>75</v>
      </c>
      <c r="D686" s="46"/>
      <c r="E686" s="46"/>
      <c r="F686" s="46"/>
      <c r="G686" s="46"/>
      <c r="H686" s="50">
        <f aca="true" t="shared" si="186" ref="H686:I691">H687</f>
        <v>680</v>
      </c>
      <c r="I686" s="50">
        <f t="shared" si="186"/>
        <v>0</v>
      </c>
      <c r="J686" s="212">
        <f t="shared" si="181"/>
        <v>680</v>
      </c>
      <c r="K686" s="50">
        <f>K687</f>
        <v>680</v>
      </c>
      <c r="L686" s="50" t="e">
        <f>#REF!+L687</f>
        <v>#REF!</v>
      </c>
      <c r="M686" s="50" t="e">
        <f>#REF!+M687</f>
        <v>#REF!</v>
      </c>
      <c r="N686" s="50" t="e">
        <f>#REF!+N687</f>
        <v>#REF!</v>
      </c>
      <c r="O686" s="50">
        <f>O687</f>
        <v>0</v>
      </c>
      <c r="P686" s="105">
        <f t="shared" si="183"/>
        <v>680</v>
      </c>
    </row>
    <row r="687" spans="1:16" ht="18">
      <c r="A687" s="76" t="s">
        <v>60</v>
      </c>
      <c r="B687" s="48" t="s">
        <v>92</v>
      </c>
      <c r="C687" s="48" t="s">
        <v>75</v>
      </c>
      <c r="D687" s="48" t="s">
        <v>76</v>
      </c>
      <c r="E687" s="46"/>
      <c r="F687" s="46"/>
      <c r="G687" s="46"/>
      <c r="H687" s="50">
        <f t="shared" si="186"/>
        <v>680</v>
      </c>
      <c r="I687" s="50">
        <f t="shared" si="186"/>
        <v>0</v>
      </c>
      <c r="J687" s="212">
        <f t="shared" si="181"/>
        <v>680</v>
      </c>
      <c r="K687" s="50">
        <f aca="true" t="shared" si="187" ref="K687:O691">K688</f>
        <v>680</v>
      </c>
      <c r="L687" s="50">
        <f t="shared" si="187"/>
        <v>0</v>
      </c>
      <c r="M687" s="50">
        <f t="shared" si="187"/>
        <v>0</v>
      </c>
      <c r="N687" s="50">
        <f t="shared" si="187"/>
        <v>0</v>
      </c>
      <c r="O687" s="50">
        <f t="shared" si="187"/>
        <v>0</v>
      </c>
      <c r="P687" s="105">
        <f t="shared" si="183"/>
        <v>680</v>
      </c>
    </row>
    <row r="688" spans="1:16" ht="18">
      <c r="A688" s="71" t="s">
        <v>40</v>
      </c>
      <c r="B688" s="46" t="s">
        <v>92</v>
      </c>
      <c r="C688" s="46" t="s">
        <v>75</v>
      </c>
      <c r="D688" s="46" t="s">
        <v>76</v>
      </c>
      <c r="E688" s="46" t="s">
        <v>273</v>
      </c>
      <c r="F688" s="46"/>
      <c r="G688" s="46"/>
      <c r="H688" s="51">
        <f t="shared" si="186"/>
        <v>680</v>
      </c>
      <c r="I688" s="51">
        <f t="shared" si="186"/>
        <v>0</v>
      </c>
      <c r="J688" s="213">
        <f t="shared" si="181"/>
        <v>680</v>
      </c>
      <c r="K688" s="51">
        <f t="shared" si="187"/>
        <v>680</v>
      </c>
      <c r="L688" s="51">
        <f t="shared" si="187"/>
        <v>0</v>
      </c>
      <c r="M688" s="51">
        <f t="shared" si="187"/>
        <v>0</v>
      </c>
      <c r="N688" s="51">
        <f t="shared" si="187"/>
        <v>0</v>
      </c>
      <c r="O688" s="51">
        <f t="shared" si="187"/>
        <v>0</v>
      </c>
      <c r="P688" s="187">
        <f t="shared" si="183"/>
        <v>680</v>
      </c>
    </row>
    <row r="689" spans="1:16" ht="75">
      <c r="A689" s="71" t="s">
        <v>446</v>
      </c>
      <c r="B689" s="46" t="s">
        <v>92</v>
      </c>
      <c r="C689" s="46" t="s">
        <v>75</v>
      </c>
      <c r="D689" s="46" t="s">
        <v>76</v>
      </c>
      <c r="E689" s="46" t="s">
        <v>296</v>
      </c>
      <c r="F689" s="46"/>
      <c r="G689" s="46"/>
      <c r="H689" s="51">
        <f t="shared" si="186"/>
        <v>680</v>
      </c>
      <c r="I689" s="51">
        <f t="shared" si="186"/>
        <v>0</v>
      </c>
      <c r="J689" s="213">
        <f t="shared" si="181"/>
        <v>680</v>
      </c>
      <c r="K689" s="51">
        <f t="shared" si="187"/>
        <v>680</v>
      </c>
      <c r="L689" s="51">
        <f t="shared" si="187"/>
        <v>0</v>
      </c>
      <c r="M689" s="51">
        <f t="shared" si="187"/>
        <v>0</v>
      </c>
      <c r="N689" s="51">
        <f t="shared" si="187"/>
        <v>0</v>
      </c>
      <c r="O689" s="51">
        <f t="shared" si="187"/>
        <v>0</v>
      </c>
      <c r="P689" s="187">
        <f t="shared" si="183"/>
        <v>680</v>
      </c>
    </row>
    <row r="690" spans="1:16" ht="18">
      <c r="A690" s="71" t="s">
        <v>147</v>
      </c>
      <c r="B690" s="46" t="s">
        <v>92</v>
      </c>
      <c r="C690" s="46" t="s">
        <v>75</v>
      </c>
      <c r="D690" s="46" t="s">
        <v>76</v>
      </c>
      <c r="E690" s="46" t="s">
        <v>296</v>
      </c>
      <c r="F690" s="46" t="s">
        <v>146</v>
      </c>
      <c r="G690" s="46"/>
      <c r="H690" s="51">
        <f t="shared" si="186"/>
        <v>680</v>
      </c>
      <c r="I690" s="51">
        <f t="shared" si="186"/>
        <v>0</v>
      </c>
      <c r="J690" s="213">
        <f t="shared" si="181"/>
        <v>680</v>
      </c>
      <c r="K690" s="51">
        <f t="shared" si="187"/>
        <v>680</v>
      </c>
      <c r="L690" s="51">
        <f t="shared" si="187"/>
        <v>0</v>
      </c>
      <c r="M690" s="51">
        <f t="shared" si="187"/>
        <v>0</v>
      </c>
      <c r="N690" s="51">
        <f t="shared" si="187"/>
        <v>0</v>
      </c>
      <c r="O690" s="51">
        <f t="shared" si="187"/>
        <v>0</v>
      </c>
      <c r="P690" s="187">
        <f t="shared" si="183"/>
        <v>680</v>
      </c>
    </row>
    <row r="691" spans="1:16" ht="60">
      <c r="A691" s="71" t="s">
        <v>230</v>
      </c>
      <c r="B691" s="46" t="s">
        <v>92</v>
      </c>
      <c r="C691" s="46" t="s">
        <v>75</v>
      </c>
      <c r="D691" s="46" t="s">
        <v>76</v>
      </c>
      <c r="E691" s="46" t="s">
        <v>296</v>
      </c>
      <c r="F691" s="46" t="s">
        <v>229</v>
      </c>
      <c r="G691" s="46"/>
      <c r="H691" s="51">
        <f t="shared" si="186"/>
        <v>680</v>
      </c>
      <c r="I691" s="51">
        <f t="shared" si="186"/>
        <v>0</v>
      </c>
      <c r="J691" s="213">
        <f t="shared" si="181"/>
        <v>680</v>
      </c>
      <c r="K691" s="51">
        <f t="shared" si="187"/>
        <v>680</v>
      </c>
      <c r="L691" s="51">
        <f t="shared" si="187"/>
        <v>0</v>
      </c>
      <c r="M691" s="51">
        <f t="shared" si="187"/>
        <v>0</v>
      </c>
      <c r="N691" s="51">
        <f t="shared" si="187"/>
        <v>0</v>
      </c>
      <c r="O691" s="51">
        <f t="shared" si="187"/>
        <v>0</v>
      </c>
      <c r="P691" s="187">
        <f t="shared" si="183"/>
        <v>680</v>
      </c>
    </row>
    <row r="692" spans="1:16" ht="18">
      <c r="A692" s="72" t="s">
        <v>120</v>
      </c>
      <c r="B692" s="47" t="s">
        <v>92</v>
      </c>
      <c r="C692" s="47" t="s">
        <v>75</v>
      </c>
      <c r="D692" s="47" t="s">
        <v>76</v>
      </c>
      <c r="E692" s="47" t="s">
        <v>296</v>
      </c>
      <c r="F692" s="47" t="s">
        <v>229</v>
      </c>
      <c r="G692" s="47" t="s">
        <v>105</v>
      </c>
      <c r="H692" s="53">
        <v>680</v>
      </c>
      <c r="I692" s="53">
        <v>0</v>
      </c>
      <c r="J692" s="214">
        <f t="shared" si="181"/>
        <v>680</v>
      </c>
      <c r="K692" s="53">
        <v>680</v>
      </c>
      <c r="L692" s="53">
        <v>0</v>
      </c>
      <c r="M692" s="53">
        <v>0</v>
      </c>
      <c r="N692" s="53">
        <v>0</v>
      </c>
      <c r="O692" s="53">
        <v>0</v>
      </c>
      <c r="P692" s="191">
        <f t="shared" si="183"/>
        <v>680</v>
      </c>
    </row>
    <row r="693" spans="1:16" ht="18">
      <c r="A693" s="73" t="s">
        <v>67</v>
      </c>
      <c r="B693" s="48" t="s">
        <v>92</v>
      </c>
      <c r="C693" s="48" t="s">
        <v>84</v>
      </c>
      <c r="D693" s="48"/>
      <c r="E693" s="48"/>
      <c r="F693" s="48"/>
      <c r="G693" s="48"/>
      <c r="H693" s="50">
        <f aca="true" t="shared" si="188" ref="H693:K698">H694</f>
        <v>0</v>
      </c>
      <c r="I693" s="50">
        <f t="shared" si="188"/>
        <v>0</v>
      </c>
      <c r="J693" s="212">
        <f t="shared" si="181"/>
        <v>0</v>
      </c>
      <c r="K693" s="50">
        <f t="shared" si="188"/>
        <v>517.3</v>
      </c>
      <c r="L693" s="217"/>
      <c r="M693" s="217"/>
      <c r="N693" s="217"/>
      <c r="O693" s="50">
        <f aca="true" t="shared" si="189" ref="O693:O698">O694</f>
        <v>0</v>
      </c>
      <c r="P693" s="105">
        <f t="shared" si="183"/>
        <v>517.3</v>
      </c>
    </row>
    <row r="694" spans="1:16" ht="18">
      <c r="A694" s="76" t="s">
        <v>82</v>
      </c>
      <c r="B694" s="48" t="s">
        <v>92</v>
      </c>
      <c r="C694" s="48" t="s">
        <v>84</v>
      </c>
      <c r="D694" s="48" t="s">
        <v>71</v>
      </c>
      <c r="E694" s="48"/>
      <c r="F694" s="48"/>
      <c r="G694" s="48"/>
      <c r="H694" s="50">
        <f t="shared" si="188"/>
        <v>0</v>
      </c>
      <c r="I694" s="50">
        <f t="shared" si="188"/>
        <v>0</v>
      </c>
      <c r="J694" s="212">
        <f t="shared" si="181"/>
        <v>0</v>
      </c>
      <c r="K694" s="50">
        <f t="shared" si="188"/>
        <v>517.3</v>
      </c>
      <c r="L694" s="217"/>
      <c r="M694" s="217"/>
      <c r="N694" s="217"/>
      <c r="O694" s="50">
        <f t="shared" si="189"/>
        <v>0</v>
      </c>
      <c r="P694" s="105">
        <f t="shared" si="183"/>
        <v>517.3</v>
      </c>
    </row>
    <row r="695" spans="1:16" ht="18">
      <c r="A695" s="71" t="s">
        <v>40</v>
      </c>
      <c r="B695" s="46" t="s">
        <v>92</v>
      </c>
      <c r="C695" s="46" t="s">
        <v>84</v>
      </c>
      <c r="D695" s="46" t="s">
        <v>71</v>
      </c>
      <c r="E695" s="46" t="s">
        <v>273</v>
      </c>
      <c r="F695" s="46"/>
      <c r="G695" s="46"/>
      <c r="H695" s="51">
        <f t="shared" si="188"/>
        <v>0</v>
      </c>
      <c r="I695" s="51">
        <f t="shared" si="188"/>
        <v>0</v>
      </c>
      <c r="J695" s="213">
        <f t="shared" si="181"/>
        <v>0</v>
      </c>
      <c r="K695" s="51">
        <f t="shared" si="188"/>
        <v>517.3</v>
      </c>
      <c r="L695" s="53"/>
      <c r="M695" s="53"/>
      <c r="N695" s="53"/>
      <c r="O695" s="51">
        <f t="shared" si="189"/>
        <v>0</v>
      </c>
      <c r="P695" s="187">
        <f t="shared" si="183"/>
        <v>517.3</v>
      </c>
    </row>
    <row r="696" spans="1:16" ht="105">
      <c r="A696" s="132" t="s">
        <v>455</v>
      </c>
      <c r="B696" s="46" t="s">
        <v>92</v>
      </c>
      <c r="C696" s="46" t="s">
        <v>84</v>
      </c>
      <c r="D696" s="46" t="s">
        <v>71</v>
      </c>
      <c r="E696" s="46" t="s">
        <v>456</v>
      </c>
      <c r="F696" s="46"/>
      <c r="G696" s="46"/>
      <c r="H696" s="51">
        <f t="shared" si="188"/>
        <v>0</v>
      </c>
      <c r="I696" s="51">
        <f t="shared" si="188"/>
        <v>0</v>
      </c>
      <c r="J696" s="213">
        <f t="shared" si="181"/>
        <v>0</v>
      </c>
      <c r="K696" s="51">
        <f t="shared" si="188"/>
        <v>517.3</v>
      </c>
      <c r="L696" s="53"/>
      <c r="M696" s="53"/>
      <c r="N696" s="53"/>
      <c r="O696" s="51">
        <f t="shared" si="189"/>
        <v>0</v>
      </c>
      <c r="P696" s="187">
        <f t="shared" si="183"/>
        <v>517.3</v>
      </c>
    </row>
    <row r="697" spans="1:16" ht="30">
      <c r="A697" s="71" t="s">
        <v>151</v>
      </c>
      <c r="B697" s="46" t="s">
        <v>92</v>
      </c>
      <c r="C697" s="46" t="s">
        <v>84</v>
      </c>
      <c r="D697" s="46" t="s">
        <v>71</v>
      </c>
      <c r="E697" s="46" t="s">
        <v>456</v>
      </c>
      <c r="F697" s="46" t="s">
        <v>150</v>
      </c>
      <c r="G697" s="46"/>
      <c r="H697" s="51">
        <f t="shared" si="188"/>
        <v>0</v>
      </c>
      <c r="I697" s="51">
        <f t="shared" si="188"/>
        <v>0</v>
      </c>
      <c r="J697" s="213">
        <f t="shared" si="181"/>
        <v>0</v>
      </c>
      <c r="K697" s="51">
        <f t="shared" si="188"/>
        <v>517.3</v>
      </c>
      <c r="L697" s="53"/>
      <c r="M697" s="53"/>
      <c r="N697" s="53"/>
      <c r="O697" s="51">
        <f t="shared" si="189"/>
        <v>0</v>
      </c>
      <c r="P697" s="187">
        <f t="shared" si="183"/>
        <v>517.3</v>
      </c>
    </row>
    <row r="698" spans="1:16" ht="30">
      <c r="A698" s="71" t="s">
        <v>223</v>
      </c>
      <c r="B698" s="46" t="s">
        <v>92</v>
      </c>
      <c r="C698" s="46" t="s">
        <v>84</v>
      </c>
      <c r="D698" s="46" t="s">
        <v>71</v>
      </c>
      <c r="E698" s="46" t="s">
        <v>456</v>
      </c>
      <c r="F698" s="46" t="s">
        <v>154</v>
      </c>
      <c r="G698" s="46"/>
      <c r="H698" s="51">
        <f t="shared" si="188"/>
        <v>0</v>
      </c>
      <c r="I698" s="51">
        <f t="shared" si="188"/>
        <v>0</v>
      </c>
      <c r="J698" s="213">
        <f t="shared" si="181"/>
        <v>0</v>
      </c>
      <c r="K698" s="51">
        <f t="shared" si="188"/>
        <v>517.3</v>
      </c>
      <c r="L698" s="53"/>
      <c r="M698" s="53"/>
      <c r="N698" s="53"/>
      <c r="O698" s="51">
        <f t="shared" si="189"/>
        <v>0</v>
      </c>
      <c r="P698" s="187">
        <f t="shared" si="183"/>
        <v>517.3</v>
      </c>
    </row>
    <row r="699" spans="1:16" ht="18">
      <c r="A699" s="72" t="s">
        <v>121</v>
      </c>
      <c r="B699" s="47" t="s">
        <v>92</v>
      </c>
      <c r="C699" s="47" t="s">
        <v>84</v>
      </c>
      <c r="D699" s="47" t="s">
        <v>71</v>
      </c>
      <c r="E699" s="47" t="s">
        <v>456</v>
      </c>
      <c r="F699" s="47" t="s">
        <v>154</v>
      </c>
      <c r="G699" s="47" t="s">
        <v>106</v>
      </c>
      <c r="H699" s="53">
        <v>0</v>
      </c>
      <c r="I699" s="53">
        <v>0</v>
      </c>
      <c r="J699" s="214">
        <f t="shared" si="181"/>
        <v>0</v>
      </c>
      <c r="K699" s="53">
        <v>517.3</v>
      </c>
      <c r="L699" s="53"/>
      <c r="M699" s="53"/>
      <c r="N699" s="53"/>
      <c r="O699" s="53">
        <v>0</v>
      </c>
      <c r="P699" s="191">
        <f t="shared" si="183"/>
        <v>517.3</v>
      </c>
    </row>
    <row r="700" spans="1:16" ht="29.25">
      <c r="A700" s="76" t="s">
        <v>244</v>
      </c>
      <c r="B700" s="48" t="s">
        <v>92</v>
      </c>
      <c r="C700" s="48" t="s">
        <v>112</v>
      </c>
      <c r="D700" s="48"/>
      <c r="E700" s="48"/>
      <c r="F700" s="48"/>
      <c r="G700" s="48"/>
      <c r="H700" s="50">
        <f aca="true" t="shared" si="190" ref="H700:O705">H701</f>
        <v>7225</v>
      </c>
      <c r="I700" s="50">
        <f t="shared" si="190"/>
        <v>0</v>
      </c>
      <c r="J700" s="212">
        <f t="shared" si="181"/>
        <v>7225</v>
      </c>
      <c r="K700" s="50">
        <f t="shared" si="190"/>
        <v>7225</v>
      </c>
      <c r="L700" s="50">
        <f t="shared" si="190"/>
        <v>0</v>
      </c>
      <c r="M700" s="50">
        <f t="shared" si="190"/>
        <v>0</v>
      </c>
      <c r="N700" s="50">
        <f t="shared" si="190"/>
        <v>0</v>
      </c>
      <c r="O700" s="50">
        <f t="shared" si="190"/>
        <v>0</v>
      </c>
      <c r="P700" s="105">
        <f t="shared" si="183"/>
        <v>7225</v>
      </c>
    </row>
    <row r="701" spans="1:16" ht="18">
      <c r="A701" s="71" t="s">
        <v>40</v>
      </c>
      <c r="B701" s="46" t="s">
        <v>92</v>
      </c>
      <c r="C701" s="46" t="s">
        <v>112</v>
      </c>
      <c r="D701" s="46" t="s">
        <v>70</v>
      </c>
      <c r="E701" s="46" t="s">
        <v>273</v>
      </c>
      <c r="F701" s="46"/>
      <c r="G701" s="46"/>
      <c r="H701" s="51">
        <f>H702</f>
        <v>7225</v>
      </c>
      <c r="I701" s="51">
        <f>I702</f>
        <v>0</v>
      </c>
      <c r="J701" s="213">
        <f t="shared" si="181"/>
        <v>7225</v>
      </c>
      <c r="K701" s="51">
        <f>K702</f>
        <v>7225</v>
      </c>
      <c r="L701" s="51">
        <f t="shared" si="190"/>
        <v>0</v>
      </c>
      <c r="M701" s="51">
        <f t="shared" si="190"/>
        <v>0</v>
      </c>
      <c r="N701" s="51">
        <f t="shared" si="190"/>
        <v>0</v>
      </c>
      <c r="O701" s="51">
        <f>O702</f>
        <v>0</v>
      </c>
      <c r="P701" s="187">
        <f t="shared" si="183"/>
        <v>7225</v>
      </c>
    </row>
    <row r="702" spans="1:16" ht="30">
      <c r="A702" s="71" t="s">
        <v>287</v>
      </c>
      <c r="B702" s="46" t="s">
        <v>92</v>
      </c>
      <c r="C702" s="46" t="s">
        <v>112</v>
      </c>
      <c r="D702" s="46" t="s">
        <v>70</v>
      </c>
      <c r="E702" s="46" t="s">
        <v>273</v>
      </c>
      <c r="F702" s="46"/>
      <c r="G702" s="46"/>
      <c r="H702" s="51">
        <f t="shared" si="190"/>
        <v>7225</v>
      </c>
      <c r="I702" s="51">
        <f t="shared" si="190"/>
        <v>0</v>
      </c>
      <c r="J702" s="213">
        <f t="shared" si="181"/>
        <v>7225</v>
      </c>
      <c r="K702" s="51">
        <f t="shared" si="190"/>
        <v>7225</v>
      </c>
      <c r="L702" s="51">
        <f t="shared" si="190"/>
        <v>0</v>
      </c>
      <c r="M702" s="51">
        <f t="shared" si="190"/>
        <v>0</v>
      </c>
      <c r="N702" s="51">
        <f t="shared" si="190"/>
        <v>0</v>
      </c>
      <c r="O702" s="51">
        <f t="shared" si="190"/>
        <v>0</v>
      </c>
      <c r="P702" s="187">
        <f t="shared" si="183"/>
        <v>7225</v>
      </c>
    </row>
    <row r="703" spans="1:16" ht="60">
      <c r="A703" s="71" t="s">
        <v>35</v>
      </c>
      <c r="B703" s="46" t="s">
        <v>92</v>
      </c>
      <c r="C703" s="46" t="s">
        <v>112</v>
      </c>
      <c r="D703" s="46" t="s">
        <v>70</v>
      </c>
      <c r="E703" s="46" t="s">
        <v>289</v>
      </c>
      <c r="F703" s="46"/>
      <c r="G703" s="46"/>
      <c r="H703" s="51">
        <f t="shared" si="190"/>
        <v>7225</v>
      </c>
      <c r="I703" s="51">
        <f t="shared" si="190"/>
        <v>0</v>
      </c>
      <c r="J703" s="213">
        <f t="shared" si="181"/>
        <v>7225</v>
      </c>
      <c r="K703" s="51">
        <f t="shared" si="190"/>
        <v>7225</v>
      </c>
      <c r="L703" s="51">
        <f t="shared" si="190"/>
        <v>0</v>
      </c>
      <c r="M703" s="51">
        <f t="shared" si="190"/>
        <v>0</v>
      </c>
      <c r="N703" s="51">
        <f t="shared" si="190"/>
        <v>0</v>
      </c>
      <c r="O703" s="51">
        <f t="shared" si="190"/>
        <v>0</v>
      </c>
      <c r="P703" s="187">
        <f t="shared" si="183"/>
        <v>7225</v>
      </c>
    </row>
    <row r="704" spans="1:16" ht="30">
      <c r="A704" s="71" t="s">
        <v>288</v>
      </c>
      <c r="B704" s="46" t="s">
        <v>92</v>
      </c>
      <c r="C704" s="46" t="s">
        <v>112</v>
      </c>
      <c r="D704" s="46" t="s">
        <v>70</v>
      </c>
      <c r="E704" s="46" t="s">
        <v>289</v>
      </c>
      <c r="F704" s="46" t="s">
        <v>240</v>
      </c>
      <c r="G704" s="46"/>
      <c r="H704" s="51">
        <f t="shared" si="190"/>
        <v>7225</v>
      </c>
      <c r="I704" s="51">
        <f t="shared" si="190"/>
        <v>0</v>
      </c>
      <c r="J704" s="213">
        <f t="shared" si="181"/>
        <v>7225</v>
      </c>
      <c r="K704" s="51">
        <f t="shared" si="190"/>
        <v>7225</v>
      </c>
      <c r="L704" s="51">
        <f t="shared" si="190"/>
        <v>0</v>
      </c>
      <c r="M704" s="51">
        <f t="shared" si="190"/>
        <v>0</v>
      </c>
      <c r="N704" s="51">
        <f t="shared" si="190"/>
        <v>0</v>
      </c>
      <c r="O704" s="51">
        <f t="shared" si="190"/>
        <v>0</v>
      </c>
      <c r="P704" s="187">
        <f t="shared" si="183"/>
        <v>7225</v>
      </c>
    </row>
    <row r="705" spans="1:16" ht="18">
      <c r="A705" s="71" t="s">
        <v>242</v>
      </c>
      <c r="B705" s="46" t="s">
        <v>92</v>
      </c>
      <c r="C705" s="46" t="s">
        <v>112</v>
      </c>
      <c r="D705" s="46" t="s">
        <v>70</v>
      </c>
      <c r="E705" s="46" t="s">
        <v>289</v>
      </c>
      <c r="F705" s="46" t="s">
        <v>241</v>
      </c>
      <c r="G705" s="46"/>
      <c r="H705" s="51">
        <f t="shared" si="190"/>
        <v>7225</v>
      </c>
      <c r="I705" s="51">
        <f t="shared" si="190"/>
        <v>0</v>
      </c>
      <c r="J705" s="213">
        <f t="shared" si="181"/>
        <v>7225</v>
      </c>
      <c r="K705" s="51">
        <f t="shared" si="190"/>
        <v>7225</v>
      </c>
      <c r="L705" s="51">
        <f t="shared" si="190"/>
        <v>0</v>
      </c>
      <c r="M705" s="51">
        <f t="shared" si="190"/>
        <v>0</v>
      </c>
      <c r="N705" s="51">
        <f t="shared" si="190"/>
        <v>0</v>
      </c>
      <c r="O705" s="51">
        <f t="shared" si="190"/>
        <v>0</v>
      </c>
      <c r="P705" s="187">
        <f t="shared" si="183"/>
        <v>7225</v>
      </c>
    </row>
    <row r="706" spans="1:16" ht="18">
      <c r="A706" s="72" t="s">
        <v>120</v>
      </c>
      <c r="B706" s="47" t="s">
        <v>92</v>
      </c>
      <c r="C706" s="47" t="s">
        <v>112</v>
      </c>
      <c r="D706" s="47" t="s">
        <v>70</v>
      </c>
      <c r="E706" s="47" t="s">
        <v>289</v>
      </c>
      <c r="F706" s="47" t="s">
        <v>241</v>
      </c>
      <c r="G706" s="47" t="s">
        <v>105</v>
      </c>
      <c r="H706" s="53">
        <v>7225</v>
      </c>
      <c r="I706" s="53">
        <v>0</v>
      </c>
      <c r="J706" s="214">
        <f t="shared" si="181"/>
        <v>7225</v>
      </c>
      <c r="K706" s="53">
        <v>7225</v>
      </c>
      <c r="L706" s="53">
        <v>0</v>
      </c>
      <c r="M706" s="53">
        <v>0</v>
      </c>
      <c r="N706" s="53">
        <v>0</v>
      </c>
      <c r="O706" s="53">
        <v>0</v>
      </c>
      <c r="P706" s="191">
        <f t="shared" si="183"/>
        <v>7225</v>
      </c>
    </row>
    <row r="707" spans="1:16" ht="18">
      <c r="A707" s="76" t="s">
        <v>493</v>
      </c>
      <c r="B707" s="48" t="s">
        <v>92</v>
      </c>
      <c r="C707" s="48" t="s">
        <v>494</v>
      </c>
      <c r="D707" s="48" t="s">
        <v>494</v>
      </c>
      <c r="E707" s="48" t="s">
        <v>273</v>
      </c>
      <c r="F707" s="47"/>
      <c r="G707" s="47"/>
      <c r="H707" s="50">
        <f aca="true" t="shared" si="191" ref="H707:K710">H708</f>
        <v>0</v>
      </c>
      <c r="I707" s="50">
        <f t="shared" si="191"/>
        <v>0</v>
      </c>
      <c r="J707" s="212">
        <f t="shared" si="181"/>
        <v>0</v>
      </c>
      <c r="K707" s="50">
        <f t="shared" si="191"/>
        <v>2434.1</v>
      </c>
      <c r="L707" s="53"/>
      <c r="M707" s="53"/>
      <c r="N707" s="53"/>
      <c r="O707" s="50">
        <f>O708</f>
        <v>0</v>
      </c>
      <c r="P707" s="105">
        <f t="shared" si="183"/>
        <v>2434.1</v>
      </c>
    </row>
    <row r="708" spans="1:16" ht="30">
      <c r="A708" s="71" t="s">
        <v>512</v>
      </c>
      <c r="B708" s="46" t="s">
        <v>92</v>
      </c>
      <c r="C708" s="46" t="s">
        <v>494</v>
      </c>
      <c r="D708" s="46" t="s">
        <v>494</v>
      </c>
      <c r="E708" s="46" t="s">
        <v>513</v>
      </c>
      <c r="F708" s="46"/>
      <c r="G708" s="46"/>
      <c r="H708" s="51">
        <f t="shared" si="191"/>
        <v>0</v>
      </c>
      <c r="I708" s="51">
        <f t="shared" si="191"/>
        <v>0</v>
      </c>
      <c r="J708" s="213">
        <f t="shared" si="181"/>
        <v>0</v>
      </c>
      <c r="K708" s="51">
        <f t="shared" si="191"/>
        <v>2434.1</v>
      </c>
      <c r="L708" s="51"/>
      <c r="M708" s="51"/>
      <c r="N708" s="51"/>
      <c r="O708" s="51">
        <f>O709</f>
        <v>0</v>
      </c>
      <c r="P708" s="187">
        <f t="shared" si="183"/>
        <v>2434.1</v>
      </c>
    </row>
    <row r="709" spans="1:16" ht="18">
      <c r="A709" s="70" t="s">
        <v>147</v>
      </c>
      <c r="B709" s="46" t="s">
        <v>92</v>
      </c>
      <c r="C709" s="46" t="s">
        <v>494</v>
      </c>
      <c r="D709" s="46" t="s">
        <v>494</v>
      </c>
      <c r="E709" s="46" t="s">
        <v>513</v>
      </c>
      <c r="F709" s="46" t="s">
        <v>146</v>
      </c>
      <c r="G709" s="46"/>
      <c r="H709" s="51">
        <f t="shared" si="191"/>
        <v>0</v>
      </c>
      <c r="I709" s="51">
        <f t="shared" si="191"/>
        <v>0</v>
      </c>
      <c r="J709" s="213">
        <f t="shared" si="181"/>
        <v>0</v>
      </c>
      <c r="K709" s="51">
        <f t="shared" si="191"/>
        <v>2434.1</v>
      </c>
      <c r="L709" s="51"/>
      <c r="M709" s="51"/>
      <c r="N709" s="51"/>
      <c r="O709" s="51">
        <f>O710</f>
        <v>0</v>
      </c>
      <c r="P709" s="187">
        <f t="shared" si="183"/>
        <v>2434.1</v>
      </c>
    </row>
    <row r="710" spans="1:16" ht="18">
      <c r="A710" s="71" t="s">
        <v>419</v>
      </c>
      <c r="B710" s="46" t="s">
        <v>92</v>
      </c>
      <c r="C710" s="46" t="s">
        <v>494</v>
      </c>
      <c r="D710" s="46" t="s">
        <v>494</v>
      </c>
      <c r="E710" s="46" t="s">
        <v>513</v>
      </c>
      <c r="F710" s="46" t="s">
        <v>418</v>
      </c>
      <c r="G710" s="46"/>
      <c r="H710" s="51">
        <f t="shared" si="191"/>
        <v>0</v>
      </c>
      <c r="I710" s="51">
        <f t="shared" si="191"/>
        <v>0</v>
      </c>
      <c r="J710" s="213">
        <f t="shared" si="181"/>
        <v>0</v>
      </c>
      <c r="K710" s="51">
        <f t="shared" si="191"/>
        <v>2434.1</v>
      </c>
      <c r="L710" s="51"/>
      <c r="M710" s="51"/>
      <c r="N710" s="51"/>
      <c r="O710" s="51">
        <f>O711</f>
        <v>0</v>
      </c>
      <c r="P710" s="187">
        <f t="shared" si="183"/>
        <v>2434.1</v>
      </c>
    </row>
    <row r="711" spans="1:16" ht="18">
      <c r="A711" s="72" t="s">
        <v>120</v>
      </c>
      <c r="B711" s="47" t="s">
        <v>92</v>
      </c>
      <c r="C711" s="47" t="s">
        <v>494</v>
      </c>
      <c r="D711" s="47" t="s">
        <v>494</v>
      </c>
      <c r="E711" s="47" t="s">
        <v>513</v>
      </c>
      <c r="F711" s="47" t="s">
        <v>418</v>
      </c>
      <c r="G711" s="47" t="s">
        <v>105</v>
      </c>
      <c r="H711" s="53">
        <v>0</v>
      </c>
      <c r="I711" s="53">
        <v>0</v>
      </c>
      <c r="J711" s="214">
        <f t="shared" si="181"/>
        <v>0</v>
      </c>
      <c r="K711" s="53">
        <v>2434.1</v>
      </c>
      <c r="L711" s="53"/>
      <c r="M711" s="53"/>
      <c r="N711" s="53"/>
      <c r="O711" s="53">
        <v>0</v>
      </c>
      <c r="P711" s="191">
        <f t="shared" si="183"/>
        <v>2434.1</v>
      </c>
    </row>
    <row r="712" spans="1:16" ht="18">
      <c r="A712" s="223" t="s">
        <v>118</v>
      </c>
      <c r="B712" s="56"/>
      <c r="C712" s="56"/>
      <c r="D712" s="56"/>
      <c r="E712" s="56"/>
      <c r="F712" s="56"/>
      <c r="G712" s="56"/>
      <c r="H712" s="55">
        <f>H7+H37+H53+H177+H241+H556+H670+H472</f>
        <v>735689.8</v>
      </c>
      <c r="I712" s="55">
        <f>I7+I37+I53+I177+I241+I556+I670+I472</f>
        <v>22945.199999999997</v>
      </c>
      <c r="J712" s="212">
        <f t="shared" si="181"/>
        <v>758635</v>
      </c>
      <c r="K712" s="55">
        <f>K7+K37+K53+K177+K241+K556+K670+K472</f>
        <v>631856.7999999999</v>
      </c>
      <c r="L712" s="55" t="e">
        <f>L7+L37+L53+L177+L241+L556+L670+L472</f>
        <v>#VALUE!</v>
      </c>
      <c r="M712" s="55" t="e">
        <f>M7+M37+M53+M177+M241+M556+M670+M472</f>
        <v>#VALUE!</v>
      </c>
      <c r="N712" s="55" t="e">
        <f>N7+N37+N53+N177+N241+N556+N670+N472</f>
        <v>#VALUE!</v>
      </c>
      <c r="O712" s="55">
        <f>O7+O37+O53+O177+O241+O556+O670+O472</f>
        <v>22509.199999999997</v>
      </c>
      <c r="P712" s="105">
        <f t="shared" si="183"/>
        <v>654365.9999999999</v>
      </c>
    </row>
    <row r="713" spans="1:17" s="117" customFormat="1" ht="18">
      <c r="A713" s="223" t="s">
        <v>120</v>
      </c>
      <c r="B713" s="56"/>
      <c r="C713" s="56"/>
      <c r="D713" s="56"/>
      <c r="E713" s="56"/>
      <c r="F713" s="56"/>
      <c r="G713" s="118" t="s">
        <v>105</v>
      </c>
      <c r="H713" s="55">
        <f>H8+H38+H54+H178+H242+H671+H557+H473</f>
        <v>327356</v>
      </c>
      <c r="I713" s="55">
        <f>I8+I38+I54+I178+I242+I671+I557+I473</f>
        <v>531.8000000000001</v>
      </c>
      <c r="J713" s="212">
        <f t="shared" si="181"/>
        <v>327887.8</v>
      </c>
      <c r="K713" s="55">
        <f aca="true" t="shared" si="192" ref="K713:O714">K8+K38+K54+K178+K242+K671+K557+K473</f>
        <v>325965.6</v>
      </c>
      <c r="L713" s="55" t="e">
        <f t="shared" si="192"/>
        <v>#REF!</v>
      </c>
      <c r="M713" s="55" t="e">
        <f t="shared" si="192"/>
        <v>#REF!</v>
      </c>
      <c r="N713" s="55" t="e">
        <f t="shared" si="192"/>
        <v>#REF!</v>
      </c>
      <c r="O713" s="55">
        <f t="shared" si="192"/>
        <v>95.80000000000003</v>
      </c>
      <c r="P713" s="105">
        <f t="shared" si="183"/>
        <v>326061.39999999997</v>
      </c>
      <c r="Q713" s="120"/>
    </row>
    <row r="714" spans="1:17" s="117" customFormat="1" ht="18">
      <c r="A714" s="224" t="s">
        <v>121</v>
      </c>
      <c r="B714" s="56"/>
      <c r="C714" s="56"/>
      <c r="D714" s="56"/>
      <c r="E714" s="56"/>
      <c r="F714" s="56"/>
      <c r="G714" s="118" t="s">
        <v>106</v>
      </c>
      <c r="H714" s="55">
        <f>H9+H39+H55+H179+H243+H672+H558+H474</f>
        <v>408333.80000000005</v>
      </c>
      <c r="I714" s="55">
        <f>I9+I39+I55+I179+I243+I672+I558+I474</f>
        <v>22413.4</v>
      </c>
      <c r="J714" s="212">
        <f t="shared" si="181"/>
        <v>430747.20000000007</v>
      </c>
      <c r="K714" s="55">
        <f t="shared" si="192"/>
        <v>305891.20000000007</v>
      </c>
      <c r="L714" s="55" t="e">
        <f t="shared" si="192"/>
        <v>#REF!</v>
      </c>
      <c r="M714" s="55" t="e">
        <f t="shared" si="192"/>
        <v>#REF!</v>
      </c>
      <c r="N714" s="55" t="e">
        <f t="shared" si="192"/>
        <v>#REF!</v>
      </c>
      <c r="O714" s="55">
        <f t="shared" si="192"/>
        <v>22413.4</v>
      </c>
      <c r="P714" s="105">
        <f t="shared" si="183"/>
        <v>328304.6000000001</v>
      </c>
      <c r="Q714" s="120"/>
    </row>
    <row r="715" spans="1:10" ht="18">
      <c r="A715" s="225"/>
      <c r="B715" s="225"/>
      <c r="C715" s="225"/>
      <c r="D715" s="225"/>
      <c r="E715" s="225"/>
      <c r="F715" s="225"/>
      <c r="G715" s="225"/>
      <c r="H715" s="225"/>
      <c r="I715" s="226"/>
      <c r="J715" s="226"/>
    </row>
    <row r="716" spans="1:10" ht="18">
      <c r="A716" s="87"/>
      <c r="B716" s="87"/>
      <c r="C716" s="87"/>
      <c r="D716" s="87"/>
      <c r="E716" s="87"/>
      <c r="F716" s="87"/>
      <c r="G716" s="87"/>
      <c r="H716" s="87"/>
      <c r="I716" s="87"/>
      <c r="J716" s="87"/>
    </row>
    <row r="717" spans="1:10" ht="18">
      <c r="A717" s="227"/>
      <c r="B717" s="40"/>
      <c r="C717" s="40"/>
      <c r="D717" s="40"/>
      <c r="E717" s="40"/>
      <c r="F717" s="40"/>
      <c r="G717" s="40"/>
      <c r="H717" s="41"/>
      <c r="I717" s="41"/>
      <c r="J717" s="41"/>
    </row>
    <row r="718" spans="1:10" ht="18">
      <c r="A718" s="227"/>
      <c r="B718" s="40"/>
      <c r="C718" s="40"/>
      <c r="D718" s="42"/>
      <c r="E718" s="40"/>
      <c r="F718" s="40"/>
      <c r="G718" s="40"/>
      <c r="H718" s="41"/>
      <c r="I718" s="41"/>
      <c r="J718" s="41"/>
    </row>
    <row r="719" spans="1:10" ht="18">
      <c r="A719" s="227"/>
      <c r="B719" s="40"/>
      <c r="C719" s="40"/>
      <c r="D719" s="40"/>
      <c r="E719" s="40"/>
      <c r="F719" s="40"/>
      <c r="G719" s="40"/>
      <c r="H719" s="41"/>
      <c r="I719" s="41"/>
      <c r="J719" s="41"/>
    </row>
    <row r="720" spans="1:10" ht="18">
      <c r="A720" s="227"/>
      <c r="B720" s="40"/>
      <c r="C720" s="40"/>
      <c r="D720" s="40"/>
      <c r="E720" s="40"/>
      <c r="F720" s="40"/>
      <c r="G720" s="40"/>
      <c r="H720" s="41"/>
      <c r="I720" s="41"/>
      <c r="J720" s="41"/>
    </row>
    <row r="721" spans="1:10" ht="18">
      <c r="A721" s="227"/>
      <c r="B721" s="40"/>
      <c r="C721" s="40"/>
      <c r="D721" s="40"/>
      <c r="E721" s="40"/>
      <c r="F721" s="40"/>
      <c r="G721" s="40"/>
      <c r="H721" s="41"/>
      <c r="I721" s="41"/>
      <c r="J721" s="41"/>
    </row>
    <row r="722" spans="1:10" ht="18">
      <c r="A722" s="227"/>
      <c r="B722" s="40"/>
      <c r="C722" s="40"/>
      <c r="D722" s="40"/>
      <c r="E722" s="40"/>
      <c r="F722" s="40"/>
      <c r="G722" s="40"/>
      <c r="H722" s="41"/>
      <c r="I722" s="41"/>
      <c r="J722" s="41"/>
    </row>
    <row r="723" spans="1:10" ht="18">
      <c r="A723" s="227"/>
      <c r="B723" s="40"/>
      <c r="C723" s="40"/>
      <c r="D723" s="40"/>
      <c r="E723" s="40"/>
      <c r="F723" s="40"/>
      <c r="G723" s="40"/>
      <c r="H723" s="41"/>
      <c r="I723" s="41"/>
      <c r="J723" s="41"/>
    </row>
    <row r="724" spans="1:10" ht="18">
      <c r="A724" s="227"/>
      <c r="B724" s="40"/>
      <c r="C724" s="40"/>
      <c r="D724" s="40"/>
      <c r="E724" s="40"/>
      <c r="F724" s="40"/>
      <c r="G724" s="40"/>
      <c r="H724" s="41"/>
      <c r="I724" s="41"/>
      <c r="J724" s="41"/>
    </row>
    <row r="725" spans="1:10" ht="18">
      <c r="A725" s="227"/>
      <c r="B725" s="40"/>
      <c r="C725" s="40"/>
      <c r="D725" s="40"/>
      <c r="E725" s="40"/>
      <c r="F725" s="40"/>
      <c r="G725" s="40"/>
      <c r="H725" s="41"/>
      <c r="I725" s="41"/>
      <c r="J725" s="41"/>
    </row>
    <row r="726" spans="1:10" ht="18">
      <c r="A726" s="227"/>
      <c r="B726" s="40"/>
      <c r="C726" s="40"/>
      <c r="D726" s="40"/>
      <c r="E726" s="40"/>
      <c r="F726" s="40"/>
      <c r="G726" s="40"/>
      <c r="H726" s="41"/>
      <c r="I726" s="41"/>
      <c r="J726" s="41"/>
    </row>
    <row r="727" spans="1:10" ht="18">
      <c r="A727" s="227"/>
      <c r="B727" s="40"/>
      <c r="C727" s="40"/>
      <c r="D727" s="40"/>
      <c r="E727" s="40"/>
      <c r="F727" s="40"/>
      <c r="G727" s="40"/>
      <c r="H727" s="41"/>
      <c r="I727" s="41"/>
      <c r="J727" s="41"/>
    </row>
    <row r="728" spans="1:10" ht="18">
      <c r="A728" s="227"/>
      <c r="B728" s="40"/>
      <c r="C728" s="40"/>
      <c r="D728" s="40"/>
      <c r="E728" s="40"/>
      <c r="F728" s="40"/>
      <c r="G728" s="40"/>
      <c r="H728" s="41"/>
      <c r="I728" s="41"/>
      <c r="J728" s="41"/>
    </row>
    <row r="729" spans="1:10" ht="18">
      <c r="A729" s="227"/>
      <c r="B729" s="40"/>
      <c r="C729" s="40"/>
      <c r="D729" s="40"/>
      <c r="E729" s="40"/>
      <c r="F729" s="40"/>
      <c r="G729" s="40"/>
      <c r="H729" s="41"/>
      <c r="I729" s="41"/>
      <c r="J729" s="41"/>
    </row>
    <row r="730" spans="1:10" ht="18">
      <c r="A730" s="227"/>
      <c r="B730" s="40"/>
      <c r="C730" s="40"/>
      <c r="D730" s="40"/>
      <c r="E730" s="40"/>
      <c r="F730" s="40"/>
      <c r="G730" s="40"/>
      <c r="H730" s="41"/>
      <c r="I730" s="41"/>
      <c r="J730" s="41"/>
    </row>
    <row r="731" spans="1:10" ht="18">
      <c r="A731" s="227"/>
      <c r="B731" s="40"/>
      <c r="C731" s="40"/>
      <c r="D731" s="40"/>
      <c r="E731" s="40"/>
      <c r="F731" s="40"/>
      <c r="G731" s="40"/>
      <c r="H731" s="41"/>
      <c r="I731" s="41"/>
      <c r="J731" s="41"/>
    </row>
    <row r="732" spans="1:10" ht="18">
      <c r="A732" s="227"/>
      <c r="B732" s="40"/>
      <c r="C732" s="40"/>
      <c r="D732" s="40"/>
      <c r="E732" s="40"/>
      <c r="F732" s="40"/>
      <c r="G732" s="40"/>
      <c r="H732" s="41"/>
      <c r="I732" s="41"/>
      <c r="J732" s="41"/>
    </row>
    <row r="733" spans="1:10" ht="18">
      <c r="A733" s="227"/>
      <c r="B733" s="40"/>
      <c r="C733" s="40"/>
      <c r="D733" s="40"/>
      <c r="E733" s="40"/>
      <c r="F733" s="40"/>
      <c r="G733" s="40"/>
      <c r="H733" s="41"/>
      <c r="I733" s="41"/>
      <c r="J733" s="41"/>
    </row>
    <row r="734" spans="1:10" ht="18">
      <c r="A734" s="227"/>
      <c r="B734" s="40"/>
      <c r="C734" s="40"/>
      <c r="D734" s="40"/>
      <c r="E734" s="40"/>
      <c r="F734" s="40"/>
      <c r="G734" s="40"/>
      <c r="H734" s="41"/>
      <c r="I734" s="41"/>
      <c r="J734" s="41"/>
    </row>
    <row r="735" spans="1:10" ht="18">
      <c r="A735" s="227"/>
      <c r="B735" s="40"/>
      <c r="C735" s="40"/>
      <c r="D735" s="40"/>
      <c r="E735" s="40"/>
      <c r="F735" s="40"/>
      <c r="G735" s="40"/>
      <c r="H735" s="41"/>
      <c r="I735" s="41"/>
      <c r="J735" s="41"/>
    </row>
    <row r="736" spans="1:10" ht="18">
      <c r="A736" s="227"/>
      <c r="B736" s="40"/>
      <c r="C736" s="40"/>
      <c r="D736" s="40"/>
      <c r="E736" s="40"/>
      <c r="F736" s="40"/>
      <c r="G736" s="40"/>
      <c r="H736" s="41"/>
      <c r="I736" s="41"/>
      <c r="J736" s="41"/>
    </row>
    <row r="737" spans="1:10" ht="18">
      <c r="A737" s="227"/>
      <c r="B737" s="40"/>
      <c r="C737" s="40"/>
      <c r="D737" s="40"/>
      <c r="E737" s="40"/>
      <c r="F737" s="40"/>
      <c r="G737" s="40"/>
      <c r="H737" s="41"/>
      <c r="I737" s="41"/>
      <c r="J737" s="41"/>
    </row>
    <row r="738" spans="1:10" ht="18">
      <c r="A738" s="227"/>
      <c r="B738" s="40"/>
      <c r="C738" s="40"/>
      <c r="D738" s="40"/>
      <c r="E738" s="40"/>
      <c r="F738" s="40"/>
      <c r="G738" s="40"/>
      <c r="H738" s="41"/>
      <c r="I738" s="41"/>
      <c r="J738" s="41"/>
    </row>
    <row r="739" spans="1:10" ht="18">
      <c r="A739" s="227"/>
      <c r="B739" s="40"/>
      <c r="C739" s="40"/>
      <c r="D739" s="40"/>
      <c r="E739" s="40"/>
      <c r="F739" s="40"/>
      <c r="G739" s="40"/>
      <c r="H739" s="41"/>
      <c r="I739" s="41"/>
      <c r="J739" s="41"/>
    </row>
    <row r="740" spans="1:10" ht="18">
      <c r="A740" s="227"/>
      <c r="B740" s="40"/>
      <c r="C740" s="40"/>
      <c r="D740" s="40"/>
      <c r="E740" s="40"/>
      <c r="F740" s="40"/>
      <c r="G740" s="40"/>
      <c r="H740" s="41"/>
      <c r="I740" s="41"/>
      <c r="J740" s="41"/>
    </row>
    <row r="741" spans="1:10" ht="18">
      <c r="A741" s="227"/>
      <c r="B741" s="40"/>
      <c r="C741" s="40"/>
      <c r="D741" s="40"/>
      <c r="E741" s="40"/>
      <c r="F741" s="40"/>
      <c r="G741" s="40"/>
      <c r="H741" s="41"/>
      <c r="I741" s="41"/>
      <c r="J741" s="41"/>
    </row>
    <row r="742" spans="1:10" ht="18">
      <c r="A742" s="227"/>
      <c r="B742" s="40"/>
      <c r="C742" s="40"/>
      <c r="D742" s="40"/>
      <c r="E742" s="40"/>
      <c r="F742" s="40"/>
      <c r="G742" s="40"/>
      <c r="H742" s="41"/>
      <c r="I742" s="41"/>
      <c r="J742" s="41"/>
    </row>
    <row r="743" spans="1:10" ht="18">
      <c r="A743" s="227"/>
      <c r="B743" s="40"/>
      <c r="C743" s="40"/>
      <c r="D743" s="40"/>
      <c r="E743" s="40"/>
      <c r="F743" s="40"/>
      <c r="G743" s="40"/>
      <c r="H743" s="41"/>
      <c r="I743" s="41"/>
      <c r="J743" s="41"/>
    </row>
    <row r="744" spans="1:10" ht="18">
      <c r="A744" s="227"/>
      <c r="B744" s="40"/>
      <c r="C744" s="40"/>
      <c r="D744" s="40"/>
      <c r="E744" s="40"/>
      <c r="F744" s="40"/>
      <c r="G744" s="40"/>
      <c r="H744" s="41"/>
      <c r="I744" s="41"/>
      <c r="J744" s="41"/>
    </row>
    <row r="745" spans="1:10" ht="18">
      <c r="A745" s="227"/>
      <c r="B745" s="40"/>
      <c r="C745" s="40"/>
      <c r="D745" s="40"/>
      <c r="E745" s="40"/>
      <c r="F745" s="40"/>
      <c r="G745" s="40"/>
      <c r="H745" s="41"/>
      <c r="I745" s="41"/>
      <c r="J745" s="41"/>
    </row>
    <row r="746" spans="1:10" ht="18">
      <c r="A746" s="227"/>
      <c r="B746" s="40"/>
      <c r="C746" s="40"/>
      <c r="D746" s="40"/>
      <c r="E746" s="40"/>
      <c r="F746" s="40"/>
      <c r="G746" s="40"/>
      <c r="H746" s="41"/>
      <c r="I746" s="41"/>
      <c r="J746" s="41"/>
    </row>
    <row r="747" spans="1:10" ht="18">
      <c r="A747" s="227"/>
      <c r="B747" s="40"/>
      <c r="C747" s="40"/>
      <c r="D747" s="40"/>
      <c r="E747" s="40"/>
      <c r="F747" s="40"/>
      <c r="G747" s="40"/>
      <c r="H747" s="41"/>
      <c r="I747" s="41"/>
      <c r="J747" s="41"/>
    </row>
    <row r="748" spans="1:10" ht="18">
      <c r="A748" s="227"/>
      <c r="B748" s="40"/>
      <c r="C748" s="40"/>
      <c r="D748" s="40"/>
      <c r="E748" s="40"/>
      <c r="F748" s="40"/>
      <c r="G748" s="40"/>
      <c r="H748" s="41"/>
      <c r="I748" s="41"/>
      <c r="J748" s="41"/>
    </row>
    <row r="749" spans="1:10" ht="18">
      <c r="A749" s="227"/>
      <c r="B749" s="40"/>
      <c r="C749" s="40"/>
      <c r="D749" s="40"/>
      <c r="E749" s="40"/>
      <c r="F749" s="40"/>
      <c r="G749" s="40"/>
      <c r="H749" s="41"/>
      <c r="I749" s="41"/>
      <c r="J749" s="41"/>
    </row>
    <row r="750" spans="1:10" ht="18">
      <c r="A750" s="228"/>
      <c r="B750" s="43"/>
      <c r="C750" s="43"/>
      <c r="D750" s="43"/>
      <c r="E750" s="43"/>
      <c r="F750" s="43"/>
      <c r="G750" s="43"/>
      <c r="H750" s="41"/>
      <c r="I750" s="41"/>
      <c r="J750" s="41"/>
    </row>
    <row r="751" spans="1:10" ht="18">
      <c r="A751" s="228"/>
      <c r="B751" s="43"/>
      <c r="C751" s="43"/>
      <c r="D751" s="43"/>
      <c r="E751" s="43"/>
      <c r="F751" s="43"/>
      <c r="G751" s="43"/>
      <c r="H751" s="41"/>
      <c r="I751" s="41"/>
      <c r="J751" s="41"/>
    </row>
    <row r="752" spans="1:10" ht="18">
      <c r="A752" s="228"/>
      <c r="B752" s="43"/>
      <c r="C752" s="43"/>
      <c r="D752" s="43"/>
      <c r="E752" s="43"/>
      <c r="F752" s="43"/>
      <c r="G752" s="43"/>
      <c r="H752" s="41"/>
      <c r="I752" s="41"/>
      <c r="J752" s="41"/>
    </row>
    <row r="753" spans="1:10" ht="18">
      <c r="A753" s="228"/>
      <c r="B753" s="43"/>
      <c r="C753" s="43"/>
      <c r="D753" s="43"/>
      <c r="E753" s="43"/>
      <c r="F753" s="43"/>
      <c r="G753" s="43"/>
      <c r="H753" s="41"/>
      <c r="I753" s="41"/>
      <c r="J753" s="41"/>
    </row>
    <row r="754" spans="1:10" ht="18">
      <c r="A754" s="228"/>
      <c r="B754" s="43"/>
      <c r="C754" s="43"/>
      <c r="D754" s="43"/>
      <c r="E754" s="43"/>
      <c r="F754" s="43"/>
      <c r="G754" s="43"/>
      <c r="H754" s="41"/>
      <c r="I754" s="41"/>
      <c r="J754" s="41"/>
    </row>
    <row r="755" spans="1:10" ht="18">
      <c r="A755" s="228"/>
      <c r="B755" s="43"/>
      <c r="C755" s="43"/>
      <c r="D755" s="43"/>
      <c r="E755" s="43"/>
      <c r="F755" s="43"/>
      <c r="G755" s="43"/>
      <c r="H755" s="41"/>
      <c r="I755" s="41"/>
      <c r="J755" s="41"/>
    </row>
    <row r="756" spans="1:10" ht="18">
      <c r="A756" s="228"/>
      <c r="B756" s="43"/>
      <c r="C756" s="43"/>
      <c r="D756" s="43"/>
      <c r="E756" s="43"/>
      <c r="F756" s="43"/>
      <c r="G756" s="43"/>
      <c r="H756" s="41"/>
      <c r="I756" s="41"/>
      <c r="J756" s="41"/>
    </row>
    <row r="757" spans="1:10" ht="18">
      <c r="A757" s="228"/>
      <c r="B757" s="43"/>
      <c r="C757" s="43"/>
      <c r="D757" s="43"/>
      <c r="E757" s="43"/>
      <c r="F757" s="43"/>
      <c r="G757" s="43"/>
      <c r="H757" s="41"/>
      <c r="I757" s="41"/>
      <c r="J757" s="41"/>
    </row>
    <row r="758" spans="1:10" ht="18">
      <c r="A758" s="228"/>
      <c r="B758" s="43"/>
      <c r="C758" s="43"/>
      <c r="D758" s="43"/>
      <c r="E758" s="43"/>
      <c r="F758" s="43"/>
      <c r="G758" s="43"/>
      <c r="H758" s="41"/>
      <c r="I758" s="41"/>
      <c r="J758" s="41"/>
    </row>
    <row r="759" spans="1:10" ht="18">
      <c r="A759" s="228"/>
      <c r="B759" s="43"/>
      <c r="C759" s="43"/>
      <c r="D759" s="43"/>
      <c r="E759" s="43"/>
      <c r="F759" s="43"/>
      <c r="G759" s="43"/>
      <c r="H759" s="41"/>
      <c r="I759" s="41"/>
      <c r="J759" s="41"/>
    </row>
    <row r="760" spans="1:10" ht="18">
      <c r="A760" s="228"/>
      <c r="B760" s="43"/>
      <c r="C760" s="43"/>
      <c r="D760" s="43"/>
      <c r="E760" s="43"/>
      <c r="F760" s="43"/>
      <c r="G760" s="43"/>
      <c r="H760" s="41"/>
      <c r="I760" s="41"/>
      <c r="J760" s="41"/>
    </row>
    <row r="761" spans="1:10" ht="18">
      <c r="A761" s="228"/>
      <c r="B761" s="43"/>
      <c r="C761" s="43"/>
      <c r="D761" s="43"/>
      <c r="E761" s="43"/>
      <c r="F761" s="43"/>
      <c r="G761" s="43"/>
      <c r="H761" s="41"/>
      <c r="I761" s="41"/>
      <c r="J761" s="41"/>
    </row>
    <row r="762" spans="1:10" ht="18">
      <c r="A762" s="228"/>
      <c r="B762" s="43"/>
      <c r="C762" s="43"/>
      <c r="D762" s="43"/>
      <c r="E762" s="43"/>
      <c r="F762" s="43"/>
      <c r="G762" s="43"/>
      <c r="H762" s="41"/>
      <c r="I762" s="41"/>
      <c r="J762" s="41"/>
    </row>
    <row r="763" spans="1:10" ht="18">
      <c r="A763" s="228"/>
      <c r="B763" s="43"/>
      <c r="C763" s="43"/>
      <c r="D763" s="43"/>
      <c r="E763" s="43"/>
      <c r="F763" s="43"/>
      <c r="G763" s="43"/>
      <c r="H763" s="41"/>
      <c r="I763" s="41"/>
      <c r="J763" s="41"/>
    </row>
    <row r="764" spans="1:10" ht="18">
      <c r="A764" s="228"/>
      <c r="B764" s="43"/>
      <c r="C764" s="43"/>
      <c r="D764" s="43"/>
      <c r="E764" s="43"/>
      <c r="F764" s="43"/>
      <c r="G764" s="43"/>
      <c r="H764" s="41"/>
      <c r="I764" s="41"/>
      <c r="J764" s="41"/>
    </row>
    <row r="765" spans="1:10" ht="18">
      <c r="A765" s="228"/>
      <c r="B765" s="43"/>
      <c r="C765" s="43"/>
      <c r="D765" s="43"/>
      <c r="E765" s="43"/>
      <c r="F765" s="43"/>
      <c r="G765" s="43"/>
      <c r="H765" s="41"/>
      <c r="I765" s="41"/>
      <c r="J765" s="41"/>
    </row>
    <row r="766" spans="1:10" ht="18">
      <c r="A766" s="228"/>
      <c r="B766" s="43"/>
      <c r="C766" s="43"/>
      <c r="D766" s="43"/>
      <c r="E766" s="43"/>
      <c r="F766" s="43"/>
      <c r="G766" s="43"/>
      <c r="H766" s="41"/>
      <c r="I766" s="41"/>
      <c r="J766" s="41"/>
    </row>
    <row r="767" spans="1:10" ht="18">
      <c r="A767" s="228"/>
      <c r="B767" s="43"/>
      <c r="C767" s="43"/>
      <c r="D767" s="43"/>
      <c r="E767" s="43"/>
      <c r="F767" s="43"/>
      <c r="G767" s="43"/>
      <c r="H767" s="41"/>
      <c r="I767" s="41"/>
      <c r="J767" s="41"/>
    </row>
    <row r="768" spans="1:10" ht="18">
      <c r="A768" s="228"/>
      <c r="B768" s="43"/>
      <c r="C768" s="43"/>
      <c r="D768" s="43"/>
      <c r="E768" s="43"/>
      <c r="F768" s="43"/>
      <c r="G768" s="43"/>
      <c r="H768" s="41"/>
      <c r="I768" s="41"/>
      <c r="J768" s="41"/>
    </row>
    <row r="769" spans="1:10" ht="18">
      <c r="A769" s="228"/>
      <c r="B769" s="43"/>
      <c r="C769" s="43"/>
      <c r="D769" s="43"/>
      <c r="E769" s="43"/>
      <c r="F769" s="43"/>
      <c r="G769" s="43"/>
      <c r="H769" s="41"/>
      <c r="I769" s="41"/>
      <c r="J769" s="41"/>
    </row>
    <row r="770" spans="1:10" ht="18">
      <c r="A770" s="228"/>
      <c r="B770" s="43"/>
      <c r="C770" s="43"/>
      <c r="D770" s="43"/>
      <c r="E770" s="43"/>
      <c r="F770" s="43"/>
      <c r="G770" s="43"/>
      <c r="H770" s="41"/>
      <c r="I770" s="41"/>
      <c r="J770" s="41"/>
    </row>
    <row r="771" spans="1:10" ht="18">
      <c r="A771" s="228"/>
      <c r="B771" s="43"/>
      <c r="C771" s="43"/>
      <c r="D771" s="43"/>
      <c r="E771" s="43"/>
      <c r="F771" s="43"/>
      <c r="G771" s="43"/>
      <c r="H771" s="41"/>
      <c r="I771" s="41"/>
      <c r="J771" s="41"/>
    </row>
    <row r="772" spans="1:10" ht="18">
      <c r="A772" s="228"/>
      <c r="B772" s="43"/>
      <c r="C772" s="43"/>
      <c r="D772" s="43"/>
      <c r="E772" s="43"/>
      <c r="F772" s="43"/>
      <c r="G772" s="43"/>
      <c r="H772" s="41"/>
      <c r="I772" s="41"/>
      <c r="J772" s="41"/>
    </row>
    <row r="773" spans="1:10" ht="18">
      <c r="A773" s="228"/>
      <c r="B773" s="43"/>
      <c r="C773" s="43"/>
      <c r="D773" s="43"/>
      <c r="E773" s="43"/>
      <c r="F773" s="43"/>
      <c r="G773" s="43"/>
      <c r="H773" s="41"/>
      <c r="I773" s="41"/>
      <c r="J773" s="41"/>
    </row>
    <row r="774" spans="1:10" ht="18">
      <c r="A774" s="228"/>
      <c r="B774" s="43"/>
      <c r="C774" s="43"/>
      <c r="D774" s="43"/>
      <c r="E774" s="43"/>
      <c r="F774" s="43"/>
      <c r="G774" s="43"/>
      <c r="H774" s="41"/>
      <c r="I774" s="41"/>
      <c r="J774" s="41"/>
    </row>
    <row r="775" spans="1:10" ht="18">
      <c r="A775" s="228"/>
      <c r="B775" s="43"/>
      <c r="C775" s="43"/>
      <c r="D775" s="43"/>
      <c r="E775" s="43"/>
      <c r="F775" s="43"/>
      <c r="G775" s="43"/>
      <c r="H775" s="41"/>
      <c r="I775" s="41"/>
      <c r="J775" s="41"/>
    </row>
    <row r="776" spans="1:10" ht="18">
      <c r="A776" s="228"/>
      <c r="B776" s="43"/>
      <c r="C776" s="43"/>
      <c r="D776" s="43"/>
      <c r="E776" s="43"/>
      <c r="F776" s="43"/>
      <c r="G776" s="43"/>
      <c r="H776" s="41"/>
      <c r="I776" s="41"/>
      <c r="J776" s="41"/>
    </row>
    <row r="777" spans="1:10" ht="18">
      <c r="A777" s="228"/>
      <c r="B777" s="43"/>
      <c r="C777" s="43"/>
      <c r="D777" s="43"/>
      <c r="E777" s="43"/>
      <c r="F777" s="43"/>
      <c r="G777" s="43"/>
      <c r="H777" s="41"/>
      <c r="I777" s="41"/>
      <c r="J777" s="41"/>
    </row>
    <row r="778" spans="1:10" ht="18">
      <c r="A778" s="228"/>
      <c r="B778" s="43"/>
      <c r="C778" s="43"/>
      <c r="D778" s="43"/>
      <c r="E778" s="43"/>
      <c r="F778" s="43"/>
      <c r="G778" s="43"/>
      <c r="H778" s="41"/>
      <c r="I778" s="41"/>
      <c r="J778" s="41"/>
    </row>
    <row r="779" spans="1:10" ht="18">
      <c r="A779" s="228"/>
      <c r="B779" s="43"/>
      <c r="C779" s="43"/>
      <c r="D779" s="43"/>
      <c r="E779" s="43"/>
      <c r="F779" s="43"/>
      <c r="G779" s="43"/>
      <c r="H779" s="41"/>
      <c r="I779" s="41"/>
      <c r="J779" s="41"/>
    </row>
    <row r="780" spans="1:10" ht="18">
      <c r="A780" s="228"/>
      <c r="B780" s="43"/>
      <c r="C780" s="43"/>
      <c r="D780" s="43"/>
      <c r="E780" s="43"/>
      <c r="F780" s="43"/>
      <c r="G780" s="43"/>
      <c r="H780" s="41"/>
      <c r="I780" s="41"/>
      <c r="J780" s="41"/>
    </row>
    <row r="781" spans="1:10" ht="18">
      <c r="A781" s="228"/>
      <c r="B781" s="43"/>
      <c r="C781" s="43"/>
      <c r="D781" s="43"/>
      <c r="E781" s="43"/>
      <c r="F781" s="43"/>
      <c r="G781" s="43"/>
      <c r="H781" s="41"/>
      <c r="I781" s="41"/>
      <c r="J781" s="41"/>
    </row>
    <row r="782" spans="1:10" ht="18">
      <c r="A782" s="228"/>
      <c r="B782" s="43"/>
      <c r="C782" s="43"/>
      <c r="D782" s="43"/>
      <c r="E782" s="43"/>
      <c r="F782" s="43"/>
      <c r="G782" s="43"/>
      <c r="H782" s="41"/>
      <c r="I782" s="41"/>
      <c r="J782" s="41"/>
    </row>
    <row r="783" spans="1:10" ht="18">
      <c r="A783" s="228"/>
      <c r="B783" s="43"/>
      <c r="C783" s="43"/>
      <c r="D783" s="43"/>
      <c r="E783" s="43"/>
      <c r="F783" s="43"/>
      <c r="G783" s="43"/>
      <c r="H783" s="41"/>
      <c r="I783" s="41"/>
      <c r="J783" s="41"/>
    </row>
    <row r="784" spans="1:10" ht="18">
      <c r="A784" s="228"/>
      <c r="B784" s="43"/>
      <c r="C784" s="43"/>
      <c r="D784" s="43"/>
      <c r="E784" s="43"/>
      <c r="F784" s="43"/>
      <c r="G784" s="43"/>
      <c r="H784" s="41"/>
      <c r="I784" s="41"/>
      <c r="J784" s="41"/>
    </row>
    <row r="785" spans="1:10" ht="18">
      <c r="A785" s="228"/>
      <c r="B785" s="43"/>
      <c r="C785" s="43"/>
      <c r="D785" s="43"/>
      <c r="E785" s="43"/>
      <c r="F785" s="43"/>
      <c r="G785" s="43"/>
      <c r="H785" s="41"/>
      <c r="I785" s="41"/>
      <c r="J785" s="41"/>
    </row>
    <row r="786" spans="1:10" ht="18">
      <c r="A786" s="228"/>
      <c r="B786" s="43"/>
      <c r="C786" s="43"/>
      <c r="D786" s="43"/>
      <c r="E786" s="43"/>
      <c r="F786" s="43"/>
      <c r="G786" s="43"/>
      <c r="H786" s="41"/>
      <c r="I786" s="41"/>
      <c r="J786" s="41"/>
    </row>
    <row r="787" spans="1:10" ht="18">
      <c r="A787" s="228"/>
      <c r="B787" s="43"/>
      <c r="C787" s="43"/>
      <c r="D787" s="43"/>
      <c r="E787" s="43"/>
      <c r="F787" s="43"/>
      <c r="G787" s="43"/>
      <c r="H787" s="41"/>
      <c r="I787" s="41"/>
      <c r="J787" s="41"/>
    </row>
    <row r="788" spans="1:10" ht="18">
      <c r="A788" s="228"/>
      <c r="B788" s="43"/>
      <c r="C788" s="43"/>
      <c r="D788" s="43"/>
      <c r="E788" s="43"/>
      <c r="F788" s="43"/>
      <c r="G788" s="43"/>
      <c r="H788" s="41"/>
      <c r="I788" s="41"/>
      <c r="J788" s="41"/>
    </row>
    <row r="789" spans="1:10" ht="18">
      <c r="A789" s="228"/>
      <c r="B789" s="43"/>
      <c r="C789" s="43"/>
      <c r="D789" s="43"/>
      <c r="E789" s="43"/>
      <c r="F789" s="43"/>
      <c r="G789" s="43"/>
      <c r="H789" s="41"/>
      <c r="I789" s="41"/>
      <c r="J789" s="41"/>
    </row>
    <row r="790" spans="1:10" ht="18">
      <c r="A790" s="228"/>
      <c r="B790" s="43"/>
      <c r="C790" s="43"/>
      <c r="D790" s="43"/>
      <c r="E790" s="43"/>
      <c r="F790" s="43"/>
      <c r="G790" s="43"/>
      <c r="H790" s="41"/>
      <c r="I790" s="41"/>
      <c r="J790" s="41"/>
    </row>
    <row r="791" spans="1:10" ht="18">
      <c r="A791" s="228"/>
      <c r="B791" s="43"/>
      <c r="C791" s="43"/>
      <c r="D791" s="43"/>
      <c r="E791" s="43"/>
      <c r="F791" s="43"/>
      <c r="G791" s="43"/>
      <c r="H791" s="41"/>
      <c r="I791" s="41"/>
      <c r="J791" s="41"/>
    </row>
    <row r="792" spans="1:10" ht="18">
      <c r="A792" s="228"/>
      <c r="B792" s="43"/>
      <c r="C792" s="43"/>
      <c r="D792" s="43"/>
      <c r="E792" s="43"/>
      <c r="F792" s="43"/>
      <c r="G792" s="43"/>
      <c r="H792" s="41"/>
      <c r="I792" s="41"/>
      <c r="J792" s="41"/>
    </row>
    <row r="793" spans="1:10" ht="18">
      <c r="A793" s="228"/>
      <c r="B793" s="43"/>
      <c r="C793" s="43"/>
      <c r="D793" s="43"/>
      <c r="E793" s="43"/>
      <c r="F793" s="43"/>
      <c r="G793" s="43"/>
      <c r="H793" s="41"/>
      <c r="I793" s="41"/>
      <c r="J793" s="41"/>
    </row>
    <row r="794" spans="1:10" ht="18">
      <c r="A794" s="228"/>
      <c r="B794" s="43"/>
      <c r="C794" s="43"/>
      <c r="D794" s="43"/>
      <c r="E794" s="43"/>
      <c r="F794" s="43"/>
      <c r="G794" s="43"/>
      <c r="H794" s="41"/>
      <c r="I794" s="41"/>
      <c r="J794" s="41"/>
    </row>
    <row r="795" spans="1:10" ht="18">
      <c r="A795" s="228"/>
      <c r="B795" s="43"/>
      <c r="C795" s="43"/>
      <c r="D795" s="43"/>
      <c r="E795" s="43"/>
      <c r="F795" s="43"/>
      <c r="G795" s="43"/>
      <c r="H795" s="41"/>
      <c r="I795" s="41"/>
      <c r="J795" s="41"/>
    </row>
    <row r="796" spans="1:10" ht="18">
      <c r="A796" s="228"/>
      <c r="B796" s="43"/>
      <c r="C796" s="43"/>
      <c r="D796" s="43"/>
      <c r="E796" s="43"/>
      <c r="F796" s="43"/>
      <c r="G796" s="43"/>
      <c r="H796" s="41"/>
      <c r="I796" s="41"/>
      <c r="J796" s="41"/>
    </row>
    <row r="797" spans="1:10" ht="18">
      <c r="A797" s="228"/>
      <c r="B797" s="43"/>
      <c r="C797" s="43"/>
      <c r="D797" s="43"/>
      <c r="E797" s="43"/>
      <c r="F797" s="43"/>
      <c r="G797" s="43"/>
      <c r="H797" s="41"/>
      <c r="I797" s="41"/>
      <c r="J797" s="41"/>
    </row>
    <row r="798" spans="1:10" ht="18">
      <c r="A798" s="228"/>
      <c r="B798" s="43"/>
      <c r="C798" s="43"/>
      <c r="D798" s="43"/>
      <c r="E798" s="43"/>
      <c r="F798" s="43"/>
      <c r="G798" s="43"/>
      <c r="H798" s="41"/>
      <c r="I798" s="41"/>
      <c r="J798" s="41"/>
    </row>
    <row r="799" spans="1:10" ht="18">
      <c r="A799" s="228"/>
      <c r="B799" s="43"/>
      <c r="C799" s="43"/>
      <c r="D799" s="43"/>
      <c r="E799" s="43"/>
      <c r="F799" s="43"/>
      <c r="G799" s="43"/>
      <c r="H799" s="41"/>
      <c r="I799" s="41"/>
      <c r="J799" s="41"/>
    </row>
    <row r="800" spans="1:10" ht="18">
      <c r="A800" s="228"/>
      <c r="B800" s="43"/>
      <c r="C800" s="43"/>
      <c r="D800" s="43"/>
      <c r="E800" s="43"/>
      <c r="F800" s="43"/>
      <c r="G800" s="43"/>
      <c r="H800" s="41"/>
      <c r="I800" s="41"/>
      <c r="J800" s="41"/>
    </row>
    <row r="801" spans="1:10" ht="18">
      <c r="A801" s="228"/>
      <c r="B801" s="43"/>
      <c r="C801" s="43"/>
      <c r="D801" s="43"/>
      <c r="E801" s="43"/>
      <c r="F801" s="43"/>
      <c r="G801" s="43"/>
      <c r="H801" s="41"/>
      <c r="I801" s="41"/>
      <c r="J801" s="41"/>
    </row>
    <row r="802" spans="1:10" ht="18">
      <c r="A802" s="228"/>
      <c r="B802" s="43"/>
      <c r="C802" s="43"/>
      <c r="D802" s="43"/>
      <c r="E802" s="43"/>
      <c r="F802" s="43"/>
      <c r="G802" s="43"/>
      <c r="H802" s="41"/>
      <c r="I802" s="41"/>
      <c r="J802" s="41"/>
    </row>
    <row r="803" spans="1:10" ht="18">
      <c r="A803" s="228"/>
      <c r="B803" s="43"/>
      <c r="C803" s="43"/>
      <c r="D803" s="43"/>
      <c r="E803" s="43"/>
      <c r="F803" s="43"/>
      <c r="G803" s="43"/>
      <c r="H803" s="41"/>
      <c r="I803" s="41"/>
      <c r="J803" s="41"/>
    </row>
    <row r="804" spans="1:10" ht="18">
      <c r="A804" s="228"/>
      <c r="B804" s="43"/>
      <c r="C804" s="43"/>
      <c r="D804" s="43"/>
      <c r="E804" s="43"/>
      <c r="F804" s="43"/>
      <c r="G804" s="43"/>
      <c r="H804" s="41"/>
      <c r="I804" s="41"/>
      <c r="J804" s="41"/>
    </row>
    <row r="805" spans="1:10" ht="18">
      <c r="A805" s="228"/>
      <c r="B805" s="43"/>
      <c r="C805" s="43"/>
      <c r="D805" s="43"/>
      <c r="E805" s="43"/>
      <c r="F805" s="43"/>
      <c r="G805" s="43"/>
      <c r="H805" s="41"/>
      <c r="I805" s="41"/>
      <c r="J805" s="41"/>
    </row>
    <row r="806" spans="1:10" ht="18">
      <c r="A806" s="228"/>
      <c r="B806" s="43"/>
      <c r="C806" s="43"/>
      <c r="D806" s="43"/>
      <c r="E806" s="43"/>
      <c r="F806" s="43"/>
      <c r="G806" s="43"/>
      <c r="H806" s="41"/>
      <c r="I806" s="41"/>
      <c r="J806" s="41"/>
    </row>
    <row r="807" spans="1:10" ht="18">
      <c r="A807" s="228"/>
      <c r="B807" s="43"/>
      <c r="C807" s="43"/>
      <c r="D807" s="43"/>
      <c r="E807" s="43"/>
      <c r="F807" s="43"/>
      <c r="G807" s="43"/>
      <c r="H807" s="41"/>
      <c r="I807" s="41"/>
      <c r="J807" s="41"/>
    </row>
    <row r="808" spans="1:10" ht="18">
      <c r="A808" s="228"/>
      <c r="B808" s="43"/>
      <c r="C808" s="43"/>
      <c r="D808" s="43"/>
      <c r="E808" s="43"/>
      <c r="F808" s="43"/>
      <c r="G808" s="43"/>
      <c r="H808" s="41"/>
      <c r="I808" s="41"/>
      <c r="J808" s="41"/>
    </row>
    <row r="809" spans="1:10" ht="18">
      <c r="A809" s="228"/>
      <c r="B809" s="43"/>
      <c r="C809" s="43"/>
      <c r="D809" s="43"/>
      <c r="E809" s="43"/>
      <c r="F809" s="43"/>
      <c r="G809" s="43"/>
      <c r="H809" s="41"/>
      <c r="I809" s="41"/>
      <c r="J809" s="41"/>
    </row>
    <row r="810" spans="1:10" ht="18">
      <c r="A810" s="228"/>
      <c r="B810" s="43"/>
      <c r="C810" s="43"/>
      <c r="D810" s="43"/>
      <c r="E810" s="43"/>
      <c r="F810" s="43"/>
      <c r="G810" s="43"/>
      <c r="H810" s="41"/>
      <c r="I810" s="41"/>
      <c r="J810" s="41"/>
    </row>
    <row r="811" spans="1:10" ht="18">
      <c r="A811" s="228"/>
      <c r="B811" s="43"/>
      <c r="C811" s="43"/>
      <c r="D811" s="43"/>
      <c r="E811" s="43"/>
      <c r="F811" s="43"/>
      <c r="G811" s="43"/>
      <c r="H811" s="41"/>
      <c r="I811" s="41"/>
      <c r="J811" s="41"/>
    </row>
    <row r="812" spans="1:10" ht="18">
      <c r="A812" s="228"/>
      <c r="B812" s="43"/>
      <c r="C812" s="43"/>
      <c r="D812" s="43"/>
      <c r="E812" s="43"/>
      <c r="F812" s="43"/>
      <c r="G812" s="43"/>
      <c r="H812" s="41"/>
      <c r="I812" s="41"/>
      <c r="J812" s="41"/>
    </row>
    <row r="813" spans="1:10" ht="18">
      <c r="A813" s="228"/>
      <c r="B813" s="43"/>
      <c r="C813" s="43"/>
      <c r="D813" s="43"/>
      <c r="E813" s="43"/>
      <c r="F813" s="43"/>
      <c r="G813" s="43"/>
      <c r="H813" s="41"/>
      <c r="I813" s="41"/>
      <c r="J813" s="41"/>
    </row>
    <row r="814" spans="1:10" ht="18">
      <c r="A814" s="228"/>
      <c r="B814" s="43"/>
      <c r="C814" s="43"/>
      <c r="D814" s="43"/>
      <c r="E814" s="43"/>
      <c r="F814" s="43"/>
      <c r="G814" s="43"/>
      <c r="H814" s="41"/>
      <c r="I814" s="41"/>
      <c r="J814" s="41"/>
    </row>
    <row r="815" spans="1:10" ht="18">
      <c r="A815" s="228"/>
      <c r="B815" s="43"/>
      <c r="C815" s="43"/>
      <c r="D815" s="43"/>
      <c r="E815" s="43"/>
      <c r="F815" s="43"/>
      <c r="G815" s="43"/>
      <c r="H815" s="41"/>
      <c r="I815" s="41"/>
      <c r="J815" s="41"/>
    </row>
    <row r="816" spans="1:10" ht="18">
      <c r="A816" s="228"/>
      <c r="B816" s="43"/>
      <c r="C816" s="43"/>
      <c r="D816" s="43"/>
      <c r="E816" s="43"/>
      <c r="F816" s="43"/>
      <c r="G816" s="43"/>
      <c r="H816" s="41"/>
      <c r="I816" s="41"/>
      <c r="J816" s="41"/>
    </row>
    <row r="817" spans="1:10" ht="18">
      <c r="A817" s="228"/>
      <c r="B817" s="43"/>
      <c r="C817" s="43"/>
      <c r="D817" s="43"/>
      <c r="E817" s="43"/>
      <c r="F817" s="43"/>
      <c r="G817" s="43"/>
      <c r="H817" s="41"/>
      <c r="I817" s="41"/>
      <c r="J817" s="41"/>
    </row>
    <row r="818" spans="1:10" ht="18">
      <c r="A818" s="228"/>
      <c r="B818" s="43"/>
      <c r="C818" s="43"/>
      <c r="D818" s="43"/>
      <c r="E818" s="43"/>
      <c r="F818" s="43"/>
      <c r="G818" s="43"/>
      <c r="H818" s="41"/>
      <c r="I818" s="41"/>
      <c r="J818" s="41"/>
    </row>
    <row r="819" spans="1:10" ht="18">
      <c r="A819" s="228"/>
      <c r="B819" s="43"/>
      <c r="C819" s="43"/>
      <c r="D819" s="43"/>
      <c r="E819" s="43"/>
      <c r="F819" s="43"/>
      <c r="G819" s="43"/>
      <c r="H819" s="41"/>
      <c r="I819" s="41"/>
      <c r="J819" s="41"/>
    </row>
    <row r="820" spans="1:10" ht="18">
      <c r="A820" s="228"/>
      <c r="B820" s="43"/>
      <c r="C820" s="43"/>
      <c r="D820" s="43"/>
      <c r="E820" s="43"/>
      <c r="F820" s="43"/>
      <c r="G820" s="43"/>
      <c r="H820" s="41"/>
      <c r="I820" s="41"/>
      <c r="J820" s="41"/>
    </row>
    <row r="821" spans="1:10" ht="18">
      <c r="A821" s="228"/>
      <c r="B821" s="43"/>
      <c r="C821" s="43"/>
      <c r="D821" s="43"/>
      <c r="E821" s="43"/>
      <c r="F821" s="43"/>
      <c r="G821" s="43"/>
      <c r="H821" s="41"/>
      <c r="I821" s="41"/>
      <c r="J821" s="41"/>
    </row>
    <row r="822" spans="1:10" ht="18">
      <c r="A822" s="228"/>
      <c r="B822" s="43"/>
      <c r="C822" s="43"/>
      <c r="D822" s="43"/>
      <c r="E822" s="43"/>
      <c r="F822" s="43"/>
      <c r="G822" s="43"/>
      <c r="H822" s="41"/>
      <c r="I822" s="41"/>
      <c r="J822" s="41"/>
    </row>
    <row r="823" spans="1:10" ht="18">
      <c r="A823" s="228"/>
      <c r="B823" s="43"/>
      <c r="C823" s="43"/>
      <c r="D823" s="43"/>
      <c r="E823" s="43"/>
      <c r="F823" s="43"/>
      <c r="G823" s="43"/>
      <c r="H823" s="41"/>
      <c r="I823" s="41"/>
      <c r="J823" s="41"/>
    </row>
    <row r="824" spans="1:10" ht="18">
      <c r="A824" s="228"/>
      <c r="B824" s="43"/>
      <c r="C824" s="43"/>
      <c r="D824" s="43"/>
      <c r="E824" s="43"/>
      <c r="F824" s="43"/>
      <c r="G824" s="43"/>
      <c r="H824" s="41"/>
      <c r="I824" s="41"/>
      <c r="J824" s="41"/>
    </row>
    <row r="825" spans="1:10" ht="18">
      <c r="A825" s="228"/>
      <c r="B825" s="43"/>
      <c r="C825" s="43"/>
      <c r="D825" s="43"/>
      <c r="E825" s="43"/>
      <c r="F825" s="43"/>
      <c r="G825" s="43"/>
      <c r="H825" s="41"/>
      <c r="I825" s="41"/>
      <c r="J825" s="41"/>
    </row>
    <row r="826" spans="1:10" ht="18">
      <c r="A826" s="228"/>
      <c r="B826" s="43"/>
      <c r="C826" s="43"/>
      <c r="D826" s="43"/>
      <c r="E826" s="43"/>
      <c r="F826" s="43"/>
      <c r="G826" s="43"/>
      <c r="H826" s="41"/>
      <c r="I826" s="41"/>
      <c r="J826" s="41"/>
    </row>
    <row r="827" spans="1:10" ht="18">
      <c r="A827" s="228"/>
      <c r="B827" s="43"/>
      <c r="C827" s="43"/>
      <c r="D827" s="43"/>
      <c r="E827" s="43"/>
      <c r="F827" s="43"/>
      <c r="G827" s="43"/>
      <c r="H827" s="41"/>
      <c r="I827" s="41"/>
      <c r="J827" s="41"/>
    </row>
    <row r="828" spans="1:10" ht="18">
      <c r="A828" s="228"/>
      <c r="B828" s="43"/>
      <c r="C828" s="43"/>
      <c r="D828" s="43"/>
      <c r="E828" s="43"/>
      <c r="F828" s="43"/>
      <c r="G828" s="43"/>
      <c r="H828" s="41"/>
      <c r="I828" s="41"/>
      <c r="J828" s="41"/>
    </row>
    <row r="829" spans="1:10" ht="18">
      <c r="A829" s="228"/>
      <c r="B829" s="43"/>
      <c r="C829" s="43"/>
      <c r="D829" s="43"/>
      <c r="E829" s="43"/>
      <c r="F829" s="43"/>
      <c r="G829" s="43"/>
      <c r="H829" s="41"/>
      <c r="I829" s="41"/>
      <c r="J829" s="41"/>
    </row>
    <row r="830" spans="1:10" ht="18">
      <c r="A830" s="228"/>
      <c r="B830" s="43"/>
      <c r="C830" s="43"/>
      <c r="D830" s="43"/>
      <c r="E830" s="43"/>
      <c r="F830" s="43"/>
      <c r="G830" s="43"/>
      <c r="H830" s="41"/>
      <c r="I830" s="41"/>
      <c r="J830" s="41"/>
    </row>
    <row r="831" spans="1:10" ht="18">
      <c r="A831" s="228"/>
      <c r="B831" s="43"/>
      <c r="C831" s="43"/>
      <c r="D831" s="43"/>
      <c r="E831" s="43"/>
      <c r="F831" s="43"/>
      <c r="G831" s="43"/>
      <c r="H831" s="41"/>
      <c r="I831" s="41"/>
      <c r="J831" s="41"/>
    </row>
    <row r="832" spans="1:10" ht="18">
      <c r="A832" s="228"/>
      <c r="B832" s="43"/>
      <c r="C832" s="43"/>
      <c r="D832" s="43"/>
      <c r="E832" s="43"/>
      <c r="F832" s="43"/>
      <c r="G832" s="43"/>
      <c r="H832" s="41"/>
      <c r="I832" s="41"/>
      <c r="J832" s="41"/>
    </row>
    <row r="833" spans="1:10" ht="18">
      <c r="A833" s="228"/>
      <c r="B833" s="43"/>
      <c r="C833" s="43"/>
      <c r="D833" s="43"/>
      <c r="E833" s="43"/>
      <c r="F833" s="43"/>
      <c r="G833" s="43"/>
      <c r="H833" s="41"/>
      <c r="I833" s="41"/>
      <c r="J833" s="41"/>
    </row>
    <row r="834" spans="1:10" ht="18">
      <c r="A834" s="228"/>
      <c r="B834" s="43"/>
      <c r="C834" s="43"/>
      <c r="D834" s="43"/>
      <c r="E834" s="43"/>
      <c r="F834" s="43"/>
      <c r="G834" s="43"/>
      <c r="H834" s="41"/>
      <c r="I834" s="41"/>
      <c r="J834" s="41"/>
    </row>
    <row r="835" spans="1:10" ht="18">
      <c r="A835" s="228"/>
      <c r="B835" s="43"/>
      <c r="C835" s="43"/>
      <c r="D835" s="43"/>
      <c r="E835" s="43"/>
      <c r="F835" s="43"/>
      <c r="G835" s="43"/>
      <c r="H835" s="41"/>
      <c r="I835" s="41"/>
      <c r="J835" s="41"/>
    </row>
    <row r="836" spans="1:10" ht="18">
      <c r="A836" s="228"/>
      <c r="B836" s="43"/>
      <c r="C836" s="43"/>
      <c r="D836" s="43"/>
      <c r="E836" s="43"/>
      <c r="F836" s="43"/>
      <c r="G836" s="43"/>
      <c r="H836" s="41"/>
      <c r="I836" s="41"/>
      <c r="J836" s="41"/>
    </row>
    <row r="837" spans="1:10" ht="18">
      <c r="A837" s="228"/>
      <c r="B837" s="43"/>
      <c r="C837" s="43"/>
      <c r="D837" s="43"/>
      <c r="E837" s="43"/>
      <c r="F837" s="43"/>
      <c r="G837" s="43"/>
      <c r="H837" s="41"/>
      <c r="I837" s="41"/>
      <c r="J837" s="41"/>
    </row>
    <row r="838" spans="1:10" ht="18">
      <c r="A838" s="228"/>
      <c r="B838" s="43"/>
      <c r="C838" s="43"/>
      <c r="D838" s="43"/>
      <c r="E838" s="43"/>
      <c r="F838" s="43"/>
      <c r="G838" s="43"/>
      <c r="H838" s="41"/>
      <c r="I838" s="41"/>
      <c r="J838" s="41"/>
    </row>
    <row r="839" spans="1:10" ht="18">
      <c r="A839" s="228"/>
      <c r="B839" s="43"/>
      <c r="C839" s="43"/>
      <c r="D839" s="43"/>
      <c r="E839" s="43"/>
      <c r="F839" s="43"/>
      <c r="G839" s="43"/>
      <c r="H839" s="41"/>
      <c r="I839" s="41"/>
      <c r="J839" s="41"/>
    </row>
    <row r="840" spans="1:10" ht="18">
      <c r="A840" s="228"/>
      <c r="B840" s="43"/>
      <c r="C840" s="43"/>
      <c r="D840" s="43"/>
      <c r="E840" s="43"/>
      <c r="F840" s="43"/>
      <c r="G840" s="43"/>
      <c r="H840" s="41"/>
      <c r="I840" s="41"/>
      <c r="J840" s="41"/>
    </row>
    <row r="841" spans="1:10" ht="18">
      <c r="A841" s="228"/>
      <c r="B841" s="43"/>
      <c r="C841" s="43"/>
      <c r="D841" s="43"/>
      <c r="E841" s="43"/>
      <c r="F841" s="43"/>
      <c r="G841" s="43"/>
      <c r="H841" s="41"/>
      <c r="I841" s="41"/>
      <c r="J841" s="41"/>
    </row>
    <row r="842" spans="1:10" ht="18">
      <c r="A842" s="228"/>
      <c r="B842" s="43"/>
      <c r="C842" s="43"/>
      <c r="D842" s="43"/>
      <c r="E842" s="43"/>
      <c r="F842" s="43"/>
      <c r="G842" s="43"/>
      <c r="H842" s="41"/>
      <c r="I842" s="41"/>
      <c r="J842" s="41"/>
    </row>
    <row r="843" spans="1:10" ht="18">
      <c r="A843" s="228"/>
      <c r="B843" s="43"/>
      <c r="C843" s="43"/>
      <c r="D843" s="43"/>
      <c r="E843" s="43"/>
      <c r="F843" s="43"/>
      <c r="G843" s="43"/>
      <c r="H843" s="41"/>
      <c r="I843" s="41"/>
      <c r="J843" s="41"/>
    </row>
    <row r="844" spans="1:10" ht="18">
      <c r="A844" s="228"/>
      <c r="B844" s="43"/>
      <c r="C844" s="43"/>
      <c r="D844" s="43"/>
      <c r="E844" s="43"/>
      <c r="F844" s="43"/>
      <c r="G844" s="43"/>
      <c r="H844" s="41"/>
      <c r="I844" s="41"/>
      <c r="J844" s="41"/>
    </row>
    <row r="845" spans="1:10" ht="18">
      <c r="A845" s="228"/>
      <c r="B845" s="43"/>
      <c r="C845" s="43"/>
      <c r="D845" s="43"/>
      <c r="E845" s="43"/>
      <c r="F845" s="43"/>
      <c r="G845" s="43"/>
      <c r="H845" s="41"/>
      <c r="I845" s="41"/>
      <c r="J845" s="41"/>
    </row>
    <row r="846" spans="1:10" ht="18">
      <c r="A846" s="228"/>
      <c r="B846" s="43"/>
      <c r="C846" s="43"/>
      <c r="D846" s="43"/>
      <c r="E846" s="43"/>
      <c r="F846" s="43"/>
      <c r="G846" s="43"/>
      <c r="H846" s="41"/>
      <c r="I846" s="41"/>
      <c r="J846" s="41"/>
    </row>
    <row r="847" spans="1:10" ht="18">
      <c r="A847" s="228"/>
      <c r="B847" s="43"/>
      <c r="C847" s="43"/>
      <c r="D847" s="43"/>
      <c r="E847" s="43"/>
      <c r="F847" s="43"/>
      <c r="G847" s="43"/>
      <c r="H847" s="41"/>
      <c r="I847" s="41"/>
      <c r="J847" s="41"/>
    </row>
    <row r="848" spans="1:10" ht="18">
      <c r="A848" s="228"/>
      <c r="B848" s="43"/>
      <c r="C848" s="43"/>
      <c r="D848" s="43"/>
      <c r="E848" s="43"/>
      <c r="F848" s="43"/>
      <c r="G848" s="43"/>
      <c r="H848" s="41"/>
      <c r="I848" s="41"/>
      <c r="J848" s="41"/>
    </row>
    <row r="849" spans="1:10" ht="18">
      <c r="A849" s="228"/>
      <c r="B849" s="43"/>
      <c r="C849" s="43"/>
      <c r="D849" s="43"/>
      <c r="E849" s="43"/>
      <c r="F849" s="43"/>
      <c r="G849" s="43"/>
      <c r="H849" s="41"/>
      <c r="I849" s="41"/>
      <c r="J849" s="41"/>
    </row>
    <row r="850" spans="1:10" ht="18">
      <c r="A850" s="228"/>
      <c r="B850" s="43"/>
      <c r="C850" s="43"/>
      <c r="D850" s="43"/>
      <c r="E850" s="43"/>
      <c r="F850" s="43"/>
      <c r="G850" s="43"/>
      <c r="H850" s="41"/>
      <c r="I850" s="41"/>
      <c r="J850" s="41"/>
    </row>
    <row r="851" spans="1:10" ht="18">
      <c r="A851" s="228"/>
      <c r="B851" s="43"/>
      <c r="C851" s="43"/>
      <c r="D851" s="43"/>
      <c r="E851" s="43"/>
      <c r="F851" s="43"/>
      <c r="G851" s="43"/>
      <c r="H851" s="41"/>
      <c r="I851" s="41"/>
      <c r="J851" s="41"/>
    </row>
    <row r="852" spans="1:10" ht="18">
      <c r="A852" s="228"/>
      <c r="B852" s="43"/>
      <c r="C852" s="43"/>
      <c r="D852" s="43"/>
      <c r="E852" s="43"/>
      <c r="F852" s="43"/>
      <c r="G852" s="43"/>
      <c r="H852" s="41"/>
      <c r="I852" s="41"/>
      <c r="J852" s="41"/>
    </row>
    <row r="853" spans="1:10" ht="18">
      <c r="A853" s="228"/>
      <c r="B853" s="43"/>
      <c r="C853" s="43"/>
      <c r="D853" s="43"/>
      <c r="E853" s="43"/>
      <c r="F853" s="43"/>
      <c r="G853" s="43"/>
      <c r="H853" s="41"/>
      <c r="I853" s="41"/>
      <c r="J853" s="41"/>
    </row>
    <row r="854" spans="1:10" ht="18">
      <c r="A854" s="228"/>
      <c r="B854" s="43"/>
      <c r="C854" s="43"/>
      <c r="D854" s="43"/>
      <c r="E854" s="43"/>
      <c r="F854" s="43"/>
      <c r="G854" s="43"/>
      <c r="H854" s="41"/>
      <c r="I854" s="41"/>
      <c r="J854" s="41"/>
    </row>
    <row r="855" spans="1:10" ht="18">
      <c r="A855" s="228"/>
      <c r="B855" s="43"/>
      <c r="C855" s="43"/>
      <c r="D855" s="43"/>
      <c r="E855" s="43"/>
      <c r="F855" s="43"/>
      <c r="G855" s="43"/>
      <c r="H855" s="41"/>
      <c r="I855" s="41"/>
      <c r="J855" s="41"/>
    </row>
    <row r="856" spans="1:10" ht="18">
      <c r="A856" s="228"/>
      <c r="B856" s="43"/>
      <c r="C856" s="43"/>
      <c r="D856" s="43"/>
      <c r="E856" s="43"/>
      <c r="F856" s="43"/>
      <c r="G856" s="43"/>
      <c r="H856" s="41"/>
      <c r="I856" s="41"/>
      <c r="J856" s="41"/>
    </row>
    <row r="857" spans="1:10" ht="18">
      <c r="A857" s="228"/>
      <c r="B857" s="43"/>
      <c r="C857" s="43"/>
      <c r="D857" s="43"/>
      <c r="E857" s="43"/>
      <c r="F857" s="43"/>
      <c r="G857" s="43"/>
      <c r="H857" s="41"/>
      <c r="I857" s="41"/>
      <c r="J857" s="41"/>
    </row>
    <row r="858" spans="1:10" ht="18">
      <c r="A858" s="228"/>
      <c r="B858" s="43"/>
      <c r="C858" s="43"/>
      <c r="D858" s="43"/>
      <c r="E858" s="43"/>
      <c r="F858" s="43"/>
      <c r="G858" s="43"/>
      <c r="H858" s="41"/>
      <c r="I858" s="41"/>
      <c r="J858" s="41"/>
    </row>
    <row r="859" spans="1:10" ht="18">
      <c r="A859" s="228"/>
      <c r="B859" s="43"/>
      <c r="C859" s="43"/>
      <c r="D859" s="43"/>
      <c r="E859" s="43"/>
      <c r="F859" s="43"/>
      <c r="G859" s="43"/>
      <c r="H859" s="41"/>
      <c r="I859" s="41"/>
      <c r="J859" s="41"/>
    </row>
    <row r="860" spans="1:10" ht="18">
      <c r="A860" s="228"/>
      <c r="B860" s="43"/>
      <c r="C860" s="43"/>
      <c r="D860" s="43"/>
      <c r="E860" s="43"/>
      <c r="F860" s="43"/>
      <c r="G860" s="43"/>
      <c r="H860" s="41"/>
      <c r="I860" s="41"/>
      <c r="J860" s="41"/>
    </row>
    <row r="861" spans="1:10" ht="18">
      <c r="A861" s="228"/>
      <c r="B861" s="43"/>
      <c r="C861" s="43"/>
      <c r="D861" s="43"/>
      <c r="E861" s="43"/>
      <c r="F861" s="43"/>
      <c r="G861" s="43"/>
      <c r="H861" s="41"/>
      <c r="I861" s="41"/>
      <c r="J861" s="41"/>
    </row>
    <row r="862" spans="1:10" ht="18">
      <c r="A862" s="228"/>
      <c r="B862" s="43"/>
      <c r="C862" s="43"/>
      <c r="D862" s="43"/>
      <c r="E862" s="43"/>
      <c r="F862" s="43"/>
      <c r="G862" s="43"/>
      <c r="H862" s="41"/>
      <c r="I862" s="41"/>
      <c r="J862" s="41"/>
    </row>
    <row r="863" spans="1:10" ht="18">
      <c r="A863" s="228"/>
      <c r="B863" s="43"/>
      <c r="C863" s="43"/>
      <c r="D863" s="43"/>
      <c r="E863" s="43"/>
      <c r="F863" s="43"/>
      <c r="G863" s="43"/>
      <c r="H863" s="41"/>
      <c r="I863" s="41"/>
      <c r="J863" s="41"/>
    </row>
    <row r="864" spans="1:10" ht="18">
      <c r="A864" s="228"/>
      <c r="B864" s="43"/>
      <c r="C864" s="43"/>
      <c r="D864" s="43"/>
      <c r="E864" s="43"/>
      <c r="F864" s="43"/>
      <c r="G864" s="43"/>
      <c r="H864" s="41"/>
      <c r="I864" s="41"/>
      <c r="J864" s="41"/>
    </row>
    <row r="865" spans="1:10" ht="18">
      <c r="A865" s="228"/>
      <c r="B865" s="43"/>
      <c r="C865" s="43"/>
      <c r="D865" s="43"/>
      <c r="E865" s="43"/>
      <c r="F865" s="43"/>
      <c r="G865" s="43"/>
      <c r="H865" s="41"/>
      <c r="I865" s="41"/>
      <c r="J865" s="41"/>
    </row>
    <row r="866" spans="1:10" ht="18">
      <c r="A866" s="228"/>
      <c r="B866" s="43"/>
      <c r="C866" s="43"/>
      <c r="D866" s="43"/>
      <c r="E866" s="43"/>
      <c r="F866" s="43"/>
      <c r="G866" s="43"/>
      <c r="H866" s="41"/>
      <c r="I866" s="41"/>
      <c r="J866" s="41"/>
    </row>
    <row r="867" spans="1:10" ht="18">
      <c r="A867" s="228"/>
      <c r="B867" s="43"/>
      <c r="C867" s="43"/>
      <c r="D867" s="43"/>
      <c r="E867" s="43"/>
      <c r="F867" s="43"/>
      <c r="G867" s="43"/>
      <c r="H867" s="41"/>
      <c r="I867" s="41"/>
      <c r="J867" s="41"/>
    </row>
    <row r="868" spans="1:10" ht="18">
      <c r="A868" s="228"/>
      <c r="B868" s="43"/>
      <c r="C868" s="43"/>
      <c r="D868" s="43"/>
      <c r="E868" s="43"/>
      <c r="F868" s="43"/>
      <c r="G868" s="43"/>
      <c r="H868" s="41"/>
      <c r="I868" s="41"/>
      <c r="J868" s="41"/>
    </row>
    <row r="869" spans="1:10" ht="18">
      <c r="A869" s="228"/>
      <c r="B869" s="43"/>
      <c r="C869" s="43"/>
      <c r="D869" s="43"/>
      <c r="E869" s="43"/>
      <c r="F869" s="43"/>
      <c r="G869" s="43"/>
      <c r="H869" s="41"/>
      <c r="I869" s="41"/>
      <c r="J869" s="41"/>
    </row>
    <row r="870" spans="1:10" ht="18">
      <c r="A870" s="228"/>
      <c r="B870" s="43"/>
      <c r="C870" s="43"/>
      <c r="D870" s="43"/>
      <c r="E870" s="43"/>
      <c r="F870" s="43"/>
      <c r="G870" s="43"/>
      <c r="H870" s="41"/>
      <c r="I870" s="41"/>
      <c r="J870" s="41"/>
    </row>
    <row r="871" spans="1:10" ht="18">
      <c r="A871" s="228"/>
      <c r="B871" s="43"/>
      <c r="C871" s="43"/>
      <c r="D871" s="43"/>
      <c r="E871" s="43"/>
      <c r="F871" s="43"/>
      <c r="G871" s="43"/>
      <c r="H871" s="41"/>
      <c r="I871" s="41"/>
      <c r="J871" s="41"/>
    </row>
    <row r="872" spans="1:10" ht="18">
      <c r="A872" s="228"/>
      <c r="B872" s="43"/>
      <c r="C872" s="43"/>
      <c r="D872" s="43"/>
      <c r="E872" s="43"/>
      <c r="F872" s="43"/>
      <c r="G872" s="43"/>
      <c r="H872" s="41"/>
      <c r="I872" s="41"/>
      <c r="J872" s="41"/>
    </row>
    <row r="873" spans="1:10" ht="18">
      <c r="A873" s="228"/>
      <c r="B873" s="43"/>
      <c r="C873" s="43"/>
      <c r="D873" s="43"/>
      <c r="E873" s="43"/>
      <c r="F873" s="43"/>
      <c r="G873" s="43"/>
      <c r="H873" s="41"/>
      <c r="I873" s="41"/>
      <c r="J873" s="41"/>
    </row>
    <row r="874" spans="1:10" ht="18">
      <c r="A874" s="228"/>
      <c r="B874" s="43"/>
      <c r="C874" s="43"/>
      <c r="D874" s="43"/>
      <c r="E874" s="43"/>
      <c r="F874" s="43"/>
      <c r="G874" s="43"/>
      <c r="H874" s="41"/>
      <c r="I874" s="41"/>
      <c r="J874" s="41"/>
    </row>
    <row r="875" spans="1:10" ht="18">
      <c r="A875" s="228"/>
      <c r="B875" s="43"/>
      <c r="C875" s="43"/>
      <c r="D875" s="43"/>
      <c r="E875" s="43"/>
      <c r="F875" s="43"/>
      <c r="G875" s="43"/>
      <c r="H875" s="41"/>
      <c r="I875" s="41"/>
      <c r="J875" s="41"/>
    </row>
    <row r="876" spans="1:10" ht="18">
      <c r="A876" s="228"/>
      <c r="B876" s="43"/>
      <c r="C876" s="43"/>
      <c r="D876" s="43"/>
      <c r="E876" s="43"/>
      <c r="F876" s="43"/>
      <c r="G876" s="43"/>
      <c r="H876" s="41"/>
      <c r="I876" s="41"/>
      <c r="J876" s="41"/>
    </row>
    <row r="877" spans="1:10" ht="18">
      <c r="A877" s="228"/>
      <c r="B877" s="43"/>
      <c r="C877" s="43"/>
      <c r="D877" s="43"/>
      <c r="E877" s="43"/>
      <c r="F877" s="43"/>
      <c r="G877" s="43"/>
      <c r="H877" s="41"/>
      <c r="I877" s="41"/>
      <c r="J877" s="41"/>
    </row>
    <row r="878" spans="1:10" ht="18">
      <c r="A878" s="228"/>
      <c r="B878" s="43"/>
      <c r="C878" s="43"/>
      <c r="D878" s="43"/>
      <c r="E878" s="43"/>
      <c r="F878" s="43"/>
      <c r="G878" s="43"/>
      <c r="H878" s="41"/>
      <c r="I878" s="41"/>
      <c r="J878" s="41"/>
    </row>
    <row r="879" spans="1:10" ht="18">
      <c r="A879" s="228"/>
      <c r="B879" s="43"/>
      <c r="C879" s="43"/>
      <c r="D879" s="43"/>
      <c r="E879" s="43"/>
      <c r="F879" s="43"/>
      <c r="G879" s="43"/>
      <c r="H879" s="41"/>
      <c r="I879" s="41"/>
      <c r="J879" s="41"/>
    </row>
    <row r="880" spans="1:10" ht="18">
      <c r="A880" s="228"/>
      <c r="B880" s="43"/>
      <c r="C880" s="43"/>
      <c r="D880" s="43"/>
      <c r="E880" s="43"/>
      <c r="F880" s="43"/>
      <c r="G880" s="43"/>
      <c r="H880" s="41"/>
      <c r="I880" s="41"/>
      <c r="J880" s="41"/>
    </row>
    <row r="881" spans="1:10" ht="18">
      <c r="A881" s="228"/>
      <c r="B881" s="43"/>
      <c r="C881" s="43"/>
      <c r="D881" s="43"/>
      <c r="E881" s="43"/>
      <c r="F881" s="43"/>
      <c r="G881" s="43"/>
      <c r="H881" s="41"/>
      <c r="I881" s="41"/>
      <c r="J881" s="41"/>
    </row>
    <row r="882" spans="1:10" ht="18">
      <c r="A882" s="228"/>
      <c r="B882" s="43"/>
      <c r="C882" s="43"/>
      <c r="D882" s="43"/>
      <c r="E882" s="43"/>
      <c r="F882" s="43"/>
      <c r="G882" s="43"/>
      <c r="H882" s="41"/>
      <c r="I882" s="41"/>
      <c r="J882" s="41"/>
    </row>
    <row r="883" spans="1:10" ht="18">
      <c r="A883" s="228"/>
      <c r="B883" s="43"/>
      <c r="C883" s="43"/>
      <c r="D883" s="43"/>
      <c r="E883" s="43"/>
      <c r="F883" s="43"/>
      <c r="G883" s="43"/>
      <c r="H883" s="41"/>
      <c r="I883" s="41"/>
      <c r="J883" s="41"/>
    </row>
    <row r="884" spans="1:10" ht="18">
      <c r="A884" s="228"/>
      <c r="B884" s="43"/>
      <c r="C884" s="43"/>
      <c r="D884" s="43"/>
      <c r="E884" s="43"/>
      <c r="F884" s="43"/>
      <c r="G884" s="43"/>
      <c r="H884" s="41"/>
      <c r="I884" s="41"/>
      <c r="J884" s="41"/>
    </row>
    <row r="885" spans="1:10" ht="18">
      <c r="A885" s="228"/>
      <c r="B885" s="43"/>
      <c r="C885" s="43"/>
      <c r="D885" s="43"/>
      <c r="E885" s="43"/>
      <c r="F885" s="43"/>
      <c r="G885" s="43"/>
      <c r="H885" s="41"/>
      <c r="I885" s="41"/>
      <c r="J885" s="41"/>
    </row>
    <row r="886" spans="1:10" ht="18">
      <c r="A886" s="228"/>
      <c r="B886" s="43"/>
      <c r="C886" s="43"/>
      <c r="D886" s="43"/>
      <c r="E886" s="43"/>
      <c r="F886" s="43"/>
      <c r="G886" s="43"/>
      <c r="H886" s="41"/>
      <c r="I886" s="41"/>
      <c r="J886" s="41"/>
    </row>
    <row r="887" spans="1:10" ht="18">
      <c r="A887" s="228"/>
      <c r="B887" s="43"/>
      <c r="C887" s="43"/>
      <c r="D887" s="43"/>
      <c r="E887" s="43"/>
      <c r="F887" s="43"/>
      <c r="G887" s="43"/>
      <c r="H887" s="41"/>
      <c r="I887" s="41"/>
      <c r="J887" s="41"/>
    </row>
    <row r="888" spans="1:10" ht="18">
      <c r="A888" s="228"/>
      <c r="B888" s="43"/>
      <c r="C888" s="43"/>
      <c r="D888" s="43"/>
      <c r="E888" s="43"/>
      <c r="F888" s="43"/>
      <c r="G888" s="43"/>
      <c r="H888" s="41"/>
      <c r="I888" s="41"/>
      <c r="J888" s="41"/>
    </row>
    <row r="889" spans="1:10" ht="18">
      <c r="A889" s="228"/>
      <c r="B889" s="43"/>
      <c r="C889" s="43"/>
      <c r="D889" s="43"/>
      <c r="E889" s="43"/>
      <c r="F889" s="43"/>
      <c r="G889" s="43"/>
      <c r="H889" s="41"/>
      <c r="I889" s="41"/>
      <c r="J889" s="41"/>
    </row>
    <row r="890" spans="1:10" ht="18">
      <c r="A890" s="228"/>
      <c r="B890" s="43"/>
      <c r="C890" s="43"/>
      <c r="D890" s="43"/>
      <c r="E890" s="43"/>
      <c r="F890" s="43"/>
      <c r="G890" s="43"/>
      <c r="H890" s="41"/>
      <c r="I890" s="41"/>
      <c r="J890" s="41"/>
    </row>
    <row r="891" spans="1:10" ht="18">
      <c r="A891" s="228"/>
      <c r="B891" s="43"/>
      <c r="C891" s="43"/>
      <c r="D891" s="43"/>
      <c r="E891" s="43"/>
      <c r="F891" s="43"/>
      <c r="G891" s="43"/>
      <c r="H891" s="41"/>
      <c r="I891" s="41"/>
      <c r="J891" s="41"/>
    </row>
    <row r="892" spans="1:10" ht="18">
      <c r="A892" s="228"/>
      <c r="B892" s="43"/>
      <c r="C892" s="43"/>
      <c r="D892" s="43"/>
      <c r="E892" s="43"/>
      <c r="F892" s="43"/>
      <c r="G892" s="43"/>
      <c r="H892" s="41"/>
      <c r="I892" s="41"/>
      <c r="J892" s="41"/>
    </row>
    <row r="893" spans="1:10" ht="18">
      <c r="A893" s="228"/>
      <c r="B893" s="43"/>
      <c r="C893" s="43"/>
      <c r="D893" s="43"/>
      <c r="E893" s="43"/>
      <c r="F893" s="43"/>
      <c r="G893" s="43"/>
      <c r="H893" s="41"/>
      <c r="I893" s="41"/>
      <c r="J893" s="41"/>
    </row>
    <row r="894" spans="1:10" ht="18">
      <c r="A894" s="228"/>
      <c r="B894" s="43"/>
      <c r="C894" s="43"/>
      <c r="D894" s="43"/>
      <c r="E894" s="43"/>
      <c r="F894" s="43"/>
      <c r="G894" s="43"/>
      <c r="H894" s="41"/>
      <c r="I894" s="41"/>
      <c r="J894" s="41"/>
    </row>
    <row r="895" spans="1:10" ht="18">
      <c r="A895" s="228"/>
      <c r="B895" s="43"/>
      <c r="C895" s="43"/>
      <c r="D895" s="43"/>
      <c r="E895" s="43"/>
      <c r="F895" s="43"/>
      <c r="G895" s="43"/>
      <c r="H895" s="41"/>
      <c r="I895" s="41"/>
      <c r="J895" s="41"/>
    </row>
    <row r="896" spans="1:10" ht="18">
      <c r="A896" s="228"/>
      <c r="B896" s="43"/>
      <c r="C896" s="43"/>
      <c r="D896" s="43"/>
      <c r="E896" s="43"/>
      <c r="F896" s="43"/>
      <c r="G896" s="43"/>
      <c r="H896" s="41"/>
      <c r="I896" s="41"/>
      <c r="J896" s="41"/>
    </row>
    <row r="897" spans="1:10" ht="18">
      <c r="A897" s="228"/>
      <c r="B897" s="43"/>
      <c r="C897" s="43"/>
      <c r="D897" s="43"/>
      <c r="E897" s="43"/>
      <c r="F897" s="43"/>
      <c r="G897" s="43"/>
      <c r="H897" s="41"/>
      <c r="I897" s="41"/>
      <c r="J897" s="41"/>
    </row>
    <row r="898" spans="1:10" ht="18">
      <c r="A898" s="228"/>
      <c r="B898" s="43"/>
      <c r="C898" s="43"/>
      <c r="D898" s="43"/>
      <c r="E898" s="43"/>
      <c r="F898" s="43"/>
      <c r="G898" s="43"/>
      <c r="H898" s="41"/>
      <c r="I898" s="41"/>
      <c r="J898" s="41"/>
    </row>
    <row r="899" spans="1:10" ht="18">
      <c r="A899" s="228"/>
      <c r="B899" s="43"/>
      <c r="C899" s="43"/>
      <c r="D899" s="43"/>
      <c r="E899" s="43"/>
      <c r="F899" s="43"/>
      <c r="G899" s="43"/>
      <c r="H899" s="41"/>
      <c r="I899" s="41"/>
      <c r="J899" s="41"/>
    </row>
    <row r="900" spans="1:10" ht="18">
      <c r="A900" s="228"/>
      <c r="B900" s="43"/>
      <c r="C900" s="43"/>
      <c r="D900" s="43"/>
      <c r="E900" s="43"/>
      <c r="F900" s="43"/>
      <c r="G900" s="43"/>
      <c r="H900" s="41"/>
      <c r="I900" s="41"/>
      <c r="J900" s="41"/>
    </row>
    <row r="901" spans="1:10" ht="18">
      <c r="A901" s="228"/>
      <c r="B901" s="43"/>
      <c r="C901" s="43"/>
      <c r="D901" s="43"/>
      <c r="E901" s="43"/>
      <c r="F901" s="43"/>
      <c r="G901" s="43"/>
      <c r="H901" s="41"/>
      <c r="I901" s="41"/>
      <c r="J901" s="41"/>
    </row>
    <row r="902" spans="1:10" ht="18">
      <c r="A902" s="228"/>
      <c r="B902" s="43"/>
      <c r="C902" s="43"/>
      <c r="D902" s="43"/>
      <c r="E902" s="43"/>
      <c r="F902" s="43"/>
      <c r="G902" s="43"/>
      <c r="H902" s="41"/>
      <c r="I902" s="41"/>
      <c r="J902" s="41"/>
    </row>
    <row r="903" spans="1:10" ht="18">
      <c r="A903" s="228"/>
      <c r="B903" s="43"/>
      <c r="C903" s="43"/>
      <c r="D903" s="43"/>
      <c r="E903" s="43"/>
      <c r="F903" s="43"/>
      <c r="G903" s="43"/>
      <c r="H903" s="41"/>
      <c r="I903" s="41"/>
      <c r="J903" s="41"/>
    </row>
    <row r="904" spans="1:10" ht="18">
      <c r="A904" s="228"/>
      <c r="B904" s="43"/>
      <c r="C904" s="43"/>
      <c r="D904" s="43"/>
      <c r="E904" s="43"/>
      <c r="F904" s="43"/>
      <c r="G904" s="43"/>
      <c r="H904" s="41"/>
      <c r="I904" s="41"/>
      <c r="J904" s="41"/>
    </row>
    <row r="905" spans="1:10" ht="18">
      <c r="A905" s="228"/>
      <c r="B905" s="43"/>
      <c r="C905" s="43"/>
      <c r="D905" s="43"/>
      <c r="E905" s="43"/>
      <c r="F905" s="43"/>
      <c r="G905" s="43"/>
      <c r="H905" s="41"/>
      <c r="I905" s="41"/>
      <c r="J905" s="41"/>
    </row>
    <row r="906" spans="1:10" ht="18">
      <c r="A906" s="228"/>
      <c r="B906" s="43"/>
      <c r="C906" s="43"/>
      <c r="D906" s="43"/>
      <c r="E906" s="43"/>
      <c r="F906" s="43"/>
      <c r="G906" s="43"/>
      <c r="H906" s="41"/>
      <c r="I906" s="41"/>
      <c r="J906" s="41"/>
    </row>
    <row r="907" spans="1:10" ht="18">
      <c r="A907" s="228"/>
      <c r="B907" s="43"/>
      <c r="C907" s="43"/>
      <c r="D907" s="43"/>
      <c r="E907" s="43"/>
      <c r="F907" s="43"/>
      <c r="G907" s="43"/>
      <c r="H907" s="41"/>
      <c r="I907" s="41"/>
      <c r="J907" s="41"/>
    </row>
    <row r="908" spans="1:10" ht="18">
      <c r="A908" s="228"/>
      <c r="B908" s="43"/>
      <c r="C908" s="43"/>
      <c r="D908" s="43"/>
      <c r="E908" s="43"/>
      <c r="F908" s="43"/>
      <c r="G908" s="43"/>
      <c r="H908" s="41"/>
      <c r="I908" s="41"/>
      <c r="J908" s="41"/>
    </row>
    <row r="909" spans="1:10" ht="18">
      <c r="A909" s="228"/>
      <c r="B909" s="43"/>
      <c r="C909" s="43"/>
      <c r="D909" s="43"/>
      <c r="E909" s="43"/>
      <c r="F909" s="43"/>
      <c r="G909" s="43"/>
      <c r="H909" s="41"/>
      <c r="I909" s="41"/>
      <c r="J909" s="41"/>
    </row>
    <row r="910" spans="1:10" ht="18">
      <c r="A910" s="228"/>
      <c r="B910" s="43"/>
      <c r="C910" s="43"/>
      <c r="D910" s="43"/>
      <c r="E910" s="43"/>
      <c r="F910" s="43"/>
      <c r="G910" s="43"/>
      <c r="H910" s="41"/>
      <c r="I910" s="41"/>
      <c r="J910" s="41"/>
    </row>
    <row r="911" spans="1:10" ht="18">
      <c r="A911" s="228"/>
      <c r="B911" s="43"/>
      <c r="C911" s="43"/>
      <c r="D911" s="43"/>
      <c r="E911" s="43"/>
      <c r="F911" s="43"/>
      <c r="G911" s="43"/>
      <c r="H911" s="41"/>
      <c r="I911" s="41"/>
      <c r="J911" s="41"/>
    </row>
    <row r="912" spans="1:10" ht="18">
      <c r="A912" s="228"/>
      <c r="B912" s="43"/>
      <c r="C912" s="43"/>
      <c r="D912" s="43"/>
      <c r="E912" s="43"/>
      <c r="F912" s="43"/>
      <c r="G912" s="43"/>
      <c r="H912" s="41"/>
      <c r="I912" s="41"/>
      <c r="J912" s="41"/>
    </row>
    <row r="913" spans="1:10" ht="18">
      <c r="A913" s="228"/>
      <c r="B913" s="43"/>
      <c r="C913" s="43"/>
      <c r="D913" s="43"/>
      <c r="E913" s="43"/>
      <c r="F913" s="43"/>
      <c r="G913" s="43"/>
      <c r="H913" s="41"/>
      <c r="I913" s="41"/>
      <c r="J913" s="41"/>
    </row>
    <row r="914" spans="1:10" ht="18">
      <c r="A914" s="228"/>
      <c r="B914" s="43"/>
      <c r="C914" s="43"/>
      <c r="D914" s="43"/>
      <c r="E914" s="43"/>
      <c r="F914" s="43"/>
      <c r="G914" s="43"/>
      <c r="H914" s="41"/>
      <c r="I914" s="41"/>
      <c r="J914" s="41"/>
    </row>
    <row r="915" spans="1:10" ht="18">
      <c r="A915" s="228"/>
      <c r="B915" s="43"/>
      <c r="C915" s="43"/>
      <c r="D915" s="43"/>
      <c r="E915" s="43"/>
      <c r="F915" s="43"/>
      <c r="G915" s="43"/>
      <c r="H915" s="41"/>
      <c r="I915" s="41"/>
      <c r="J915" s="41"/>
    </row>
    <row r="916" spans="1:10" ht="18">
      <c r="A916" s="228"/>
      <c r="B916" s="43"/>
      <c r="C916" s="43"/>
      <c r="D916" s="43"/>
      <c r="E916" s="43"/>
      <c r="F916" s="43"/>
      <c r="G916" s="43"/>
      <c r="H916" s="41"/>
      <c r="I916" s="41"/>
      <c r="J916" s="41"/>
    </row>
    <row r="917" spans="1:10" ht="18">
      <c r="A917" s="228"/>
      <c r="B917" s="43"/>
      <c r="C917" s="43"/>
      <c r="D917" s="43"/>
      <c r="E917" s="43"/>
      <c r="F917" s="43"/>
      <c r="G917" s="43"/>
      <c r="H917" s="41"/>
      <c r="I917" s="41"/>
      <c r="J917" s="41"/>
    </row>
    <row r="918" spans="1:10" ht="18">
      <c r="A918" s="228"/>
      <c r="B918" s="43"/>
      <c r="C918" s="43"/>
      <c r="D918" s="43"/>
      <c r="E918" s="43"/>
      <c r="F918" s="43"/>
      <c r="G918" s="43"/>
      <c r="H918" s="41"/>
      <c r="I918" s="41"/>
      <c r="J918" s="41"/>
    </row>
    <row r="919" spans="1:10" ht="18">
      <c r="A919" s="228"/>
      <c r="B919" s="43"/>
      <c r="C919" s="43"/>
      <c r="D919" s="43"/>
      <c r="E919" s="43"/>
      <c r="F919" s="43"/>
      <c r="G919" s="43"/>
      <c r="H919" s="41"/>
      <c r="I919" s="41"/>
      <c r="J919" s="41"/>
    </row>
    <row r="920" spans="1:10" ht="18">
      <c r="A920" s="228"/>
      <c r="B920" s="43"/>
      <c r="C920" s="43"/>
      <c r="D920" s="43"/>
      <c r="E920" s="43"/>
      <c r="F920" s="43"/>
      <c r="G920" s="43"/>
      <c r="H920" s="41"/>
      <c r="I920" s="41"/>
      <c r="J920" s="41"/>
    </row>
    <row r="921" spans="1:10" ht="18">
      <c r="A921" s="228"/>
      <c r="B921" s="43"/>
      <c r="C921" s="43"/>
      <c r="D921" s="43"/>
      <c r="E921" s="43"/>
      <c r="F921" s="43"/>
      <c r="G921" s="43"/>
      <c r="H921" s="41"/>
      <c r="I921" s="41"/>
      <c r="J921" s="41"/>
    </row>
    <row r="922" spans="1:10" ht="18">
      <c r="A922" s="228"/>
      <c r="B922" s="43"/>
      <c r="C922" s="43"/>
      <c r="D922" s="43"/>
      <c r="E922" s="43"/>
      <c r="F922" s="43"/>
      <c r="G922" s="43"/>
      <c r="H922" s="41"/>
      <c r="I922" s="41"/>
      <c r="J922" s="41"/>
    </row>
    <row r="923" spans="1:10" ht="18">
      <c r="A923" s="228"/>
      <c r="B923" s="43"/>
      <c r="C923" s="43"/>
      <c r="D923" s="43"/>
      <c r="E923" s="43"/>
      <c r="F923" s="43"/>
      <c r="G923" s="43"/>
      <c r="H923" s="41"/>
      <c r="I923" s="41"/>
      <c r="J923" s="41"/>
    </row>
    <row r="924" spans="1:10" ht="18">
      <c r="A924" s="228"/>
      <c r="B924" s="43"/>
      <c r="C924" s="43"/>
      <c r="D924" s="43"/>
      <c r="E924" s="43"/>
      <c r="F924" s="43"/>
      <c r="G924" s="43"/>
      <c r="H924" s="41"/>
      <c r="I924" s="41"/>
      <c r="J924" s="41"/>
    </row>
    <row r="925" spans="1:10" ht="18">
      <c r="A925" s="228"/>
      <c r="B925" s="43"/>
      <c r="C925" s="43"/>
      <c r="D925" s="43"/>
      <c r="E925" s="43"/>
      <c r="F925" s="43"/>
      <c r="G925" s="43"/>
      <c r="H925" s="41"/>
      <c r="I925" s="41"/>
      <c r="J925" s="41"/>
    </row>
    <row r="926" spans="1:10" ht="18">
      <c r="A926" s="228"/>
      <c r="B926" s="43"/>
      <c r="C926" s="43"/>
      <c r="D926" s="43"/>
      <c r="E926" s="43"/>
      <c r="F926" s="43"/>
      <c r="G926" s="43"/>
      <c r="H926" s="41"/>
      <c r="I926" s="41"/>
      <c r="J926" s="41"/>
    </row>
    <row r="927" spans="1:10" ht="18">
      <c r="A927" s="228"/>
      <c r="B927" s="43"/>
      <c r="C927" s="43"/>
      <c r="D927" s="43"/>
      <c r="E927" s="43"/>
      <c r="F927" s="43"/>
      <c r="G927" s="43"/>
      <c r="H927" s="41"/>
      <c r="I927" s="41"/>
      <c r="J927" s="41"/>
    </row>
    <row r="928" spans="1:10" ht="18">
      <c r="A928" s="228"/>
      <c r="B928" s="43"/>
      <c r="C928" s="43"/>
      <c r="D928" s="43"/>
      <c r="E928" s="43"/>
      <c r="F928" s="43"/>
      <c r="G928" s="43"/>
      <c r="H928" s="41"/>
      <c r="I928" s="41"/>
      <c r="J928" s="41"/>
    </row>
    <row r="929" spans="1:10" ht="18">
      <c r="A929" s="228"/>
      <c r="B929" s="43"/>
      <c r="C929" s="43"/>
      <c r="D929" s="43"/>
      <c r="E929" s="43"/>
      <c r="F929" s="43"/>
      <c r="G929" s="43"/>
      <c r="H929" s="41"/>
      <c r="I929" s="41"/>
      <c r="J929" s="41"/>
    </row>
    <row r="930" spans="1:10" ht="18">
      <c r="A930" s="228"/>
      <c r="B930" s="43"/>
      <c r="C930" s="43"/>
      <c r="D930" s="43"/>
      <c r="E930" s="43"/>
      <c r="F930" s="43"/>
      <c r="G930" s="43"/>
      <c r="H930" s="41"/>
      <c r="I930" s="41"/>
      <c r="J930" s="41"/>
    </row>
    <row r="931" spans="1:10" ht="18">
      <c r="A931" s="228"/>
      <c r="B931" s="43"/>
      <c r="C931" s="43"/>
      <c r="D931" s="43"/>
      <c r="E931" s="43"/>
      <c r="F931" s="43"/>
      <c r="G931" s="43"/>
      <c r="H931" s="41"/>
      <c r="I931" s="41"/>
      <c r="J931" s="41"/>
    </row>
    <row r="932" spans="1:10" ht="18">
      <c r="A932" s="228"/>
      <c r="B932" s="43"/>
      <c r="C932" s="43"/>
      <c r="D932" s="43"/>
      <c r="E932" s="43"/>
      <c r="F932" s="43"/>
      <c r="G932" s="43"/>
      <c r="H932" s="41"/>
      <c r="I932" s="41"/>
      <c r="J932" s="41"/>
    </row>
    <row r="933" spans="1:10" ht="18">
      <c r="A933" s="228"/>
      <c r="B933" s="43"/>
      <c r="C933" s="43"/>
      <c r="D933" s="43"/>
      <c r="E933" s="43"/>
      <c r="F933" s="43"/>
      <c r="G933" s="43"/>
      <c r="H933" s="41"/>
      <c r="I933" s="41"/>
      <c r="J933" s="41"/>
    </row>
    <row r="934" spans="1:10" ht="18">
      <c r="A934" s="228"/>
      <c r="B934" s="43"/>
      <c r="C934" s="43"/>
      <c r="D934" s="43"/>
      <c r="E934" s="43"/>
      <c r="F934" s="43"/>
      <c r="G934" s="43"/>
      <c r="H934" s="41"/>
      <c r="I934" s="41"/>
      <c r="J934" s="41"/>
    </row>
    <row r="935" spans="1:10" ht="18">
      <c r="A935" s="228"/>
      <c r="B935" s="43"/>
      <c r="C935" s="43"/>
      <c r="D935" s="43"/>
      <c r="E935" s="43"/>
      <c r="F935" s="43"/>
      <c r="G935" s="43"/>
      <c r="H935" s="41"/>
      <c r="I935" s="41"/>
      <c r="J935" s="41"/>
    </row>
    <row r="936" spans="1:10" ht="18">
      <c r="A936" s="228"/>
      <c r="B936" s="43"/>
      <c r="C936" s="43"/>
      <c r="D936" s="43"/>
      <c r="E936" s="43"/>
      <c r="F936" s="43"/>
      <c r="G936" s="43"/>
      <c r="H936" s="41"/>
      <c r="I936" s="41"/>
      <c r="J936" s="41"/>
    </row>
    <row r="937" spans="1:10" ht="18">
      <c r="A937" s="228"/>
      <c r="B937" s="43"/>
      <c r="C937" s="43"/>
      <c r="D937" s="43"/>
      <c r="E937" s="43"/>
      <c r="F937" s="43"/>
      <c r="G937" s="43"/>
      <c r="H937" s="41"/>
      <c r="I937" s="41"/>
      <c r="J937" s="41"/>
    </row>
    <row r="938" spans="1:10" ht="18">
      <c r="A938" s="228"/>
      <c r="B938" s="43"/>
      <c r="C938" s="43"/>
      <c r="D938" s="43"/>
      <c r="E938" s="43"/>
      <c r="F938" s="43"/>
      <c r="G938" s="43"/>
      <c r="H938" s="41"/>
      <c r="I938" s="41"/>
      <c r="J938" s="41"/>
    </row>
    <row r="939" spans="1:10" ht="18">
      <c r="A939" s="228"/>
      <c r="B939" s="43"/>
      <c r="C939" s="43"/>
      <c r="D939" s="43"/>
      <c r="E939" s="43"/>
      <c r="F939" s="43"/>
      <c r="G939" s="43"/>
      <c r="H939" s="41"/>
      <c r="I939" s="41"/>
      <c r="J939" s="41"/>
    </row>
    <row r="940" spans="1:10" ht="18">
      <c r="A940" s="228"/>
      <c r="B940" s="43"/>
      <c r="C940" s="43"/>
      <c r="D940" s="43"/>
      <c r="E940" s="43"/>
      <c r="F940" s="43"/>
      <c r="G940" s="43"/>
      <c r="H940" s="41"/>
      <c r="I940" s="41"/>
      <c r="J940" s="41"/>
    </row>
    <row r="941" spans="1:10" ht="18">
      <c r="A941" s="228"/>
      <c r="B941" s="43"/>
      <c r="C941" s="43"/>
      <c r="D941" s="43"/>
      <c r="E941" s="43"/>
      <c r="F941" s="43"/>
      <c r="G941" s="43"/>
      <c r="H941" s="41"/>
      <c r="I941" s="41"/>
      <c r="J941" s="41"/>
    </row>
    <row r="942" spans="1:10" ht="18">
      <c r="A942" s="228"/>
      <c r="B942" s="43"/>
      <c r="C942" s="43"/>
      <c r="D942" s="43"/>
      <c r="E942" s="43"/>
      <c r="F942" s="43"/>
      <c r="G942" s="43"/>
      <c r="H942" s="41"/>
      <c r="I942" s="41"/>
      <c r="J942" s="41"/>
    </row>
    <row r="943" spans="1:10" ht="18">
      <c r="A943" s="228"/>
      <c r="B943" s="43"/>
      <c r="C943" s="43"/>
      <c r="D943" s="43"/>
      <c r="E943" s="43"/>
      <c r="F943" s="43"/>
      <c r="G943" s="43"/>
      <c r="H943" s="41"/>
      <c r="I943" s="41"/>
      <c r="J943" s="41"/>
    </row>
    <row r="944" spans="1:10" ht="18">
      <c r="A944" s="228"/>
      <c r="B944" s="43"/>
      <c r="C944" s="43"/>
      <c r="D944" s="43"/>
      <c r="E944" s="43"/>
      <c r="F944" s="43"/>
      <c r="G944" s="43"/>
      <c r="H944" s="41"/>
      <c r="I944" s="41"/>
      <c r="J944" s="41"/>
    </row>
    <row r="945" spans="1:10" ht="18">
      <c r="A945" s="228"/>
      <c r="B945" s="43"/>
      <c r="C945" s="43"/>
      <c r="D945" s="43"/>
      <c r="E945" s="43"/>
      <c r="F945" s="43"/>
      <c r="G945" s="43"/>
      <c r="H945" s="41"/>
      <c r="I945" s="41"/>
      <c r="J945" s="41"/>
    </row>
    <row r="946" spans="1:10" ht="18">
      <c r="A946" s="228"/>
      <c r="B946" s="43"/>
      <c r="C946" s="43"/>
      <c r="D946" s="43"/>
      <c r="E946" s="43"/>
      <c r="F946" s="43"/>
      <c r="G946" s="43"/>
      <c r="H946" s="41"/>
      <c r="I946" s="41"/>
      <c r="J946" s="41"/>
    </row>
    <row r="947" spans="1:10" ht="18">
      <c r="A947" s="228"/>
      <c r="B947" s="43"/>
      <c r="C947" s="43"/>
      <c r="D947" s="43"/>
      <c r="E947" s="43"/>
      <c r="F947" s="43"/>
      <c r="G947" s="43"/>
      <c r="H947" s="41"/>
      <c r="I947" s="41"/>
      <c r="J947" s="41"/>
    </row>
    <row r="948" spans="1:10" ht="18">
      <c r="A948" s="228"/>
      <c r="B948" s="43"/>
      <c r="C948" s="43"/>
      <c r="D948" s="43"/>
      <c r="E948" s="43"/>
      <c r="F948" s="43"/>
      <c r="G948" s="43"/>
      <c r="H948" s="41"/>
      <c r="I948" s="41"/>
      <c r="J948" s="41"/>
    </row>
    <row r="949" spans="1:10" ht="18">
      <c r="A949" s="228"/>
      <c r="B949" s="43"/>
      <c r="C949" s="43"/>
      <c r="D949" s="43"/>
      <c r="E949" s="43"/>
      <c r="F949" s="43"/>
      <c r="G949" s="43"/>
      <c r="H949" s="41"/>
      <c r="I949" s="41"/>
      <c r="J949" s="41"/>
    </row>
    <row r="950" spans="1:10" ht="18">
      <c r="A950" s="228"/>
      <c r="B950" s="43"/>
      <c r="C950" s="43"/>
      <c r="D950" s="43"/>
      <c r="E950" s="43"/>
      <c r="F950" s="43"/>
      <c r="G950" s="43"/>
      <c r="H950" s="41"/>
      <c r="I950" s="41"/>
      <c r="J950" s="41"/>
    </row>
    <row r="951" spans="1:10" ht="18">
      <c r="A951" s="228"/>
      <c r="B951" s="43"/>
      <c r="C951" s="43"/>
      <c r="D951" s="43"/>
      <c r="E951" s="43"/>
      <c r="F951" s="43"/>
      <c r="G951" s="43"/>
      <c r="H951" s="41"/>
      <c r="I951" s="41"/>
      <c r="J951" s="41"/>
    </row>
    <row r="952" spans="1:10" ht="18">
      <c r="A952" s="228"/>
      <c r="B952" s="43"/>
      <c r="C952" s="43"/>
      <c r="D952" s="43"/>
      <c r="E952" s="43"/>
      <c r="F952" s="43"/>
      <c r="G952" s="43"/>
      <c r="H952" s="41"/>
      <c r="I952" s="41"/>
      <c r="J952" s="41"/>
    </row>
    <row r="953" spans="1:10" ht="18">
      <c r="A953" s="228"/>
      <c r="B953" s="43"/>
      <c r="C953" s="43"/>
      <c r="D953" s="43"/>
      <c r="E953" s="43"/>
      <c r="F953" s="43"/>
      <c r="G953" s="43"/>
      <c r="H953" s="41"/>
      <c r="I953" s="41"/>
      <c r="J953" s="41"/>
    </row>
    <row r="954" spans="1:10" ht="18">
      <c r="A954" s="228"/>
      <c r="B954" s="43"/>
      <c r="C954" s="43"/>
      <c r="D954" s="43"/>
      <c r="E954" s="43"/>
      <c r="F954" s="43"/>
      <c r="G954" s="43"/>
      <c r="H954" s="41"/>
      <c r="I954" s="41"/>
      <c r="J954" s="41"/>
    </row>
    <row r="955" spans="1:10" ht="18">
      <c r="A955" s="228"/>
      <c r="B955" s="43"/>
      <c r="C955" s="43"/>
      <c r="D955" s="43"/>
      <c r="E955" s="43"/>
      <c r="F955" s="43"/>
      <c r="G955" s="43"/>
      <c r="H955" s="41"/>
      <c r="I955" s="41"/>
      <c r="J955" s="41"/>
    </row>
    <row r="956" spans="1:10" ht="18">
      <c r="A956" s="228"/>
      <c r="B956" s="43"/>
      <c r="C956" s="43"/>
      <c r="D956" s="43"/>
      <c r="E956" s="43"/>
      <c r="F956" s="43"/>
      <c r="G956" s="43"/>
      <c r="H956" s="41"/>
      <c r="I956" s="41"/>
      <c r="J956" s="41"/>
    </row>
    <row r="957" spans="1:10" ht="18">
      <c r="A957" s="228"/>
      <c r="B957" s="43"/>
      <c r="C957" s="43"/>
      <c r="D957" s="43"/>
      <c r="E957" s="43"/>
      <c r="F957" s="43"/>
      <c r="G957" s="43"/>
      <c r="H957" s="41"/>
      <c r="I957" s="41"/>
      <c r="J957" s="41"/>
    </row>
    <row r="958" spans="1:10" ht="18">
      <c r="A958" s="228"/>
      <c r="B958" s="43"/>
      <c r="C958" s="43"/>
      <c r="D958" s="43"/>
      <c r="E958" s="43"/>
      <c r="F958" s="43"/>
      <c r="G958" s="43"/>
      <c r="H958" s="41"/>
      <c r="I958" s="41"/>
      <c r="J958" s="41"/>
    </row>
    <row r="959" spans="1:10" ht="18">
      <c r="A959" s="228"/>
      <c r="B959" s="43"/>
      <c r="C959" s="43"/>
      <c r="D959" s="43"/>
      <c r="E959" s="43"/>
      <c r="F959" s="43"/>
      <c r="G959" s="43"/>
      <c r="H959" s="41"/>
      <c r="I959" s="41"/>
      <c r="J959" s="41"/>
    </row>
    <row r="960" spans="1:10" ht="18">
      <c r="A960" s="228"/>
      <c r="B960" s="43"/>
      <c r="C960" s="43"/>
      <c r="D960" s="43"/>
      <c r="E960" s="43"/>
      <c r="F960" s="43"/>
      <c r="G960" s="43"/>
      <c r="H960" s="41"/>
      <c r="I960" s="41"/>
      <c r="J960" s="41"/>
    </row>
    <row r="961" spans="1:10" ht="18">
      <c r="A961" s="228"/>
      <c r="B961" s="43"/>
      <c r="C961" s="43"/>
      <c r="D961" s="43"/>
      <c r="E961" s="43"/>
      <c r="F961" s="43"/>
      <c r="G961" s="43"/>
      <c r="H961" s="41"/>
      <c r="I961" s="41"/>
      <c r="J961" s="41"/>
    </row>
    <row r="962" spans="1:10" ht="18">
      <c r="A962" s="228"/>
      <c r="B962" s="43"/>
      <c r="C962" s="43"/>
      <c r="D962" s="43"/>
      <c r="E962" s="43"/>
      <c r="F962" s="43"/>
      <c r="G962" s="43"/>
      <c r="H962" s="41"/>
      <c r="I962" s="41"/>
      <c r="J962" s="41"/>
    </row>
    <row r="963" spans="1:10" ht="18">
      <c r="A963" s="228"/>
      <c r="B963" s="43"/>
      <c r="C963" s="43"/>
      <c r="D963" s="43"/>
      <c r="E963" s="43"/>
      <c r="F963" s="43"/>
      <c r="G963" s="43"/>
      <c r="H963" s="41"/>
      <c r="I963" s="41"/>
      <c r="J963" s="41"/>
    </row>
    <row r="964" spans="1:10" ht="18">
      <c r="A964" s="228"/>
      <c r="B964" s="43"/>
      <c r="C964" s="43"/>
      <c r="D964" s="43"/>
      <c r="E964" s="43"/>
      <c r="F964" s="43"/>
      <c r="G964" s="43"/>
      <c r="H964" s="41"/>
      <c r="I964" s="41"/>
      <c r="J964" s="41"/>
    </row>
    <row r="965" spans="1:10" ht="18">
      <c r="A965" s="228"/>
      <c r="B965" s="43"/>
      <c r="C965" s="43"/>
      <c r="D965" s="43"/>
      <c r="E965" s="43"/>
      <c r="F965" s="43"/>
      <c r="G965" s="43"/>
      <c r="H965" s="41"/>
      <c r="I965" s="41"/>
      <c r="J965" s="41"/>
    </row>
    <row r="966" spans="1:10" ht="18">
      <c r="A966" s="228"/>
      <c r="B966" s="43"/>
      <c r="C966" s="43"/>
      <c r="D966" s="43"/>
      <c r="E966" s="43"/>
      <c r="F966" s="43"/>
      <c r="G966" s="43"/>
      <c r="H966" s="41"/>
      <c r="I966" s="41"/>
      <c r="J966" s="41"/>
    </row>
    <row r="967" spans="1:10" ht="18">
      <c r="A967" s="228"/>
      <c r="B967" s="43"/>
      <c r="C967" s="43"/>
      <c r="D967" s="43"/>
      <c r="E967" s="43"/>
      <c r="F967" s="43"/>
      <c r="G967" s="43"/>
      <c r="H967" s="41"/>
      <c r="I967" s="41"/>
      <c r="J967" s="41"/>
    </row>
    <row r="968" spans="1:10" ht="18">
      <c r="A968" s="228"/>
      <c r="B968" s="43"/>
      <c r="C968" s="43"/>
      <c r="D968" s="43"/>
      <c r="E968" s="43"/>
      <c r="F968" s="43"/>
      <c r="G968" s="43"/>
      <c r="H968" s="41"/>
      <c r="I968" s="41"/>
      <c r="J968" s="41"/>
    </row>
    <row r="969" spans="1:10" ht="18">
      <c r="A969" s="228"/>
      <c r="B969" s="43"/>
      <c r="C969" s="43"/>
      <c r="D969" s="43"/>
      <c r="E969" s="43"/>
      <c r="F969" s="43"/>
      <c r="G969" s="43"/>
      <c r="H969" s="41"/>
      <c r="I969" s="41"/>
      <c r="J969" s="41"/>
    </row>
    <row r="970" spans="1:10" ht="18">
      <c r="A970" s="228"/>
      <c r="B970" s="43"/>
      <c r="C970" s="43"/>
      <c r="D970" s="43"/>
      <c r="E970" s="43"/>
      <c r="F970" s="43"/>
      <c r="G970" s="43"/>
      <c r="H970" s="41"/>
      <c r="I970" s="41"/>
      <c r="J970" s="41"/>
    </row>
    <row r="971" spans="1:10" ht="18">
      <c r="A971" s="228"/>
      <c r="B971" s="43"/>
      <c r="C971" s="43"/>
      <c r="D971" s="43"/>
      <c r="E971" s="43"/>
      <c r="F971" s="43"/>
      <c r="G971" s="43"/>
      <c r="H971" s="41"/>
      <c r="I971" s="41"/>
      <c r="J971" s="41"/>
    </row>
    <row r="972" spans="1:10" ht="18">
      <c r="A972" s="228"/>
      <c r="B972" s="43"/>
      <c r="C972" s="43"/>
      <c r="D972" s="43"/>
      <c r="E972" s="43"/>
      <c r="F972" s="43"/>
      <c r="G972" s="43"/>
      <c r="H972" s="41"/>
      <c r="I972" s="41"/>
      <c r="J972" s="41"/>
    </row>
    <row r="973" spans="1:10" ht="18">
      <c r="A973" s="228"/>
      <c r="B973" s="43"/>
      <c r="C973" s="43"/>
      <c r="D973" s="43"/>
      <c r="E973" s="43"/>
      <c r="F973" s="43"/>
      <c r="G973" s="43"/>
      <c r="H973" s="41"/>
      <c r="I973" s="41"/>
      <c r="J973" s="41"/>
    </row>
    <row r="974" spans="1:10" ht="18">
      <c r="A974" s="228"/>
      <c r="B974" s="43"/>
      <c r="C974" s="43"/>
      <c r="D974" s="43"/>
      <c r="E974" s="43"/>
      <c r="F974" s="43"/>
      <c r="G974" s="43"/>
      <c r="H974" s="41"/>
      <c r="I974" s="41"/>
      <c r="J974" s="41"/>
    </row>
    <row r="975" spans="1:10" ht="18">
      <c r="A975" s="228"/>
      <c r="B975" s="43"/>
      <c r="C975" s="43"/>
      <c r="D975" s="43"/>
      <c r="E975" s="43"/>
      <c r="F975" s="43"/>
      <c r="G975" s="43"/>
      <c r="H975" s="41"/>
      <c r="I975" s="41"/>
      <c r="J975" s="41"/>
    </row>
    <row r="976" spans="1:10" ht="18">
      <c r="A976" s="228"/>
      <c r="B976" s="43"/>
      <c r="C976" s="43"/>
      <c r="D976" s="43"/>
      <c r="E976" s="43"/>
      <c r="F976" s="43"/>
      <c r="G976" s="43"/>
      <c r="H976" s="41"/>
      <c r="I976" s="41"/>
      <c r="J976" s="41"/>
    </row>
    <row r="977" spans="1:10" ht="18">
      <c r="A977" s="228"/>
      <c r="B977" s="43"/>
      <c r="C977" s="43"/>
      <c r="D977" s="43"/>
      <c r="E977" s="43"/>
      <c r="F977" s="43"/>
      <c r="G977" s="43"/>
      <c r="H977" s="41"/>
      <c r="I977" s="41"/>
      <c r="J977" s="41"/>
    </row>
    <row r="978" spans="1:10" ht="18">
      <c r="A978" s="228"/>
      <c r="B978" s="43"/>
      <c r="C978" s="43"/>
      <c r="D978" s="43"/>
      <c r="E978" s="43"/>
      <c r="F978" s="43"/>
      <c r="G978" s="43"/>
      <c r="H978" s="41"/>
      <c r="I978" s="41"/>
      <c r="J978" s="41"/>
    </row>
    <row r="979" spans="1:10" ht="18">
      <c r="A979" s="228"/>
      <c r="B979" s="43"/>
      <c r="C979" s="43"/>
      <c r="D979" s="43"/>
      <c r="E979" s="43"/>
      <c r="F979" s="43"/>
      <c r="G979" s="43"/>
      <c r="H979" s="41"/>
      <c r="I979" s="41"/>
      <c r="J979" s="41"/>
    </row>
    <row r="980" spans="1:10" ht="18">
      <c r="A980" s="228"/>
      <c r="B980" s="43"/>
      <c r="C980" s="43"/>
      <c r="D980" s="43"/>
      <c r="E980" s="43"/>
      <c r="F980" s="43"/>
      <c r="G980" s="43"/>
      <c r="H980" s="41"/>
      <c r="I980" s="41"/>
      <c r="J980" s="41"/>
    </row>
    <row r="981" spans="1:10" ht="18">
      <c r="A981" s="228"/>
      <c r="B981" s="43"/>
      <c r="C981" s="43"/>
      <c r="D981" s="43"/>
      <c r="E981" s="43"/>
      <c r="F981" s="43"/>
      <c r="G981" s="43"/>
      <c r="H981" s="41"/>
      <c r="I981" s="41"/>
      <c r="J981" s="41"/>
    </row>
  </sheetData>
  <sheetProtection/>
  <mergeCells count="15">
    <mergeCell ref="L7:L10"/>
    <mergeCell ref="M7:M10"/>
    <mergeCell ref="N7:N10"/>
    <mergeCell ref="C5:C6"/>
    <mergeCell ref="D5:D6"/>
    <mergeCell ref="E5:E6"/>
    <mergeCell ref="F5:F6"/>
    <mergeCell ref="J1:P1"/>
    <mergeCell ref="A3:P3"/>
    <mergeCell ref="P4:S4"/>
    <mergeCell ref="A5:A6"/>
    <mergeCell ref="B5:B6"/>
    <mergeCell ref="G5:G6"/>
    <mergeCell ref="H6:J6"/>
    <mergeCell ref="K6:P6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4" r:id="rId1"/>
  <headerFooter alignWithMargins="0">
    <oddHeader>&amp;C&amp;P</oddHeader>
  </headerFooter>
  <rowBreaks count="1" manualBreakCount="1">
    <brk id="695" max="32" man="1"/>
  </rowBreaks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2018-04-20T10:38:33Z</cp:lastPrinted>
  <dcterms:created xsi:type="dcterms:W3CDTF">2006-11-13T05:36:17Z</dcterms:created>
  <dcterms:modified xsi:type="dcterms:W3CDTF">2018-05-03T10:06:12Z</dcterms:modified>
  <cp:category/>
  <cp:version/>
  <cp:contentType/>
  <cp:contentStatus/>
</cp:coreProperties>
</file>