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05" yWindow="2760" windowWidth="14895" windowHeight="8595" activeTab="0"/>
  </bookViews>
  <sheets>
    <sheet name="сводка" sheetId="1" r:id="rId1"/>
  </sheets>
  <definedNames>
    <definedName name="_xlnm.Print_Area" localSheetId="0">'сводка'!$A$1:$E$189</definedName>
  </definedNames>
  <calcPr fullCalcOnLoad="1"/>
</workbook>
</file>

<file path=xl/sharedStrings.xml><?xml version="1.0" encoding="utf-8"?>
<sst xmlns="http://schemas.openxmlformats.org/spreadsheetml/2006/main" count="259" uniqueCount="244">
  <si>
    <t xml:space="preserve">       РАСХОДЫ                              </t>
  </si>
  <si>
    <t>Финансовое управление администрации г.Ливны</t>
  </si>
  <si>
    <t>Управление муниципального имущества администрации г.Ливны</t>
  </si>
  <si>
    <t xml:space="preserve">Контрольно-счетная палата г.Ливны </t>
  </si>
  <si>
    <t>Резервный фонд</t>
  </si>
  <si>
    <t>01</t>
  </si>
  <si>
    <t>Мероприятия по землеустройству и землепользованию</t>
  </si>
  <si>
    <t>04</t>
  </si>
  <si>
    <t>Национальная экономика</t>
  </si>
  <si>
    <t>05</t>
  </si>
  <si>
    <t>Жилищно-коммунальное хозяйство</t>
  </si>
  <si>
    <t>Управление общего образования администрации г.Ливны</t>
  </si>
  <si>
    <t>07</t>
  </si>
  <si>
    <t>Образование</t>
  </si>
  <si>
    <t>08</t>
  </si>
  <si>
    <t>Отдел опеки и попечительства</t>
  </si>
  <si>
    <t>Социальная политика</t>
  </si>
  <si>
    <t>Физическая культура и спорт</t>
  </si>
  <si>
    <t>Код</t>
  </si>
  <si>
    <t>Наименование доходов</t>
  </si>
  <si>
    <t>101 02000 01 0000 110</t>
  </si>
  <si>
    <t>Налог на доходы физических лиц</t>
  </si>
  <si>
    <t>105 02000 02 0000 110</t>
  </si>
  <si>
    <t>Единый налог на вмененный доход для отдельных видов деятельности</t>
  </si>
  <si>
    <t>106 00000 00 0000 000</t>
  </si>
  <si>
    <t xml:space="preserve">106 01020 04 0000 110 </t>
  </si>
  <si>
    <t>Налог на имущество физических лиц</t>
  </si>
  <si>
    <t>Земельный налог</t>
  </si>
  <si>
    <t>108 00000 00 0000 000</t>
  </si>
  <si>
    <t>111 00000 00 0000 000</t>
  </si>
  <si>
    <t>111 07014 04 0000 120</t>
  </si>
  <si>
    <t>114 00000 00 0000 000</t>
  </si>
  <si>
    <t>115 00000 00 0000 000</t>
  </si>
  <si>
    <t>116 00000 00 0000 000</t>
  </si>
  <si>
    <t>200 00000 00 0000 000</t>
  </si>
  <si>
    <t xml:space="preserve">БЕЗВОЗМЕЗДНЫЕ ПОСТУПЛЕНИЯ </t>
  </si>
  <si>
    <t>ВСЕГО ДОХОДОВ</t>
  </si>
  <si>
    <t>112 01000 01 0000 120</t>
  </si>
  <si>
    <t>Плата за негативное воздействие на окружающую среду</t>
  </si>
  <si>
    <t>114 02043 04 0000 410</t>
  </si>
  <si>
    <t>Доходы от реализации иного имущества, находящегося в собственности городских округов</t>
  </si>
  <si>
    <t>Прочие расходы органов местного самоуправления</t>
  </si>
  <si>
    <t>Выплата персональных надбавок местного значения лицам, имеющим особые заслуги перед городом</t>
  </si>
  <si>
    <t>Административная комиссия, отдел по труду, комиссия по делам несовершеннолетних</t>
  </si>
  <si>
    <t>105 03000 01 0000 110</t>
  </si>
  <si>
    <t>Единый сельскохозяйственный налог</t>
  </si>
  <si>
    <t>Доходы, получаемые в виде арендной платы за земельные участки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</si>
  <si>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</si>
  <si>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</si>
  <si>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202 00000 00 0000 000</t>
  </si>
  <si>
    <t>Доходы от продажи земельных участков</t>
  </si>
  <si>
    <t>103 02000 01 0000 110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</si>
  <si>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</si>
  <si>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</si>
  <si>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Административные платежи и сборы</t>
  </si>
  <si>
    <t>Штрафы, санкции, возмещение ущерба</t>
  </si>
  <si>
    <t>Доходы от сдачи  в аренду имущества</t>
  </si>
  <si>
    <t>Наименование расходов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</si>
  <si>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</si>
  <si>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</si>
  <si>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</si>
  <si>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НАЛОГОВЫЕ И НЕНАЛОГОВЫЕ ДОХОДЫ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</si>
  <si>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</si>
  <si>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</si>
  <si>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к постановлению</t>
  </si>
  <si>
    <t>администрации города Ливны</t>
  </si>
  <si>
    <t>Подпрограмма "Развитие дополнительного образования в сфере культуры и искусства города Ливны"</t>
  </si>
  <si>
    <t>Подпрограмма "Развитие учреждений культурно-досугового типа города Ливны"</t>
  </si>
  <si>
    <t>Подпрограмма "Развитие музейной деятельности в городе Ливны"</t>
  </si>
  <si>
    <t>Подпрограмма "Проведение культурно-массовых мероприятий"</t>
  </si>
  <si>
    <t>% вып-ния год</t>
  </si>
  <si>
    <t>Обслуживание государственного и муниципального долга</t>
  </si>
  <si>
    <t xml:space="preserve">% вып-ния год  </t>
  </si>
  <si>
    <t>Обеспечение жильем ветеранов и инвалидов</t>
  </si>
  <si>
    <t>111 01040 04 0000 120</t>
  </si>
  <si>
    <t>113 02994 04 0000 130</t>
  </si>
  <si>
    <t>Прочие доходы от компенсации затрат бюджетов городских округов</t>
  </si>
  <si>
    <t>Доходы от оказания платных услуг</t>
  </si>
  <si>
    <t>113 02064 04 0000 130</t>
  </si>
  <si>
    <t>Доходы в порядке возмещения расходов</t>
  </si>
  <si>
    <t>Единая дежурно-диспетчерская служба</t>
  </si>
  <si>
    <t>105 04010 02 0000 110</t>
  </si>
  <si>
    <t>106 06032 04 0000 110      106 06042 04 0000 110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</si>
  <si>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</si>
  <si>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Дивиденды по акциям</t>
  </si>
  <si>
    <t>Управление культуры, молодежной политики и спорта администрации г. Ливны</t>
  </si>
  <si>
    <t>Централизованная бухгалтерия</t>
  </si>
  <si>
    <t>Управление жилищно-коммунального хозяйства администрации города Ливны</t>
  </si>
  <si>
    <t>Муниципальная программа "Газификация индивидуальной жилой застройки города Ливны на период 2018-2020 годы"</t>
  </si>
  <si>
    <t>Муниципальная программа "Развитие архивного дела в городе Ливны Орловской области на 2018-2020 годы"</t>
  </si>
  <si>
    <t>от ________________2018 г. № ____</t>
  </si>
  <si>
    <t>Субсидия МУКП "Ливенское" на возмещение затрат (недополученных доходов) в связи с оказанием банных услуг</t>
  </si>
  <si>
    <t xml:space="preserve">Начальник финансового управления                                         администрации г. Ливны </t>
  </si>
  <si>
    <t>Н.М. Парахина</t>
  </si>
  <si>
    <t xml:space="preserve">111 05012 04 0000 120      </t>
  </si>
  <si>
    <t xml:space="preserve"> 111 05074 04 0000 120</t>
  </si>
  <si>
    <t xml:space="preserve">114 06012 04 0000 430 </t>
  </si>
  <si>
    <t>117 00000 00 0000 000</t>
  </si>
  <si>
    <t>Прочие неналоговые доходы</t>
  </si>
  <si>
    <t>113 02000 00 0000 120</t>
  </si>
  <si>
    <t>Подпрограмма "Содействие занятости молодежи города Ливны на 2019-2023 годы"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</si>
  <si>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</si>
  <si>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Муниципальная программа "Молодежь города Ливны Орловской области на 2019-2023 годы"</t>
  </si>
  <si>
    <t xml:space="preserve">Подпрограмма "Обеспечение жильем молодых семей на 2019-2023 годы" 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</si>
  <si>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</si>
  <si>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</t>
  </si>
  <si>
    <t>Содержание ребёнка в семье опекуна и приёмной семье, а также вознаграждение, причитающееся приемному родителю</t>
  </si>
  <si>
    <t xml:space="preserve"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</si>
  <si>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Проезд школьников из малоимущих семей от места жительства до муниципальных бюджетных  общеобразовательных учреждений города Ливны</t>
  </si>
  <si>
    <t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</t>
  </si>
  <si>
    <t>Выплата единовременного пособия при всех формах устройства детей, лишенных родительского попечения, в семью</t>
  </si>
  <si>
    <t>Доплаты к пенсиям выборным лицам, пенсии за выслугу лет</t>
  </si>
  <si>
    <t>Общегосударственные вопросы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</si>
  <si>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</si>
  <si>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Муниципальная программа "Развитие территориального общественного самоуправления в городе Ливны на 2019-2021 годы"</t>
  </si>
  <si>
    <t xml:space="preserve">Выполнение работ (оказание услуг) по осуществлению перевозок по регулируемым тарифам по регулярным маршрутам муниципальной маршрутной сети </t>
  </si>
  <si>
    <t xml:space="preserve">Культура, кинематография </t>
  </si>
  <si>
    <t>Оплата услуг банка</t>
  </si>
  <si>
    <t>Подпрограмма "Развитие творческих способностей детей и молодежи на 2019-2023 годы"</t>
  </si>
  <si>
    <t xml:space="preserve">Подпрограмма "Обеспечение сохранности объектов культурного наследия" 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</si>
  <si>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</si>
  <si>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</si>
  <si>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</si>
  <si>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0103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</si>
  <si>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</si>
  <si>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Ливенского городского Совета народных депутатов</t>
  </si>
  <si>
    <t>Ливенский городской Совет народных депутатов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</si>
  <si>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</si>
  <si>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</si>
  <si>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Администрация города Ливны</t>
  </si>
  <si>
    <t xml:space="preserve">Судебная система </t>
  </si>
  <si>
    <t>0105</t>
  </si>
  <si>
    <t>0106</t>
  </si>
  <si>
    <t>0111</t>
  </si>
  <si>
    <t>0113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</si>
  <si>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</si>
  <si>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</si>
  <si>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</si>
  <si>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Общеэкономические вопросы</t>
  </si>
  <si>
    <t>Транспорт</t>
  </si>
  <si>
    <t>0401</t>
  </si>
  <si>
    <t>0408</t>
  </si>
  <si>
    <t>0409</t>
  </si>
  <si>
    <t>Дорожное хозяйство (дорожные фонды)</t>
  </si>
  <si>
    <t>Муниципальная программа "Формирование современной городской среды на территории города Ливны на 2018-2024 годы"</t>
  </si>
  <si>
    <t>Другие вопросы в области национальной экономики</t>
  </si>
  <si>
    <t>0412</t>
  </si>
  <si>
    <t>0501</t>
  </si>
  <si>
    <t>Жилищное хозяйство</t>
  </si>
  <si>
    <t>Коммунальное хозяйство</t>
  </si>
  <si>
    <t>0502</t>
  </si>
  <si>
    <t xml:space="preserve">Благоустройство </t>
  </si>
  <si>
    <t>0503</t>
  </si>
  <si>
    <t>Другие вопросы в области жилищно-коммунального хозяйства</t>
  </si>
  <si>
    <t>0505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</si>
  <si>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</si>
  <si>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</si>
  <si>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</si>
  <si>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</si>
  <si>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</si>
  <si>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</si>
  <si>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 xml:space="preserve">Молодежная политика </t>
  </si>
  <si>
    <t>0707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</si>
  <si>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</si>
  <si>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</si>
  <si>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</si>
  <si>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</si>
  <si>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</si>
  <si>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</si>
  <si>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</si>
  <si>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</si>
  <si>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</si>
  <si>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</si>
  <si>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</si>
  <si>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</si>
  <si>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</si>
  <si>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202 1000 00 00000 150</t>
  </si>
  <si>
    <t>202 3000 00 00000 150</t>
  </si>
  <si>
    <t>202 2000 00 00000 150</t>
  </si>
  <si>
    <t>202 4000 00 00000 150</t>
  </si>
  <si>
    <t xml:space="preserve">Ежемесячное денежное вознаграждение за классное руководство </t>
  </si>
  <si>
    <t>Подпрограмма "Развитие библиотечной системы города Ливны"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</si>
  <si>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 </t>
  </si>
  <si>
    <t>План на 2020г.</t>
  </si>
  <si>
    <t>План на 2020 г.</t>
  </si>
  <si>
    <t>219 00000 00 0000 000</t>
  </si>
  <si>
    <t>218 00000 00 0000 000</t>
  </si>
  <si>
    <t>Муниципальная программа "Развитие муниципальной службы в городе Ливны Орловской области на 2020-2022 годы"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</si>
  <si>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</si>
  <si>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 Наказы избирателей депутатам городского Совета народных депутатов</t>
  </si>
  <si>
    <t xml:space="preserve"> Наказы избирателей депутатам областного Совета народных депутатов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</si>
  <si>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</si>
  <si>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 ориентированных некоммерческих организаций в городе Ливны Орловской области на 2020-2022 годы"</t>
  </si>
  <si>
    <t>Муниципальная программа "Профилактика экстремизма и терроризма в городе Ливны Орловской области на 2020-2022 годы"</t>
  </si>
  <si>
    <t xml:space="preserve"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 </t>
  </si>
  <si>
    <t>Муниципальная программа "Развитие и поддержка малого и среднего предпринимательства в городе Ливны на 2020-2022 годы"</t>
  </si>
  <si>
    <t>Взносы на капитальный ремонт муниципального жилищного фонда</t>
  </si>
  <si>
    <t>Муниципальная программа «Стимулирование развития жилищного строительства на территории города Ливны Орловской области на 2020-2022 годы»</t>
  </si>
  <si>
    <t>Муниципальная программа "Благоустройство города Ливны Орловской области на 2020-2022 годы"</t>
  </si>
  <si>
    <t>Реализация права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</si>
  <si>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"Функционирование и развитие сети образовательных организаций города Ливны "</t>
  </si>
  <si>
    <t>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общеобразоавательных организациях</t>
  </si>
  <si>
    <t>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</t>
  </si>
  <si>
    <t>Организация питания обучающихся муниципальных общеобразовательных организаций</t>
  </si>
  <si>
    <t xml:space="preserve">Развитие системы отдыха детей и подростков </t>
  </si>
  <si>
    <t>Развитие системы отдыха детей и подростков (школьный лагерь)</t>
  </si>
  <si>
    <t>Муниципальная поддержка работников системы образования, талантливых детей и молодежи в городе Ливны</t>
  </si>
  <si>
    <t xml:space="preserve">Строительство, реконструкция, капитальный и текущий ремонт образовательных организаций </t>
  </si>
  <si>
    <t>Муниципальная программа "Доступная среда  города Ливны Орловской области на 2020-2022 годы"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</si>
  <si>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2020-2024 годы" </t>
  </si>
  <si>
    <t>Организация психолого-медико-социального сопровождения детей</t>
  </si>
  <si>
    <t xml:space="preserve">Поддержка работников муниципальной системы образования </t>
  </si>
  <si>
    <t>Наказы избирателей депутатам областного Совета народных депутатов</t>
  </si>
  <si>
    <t>Выплата единовременного пособия гражданам, усыновившим  детей-сирот и детей, оставшихся без попечения родителей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</si>
  <si>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</si>
  <si>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Организация, участие и проведение официальных  физкультурных, физкультурно-оздоровительных и спортивных мероприятий </t>
  </si>
  <si>
    <t>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</si>
  <si>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Реализация государственных функций Орловской области в сфере государственного управления</t>
  </si>
  <si>
    <t>Выявление и поддержка одаренных детей</t>
  </si>
  <si>
    <t xml:space="preserve"> Содержание спортивных сооружений</t>
  </si>
  <si>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</si>
  <si>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</si>
  <si>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</si>
  <si>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</si>
  <si>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</si>
  <si>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207 00000 00 0000 000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</si>
  <si>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</si>
  <si>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</si>
  <si>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</si>
  <si>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Массовый спорт</t>
  </si>
  <si>
    <t>Обслуживание государственного внутреннего и муниципального долга</t>
  </si>
  <si>
    <t>Субсидии на предоставление финансовой помощи для плгашения денежных обязательств, обязательных платежей и восстановления платежеспособности муниципальных унитарных прдприятий города Ливны</t>
  </si>
  <si>
    <t>Ремонт основания футбольного поля МАУ "ФОК"</t>
  </si>
  <si>
    <t>ВСЕГО РАСХОДОВ</t>
  </si>
  <si>
    <t>Мероприятия по укреплению и обновлению материально-технической базы образовательных организаций</t>
  </si>
  <si>
    <t>Реаизация федеральной целевой программы "Увековечение памяти погибших при защите Отечества на 2019-2024 годы"</t>
  </si>
  <si>
    <t>Укрепление материально-технической базы муниципальных учреждений культуры</t>
  </si>
  <si>
    <t>св.100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</si>
  <si>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</si>
  <si>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Денежная премия победителю областного смотра-конкурса "Лучшее муниципальное образование Орловской области в сфере охраны труда"</t>
  </si>
  <si>
    <t xml:space="preserve">    Отчет об исполнении бюджета города Ливны за 9 месяцев 2020 года.</t>
  </si>
  <si>
    <t>Исполнено на 01.10.2020 г.</t>
  </si>
  <si>
    <t xml:space="preserve">Организация и проведение голосования по отбору мероприятий для включения в муниципальные программы  в рамках проекта "Народный бюджет" </t>
  </si>
  <si>
    <r>
      <t>Приложение к постановлению администрации города Ливны                      от 05 ноября 2020 г. №</t>
    </r>
    <r>
      <rPr>
        <u val="single"/>
        <sz val="11"/>
        <rFont val="Times New Roman Cyr"/>
        <family val="0"/>
      </rPr>
      <t>637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</si>
</sst>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&quot;р.&quot;"/>
    <numFmt numFmtId="178" formatCode="0.000"/>
    <numFmt numFmtId="179" formatCode="#,##0.0"/>
    <numFmt numFmtId="180" formatCode="[$€-2]\ ###,000_);[Red]\([$€-2]\ ###,000\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b/>
      <sz val="10"/>
      <color indexed="8"/>
      <name val="Arial Cyr"/>
      <family val="0"/>
    </font>
    <font>
      <i/>
      <sz val="9"/>
      <color indexed="8"/>
      <name val="Cambria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 Cyr"/>
      <family val="1"/>
    </font>
    <font>
      <i/>
      <sz val="12"/>
      <name val="Times New Roman Cyr"/>
      <family val="1"/>
    </font>
    <font>
      <i/>
      <sz val="11"/>
      <color indexed="8"/>
      <name val="Times New Roman"/>
      <family val="1"/>
    </font>
    <font>
      <u val="single"/>
      <sz val="11"/>
      <name val="Times New Roman Cyr"/>
      <family val="0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8" fillId="19" borderId="0">
      <alignment/>
      <protection/>
    </xf>
    <xf numFmtId="0" fontId="19" fillId="0" borderId="1">
      <alignment horizontal="center" vertical="center" wrapText="1"/>
      <protection/>
    </xf>
    <xf numFmtId="0" fontId="1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 wrapText="1"/>
      <protection/>
    </xf>
    <xf numFmtId="0" fontId="13" fillId="0" borderId="2">
      <alignment horizontal="right"/>
      <protection/>
    </xf>
    <xf numFmtId="4" fontId="13" fillId="20" borderId="2">
      <alignment horizontal="right" vertical="top" shrinkToFit="1"/>
      <protection/>
    </xf>
    <xf numFmtId="4" fontId="13" fillId="21" borderId="2">
      <alignment horizontal="right" vertical="top" shrinkToFit="1"/>
      <protection/>
    </xf>
    <xf numFmtId="0" fontId="20" fillId="0" borderId="0">
      <alignment horizontal="center"/>
      <protection/>
    </xf>
    <xf numFmtId="0" fontId="19" fillId="0" borderId="0">
      <alignment horizontal="right"/>
      <protection/>
    </xf>
    <xf numFmtId="0" fontId="19" fillId="0" borderId="0">
      <alignment horizontal="left" wrapText="1"/>
      <protection/>
    </xf>
    <xf numFmtId="0" fontId="13" fillId="0" borderId="1">
      <alignment vertical="top" wrapText="1"/>
      <protection/>
    </xf>
    <xf numFmtId="1" fontId="19" fillId="0" borderId="1">
      <alignment horizontal="left" vertical="top" wrapText="1" indent="2"/>
      <protection/>
    </xf>
    <xf numFmtId="1" fontId="19" fillId="0" borderId="1">
      <alignment horizontal="center" vertical="top" shrinkToFit="1"/>
      <protection/>
    </xf>
    <xf numFmtId="4" fontId="13" fillId="20" borderId="1">
      <alignment horizontal="right" vertical="top" shrinkToFit="1"/>
      <protection/>
    </xf>
    <xf numFmtId="4" fontId="13" fillId="0" borderId="1">
      <alignment horizontal="right" vertical="top" shrinkToFit="1"/>
      <protection/>
    </xf>
    <xf numFmtId="4" fontId="19" fillId="0" borderId="1">
      <alignment horizontal="right" vertical="top" shrinkToFit="1"/>
      <protection/>
    </xf>
    <xf numFmtId="4" fontId="13" fillId="21" borderId="1">
      <alignment horizontal="right" vertical="top" shrinkToFit="1"/>
      <protection/>
    </xf>
    <xf numFmtId="4" fontId="47" fillId="0" borderId="3">
      <alignment horizontal="right" shrinkToFit="1"/>
      <protection/>
    </xf>
    <xf numFmtId="4" fontId="14" fillId="0" borderId="1">
      <alignment horizontal="right" vertical="center" shrinkToFit="1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8" fillId="28" borderId="4" applyNumberFormat="0" applyAlignment="0" applyProtection="0"/>
    <xf numFmtId="0" fontId="49" fillId="29" borderId="5" applyNumberFormat="0" applyAlignment="0" applyProtection="0"/>
    <xf numFmtId="0" fontId="50" fillId="29" borderId="4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60" fillId="0" borderId="12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73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3" fontId="1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9" fillId="0" borderId="0" xfId="0" applyNumberFormat="1" applyFont="1" applyFill="1" applyAlignment="1">
      <alignment horizontal="center"/>
    </xf>
    <xf numFmtId="173" fontId="9" fillId="0" borderId="0" xfId="0" applyNumberFormat="1" applyFont="1" applyFill="1" applyAlignment="1">
      <alignment/>
    </xf>
    <xf numFmtId="173" fontId="5" fillId="0" borderId="13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wrapText="1"/>
    </xf>
    <xf numFmtId="0" fontId="9" fillId="0" borderId="14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173" fontId="5" fillId="0" borderId="13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173" fontId="9" fillId="0" borderId="0" xfId="0" applyNumberFormat="1" applyFont="1" applyFill="1" applyAlignment="1">
      <alignment horizontal="center" vertical="center"/>
    </xf>
    <xf numFmtId="0" fontId="9" fillId="0" borderId="15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top" wrapText="1"/>
    </xf>
    <xf numFmtId="0" fontId="7" fillId="0" borderId="0" xfId="0" applyFont="1" applyBorder="1" applyAlignment="1">
      <alignment vertical="center"/>
    </xf>
    <xf numFmtId="2" fontId="4" fillId="0" borderId="0" xfId="0" applyNumberFormat="1" applyFont="1" applyFill="1" applyBorder="1" applyAlignment="1">
      <alignment/>
    </xf>
    <xf numFmtId="173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73" fontId="10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4" fillId="0" borderId="0" xfId="58" applyBorder="1" applyProtection="1">
      <alignment horizontal="right" vertical="center" shrinkToFit="1"/>
      <protection/>
    </xf>
    <xf numFmtId="4" fontId="14" fillId="36" borderId="0" xfId="58" applyFill="1" applyBorder="1" applyProtection="1">
      <alignment horizontal="right" vertical="center" shrinkToFit="1"/>
      <protection/>
    </xf>
    <xf numFmtId="173" fontId="4" fillId="0" borderId="0" xfId="0" applyNumberFormat="1" applyFont="1" applyFill="1" applyBorder="1" applyAlignment="1" applyProtection="1">
      <alignment horizontal="center"/>
      <protection locked="0"/>
    </xf>
    <xf numFmtId="4" fontId="14" fillId="0" borderId="0" xfId="58" applyFont="1" applyBorder="1" applyProtection="1">
      <alignment horizontal="right" vertical="center" shrinkToFit="1"/>
      <protection/>
    </xf>
    <xf numFmtId="2" fontId="1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center" vertical="center"/>
    </xf>
    <xf numFmtId="4" fontId="14" fillId="4" borderId="0" xfId="58" applyFont="1" applyFill="1" applyBorder="1" applyProtection="1">
      <alignment horizontal="right" vertical="center" shrinkToFit="1"/>
      <protection/>
    </xf>
    <xf numFmtId="0" fontId="4" fillId="4" borderId="0" xfId="0" applyFont="1" applyFill="1" applyBorder="1" applyAlignment="1">
      <alignment/>
    </xf>
    <xf numFmtId="4" fontId="14" fillId="4" borderId="0" xfId="58" applyFill="1" applyBorder="1" applyProtection="1">
      <alignment horizontal="right" vertical="center" shrinkToFit="1"/>
      <protection/>
    </xf>
    <xf numFmtId="0" fontId="9" fillId="4" borderId="0" xfId="0" applyFont="1" applyFill="1" applyBorder="1" applyAlignment="1">
      <alignment/>
    </xf>
    <xf numFmtId="0" fontId="9" fillId="4" borderId="0" xfId="0" applyFont="1" applyFill="1" applyAlignment="1">
      <alignment/>
    </xf>
    <xf numFmtId="2" fontId="4" fillId="4" borderId="0" xfId="0" applyNumberFormat="1" applyFont="1" applyFill="1" applyBorder="1" applyAlignment="1">
      <alignment horizontal="center"/>
    </xf>
    <xf numFmtId="4" fontId="0" fillId="4" borderId="13" xfId="0" applyNumberFormat="1" applyFill="1" applyBorder="1" applyAlignment="1">
      <alignment/>
    </xf>
    <xf numFmtId="4" fontId="0" fillId="4" borderId="16" xfId="0" applyNumberFormat="1" applyFill="1" applyBorder="1" applyAlignment="1">
      <alignment/>
    </xf>
    <xf numFmtId="0" fontId="7" fillId="37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vertical="top" wrapText="1"/>
    </xf>
    <xf numFmtId="179" fontId="6" fillId="37" borderId="0" xfId="0" applyNumberFormat="1" applyFont="1" applyFill="1" applyBorder="1" applyAlignment="1">
      <alignment horizontal="center"/>
    </xf>
    <xf numFmtId="173" fontId="6" fillId="37" borderId="0" xfId="0" applyNumberFormat="1" applyFont="1" applyFill="1" applyBorder="1" applyAlignment="1" applyProtection="1">
      <alignment horizontal="center"/>
      <protection locked="0"/>
    </xf>
    <xf numFmtId="173" fontId="6" fillId="37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10" fillId="37" borderId="0" xfId="0" applyFont="1" applyFill="1" applyBorder="1" applyAlignment="1">
      <alignment/>
    </xf>
    <xf numFmtId="0" fontId="10" fillId="37" borderId="0" xfId="0" applyFont="1" applyFill="1" applyAlignment="1">
      <alignment/>
    </xf>
    <xf numFmtId="179" fontId="10" fillId="38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4" fillId="37" borderId="13" xfId="0" applyFont="1" applyFill="1" applyBorder="1" applyAlignment="1">
      <alignment vertical="center" wrapText="1"/>
    </xf>
    <xf numFmtId="173" fontId="6" fillId="38" borderId="13" xfId="0" applyNumberFormat="1" applyFont="1" applyFill="1" applyBorder="1" applyAlignment="1">
      <alignment vertical="center" wrapText="1"/>
    </xf>
    <xf numFmtId="173" fontId="5" fillId="37" borderId="13" xfId="0" applyNumberFormat="1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vertical="center" wrapText="1"/>
    </xf>
    <xf numFmtId="0" fontId="21" fillId="37" borderId="13" xfId="0" applyFont="1" applyFill="1" applyBorder="1" applyAlignment="1">
      <alignment horizontal="left" vertical="center" wrapText="1"/>
    </xf>
    <xf numFmtId="0" fontId="22" fillId="37" borderId="13" xfId="0" applyFont="1" applyFill="1" applyBorder="1" applyAlignment="1">
      <alignment horizontal="left" vertical="center" wrapText="1"/>
    </xf>
    <xf numFmtId="0" fontId="22" fillId="37" borderId="13" xfId="0" applyFont="1" applyFill="1" applyBorder="1" applyAlignment="1">
      <alignment vertical="center" wrapText="1"/>
    </xf>
    <xf numFmtId="49" fontId="21" fillId="37" borderId="13" xfId="0" applyNumberFormat="1" applyFont="1" applyFill="1" applyBorder="1" applyAlignment="1">
      <alignment horizontal="left" vertical="center" wrapText="1"/>
    </xf>
    <xf numFmtId="0" fontId="21" fillId="37" borderId="13" xfId="0" applyFont="1" applyFill="1" applyBorder="1" applyAlignment="1">
      <alignment vertical="center" wrapText="1"/>
    </xf>
    <xf numFmtId="0" fontId="23" fillId="37" borderId="13" xfId="0" applyFont="1" applyFill="1" applyBorder="1" applyAlignment="1">
      <alignment vertical="center" wrapText="1"/>
    </xf>
    <xf numFmtId="0" fontId="24" fillId="37" borderId="13" xfId="0" applyFont="1" applyFill="1" applyBorder="1" applyAlignment="1">
      <alignment vertical="center" wrapText="1"/>
    </xf>
    <xf numFmtId="0" fontId="22" fillId="37" borderId="13" xfId="50" applyNumberFormat="1" applyFont="1" applyFill="1" applyBorder="1" applyAlignment="1" applyProtection="1">
      <alignment vertical="center" wrapText="1"/>
      <protection/>
    </xf>
    <xf numFmtId="0" fontId="26" fillId="37" borderId="13" xfId="50" applyNumberFormat="1" applyFont="1" applyFill="1" applyBorder="1" applyAlignment="1" applyProtection="1">
      <alignment horizontal="left" vertical="center" wrapText="1"/>
      <protection/>
    </xf>
    <xf numFmtId="179" fontId="23" fillId="0" borderId="13" xfId="0" applyNumberFormat="1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vertical="center" wrapText="1"/>
    </xf>
    <xf numFmtId="0" fontId="22" fillId="37" borderId="13" xfId="0" applyNumberFormat="1" applyFont="1" applyFill="1" applyBorder="1" applyAlignment="1">
      <alignment vertical="center" wrapText="1"/>
    </xf>
    <xf numFmtId="0" fontId="6" fillId="38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179" fontId="10" fillId="0" borderId="13" xfId="0" applyNumberFormat="1" applyFont="1" applyFill="1" applyBorder="1" applyAlignment="1">
      <alignment horizontal="center" vertical="center" wrapText="1"/>
    </xf>
    <xf numFmtId="173" fontId="10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79" fontId="10" fillId="37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9" fontId="9" fillId="0" borderId="13" xfId="0" applyNumberFormat="1" applyFont="1" applyFill="1" applyBorder="1" applyAlignment="1">
      <alignment horizontal="center" vertical="center" wrapText="1"/>
    </xf>
    <xf numFmtId="173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9" fontId="9" fillId="37" borderId="13" xfId="0" applyNumberFormat="1" applyFont="1" applyFill="1" applyBorder="1" applyAlignment="1">
      <alignment horizontal="center" vertical="center" wrapText="1"/>
    </xf>
    <xf numFmtId="179" fontId="9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3" xfId="0" applyFont="1" applyFill="1" applyBorder="1" applyAlignment="1">
      <alignment horizontal="center" vertical="center" wrapText="1"/>
    </xf>
    <xf numFmtId="173" fontId="9" fillId="37" borderId="13" xfId="0" applyNumberFormat="1" applyFont="1" applyFill="1" applyBorder="1" applyAlignment="1">
      <alignment horizontal="center" vertical="center" wrapText="1"/>
    </xf>
    <xf numFmtId="173" fontId="10" fillId="37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73" fontId="6" fillId="38" borderId="13" xfId="0" applyNumberFormat="1" applyFont="1" applyFill="1" applyBorder="1" applyAlignment="1">
      <alignment horizontal="center" vertical="center" wrapText="1"/>
    </xf>
    <xf numFmtId="173" fontId="10" fillId="38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79" fontId="6" fillId="37" borderId="13" xfId="0" applyNumberFormat="1" applyFont="1" applyFill="1" applyBorder="1" applyAlignment="1" applyProtection="1">
      <alignment horizontal="center" vertical="center" wrapText="1"/>
      <protection/>
    </xf>
    <xf numFmtId="173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>
      <alignment horizontal="left" vertical="center" wrapText="1"/>
    </xf>
    <xf numFmtId="179" fontId="6" fillId="0" borderId="13" xfId="0" applyNumberFormat="1" applyFont="1" applyFill="1" applyBorder="1" applyAlignment="1" applyProtection="1">
      <alignment horizontal="center" vertical="center" wrapText="1"/>
      <protection/>
    </xf>
    <xf numFmtId="17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79" fontId="23" fillId="0" borderId="13" xfId="0" applyNumberFormat="1" applyFont="1" applyFill="1" applyBorder="1" applyAlignment="1" applyProtection="1">
      <alignment horizontal="center" vertical="center" wrapText="1"/>
      <protection/>
    </xf>
    <xf numFmtId="173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>
      <alignment horizontal="center" vertical="center" wrapText="1"/>
    </xf>
    <xf numFmtId="179" fontId="6" fillId="0" borderId="13" xfId="0" applyNumberFormat="1" applyFont="1" applyFill="1" applyBorder="1" applyAlignment="1">
      <alignment horizontal="center" vertical="center" wrapText="1"/>
    </xf>
    <xf numFmtId="179" fontId="22" fillId="0" borderId="13" xfId="0" applyNumberFormat="1" applyFont="1" applyFill="1" applyBorder="1" applyAlignment="1" applyProtection="1">
      <alignment horizontal="center" vertical="center" wrapText="1"/>
      <protection/>
    </xf>
    <xf numFmtId="179" fontId="22" fillId="0" borderId="13" xfId="0" applyNumberFormat="1" applyFont="1" applyFill="1" applyBorder="1" applyAlignment="1">
      <alignment horizontal="center" vertical="center" wrapText="1"/>
    </xf>
    <xf numFmtId="173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79" fontId="21" fillId="0" borderId="13" xfId="0" applyNumberFormat="1" applyFont="1" applyFill="1" applyBorder="1" applyAlignment="1" applyProtection="1">
      <alignment horizontal="center" vertical="center" wrapText="1"/>
      <protection/>
    </xf>
    <xf numFmtId="179" fontId="21" fillId="0" borderId="13" xfId="0" applyNumberFormat="1" applyFont="1" applyFill="1" applyBorder="1" applyAlignment="1">
      <alignment horizontal="center" vertical="center" wrapText="1"/>
    </xf>
    <xf numFmtId="173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left" vertical="center" wrapText="1"/>
    </xf>
    <xf numFmtId="179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7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79" fontId="25" fillId="0" borderId="13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179" fontId="6" fillId="38" borderId="13" xfId="0" applyNumberFormat="1" applyFont="1" applyFill="1" applyBorder="1" applyAlignment="1">
      <alignment horizontal="center" vertical="center" wrapText="1"/>
    </xf>
    <xf numFmtId="173" fontId="6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3" xfId="49" applyNumberFormat="1" applyFont="1" applyBorder="1" applyAlignment="1" applyProtection="1">
      <alignment vertical="center" wrapText="1"/>
      <protection/>
    </xf>
    <xf numFmtId="173" fontId="8" fillId="0" borderId="0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173" fontId="8" fillId="37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3" fontId="9" fillId="0" borderId="0" xfId="0" applyNumberFormat="1" applyFont="1" applyFill="1" applyAlignment="1">
      <alignment horizontal="center"/>
    </xf>
    <xf numFmtId="173" fontId="12" fillId="0" borderId="0" xfId="0" applyNumberFormat="1" applyFont="1" applyFill="1" applyAlignment="1">
      <alignment horizontal="center"/>
    </xf>
    <xf numFmtId="173" fontId="12" fillId="0" borderId="0" xfId="0" applyNumberFormat="1" applyFont="1" applyFill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173" fontId="12" fillId="0" borderId="0" xfId="0" applyNumberFormat="1" applyFont="1" applyFill="1" applyAlignment="1">
      <alignment horizontal="left" vertical="justify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5" xfId="57"/>
    <cellStyle name="xl59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94"/>
  <sheetViews>
    <sheetView tabSelected="1" view="pageBreakPreview" zoomScaleNormal="80" zoomScaleSheetLayoutView="100" zoomScalePageLayoutView="0" workbookViewId="0" topLeftCell="A5">
      <selection activeCell="C5" sqref="C5:E5"/>
    </sheetView>
  </sheetViews>
  <sheetFormatPr defaultColWidth="9.00390625" defaultRowHeight="12.75"/>
  <cols>
    <col min="1" max="1" width="24.875" style="26" bestFit="1" customWidth="1"/>
    <col min="2" max="2" width="45.25390625" style="30" customWidth="1"/>
    <col min="3" max="3" width="14.625" style="16" customWidth="1"/>
    <col min="4" max="4" width="14.375" style="16" customWidth="1"/>
    <col min="5" max="5" width="9.625" style="27" customWidth="1"/>
    <col min="6" max="6" width="10.25390625" style="33" customWidth="1"/>
    <col min="7" max="7" width="10.25390625" style="33" hidden="1" customWidth="1"/>
    <col min="8" max="8" width="21.875" style="6" customWidth="1"/>
    <col min="9" max="9" width="10.00390625" style="6" hidden="1" customWidth="1"/>
    <col min="10" max="10" width="18.625" style="6" hidden="1" customWidth="1"/>
    <col min="11" max="13" width="9.125" style="6" hidden="1" customWidth="1"/>
    <col min="14" max="14" width="19.125" style="6" hidden="1" customWidth="1"/>
    <col min="15" max="20" width="9.125" style="6" hidden="1" customWidth="1"/>
    <col min="21" max="21" width="26.75390625" style="6" customWidth="1"/>
    <col min="22" max="53" width="9.125" style="6" customWidth="1"/>
    <col min="54" max="16384" width="9.125" style="1" customWidth="1"/>
  </cols>
  <sheetData>
    <row r="1" spans="3:5" ht="15.75" hidden="1">
      <c r="C1" s="153" t="s">
        <v>64</v>
      </c>
      <c r="D1" s="153"/>
      <c r="E1" s="153"/>
    </row>
    <row r="2" spans="3:5" ht="15.75" hidden="1">
      <c r="C2" s="153" t="s">
        <v>65</v>
      </c>
      <c r="D2" s="153"/>
      <c r="E2" s="153"/>
    </row>
    <row r="3" spans="3:5" ht="15.75" hidden="1">
      <c r="C3" s="155"/>
      <c r="D3" s="155"/>
      <c r="E3" s="155"/>
    </row>
    <row r="4" spans="3:5" ht="15.75" hidden="1">
      <c r="C4" s="154" t="s">
        <v>90</v>
      </c>
      <c r="D4" s="154"/>
      <c r="E4" s="154"/>
    </row>
    <row r="5" spans="3:5" ht="53.25" customHeight="1">
      <c r="C5" s="157" t="s">
        <v>243</v>
      </c>
      <c r="D5" s="157"/>
      <c r="E5" s="157"/>
    </row>
    <row r="6" spans="3:5" ht="15.75">
      <c r="C6" s="15"/>
      <c r="D6" s="153"/>
      <c r="E6" s="153"/>
    </row>
    <row r="7" spans="1:6" ht="22.5" customHeight="1">
      <c r="A7" s="152" t="s">
        <v>240</v>
      </c>
      <c r="B7" s="152"/>
      <c r="C7" s="152"/>
      <c r="D7" s="152"/>
      <c r="E7" s="152"/>
      <c r="F7" s="31"/>
    </row>
    <row r="8" ht="18.75" customHeight="1"/>
    <row r="9" spans="1:53" s="2" customFormat="1" ht="26.25" customHeight="1">
      <c r="A9" s="21" t="s">
        <v>18</v>
      </c>
      <c r="B9" s="67" t="s">
        <v>19</v>
      </c>
      <c r="C9" s="17" t="s">
        <v>184</v>
      </c>
      <c r="D9" s="17" t="s">
        <v>241</v>
      </c>
      <c r="E9" s="22" t="s">
        <v>70</v>
      </c>
      <c r="F9" s="34"/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</row>
    <row r="10" spans="1:53" s="3" customFormat="1" ht="15.75" customHeight="1">
      <c r="A10" s="93"/>
      <c r="B10" s="69" t="s">
        <v>61</v>
      </c>
      <c r="C10" s="94">
        <f>C11+C12+C13+C14+C15+C16+C19+C20+C26+C27+C31+C34+C35+C36+C28</f>
        <v>353764.39999999997</v>
      </c>
      <c r="D10" s="94">
        <f>D11+D12+D13+D14+D15+D16+D19+D20+D26+D27+D31+D34+D35+D36+D28</f>
        <v>245126.2</v>
      </c>
      <c r="E10" s="95">
        <f>D10/C10*100</f>
        <v>69.29080484073582</v>
      </c>
      <c r="F10" s="36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</row>
    <row r="11" spans="1:7" ht="17.25" customHeight="1">
      <c r="A11" s="96" t="s">
        <v>20</v>
      </c>
      <c r="B11" s="70" t="s">
        <v>21</v>
      </c>
      <c r="C11" s="94">
        <v>212190</v>
      </c>
      <c r="D11" s="94">
        <v>153951.7</v>
      </c>
      <c r="E11" s="95">
        <f aca="true" t="shared" si="0" ref="E11:E46">D11/C11*100</f>
        <v>72.5537018709647</v>
      </c>
      <c r="F11" s="11"/>
      <c r="G11" s="11"/>
    </row>
    <row r="12" spans="1:7" ht="47.25" customHeight="1">
      <c r="A12" s="97" t="s">
        <v>51</v>
      </c>
      <c r="B12" s="70" t="s">
        <v>52</v>
      </c>
      <c r="C12" s="94">
        <v>3513.6</v>
      </c>
      <c r="D12" s="94">
        <v>2318.4</v>
      </c>
      <c r="E12" s="95">
        <f t="shared" si="0"/>
        <v>65.98360655737704</v>
      </c>
      <c r="F12" s="11"/>
      <c r="G12" s="11"/>
    </row>
    <row r="13" spans="1:7" ht="33.75" customHeight="1">
      <c r="A13" s="96" t="s">
        <v>22</v>
      </c>
      <c r="B13" s="70" t="s">
        <v>23</v>
      </c>
      <c r="C13" s="94">
        <v>35000</v>
      </c>
      <c r="D13" s="94">
        <v>20781.3</v>
      </c>
      <c r="E13" s="95">
        <f t="shared" si="0"/>
        <v>59.37514285714286</v>
      </c>
      <c r="F13" s="11"/>
      <c r="G13" s="11"/>
    </row>
    <row r="14" spans="1:7" ht="16.5" customHeight="1">
      <c r="A14" s="96" t="s">
        <v>44</v>
      </c>
      <c r="B14" s="70" t="s">
        <v>45</v>
      </c>
      <c r="C14" s="94">
        <v>1785</v>
      </c>
      <c r="D14" s="94">
        <v>546.2</v>
      </c>
      <c r="E14" s="95">
        <f t="shared" si="0"/>
        <v>30.599439775910366</v>
      </c>
      <c r="F14" s="11"/>
      <c r="G14" s="11"/>
    </row>
    <row r="15" spans="1:7" ht="63" customHeight="1">
      <c r="A15" s="97" t="s">
        <v>81</v>
      </c>
      <c r="B15" s="70" t="s">
        <v>47</v>
      </c>
      <c r="C15" s="94">
        <v>2560</v>
      </c>
      <c r="D15" s="94">
        <v>1487</v>
      </c>
      <c r="E15" s="95">
        <f>D15/C15*100</f>
        <v>58.08593749999999</v>
      </c>
      <c r="F15" s="11"/>
      <c r="G15" s="11"/>
    </row>
    <row r="16" spans="1:7" ht="18.75" customHeight="1">
      <c r="A16" s="96" t="s">
        <v>24</v>
      </c>
      <c r="B16" s="70" t="s">
        <v>58</v>
      </c>
      <c r="C16" s="94">
        <f>C17+C18</f>
        <v>34200</v>
      </c>
      <c r="D16" s="98">
        <f>D17+D18</f>
        <v>15274.1</v>
      </c>
      <c r="E16" s="95">
        <f t="shared" si="0"/>
        <v>44.66111111111111</v>
      </c>
      <c r="F16" s="11"/>
      <c r="G16" s="11"/>
    </row>
    <row r="17" spans="1:7" ht="18.75" customHeight="1">
      <c r="A17" s="99" t="s">
        <v>25</v>
      </c>
      <c r="B17" s="71" t="s">
        <v>26</v>
      </c>
      <c r="C17" s="100">
        <v>7200</v>
      </c>
      <c r="D17" s="100">
        <v>453.7</v>
      </c>
      <c r="E17" s="101">
        <v>0</v>
      </c>
      <c r="F17" s="11"/>
      <c r="G17" s="11"/>
    </row>
    <row r="18" spans="1:7" ht="32.25" customHeight="1">
      <c r="A18" s="102" t="s">
        <v>82</v>
      </c>
      <c r="B18" s="71" t="s">
        <v>27</v>
      </c>
      <c r="C18" s="100">
        <v>27000</v>
      </c>
      <c r="D18" s="103">
        <v>14820.4</v>
      </c>
      <c r="E18" s="101">
        <f t="shared" si="0"/>
        <v>54.89037037037037</v>
      </c>
      <c r="F18" s="11"/>
      <c r="G18" s="11"/>
    </row>
    <row r="19" spans="1:7" ht="20.25" customHeight="1">
      <c r="A19" s="96" t="s">
        <v>28</v>
      </c>
      <c r="B19" s="70" t="s">
        <v>53</v>
      </c>
      <c r="C19" s="94">
        <v>8710</v>
      </c>
      <c r="D19" s="94">
        <v>6783.1</v>
      </c>
      <c r="E19" s="95">
        <f t="shared" si="0"/>
        <v>77.87715269804822</v>
      </c>
      <c r="F19" s="11"/>
      <c r="G19" s="11"/>
    </row>
    <row r="20" spans="1:53" s="3" customFormat="1" ht="48.75" customHeight="1">
      <c r="A20" s="96" t="s">
        <v>29</v>
      </c>
      <c r="B20" s="70" t="s">
        <v>59</v>
      </c>
      <c r="C20" s="94">
        <f>C22+C24+C23+C25+C21</f>
        <v>40069.799999999996</v>
      </c>
      <c r="D20" s="98">
        <f>D22+D24+D23+D25+D21</f>
        <v>25518</v>
      </c>
      <c r="E20" s="95">
        <f t="shared" si="0"/>
        <v>63.68387164398126</v>
      </c>
      <c r="F20" s="36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</row>
    <row r="21" spans="1:53" s="3" customFormat="1" ht="18" customHeight="1">
      <c r="A21" s="99" t="s">
        <v>74</v>
      </c>
      <c r="B21" s="71" t="s">
        <v>84</v>
      </c>
      <c r="C21" s="104">
        <v>136.3</v>
      </c>
      <c r="D21" s="104">
        <v>57.1</v>
      </c>
      <c r="E21" s="101">
        <f t="shared" si="0"/>
        <v>41.89288334556126</v>
      </c>
      <c r="F21" s="36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</row>
    <row r="22" spans="1:7" ht="34.5" customHeight="1">
      <c r="A22" s="102" t="s">
        <v>94</v>
      </c>
      <c r="B22" s="72" t="s">
        <v>46</v>
      </c>
      <c r="C22" s="100">
        <v>26432.8</v>
      </c>
      <c r="D22" s="100">
        <v>20204.3</v>
      </c>
      <c r="E22" s="101">
        <f t="shared" si="0"/>
        <v>76.43647286704397</v>
      </c>
      <c r="F22" s="11"/>
      <c r="G22" s="11"/>
    </row>
    <row r="23" spans="1:7" ht="19.5" customHeight="1">
      <c r="A23" s="105" t="s">
        <v>95</v>
      </c>
      <c r="B23" s="73" t="s">
        <v>56</v>
      </c>
      <c r="C23" s="100">
        <v>2900.7</v>
      </c>
      <c r="D23" s="100">
        <v>1894.5</v>
      </c>
      <c r="E23" s="101">
        <f t="shared" si="0"/>
        <v>65.31182128451753</v>
      </c>
      <c r="F23" s="11"/>
      <c r="G23" s="11"/>
    </row>
    <row r="24" spans="1:7" ht="65.25" customHeight="1">
      <c r="A24" s="102" t="s">
        <v>30</v>
      </c>
      <c r="B24" s="72" t="s">
        <v>48</v>
      </c>
      <c r="C24" s="100">
        <v>9197.3</v>
      </c>
      <c r="D24" s="103">
        <v>2184.7</v>
      </c>
      <c r="E24" s="101">
        <f t="shared" si="0"/>
        <v>23.75371032803105</v>
      </c>
      <c r="F24" s="11"/>
      <c r="G24" s="11"/>
    </row>
    <row r="25" spans="1:7" ht="109.5" customHeight="1">
      <c r="A25" s="102" t="s">
        <v>62</v>
      </c>
      <c r="B25" s="72" t="s">
        <v>63</v>
      </c>
      <c r="C25" s="100">
        <v>1402.7</v>
      </c>
      <c r="D25" s="100">
        <v>1177.4</v>
      </c>
      <c r="E25" s="101">
        <f t="shared" si="0"/>
        <v>83.93811934127041</v>
      </c>
      <c r="F25" s="11"/>
      <c r="G25" s="11"/>
    </row>
    <row r="26" spans="1:7" ht="31.5" customHeight="1">
      <c r="A26" s="93" t="s">
        <v>37</v>
      </c>
      <c r="B26" s="69" t="s">
        <v>38</v>
      </c>
      <c r="C26" s="94">
        <v>46</v>
      </c>
      <c r="D26" s="98">
        <v>12.3</v>
      </c>
      <c r="E26" s="95">
        <f t="shared" si="0"/>
        <v>26.73913043478261</v>
      </c>
      <c r="F26" s="11"/>
      <c r="G26" s="11"/>
    </row>
    <row r="27" spans="1:7" ht="31.5" hidden="1">
      <c r="A27" s="93" t="s">
        <v>75</v>
      </c>
      <c r="B27" s="69" t="s">
        <v>76</v>
      </c>
      <c r="C27" s="94"/>
      <c r="D27" s="94"/>
      <c r="E27" s="95" t="e">
        <f t="shared" si="0"/>
        <v>#DIV/0!</v>
      </c>
      <c r="F27" s="11"/>
      <c r="G27" s="11"/>
    </row>
    <row r="28" spans="1:7" ht="15.75">
      <c r="A28" s="106" t="s">
        <v>99</v>
      </c>
      <c r="B28" s="69" t="s">
        <v>77</v>
      </c>
      <c r="C28" s="94">
        <v>0</v>
      </c>
      <c r="D28" s="94">
        <v>0</v>
      </c>
      <c r="E28" s="95">
        <v>0</v>
      </c>
      <c r="F28" s="11"/>
      <c r="G28" s="11"/>
    </row>
    <row r="29" spans="1:7" ht="15.75" hidden="1">
      <c r="A29" s="107" t="s">
        <v>78</v>
      </c>
      <c r="B29" s="74" t="s">
        <v>79</v>
      </c>
      <c r="C29" s="104"/>
      <c r="D29" s="104"/>
      <c r="E29" s="95" t="e">
        <f t="shared" si="0"/>
        <v>#DIV/0!</v>
      </c>
      <c r="F29" s="11"/>
      <c r="G29" s="11"/>
    </row>
    <row r="30" spans="1:7" ht="31.5" hidden="1">
      <c r="A30" s="107" t="s">
        <v>75</v>
      </c>
      <c r="B30" s="74" t="s">
        <v>76</v>
      </c>
      <c r="C30" s="104">
        <v>0</v>
      </c>
      <c r="D30" s="104"/>
      <c r="E30" s="95" t="e">
        <f t="shared" si="0"/>
        <v>#DIV/0!</v>
      </c>
      <c r="F30" s="11"/>
      <c r="G30" s="11"/>
    </row>
    <row r="31" spans="1:7" ht="33" customHeight="1">
      <c r="A31" s="93" t="s">
        <v>31</v>
      </c>
      <c r="B31" s="69" t="s">
        <v>60</v>
      </c>
      <c r="C31" s="94">
        <f>C32+C33</f>
        <v>11550</v>
      </c>
      <c r="D31" s="98">
        <f>D32+D33</f>
        <v>14658</v>
      </c>
      <c r="E31" s="95">
        <f t="shared" si="0"/>
        <v>126.9090909090909</v>
      </c>
      <c r="F31" s="11"/>
      <c r="G31" s="11"/>
    </row>
    <row r="32" spans="1:53" s="4" customFormat="1" ht="51.75" customHeight="1">
      <c r="A32" s="108" t="s">
        <v>39</v>
      </c>
      <c r="B32" s="74" t="s">
        <v>40</v>
      </c>
      <c r="C32" s="100">
        <v>9250</v>
      </c>
      <c r="D32" s="100">
        <v>12534.1</v>
      </c>
      <c r="E32" s="101">
        <f t="shared" si="0"/>
        <v>135.50378378378377</v>
      </c>
      <c r="F32" s="38"/>
      <c r="G32" s="38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</row>
    <row r="33" spans="1:53" s="4" customFormat="1" ht="18.75" customHeight="1">
      <c r="A33" s="109" t="s">
        <v>96</v>
      </c>
      <c r="B33" s="74" t="s">
        <v>50</v>
      </c>
      <c r="C33" s="100">
        <v>2300</v>
      </c>
      <c r="D33" s="100">
        <v>2123.9</v>
      </c>
      <c r="E33" s="101">
        <f t="shared" si="0"/>
        <v>92.34347826086957</v>
      </c>
      <c r="F33" s="38"/>
      <c r="G33" s="38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</row>
    <row r="34" spans="1:7" ht="17.25" customHeight="1">
      <c r="A34" s="93" t="s">
        <v>32</v>
      </c>
      <c r="B34" s="69" t="s">
        <v>54</v>
      </c>
      <c r="C34" s="94">
        <v>2418</v>
      </c>
      <c r="D34" s="94">
        <v>1837</v>
      </c>
      <c r="E34" s="95">
        <f t="shared" si="0"/>
        <v>75.97187758478081</v>
      </c>
      <c r="F34" s="11"/>
      <c r="G34" s="11"/>
    </row>
    <row r="35" spans="1:7" ht="16.5" customHeight="1">
      <c r="A35" s="93" t="s">
        <v>33</v>
      </c>
      <c r="B35" s="69" t="s">
        <v>55</v>
      </c>
      <c r="C35" s="94">
        <v>1722</v>
      </c>
      <c r="D35" s="94">
        <v>1968.4</v>
      </c>
      <c r="E35" s="95" t="s">
        <v>237</v>
      </c>
      <c r="F35" s="11"/>
      <c r="G35" s="11"/>
    </row>
    <row r="36" spans="1:7" ht="18.75" customHeight="1" thickBot="1">
      <c r="A36" s="93" t="s">
        <v>97</v>
      </c>
      <c r="B36" s="75" t="s">
        <v>98</v>
      </c>
      <c r="C36" s="94">
        <v>0</v>
      </c>
      <c r="D36" s="94">
        <v>-9.3</v>
      </c>
      <c r="E36" s="95">
        <v>0</v>
      </c>
      <c r="F36" s="11"/>
      <c r="G36" s="11"/>
    </row>
    <row r="37" spans="1:53" s="3" customFormat="1" ht="19.5" customHeight="1">
      <c r="A37" s="96" t="s">
        <v>34</v>
      </c>
      <c r="B37" s="70" t="s">
        <v>35</v>
      </c>
      <c r="C37" s="94">
        <f>C38+C43+C45+C44</f>
        <v>608028.8999999999</v>
      </c>
      <c r="D37" s="94">
        <f>D38+D43+D45+D44</f>
        <v>506672.5</v>
      </c>
      <c r="E37" s="95">
        <f t="shared" si="0"/>
        <v>83.33033183126659</v>
      </c>
      <c r="F37" s="13"/>
      <c r="G37" s="3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</row>
    <row r="38" spans="1:53" s="3" customFormat="1" ht="39.75" customHeight="1">
      <c r="A38" s="96" t="s">
        <v>49</v>
      </c>
      <c r="B38" s="63" t="s">
        <v>228</v>
      </c>
      <c r="C38" s="94">
        <f>C39+C41+C40+C42</f>
        <v>607490.7</v>
      </c>
      <c r="D38" s="94">
        <f>D39+D41+D40+D42</f>
        <v>506628.6</v>
      </c>
      <c r="E38" s="95">
        <f t="shared" si="0"/>
        <v>83.3969310147464</v>
      </c>
      <c r="F38" s="36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</row>
    <row r="39" spans="1:53" s="3" customFormat="1" ht="32.25" customHeight="1">
      <c r="A39" s="99" t="s">
        <v>176</v>
      </c>
      <c r="B39" s="71" t="s">
        <v>221</v>
      </c>
      <c r="C39" s="100">
        <v>55027.2</v>
      </c>
      <c r="D39" s="100">
        <v>50371.3</v>
      </c>
      <c r="E39" s="101">
        <f t="shared" si="0"/>
        <v>91.53891166550362</v>
      </c>
      <c r="F39" s="36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</row>
    <row r="40" spans="1:53" s="3" customFormat="1" ht="48.75" customHeight="1">
      <c r="A40" s="99" t="s">
        <v>178</v>
      </c>
      <c r="B40" s="71" t="s">
        <v>220</v>
      </c>
      <c r="C40" s="100">
        <v>166566.7</v>
      </c>
      <c r="D40" s="100">
        <v>119750.5</v>
      </c>
      <c r="E40" s="110">
        <f>D40/C40*100</f>
        <v>71.89342167432025</v>
      </c>
      <c r="F40" s="36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</row>
    <row r="41" spans="1:53" s="3" customFormat="1" ht="33.75" customHeight="1">
      <c r="A41" s="99" t="s">
        <v>177</v>
      </c>
      <c r="B41" s="71" t="s">
        <v>222</v>
      </c>
      <c r="C41" s="103">
        <v>371350.8</v>
      </c>
      <c r="D41" s="100">
        <v>331536.2</v>
      </c>
      <c r="E41" s="101">
        <f t="shared" si="0"/>
        <v>89.27843968560187</v>
      </c>
      <c r="F41" s="36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</row>
    <row r="42" spans="1:53" s="65" customFormat="1" ht="24" customHeight="1">
      <c r="A42" s="111" t="s">
        <v>179</v>
      </c>
      <c r="B42" s="76" t="s">
        <v>223</v>
      </c>
      <c r="C42" s="103">
        <v>14546</v>
      </c>
      <c r="D42" s="103">
        <v>4970.6</v>
      </c>
      <c r="E42" s="112">
        <f t="shared" si="0"/>
        <v>34.1715935652413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</row>
    <row r="43" spans="1:53" s="3" customFormat="1" ht="20.25" customHeight="1">
      <c r="A43" s="96" t="s">
        <v>225</v>
      </c>
      <c r="B43" s="63" t="s">
        <v>224</v>
      </c>
      <c r="C43" s="94">
        <v>538.2</v>
      </c>
      <c r="D43" s="94">
        <v>651.2</v>
      </c>
      <c r="E43" s="95">
        <f t="shared" si="0"/>
        <v>120.99591230026012</v>
      </c>
      <c r="F43" s="36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</row>
    <row r="44" spans="1:53" s="3" customFormat="1" ht="66.75" customHeight="1">
      <c r="A44" s="114" t="s">
        <v>186</v>
      </c>
      <c r="B44" s="63" t="s">
        <v>226</v>
      </c>
      <c r="C44" s="94">
        <v>0</v>
      </c>
      <c r="D44" s="94">
        <v>4.9</v>
      </c>
      <c r="E44" s="113">
        <v>0</v>
      </c>
      <c r="F44" s="36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</row>
    <row r="45" spans="1:53" s="3" customFormat="1" ht="57" customHeight="1">
      <c r="A45" s="114" t="s">
        <v>185</v>
      </c>
      <c r="B45" s="63" t="s">
        <v>227</v>
      </c>
      <c r="C45" s="94">
        <v>0</v>
      </c>
      <c r="D45" s="94">
        <v>-612.2</v>
      </c>
      <c r="E45" s="113">
        <v>0</v>
      </c>
      <c r="F45" s="36"/>
      <c r="G45" s="3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</row>
    <row r="46" spans="1:53" s="5" customFormat="1" ht="15.75">
      <c r="A46" s="115"/>
      <c r="B46" s="77" t="s">
        <v>36</v>
      </c>
      <c r="C46" s="66">
        <f>C10+C37</f>
        <v>961793.2999999998</v>
      </c>
      <c r="D46" s="66">
        <f>D10+D37</f>
        <v>751798.7</v>
      </c>
      <c r="E46" s="116">
        <f t="shared" si="0"/>
        <v>78.16634821639951</v>
      </c>
      <c r="F46" s="13"/>
      <c r="G46" s="13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</row>
    <row r="47" spans="1:7" ht="19.5" customHeight="1">
      <c r="A47" s="156" t="s">
        <v>0</v>
      </c>
      <c r="B47" s="156"/>
      <c r="C47" s="156"/>
      <c r="D47" s="156"/>
      <c r="E47" s="156"/>
      <c r="F47" s="29"/>
      <c r="G47" s="29"/>
    </row>
    <row r="48" spans="1:7" ht="27" customHeight="1" thickBot="1">
      <c r="A48" s="96"/>
      <c r="B48" s="68" t="s">
        <v>57</v>
      </c>
      <c r="C48" s="78" t="s">
        <v>183</v>
      </c>
      <c r="D48" s="78" t="s">
        <v>241</v>
      </c>
      <c r="E48" s="78" t="s">
        <v>72</v>
      </c>
      <c r="F48" s="41"/>
      <c r="G48" s="42"/>
    </row>
    <row r="49" spans="1:53" s="19" customFormat="1" ht="19.5" thickBot="1">
      <c r="A49" s="118" t="s">
        <v>5</v>
      </c>
      <c r="B49" s="79" t="s">
        <v>112</v>
      </c>
      <c r="C49" s="119">
        <f>C50+C52+C55+C58+C60+C63+C64</f>
        <v>53450.9</v>
      </c>
      <c r="D49" s="119">
        <f>D50+D52+D55+D58+D60+D63+D64</f>
        <v>39443.899999999994</v>
      </c>
      <c r="E49" s="120">
        <f>D49/C49*100</f>
        <v>73.79464143728168</v>
      </c>
      <c r="F49" s="41"/>
      <c r="G49" s="4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1:7" s="11" customFormat="1" ht="46.5" customHeight="1">
      <c r="A50" s="121" t="s">
        <v>120</v>
      </c>
      <c r="B50" s="80" t="s">
        <v>121</v>
      </c>
      <c r="C50" s="122">
        <f>C51</f>
        <v>1689.7</v>
      </c>
      <c r="D50" s="122">
        <f>D51</f>
        <v>1335.4</v>
      </c>
      <c r="E50" s="123">
        <f aca="true" t="shared" si="1" ref="E50:E142">D50/C50*100</f>
        <v>79.03178078948926</v>
      </c>
      <c r="F50" s="41"/>
      <c r="G50" s="42"/>
    </row>
    <row r="51" spans="1:7" s="11" customFormat="1" ht="15.75">
      <c r="A51" s="121"/>
      <c r="B51" s="81" t="s">
        <v>122</v>
      </c>
      <c r="C51" s="124">
        <v>1689.7</v>
      </c>
      <c r="D51" s="124">
        <v>1335.4</v>
      </c>
      <c r="E51" s="125">
        <f t="shared" si="1"/>
        <v>79.03178078948926</v>
      </c>
      <c r="F51" s="41"/>
      <c r="G51" s="42"/>
    </row>
    <row r="52" spans="1:7" s="11" customFormat="1" ht="72.75" customHeight="1">
      <c r="A52" s="121" t="s">
        <v>123</v>
      </c>
      <c r="B52" s="80" t="s">
        <v>124</v>
      </c>
      <c r="C52" s="122">
        <f>C53+C54</f>
        <v>3312.4</v>
      </c>
      <c r="D52" s="122">
        <f>D53+D54</f>
        <v>2537.2</v>
      </c>
      <c r="E52" s="123">
        <f t="shared" si="1"/>
        <v>76.59702934428209</v>
      </c>
      <c r="F52" s="41"/>
      <c r="G52" s="42"/>
    </row>
    <row r="53" spans="1:7" s="11" customFormat="1" ht="31.5" customHeight="1">
      <c r="A53" s="121"/>
      <c r="B53" s="81" t="s">
        <v>125</v>
      </c>
      <c r="C53" s="124">
        <v>1492.2</v>
      </c>
      <c r="D53" s="124">
        <v>1174.8</v>
      </c>
      <c r="E53" s="125">
        <f t="shared" si="1"/>
        <v>78.72939284278246</v>
      </c>
      <c r="F53" s="41"/>
      <c r="G53" s="42"/>
    </row>
    <row r="54" spans="1:7" s="11" customFormat="1" ht="34.5" customHeight="1">
      <c r="A54" s="121"/>
      <c r="B54" s="82" t="s">
        <v>126</v>
      </c>
      <c r="C54" s="124">
        <v>1820.2</v>
      </c>
      <c r="D54" s="124">
        <v>1362.4</v>
      </c>
      <c r="E54" s="125">
        <f t="shared" si="1"/>
        <v>74.8489177013515</v>
      </c>
      <c r="F54" s="41"/>
      <c r="G54" s="42"/>
    </row>
    <row r="55" spans="1:7" s="11" customFormat="1" ht="71.25">
      <c r="A55" s="121" t="s">
        <v>128</v>
      </c>
      <c r="B55" s="83" t="s">
        <v>127</v>
      </c>
      <c r="C55" s="122">
        <f>C56+C57</f>
        <v>28204.3</v>
      </c>
      <c r="D55" s="122">
        <f>D56+D57</f>
        <v>20720.399999999998</v>
      </c>
      <c r="E55" s="123">
        <f t="shared" si="1"/>
        <v>73.4653935747386</v>
      </c>
      <c r="F55" s="41"/>
      <c r="G55" s="42"/>
    </row>
    <row r="56" spans="1:53" s="7" customFormat="1" ht="15.75">
      <c r="A56" s="121"/>
      <c r="B56" s="82" t="s">
        <v>129</v>
      </c>
      <c r="C56" s="124">
        <v>28144.3</v>
      </c>
      <c r="D56" s="124">
        <v>20678.3</v>
      </c>
      <c r="E56" s="125">
        <f t="shared" si="1"/>
        <v>73.47242603298002</v>
      </c>
      <c r="F56" s="9"/>
      <c r="G56" s="10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1:53" s="7" customFormat="1" ht="46.5" customHeight="1">
      <c r="A57" s="121"/>
      <c r="B57" s="82" t="s">
        <v>187</v>
      </c>
      <c r="C57" s="124">
        <v>60</v>
      </c>
      <c r="D57" s="124">
        <v>42.1</v>
      </c>
      <c r="E57" s="125">
        <f t="shared" si="1"/>
        <v>70.16666666666667</v>
      </c>
      <c r="F57" s="9"/>
      <c r="G57" s="10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1:53" s="7" customFormat="1" ht="15.75">
      <c r="A58" s="121" t="s">
        <v>131</v>
      </c>
      <c r="B58" s="80" t="s">
        <v>130</v>
      </c>
      <c r="C58" s="122">
        <f>C59</f>
        <v>11.9</v>
      </c>
      <c r="D58" s="122">
        <f>D59</f>
        <v>11.9</v>
      </c>
      <c r="E58" s="123">
        <f t="shared" si="1"/>
        <v>100</v>
      </c>
      <c r="F58" s="9"/>
      <c r="G58" s="10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1:53" s="7" customFormat="1" ht="60">
      <c r="A59" s="121"/>
      <c r="B59" s="82" t="s">
        <v>83</v>
      </c>
      <c r="C59" s="124">
        <v>11.9</v>
      </c>
      <c r="D59" s="124">
        <v>11.9</v>
      </c>
      <c r="E59" s="125">
        <f t="shared" si="1"/>
        <v>100</v>
      </c>
      <c r="F59" s="9"/>
      <c r="G59" s="10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1:53" s="7" customFormat="1" ht="60.75" customHeight="1">
      <c r="A60" s="121" t="s">
        <v>132</v>
      </c>
      <c r="B60" s="80" t="s">
        <v>135</v>
      </c>
      <c r="C60" s="122">
        <f>C61+C62</f>
        <v>7311.9</v>
      </c>
      <c r="D60" s="122">
        <f>D61+D62</f>
        <v>5421.3</v>
      </c>
      <c r="E60" s="123">
        <f t="shared" si="1"/>
        <v>74.14351946826407</v>
      </c>
      <c r="F60" s="9"/>
      <c r="G60" s="10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</row>
    <row r="61" spans="1:53" s="7" customFormat="1" ht="30">
      <c r="A61" s="121"/>
      <c r="B61" s="82" t="s">
        <v>1</v>
      </c>
      <c r="C61" s="124">
        <v>5822.7</v>
      </c>
      <c r="D61" s="124">
        <v>4296.6</v>
      </c>
      <c r="E61" s="125">
        <f t="shared" si="1"/>
        <v>73.79050955742183</v>
      </c>
      <c r="F61" s="9"/>
      <c r="G61" s="10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</row>
    <row r="62" spans="1:53" s="7" customFormat="1" ht="15.75">
      <c r="A62" s="121"/>
      <c r="B62" s="82" t="s">
        <v>3</v>
      </c>
      <c r="C62" s="124">
        <v>1489.2</v>
      </c>
      <c r="D62" s="124">
        <v>1124.7</v>
      </c>
      <c r="E62" s="125">
        <f t="shared" si="1"/>
        <v>75.52377115229653</v>
      </c>
      <c r="F62" s="9"/>
      <c r="G62" s="10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</row>
    <row r="63" spans="1:53" s="7" customFormat="1" ht="15.75">
      <c r="A63" s="121" t="s">
        <v>133</v>
      </c>
      <c r="B63" s="84" t="s">
        <v>136</v>
      </c>
      <c r="C63" s="122">
        <v>44.2</v>
      </c>
      <c r="D63" s="122">
        <v>0</v>
      </c>
      <c r="E63" s="123">
        <v>0</v>
      </c>
      <c r="F63" s="9"/>
      <c r="G63" s="10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</row>
    <row r="64" spans="1:53" s="7" customFormat="1" ht="15.75">
      <c r="A64" s="121" t="s">
        <v>134</v>
      </c>
      <c r="B64" s="83" t="s">
        <v>137</v>
      </c>
      <c r="C64" s="122">
        <f>SUM(C65:C78)</f>
        <v>12876.499999999998</v>
      </c>
      <c r="D64" s="122">
        <f>SUM(D65:D78)</f>
        <v>9417.699999999999</v>
      </c>
      <c r="E64" s="123">
        <f t="shared" si="1"/>
        <v>73.13866345668465</v>
      </c>
      <c r="F64" s="9"/>
      <c r="G64" s="10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</row>
    <row r="65" spans="1:53" s="7" customFormat="1" ht="48" customHeight="1">
      <c r="A65" s="121"/>
      <c r="B65" s="82" t="s">
        <v>43</v>
      </c>
      <c r="C65" s="124">
        <v>1458.3</v>
      </c>
      <c r="D65" s="89">
        <v>802.9</v>
      </c>
      <c r="E65" s="110">
        <f t="shared" si="1"/>
        <v>55.05725845162175</v>
      </c>
      <c r="F65" s="9"/>
      <c r="G65" s="10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</row>
    <row r="66" spans="1:53" s="7" customFormat="1" ht="32.25" customHeight="1">
      <c r="A66" s="121"/>
      <c r="B66" s="81" t="s">
        <v>2</v>
      </c>
      <c r="C66" s="124">
        <v>7026.5</v>
      </c>
      <c r="D66" s="124">
        <v>5611.3</v>
      </c>
      <c r="E66" s="125">
        <f t="shared" si="1"/>
        <v>79.8591048174767</v>
      </c>
      <c r="F66" s="9"/>
      <c r="G66" s="10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</row>
    <row r="67" spans="1:53" s="7" customFormat="1" ht="31.5" customHeight="1">
      <c r="A67" s="121"/>
      <c r="B67" s="82" t="s">
        <v>190</v>
      </c>
      <c r="C67" s="124">
        <v>190</v>
      </c>
      <c r="D67" s="124">
        <v>0</v>
      </c>
      <c r="E67" s="125">
        <f t="shared" si="1"/>
        <v>0</v>
      </c>
      <c r="F67" s="9"/>
      <c r="G67" s="10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</row>
    <row r="68" spans="1:53" s="7" customFormat="1" ht="60">
      <c r="A68" s="121"/>
      <c r="B68" s="82" t="s">
        <v>188</v>
      </c>
      <c r="C68" s="124">
        <v>1565.4</v>
      </c>
      <c r="D68" s="124">
        <v>993.1</v>
      </c>
      <c r="E68" s="125">
        <f t="shared" si="1"/>
        <v>63.44065414590519</v>
      </c>
      <c r="F68" s="9"/>
      <c r="G68" s="10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</row>
    <row r="69" spans="1:53" s="7" customFormat="1" ht="30.75" customHeight="1">
      <c r="A69" s="121"/>
      <c r="B69" s="82" t="s">
        <v>189</v>
      </c>
      <c r="C69" s="124">
        <v>1089.5</v>
      </c>
      <c r="D69" s="89">
        <v>863</v>
      </c>
      <c r="E69" s="125">
        <f t="shared" si="1"/>
        <v>79.21064708581919</v>
      </c>
      <c r="F69" s="9"/>
      <c r="G69" s="10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</row>
    <row r="70" spans="1:53" s="7" customFormat="1" ht="32.25" customHeight="1">
      <c r="A70" s="121"/>
      <c r="B70" s="82" t="s">
        <v>41</v>
      </c>
      <c r="C70" s="124">
        <v>803.3</v>
      </c>
      <c r="D70" s="89">
        <v>539.1</v>
      </c>
      <c r="E70" s="125">
        <f t="shared" si="1"/>
        <v>67.11066849246858</v>
      </c>
      <c r="F70" s="9"/>
      <c r="G70" s="10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</row>
    <row r="71" spans="1:53" s="7" customFormat="1" ht="21.75" customHeight="1">
      <c r="A71" s="121"/>
      <c r="B71" s="82" t="s">
        <v>4</v>
      </c>
      <c r="C71" s="124">
        <v>15.8</v>
      </c>
      <c r="D71" s="89">
        <v>15.8</v>
      </c>
      <c r="E71" s="125">
        <f t="shared" si="1"/>
        <v>100</v>
      </c>
      <c r="F71" s="9"/>
      <c r="G71" s="10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</row>
    <row r="72" spans="1:53" s="7" customFormat="1" ht="47.25" customHeight="1">
      <c r="A72" s="126"/>
      <c r="B72" s="82" t="s">
        <v>89</v>
      </c>
      <c r="C72" s="124">
        <v>50</v>
      </c>
      <c r="D72" s="89">
        <v>42</v>
      </c>
      <c r="E72" s="125">
        <f t="shared" si="1"/>
        <v>84</v>
      </c>
      <c r="F72" s="9"/>
      <c r="G72" s="10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</row>
    <row r="73" spans="1:53" s="7" customFormat="1" ht="61.5" customHeight="1">
      <c r="A73" s="126"/>
      <c r="B73" s="82" t="s">
        <v>114</v>
      </c>
      <c r="C73" s="124">
        <v>359.6</v>
      </c>
      <c r="D73" s="89">
        <v>268.6</v>
      </c>
      <c r="E73" s="125">
        <f t="shared" si="1"/>
        <v>74.69410456062292</v>
      </c>
      <c r="F73" s="9"/>
      <c r="G73" s="10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</row>
    <row r="74" spans="1:53" s="7" customFormat="1" ht="47.25" customHeight="1">
      <c r="A74" s="126"/>
      <c r="B74" s="82" t="s">
        <v>191</v>
      </c>
      <c r="C74" s="124">
        <v>31</v>
      </c>
      <c r="D74" s="89">
        <v>14.8</v>
      </c>
      <c r="E74" s="125">
        <f t="shared" si="1"/>
        <v>47.74193548387097</v>
      </c>
      <c r="F74" s="9"/>
      <c r="G74" s="10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</row>
    <row r="75" spans="1:53" s="7" customFormat="1" ht="66" customHeight="1">
      <c r="A75" s="126"/>
      <c r="B75" s="82" t="s">
        <v>192</v>
      </c>
      <c r="C75" s="124">
        <v>114.7</v>
      </c>
      <c r="D75" s="89">
        <v>114.7</v>
      </c>
      <c r="E75" s="125">
        <f t="shared" si="1"/>
        <v>100</v>
      </c>
      <c r="F75" s="9"/>
      <c r="G75" s="10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</row>
    <row r="76" spans="1:53" s="7" customFormat="1" ht="65.25" customHeight="1">
      <c r="A76" s="126"/>
      <c r="B76" s="145" t="s">
        <v>239</v>
      </c>
      <c r="C76" s="124">
        <v>15</v>
      </c>
      <c r="D76" s="89">
        <v>0</v>
      </c>
      <c r="E76" s="125">
        <f t="shared" si="1"/>
        <v>0</v>
      </c>
      <c r="F76" s="9"/>
      <c r="G76" s="10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</row>
    <row r="77" spans="1:53" s="7" customFormat="1" ht="47.25" customHeight="1">
      <c r="A77" s="126"/>
      <c r="B77" s="82" t="s">
        <v>193</v>
      </c>
      <c r="C77" s="124">
        <v>5</v>
      </c>
      <c r="D77" s="89">
        <v>0</v>
      </c>
      <c r="E77" s="125">
        <f t="shared" si="1"/>
        <v>0</v>
      </c>
      <c r="F77" s="9"/>
      <c r="G77" s="10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</row>
    <row r="78" spans="1:53" s="7" customFormat="1" ht="47.25" customHeight="1">
      <c r="A78" s="126"/>
      <c r="B78" s="82" t="s">
        <v>242</v>
      </c>
      <c r="C78" s="124">
        <v>152.4</v>
      </c>
      <c r="D78" s="89">
        <v>152.4</v>
      </c>
      <c r="E78" s="125">
        <f t="shared" si="1"/>
        <v>100</v>
      </c>
      <c r="F78" s="9"/>
      <c r="G78" s="10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</row>
    <row r="79" spans="1:53" s="12" customFormat="1" ht="18.75">
      <c r="A79" s="118" t="s">
        <v>7</v>
      </c>
      <c r="B79" s="79" t="s">
        <v>8</v>
      </c>
      <c r="C79" s="127">
        <f>C80+C82+C84+C89</f>
        <v>122745</v>
      </c>
      <c r="D79" s="127">
        <f>D80+D82+D84+D89</f>
        <v>82506.20000000001</v>
      </c>
      <c r="E79" s="123">
        <f t="shared" si="1"/>
        <v>67.2175648702595</v>
      </c>
      <c r="F79" s="9"/>
      <c r="G79" s="14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1:53" s="12" customFormat="1" ht="15.75">
      <c r="A80" s="121" t="s">
        <v>140</v>
      </c>
      <c r="B80" s="80" t="s">
        <v>138</v>
      </c>
      <c r="C80" s="127">
        <f>C81</f>
        <v>150</v>
      </c>
      <c r="D80" s="127">
        <f>D81</f>
        <v>0</v>
      </c>
      <c r="E80" s="123">
        <f t="shared" si="1"/>
        <v>0</v>
      </c>
      <c r="F80" s="9"/>
      <c r="G80" s="14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</row>
    <row r="81" spans="1:53" s="7" customFormat="1" ht="32.25" customHeight="1">
      <c r="A81" s="121"/>
      <c r="B81" s="82" t="s">
        <v>100</v>
      </c>
      <c r="C81" s="128">
        <v>150</v>
      </c>
      <c r="D81" s="129">
        <v>0</v>
      </c>
      <c r="E81" s="130">
        <f t="shared" si="1"/>
        <v>0</v>
      </c>
      <c r="F81" s="9"/>
      <c r="G81" s="10"/>
      <c r="H81" s="43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</row>
    <row r="82" spans="1:53" s="7" customFormat="1" ht="18" customHeight="1">
      <c r="A82" s="121" t="s">
        <v>141</v>
      </c>
      <c r="B82" s="80" t="s">
        <v>139</v>
      </c>
      <c r="C82" s="131">
        <f>C83</f>
        <v>220</v>
      </c>
      <c r="D82" s="132">
        <f>D83</f>
        <v>29.1</v>
      </c>
      <c r="E82" s="133">
        <f t="shared" si="1"/>
        <v>13.227272727272728</v>
      </c>
      <c r="F82" s="9"/>
      <c r="G82" s="10"/>
      <c r="H82" s="43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</row>
    <row r="83" spans="1:53" s="7" customFormat="1" ht="63" customHeight="1">
      <c r="A83" s="121"/>
      <c r="B83" s="86" t="s">
        <v>115</v>
      </c>
      <c r="C83" s="128">
        <v>220</v>
      </c>
      <c r="D83" s="129">
        <v>29.1</v>
      </c>
      <c r="E83" s="130">
        <f t="shared" si="1"/>
        <v>13.227272727272728</v>
      </c>
      <c r="F83" s="9"/>
      <c r="G83" s="10"/>
      <c r="H83" s="43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</row>
    <row r="84" spans="1:53" s="7" customFormat="1" ht="16.5" customHeight="1">
      <c r="A84" s="121" t="s">
        <v>142</v>
      </c>
      <c r="B84" s="84" t="s">
        <v>143</v>
      </c>
      <c r="C84" s="131">
        <f>SUM(C85:C88)</f>
        <v>120481.5</v>
      </c>
      <c r="D84" s="132">
        <f>SUM(D85:D88)</f>
        <v>80755.1</v>
      </c>
      <c r="E84" s="133">
        <f t="shared" si="1"/>
        <v>67.02697094574687</v>
      </c>
      <c r="F84" s="9"/>
      <c r="G84" s="10"/>
      <c r="H84" s="43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</row>
    <row r="85" spans="1:53" s="7" customFormat="1" ht="77.25" customHeight="1">
      <c r="A85" s="121"/>
      <c r="B85" s="82" t="s">
        <v>194</v>
      </c>
      <c r="C85" s="128">
        <v>101513</v>
      </c>
      <c r="D85" s="129">
        <v>64112.8</v>
      </c>
      <c r="E85" s="130">
        <f t="shared" si="1"/>
        <v>63.15723109355452</v>
      </c>
      <c r="F85" s="9"/>
      <c r="G85" s="10"/>
      <c r="H85" s="43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</row>
    <row r="86" spans="1:53" s="7" customFormat="1" ht="62.25" customHeight="1">
      <c r="A86" s="121"/>
      <c r="B86" s="86" t="s">
        <v>101</v>
      </c>
      <c r="C86" s="128">
        <v>2456.9</v>
      </c>
      <c r="D86" s="129">
        <v>240</v>
      </c>
      <c r="E86" s="130">
        <f t="shared" si="1"/>
        <v>9.768407342586185</v>
      </c>
      <c r="F86" s="9"/>
      <c r="G86" s="10"/>
      <c r="H86" s="43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</row>
    <row r="87" spans="1:53" s="7" customFormat="1" ht="63" customHeight="1">
      <c r="A87" s="121"/>
      <c r="B87" s="87" t="s">
        <v>113</v>
      </c>
      <c r="C87" s="128">
        <v>40</v>
      </c>
      <c r="D87" s="129">
        <v>0</v>
      </c>
      <c r="E87" s="130">
        <f t="shared" si="1"/>
        <v>0</v>
      </c>
      <c r="F87" s="9"/>
      <c r="G87" s="10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</row>
    <row r="88" spans="1:53" s="7" customFormat="1" ht="47.25" customHeight="1">
      <c r="A88" s="121"/>
      <c r="B88" s="82" t="s">
        <v>144</v>
      </c>
      <c r="C88" s="128">
        <v>16471.6</v>
      </c>
      <c r="D88" s="129">
        <v>16402.3</v>
      </c>
      <c r="E88" s="130">
        <f t="shared" si="1"/>
        <v>99.57927584448385</v>
      </c>
      <c r="F88" s="9"/>
      <c r="G88" s="10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</row>
    <row r="89" spans="1:53" s="7" customFormat="1" ht="28.5" customHeight="1">
      <c r="A89" s="121" t="s">
        <v>146</v>
      </c>
      <c r="B89" s="84" t="s">
        <v>145</v>
      </c>
      <c r="C89" s="131">
        <f>C90+C91+C92</f>
        <v>1893.5</v>
      </c>
      <c r="D89" s="132">
        <f>D90+D91+D92</f>
        <v>1722</v>
      </c>
      <c r="E89" s="133">
        <f t="shared" si="1"/>
        <v>90.9426987060998</v>
      </c>
      <c r="F89" s="9"/>
      <c r="G89" s="10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</row>
    <row r="90" spans="1:53" s="7" customFormat="1" ht="31.5" customHeight="1">
      <c r="A90" s="121"/>
      <c r="B90" s="82" t="s">
        <v>6</v>
      </c>
      <c r="C90" s="128">
        <v>243.5</v>
      </c>
      <c r="D90" s="129">
        <v>122</v>
      </c>
      <c r="E90" s="130">
        <f t="shared" si="1"/>
        <v>50.10266940451745</v>
      </c>
      <c r="F90" s="9"/>
      <c r="G90" s="10"/>
      <c r="H90" s="44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</row>
    <row r="91" spans="1:53" s="7" customFormat="1" ht="62.25" customHeight="1">
      <c r="A91" s="121"/>
      <c r="B91" s="86" t="s">
        <v>195</v>
      </c>
      <c r="C91" s="128">
        <v>50</v>
      </c>
      <c r="D91" s="129">
        <v>0</v>
      </c>
      <c r="E91" s="130">
        <f t="shared" si="1"/>
        <v>0</v>
      </c>
      <c r="F91" s="9"/>
      <c r="G91" s="10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</row>
    <row r="92" spans="1:53" s="7" customFormat="1" ht="48" customHeight="1">
      <c r="A92" s="121"/>
      <c r="B92" s="86" t="s">
        <v>217</v>
      </c>
      <c r="C92" s="128">
        <v>1600</v>
      </c>
      <c r="D92" s="129">
        <v>1600</v>
      </c>
      <c r="E92" s="130">
        <f t="shared" si="1"/>
        <v>100</v>
      </c>
      <c r="F92" s="9"/>
      <c r="G92" s="10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</row>
    <row r="93" spans="1:53" s="12" customFormat="1" ht="39.75" customHeight="1">
      <c r="A93" s="118" t="s">
        <v>9</v>
      </c>
      <c r="B93" s="79" t="s">
        <v>10</v>
      </c>
      <c r="C93" s="127">
        <f>C94+C97+C102+C107</f>
        <v>62320.09999999999</v>
      </c>
      <c r="D93" s="127">
        <f>D94+D97+D102+D107</f>
        <v>45974.4</v>
      </c>
      <c r="E93" s="123">
        <f t="shared" si="1"/>
        <v>73.77138355041151</v>
      </c>
      <c r="F93" s="9"/>
      <c r="G93" s="14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</row>
    <row r="94" spans="1:53" s="12" customFormat="1" ht="15" customHeight="1">
      <c r="A94" s="121" t="s">
        <v>147</v>
      </c>
      <c r="B94" s="84" t="s">
        <v>148</v>
      </c>
      <c r="C94" s="127">
        <f>SUM(C95:C96)</f>
        <v>2400</v>
      </c>
      <c r="D94" s="127">
        <f>SUM(D95:D96)</f>
        <v>1712.1</v>
      </c>
      <c r="E94" s="123">
        <f t="shared" si="1"/>
        <v>71.33749999999999</v>
      </c>
      <c r="F94" s="9"/>
      <c r="G94" s="14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</row>
    <row r="95" spans="1:53" s="7" customFormat="1" ht="33" customHeight="1">
      <c r="A95" s="134"/>
      <c r="B95" s="82" t="s">
        <v>196</v>
      </c>
      <c r="C95" s="124">
        <v>1900</v>
      </c>
      <c r="D95" s="135">
        <v>1413.1</v>
      </c>
      <c r="E95" s="110">
        <f t="shared" si="1"/>
        <v>74.37368421052632</v>
      </c>
      <c r="F95" s="9"/>
      <c r="G95" s="10"/>
      <c r="H95" s="43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</row>
    <row r="96" spans="1:53" s="7" customFormat="1" ht="74.25" customHeight="1">
      <c r="A96" s="134"/>
      <c r="B96" s="82" t="s">
        <v>104</v>
      </c>
      <c r="C96" s="124">
        <v>500</v>
      </c>
      <c r="D96" s="135">
        <v>299</v>
      </c>
      <c r="E96" s="110">
        <f t="shared" si="1"/>
        <v>59.8</v>
      </c>
      <c r="F96" s="9"/>
      <c r="G96" s="10"/>
      <c r="H96" s="43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</row>
    <row r="97" spans="1:53" s="7" customFormat="1" ht="18" customHeight="1">
      <c r="A97" s="121" t="s">
        <v>150</v>
      </c>
      <c r="B97" s="84" t="s">
        <v>149</v>
      </c>
      <c r="C97" s="122">
        <f>SUM(C98:C101)</f>
        <v>7372.7</v>
      </c>
      <c r="D97" s="136">
        <f>SUM(D98:D101)</f>
        <v>6218.2</v>
      </c>
      <c r="E97" s="123">
        <f t="shared" si="1"/>
        <v>84.34087918944213</v>
      </c>
      <c r="F97" s="9"/>
      <c r="G97" s="10"/>
      <c r="H97" s="43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</row>
    <row r="98" spans="1:53" s="7" customFormat="1" ht="49.5" customHeight="1">
      <c r="A98" s="121"/>
      <c r="B98" s="82" t="s">
        <v>91</v>
      </c>
      <c r="C98" s="124">
        <v>829</v>
      </c>
      <c r="D98" s="135">
        <v>823.1</v>
      </c>
      <c r="E98" s="125">
        <f t="shared" si="1"/>
        <v>99.28829915560917</v>
      </c>
      <c r="F98" s="9"/>
      <c r="G98" s="10"/>
      <c r="H98" s="43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</row>
    <row r="99" spans="1:53" s="7" customFormat="1" ht="46.5" customHeight="1">
      <c r="A99" s="121"/>
      <c r="B99" s="88" t="s">
        <v>88</v>
      </c>
      <c r="C99" s="124">
        <v>1395.7</v>
      </c>
      <c r="D99" s="135">
        <v>1395.1</v>
      </c>
      <c r="E99" s="125">
        <f t="shared" si="1"/>
        <v>99.95701081894389</v>
      </c>
      <c r="F99" s="9"/>
      <c r="G99" s="10"/>
      <c r="H99" s="43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</row>
    <row r="100" spans="1:53" s="7" customFormat="1" ht="75.75" customHeight="1">
      <c r="A100" s="121"/>
      <c r="B100" s="88" t="s">
        <v>231</v>
      </c>
      <c r="C100" s="124">
        <v>4000</v>
      </c>
      <c r="D100" s="135">
        <v>4000</v>
      </c>
      <c r="E100" s="125">
        <f t="shared" si="1"/>
        <v>100</v>
      </c>
      <c r="F100" s="9"/>
      <c r="G100" s="10"/>
      <c r="H100" s="43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</row>
    <row r="101" spans="1:53" s="7" customFormat="1" ht="63" customHeight="1">
      <c r="A101" s="121"/>
      <c r="B101" s="82" t="s">
        <v>197</v>
      </c>
      <c r="C101" s="124">
        <v>1148</v>
      </c>
      <c r="D101" s="135">
        <v>0</v>
      </c>
      <c r="E101" s="125">
        <f t="shared" si="1"/>
        <v>0</v>
      </c>
      <c r="F101" s="9"/>
      <c r="G101" s="10"/>
      <c r="H101" s="43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</row>
    <row r="102" spans="1:53" s="7" customFormat="1" ht="15.75">
      <c r="A102" s="121" t="s">
        <v>152</v>
      </c>
      <c r="B102" s="84" t="s">
        <v>151</v>
      </c>
      <c r="C102" s="122">
        <f>SUM(C103:C106)</f>
        <v>46606.7</v>
      </c>
      <c r="D102" s="136">
        <f>SUM(D103:D106)</f>
        <v>33484.200000000004</v>
      </c>
      <c r="E102" s="123">
        <f t="shared" si="1"/>
        <v>71.84417691018675</v>
      </c>
      <c r="F102" s="43"/>
      <c r="G102" s="43"/>
      <c r="H102" s="43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</row>
    <row r="103" spans="1:53" s="7" customFormat="1" ht="47.25" customHeight="1">
      <c r="A103" s="134"/>
      <c r="B103" s="82" t="s">
        <v>198</v>
      </c>
      <c r="C103" s="124">
        <v>14553.8</v>
      </c>
      <c r="D103" s="135">
        <v>6412.6</v>
      </c>
      <c r="E103" s="125">
        <f t="shared" si="1"/>
        <v>44.06134480341905</v>
      </c>
      <c r="F103" s="43"/>
      <c r="G103" s="43"/>
      <c r="H103" s="43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</row>
    <row r="104" spans="1:53" s="7" customFormat="1" ht="62.25" customHeight="1">
      <c r="A104" s="134"/>
      <c r="B104" s="82" t="s">
        <v>101</v>
      </c>
      <c r="C104" s="124">
        <v>13388</v>
      </c>
      <c r="D104" s="137">
        <v>9052.2</v>
      </c>
      <c r="E104" s="125">
        <f t="shared" si="1"/>
        <v>67.61428144607112</v>
      </c>
      <c r="F104" s="45"/>
      <c r="G104" s="10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</row>
    <row r="105" spans="1:53" s="7" customFormat="1" ht="48.75" customHeight="1">
      <c r="A105" s="134"/>
      <c r="B105" s="82" t="s">
        <v>144</v>
      </c>
      <c r="C105" s="124">
        <v>18590.9</v>
      </c>
      <c r="D105" s="135">
        <v>17945.4</v>
      </c>
      <c r="E105" s="125">
        <f t="shared" si="1"/>
        <v>96.52787116277318</v>
      </c>
      <c r="F105" s="9"/>
      <c r="G105" s="10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</row>
    <row r="106" spans="1:53" s="7" customFormat="1" ht="32.25" customHeight="1">
      <c r="A106" s="134"/>
      <c r="B106" s="82" t="s">
        <v>189</v>
      </c>
      <c r="C106" s="124">
        <v>74</v>
      </c>
      <c r="D106" s="135">
        <v>74</v>
      </c>
      <c r="E106" s="125">
        <f t="shared" si="1"/>
        <v>100</v>
      </c>
      <c r="F106" s="9"/>
      <c r="G106" s="10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</row>
    <row r="107" spans="1:53" s="7" customFormat="1" ht="31.5" customHeight="1">
      <c r="A107" s="121" t="s">
        <v>154</v>
      </c>
      <c r="B107" s="80" t="s">
        <v>153</v>
      </c>
      <c r="C107" s="122">
        <f>C108</f>
        <v>5940.7</v>
      </c>
      <c r="D107" s="122">
        <f>D108</f>
        <v>4559.9</v>
      </c>
      <c r="E107" s="123">
        <f t="shared" si="1"/>
        <v>76.75694783443028</v>
      </c>
      <c r="F107" s="9"/>
      <c r="G107" s="10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</row>
    <row r="108" spans="1:53" s="7" customFormat="1" ht="31.5" customHeight="1">
      <c r="A108" s="134"/>
      <c r="B108" s="82" t="s">
        <v>87</v>
      </c>
      <c r="C108" s="137">
        <v>5940.7</v>
      </c>
      <c r="D108" s="135">
        <v>4559.9</v>
      </c>
      <c r="E108" s="125">
        <f t="shared" si="1"/>
        <v>76.75694783443028</v>
      </c>
      <c r="F108" s="9"/>
      <c r="G108" s="10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</row>
    <row r="109" spans="1:53" s="12" customFormat="1" ht="18.75">
      <c r="A109" s="118" t="s">
        <v>12</v>
      </c>
      <c r="B109" s="79" t="s">
        <v>13</v>
      </c>
      <c r="C109" s="127">
        <f>C110+C116+C127+C132+C135</f>
        <v>619258.3999999999</v>
      </c>
      <c r="D109" s="127">
        <f>D110+D116+D127+D132+D135</f>
        <v>483051.8</v>
      </c>
      <c r="E109" s="123">
        <f t="shared" si="1"/>
        <v>78.00488455223217</v>
      </c>
      <c r="F109" s="47"/>
      <c r="G109" s="14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</row>
    <row r="110" spans="1:53" s="12" customFormat="1" ht="15.75">
      <c r="A110" s="138" t="s">
        <v>156</v>
      </c>
      <c r="B110" s="80" t="s">
        <v>155</v>
      </c>
      <c r="C110" s="127">
        <f>SUM(C111:C115)</f>
        <v>245135.6</v>
      </c>
      <c r="D110" s="127">
        <f>SUM(D111:D115)</f>
        <v>187749.3</v>
      </c>
      <c r="E110" s="123">
        <f t="shared" si="1"/>
        <v>76.58997713918336</v>
      </c>
      <c r="F110" s="47"/>
      <c r="G110" s="14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</row>
    <row r="111" spans="1:53" s="12" customFormat="1" ht="60.75" customHeight="1">
      <c r="A111" s="138"/>
      <c r="B111" s="82" t="s">
        <v>199</v>
      </c>
      <c r="C111" s="124">
        <v>238829.6</v>
      </c>
      <c r="D111" s="135">
        <v>186386.5</v>
      </c>
      <c r="E111" s="125">
        <f t="shared" si="1"/>
        <v>78.04162465624026</v>
      </c>
      <c r="F111" s="47"/>
      <c r="G111" s="14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</row>
    <row r="112" spans="1:53" s="12" customFormat="1" ht="46.5" customHeight="1">
      <c r="A112" s="138"/>
      <c r="B112" s="82" t="s">
        <v>200</v>
      </c>
      <c r="C112" s="124">
        <v>899.5</v>
      </c>
      <c r="D112" s="135">
        <v>99.5</v>
      </c>
      <c r="E112" s="125">
        <f t="shared" si="1"/>
        <v>11.061700944969427</v>
      </c>
      <c r="F112" s="47"/>
      <c r="G112" s="14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</row>
    <row r="113" spans="1:53" s="12" customFormat="1" ht="48" customHeight="1">
      <c r="A113" s="138"/>
      <c r="B113" s="82" t="s">
        <v>234</v>
      </c>
      <c r="C113" s="124">
        <v>4000</v>
      </c>
      <c r="D113" s="135">
        <v>4.9</v>
      </c>
      <c r="E113" s="125">
        <v>0</v>
      </c>
      <c r="F113" s="47"/>
      <c r="G113" s="14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</row>
    <row r="114" spans="1:53" s="12" customFormat="1" ht="33.75" customHeight="1">
      <c r="A114" s="138"/>
      <c r="B114" s="82" t="s">
        <v>190</v>
      </c>
      <c r="C114" s="124">
        <v>860</v>
      </c>
      <c r="D114" s="135">
        <v>752</v>
      </c>
      <c r="E114" s="125">
        <f t="shared" si="1"/>
        <v>87.44186046511628</v>
      </c>
      <c r="F114" s="47"/>
      <c r="G114" s="14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</row>
    <row r="115" spans="1:53" s="12" customFormat="1" ht="33" customHeight="1">
      <c r="A115" s="138"/>
      <c r="B115" s="82" t="s">
        <v>189</v>
      </c>
      <c r="C115" s="124">
        <v>546.5</v>
      </c>
      <c r="D115" s="135">
        <v>506.4</v>
      </c>
      <c r="E115" s="125">
        <f t="shared" si="1"/>
        <v>92.66239707227813</v>
      </c>
      <c r="F115" s="47"/>
      <c r="G115" s="14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</row>
    <row r="116" spans="1:53" s="12" customFormat="1" ht="15.75">
      <c r="A116" s="138" t="s">
        <v>158</v>
      </c>
      <c r="B116" s="80" t="s">
        <v>157</v>
      </c>
      <c r="C116" s="122">
        <f>SUM(C117:C126)</f>
        <v>297431.89999999997</v>
      </c>
      <c r="D116" s="122">
        <f>SUM(D117:D126)</f>
        <v>236638.1</v>
      </c>
      <c r="E116" s="123">
        <f t="shared" si="1"/>
        <v>79.56043047164746</v>
      </c>
      <c r="F116" s="47"/>
      <c r="G116" s="14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</row>
    <row r="117" spans="1:53" s="12" customFormat="1" ht="32.25" customHeight="1">
      <c r="A117" s="138"/>
      <c r="B117" s="82" t="s">
        <v>180</v>
      </c>
      <c r="C117" s="89">
        <v>13654.8</v>
      </c>
      <c r="D117" s="89">
        <v>6912.4</v>
      </c>
      <c r="E117" s="125">
        <f t="shared" si="1"/>
        <v>50.62249172452178</v>
      </c>
      <c r="F117" s="47"/>
      <c r="G117" s="14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</row>
    <row r="118" spans="1:53" s="12" customFormat="1" ht="34.5" customHeight="1">
      <c r="A118" s="138"/>
      <c r="B118" s="82" t="s">
        <v>190</v>
      </c>
      <c r="C118" s="89">
        <v>865</v>
      </c>
      <c r="D118" s="89">
        <v>733.4</v>
      </c>
      <c r="E118" s="125">
        <f t="shared" si="1"/>
        <v>84.78612716763006</v>
      </c>
      <c r="F118" s="47"/>
      <c r="G118" s="14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</row>
    <row r="119" spans="1:53" s="12" customFormat="1" ht="33.75" customHeight="1">
      <c r="A119" s="138"/>
      <c r="B119" s="82" t="s">
        <v>189</v>
      </c>
      <c r="C119" s="89">
        <v>880</v>
      </c>
      <c r="D119" s="89">
        <v>751.4</v>
      </c>
      <c r="E119" s="125">
        <f t="shared" si="1"/>
        <v>85.38636363636364</v>
      </c>
      <c r="F119" s="47"/>
      <c r="G119" s="14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</row>
    <row r="120" spans="1:53" s="12" customFormat="1" ht="78" customHeight="1">
      <c r="A120" s="138"/>
      <c r="B120" s="82" t="s">
        <v>201</v>
      </c>
      <c r="C120" s="124">
        <v>236744.5</v>
      </c>
      <c r="D120" s="135">
        <v>196160.9</v>
      </c>
      <c r="E120" s="125">
        <f t="shared" si="1"/>
        <v>82.85763766423295</v>
      </c>
      <c r="F120" s="47"/>
      <c r="G120" s="14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</row>
    <row r="121" spans="1:53" s="12" customFormat="1" ht="79.5" customHeight="1">
      <c r="A121" s="138"/>
      <c r="B121" s="82" t="s">
        <v>202</v>
      </c>
      <c r="C121" s="124">
        <v>417.7</v>
      </c>
      <c r="D121" s="135">
        <v>374.2</v>
      </c>
      <c r="E121" s="125">
        <f t="shared" si="1"/>
        <v>89.5858271486713</v>
      </c>
      <c r="F121" s="47"/>
      <c r="G121" s="14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</row>
    <row r="122" spans="1:53" s="12" customFormat="1" ht="33.75" customHeight="1">
      <c r="A122" s="138"/>
      <c r="B122" s="82" t="s">
        <v>205</v>
      </c>
      <c r="C122" s="124">
        <v>2277.3</v>
      </c>
      <c r="D122" s="135">
        <v>0</v>
      </c>
      <c r="E122" s="125">
        <f t="shared" si="1"/>
        <v>0</v>
      </c>
      <c r="F122" s="47"/>
      <c r="G122" s="14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</row>
    <row r="123" spans="1:53" s="12" customFormat="1" ht="48.75" customHeight="1">
      <c r="A123" s="138"/>
      <c r="B123" s="82" t="s">
        <v>203</v>
      </c>
      <c r="C123" s="124">
        <v>32534.6</v>
      </c>
      <c r="D123" s="135">
        <v>22063.9</v>
      </c>
      <c r="E123" s="125">
        <f t="shared" si="1"/>
        <v>67.81672434884707</v>
      </c>
      <c r="F123" s="47"/>
      <c r="G123" s="14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</row>
    <row r="124" spans="1:53" s="12" customFormat="1" ht="45">
      <c r="A124" s="138"/>
      <c r="B124" s="82" t="s">
        <v>206</v>
      </c>
      <c r="C124" s="124">
        <v>351.7</v>
      </c>
      <c r="D124" s="135">
        <v>144.4</v>
      </c>
      <c r="E124" s="125">
        <f t="shared" si="1"/>
        <v>41.05771964742679</v>
      </c>
      <c r="F124" s="47"/>
      <c r="G124" s="14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</row>
    <row r="125" spans="1:53" s="12" customFormat="1" ht="46.5" customHeight="1">
      <c r="A125" s="138"/>
      <c r="B125" s="82" t="s">
        <v>207</v>
      </c>
      <c r="C125" s="124">
        <v>9606.3</v>
      </c>
      <c r="D125" s="135">
        <v>9497.5</v>
      </c>
      <c r="E125" s="125">
        <f t="shared" si="1"/>
        <v>98.86740992890083</v>
      </c>
      <c r="F125" s="47"/>
      <c r="G125" s="14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</row>
    <row r="126" spans="1:53" s="12" customFormat="1" ht="45">
      <c r="A126" s="138"/>
      <c r="B126" s="82" t="s">
        <v>208</v>
      </c>
      <c r="C126" s="124">
        <v>100</v>
      </c>
      <c r="D126" s="135">
        <v>0</v>
      </c>
      <c r="E126" s="125">
        <f t="shared" si="1"/>
        <v>0</v>
      </c>
      <c r="F126" s="47"/>
      <c r="G126" s="14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</row>
    <row r="127" spans="1:53" s="12" customFormat="1" ht="20.25" customHeight="1">
      <c r="A127" s="138" t="s">
        <v>160</v>
      </c>
      <c r="B127" s="80" t="s">
        <v>159</v>
      </c>
      <c r="C127" s="122">
        <f>SUM(C128:C131)</f>
        <v>52487.2</v>
      </c>
      <c r="D127" s="122">
        <f>SUM(D128:D131)</f>
        <v>40361.6</v>
      </c>
      <c r="E127" s="123">
        <f t="shared" si="1"/>
        <v>76.8979865567224</v>
      </c>
      <c r="F127" s="47"/>
      <c r="G127" s="14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</row>
    <row r="128" spans="1:53" s="12" customFormat="1" ht="50.25" customHeight="1">
      <c r="A128" s="138"/>
      <c r="B128" s="82" t="s">
        <v>66</v>
      </c>
      <c r="C128" s="124">
        <v>28662.6</v>
      </c>
      <c r="D128" s="135">
        <v>21840.5</v>
      </c>
      <c r="E128" s="125">
        <f t="shared" si="1"/>
        <v>76.19860026654945</v>
      </c>
      <c r="F128" s="47"/>
      <c r="G128" s="14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</row>
    <row r="129" spans="1:53" s="12" customFormat="1" ht="62.25" customHeight="1">
      <c r="A129" s="138"/>
      <c r="B129" s="82" t="s">
        <v>209</v>
      </c>
      <c r="C129" s="124">
        <v>13945.7</v>
      </c>
      <c r="D129" s="135">
        <v>11148.1</v>
      </c>
      <c r="E129" s="125">
        <f t="shared" si="1"/>
        <v>79.93933613945518</v>
      </c>
      <c r="F129" s="47"/>
      <c r="G129" s="14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</row>
    <row r="130" spans="1:53" s="12" customFormat="1" ht="78" customHeight="1">
      <c r="A130" s="138"/>
      <c r="B130" s="145" t="s">
        <v>238</v>
      </c>
      <c r="C130" s="124">
        <v>1803.2</v>
      </c>
      <c r="D130" s="135">
        <v>1615.1</v>
      </c>
      <c r="E130" s="125">
        <f t="shared" si="1"/>
        <v>89.56854480922803</v>
      </c>
      <c r="F130" s="47"/>
      <c r="G130" s="14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</row>
    <row r="131" spans="1:53" s="12" customFormat="1" ht="47.25" customHeight="1">
      <c r="A131" s="138"/>
      <c r="B131" s="82" t="s">
        <v>118</v>
      </c>
      <c r="C131" s="124">
        <v>8075.7</v>
      </c>
      <c r="D131" s="135">
        <v>5757.9</v>
      </c>
      <c r="E131" s="125">
        <f t="shared" si="1"/>
        <v>71.29908243248263</v>
      </c>
      <c r="F131" s="47"/>
      <c r="G131" s="14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</row>
    <row r="132" spans="1:53" s="12" customFormat="1" ht="18.75" customHeight="1">
      <c r="A132" s="138" t="s">
        <v>162</v>
      </c>
      <c r="B132" s="80" t="s">
        <v>161</v>
      </c>
      <c r="C132" s="122">
        <f>SUM(C133:C134)</f>
        <v>1380</v>
      </c>
      <c r="D132" s="122">
        <f>SUM(D133:D134)</f>
        <v>98.3</v>
      </c>
      <c r="E132" s="123">
        <f t="shared" si="1"/>
        <v>7.1231884057971016</v>
      </c>
      <c r="F132" s="47"/>
      <c r="G132" s="14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</row>
    <row r="133" spans="1:53" s="12" customFormat="1" ht="33" customHeight="1">
      <c r="A133" s="138"/>
      <c r="B133" s="82" t="s">
        <v>204</v>
      </c>
      <c r="C133" s="124">
        <v>1200</v>
      </c>
      <c r="D133" s="135">
        <v>0</v>
      </c>
      <c r="E133" s="125">
        <f t="shared" si="1"/>
        <v>0</v>
      </c>
      <c r="F133" s="47"/>
      <c r="G133" s="14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</row>
    <row r="134" spans="1:53" s="12" customFormat="1" ht="45">
      <c r="A134" s="138"/>
      <c r="B134" s="82" t="s">
        <v>102</v>
      </c>
      <c r="C134" s="124">
        <v>180</v>
      </c>
      <c r="D134" s="135">
        <v>98.3</v>
      </c>
      <c r="E134" s="125">
        <f t="shared" si="1"/>
        <v>54.61111111111111</v>
      </c>
      <c r="F134" s="47"/>
      <c r="G134" s="14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</row>
    <row r="135" spans="1:53" s="12" customFormat="1" ht="15.75">
      <c r="A135" s="138" t="s">
        <v>163</v>
      </c>
      <c r="B135" s="80" t="s">
        <v>164</v>
      </c>
      <c r="C135" s="122">
        <f>SUM(C136:C142)</f>
        <v>22823.699999999997</v>
      </c>
      <c r="D135" s="122">
        <f>SUM(D136:D142)</f>
        <v>18204.5</v>
      </c>
      <c r="E135" s="123">
        <f t="shared" si="1"/>
        <v>79.76138838137551</v>
      </c>
      <c r="F135" s="47"/>
      <c r="G135" s="14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</row>
    <row r="136" spans="1:53" s="12" customFormat="1" ht="33.75" customHeight="1">
      <c r="A136" s="138"/>
      <c r="B136" s="82" t="s">
        <v>212</v>
      </c>
      <c r="C136" s="124">
        <v>152</v>
      </c>
      <c r="D136" s="124">
        <v>140.6</v>
      </c>
      <c r="E136" s="125">
        <f t="shared" si="1"/>
        <v>92.5</v>
      </c>
      <c r="F136" s="47"/>
      <c r="G136" s="14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</row>
    <row r="137" spans="1:53" s="12" customFormat="1" ht="33" customHeight="1">
      <c r="A137" s="138"/>
      <c r="B137" s="82" t="s">
        <v>11</v>
      </c>
      <c r="C137" s="124">
        <v>6932.2</v>
      </c>
      <c r="D137" s="135">
        <v>5667.1</v>
      </c>
      <c r="E137" s="125">
        <f t="shared" si="1"/>
        <v>81.75038227402557</v>
      </c>
      <c r="F137" s="47"/>
      <c r="G137" s="14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</row>
    <row r="138" spans="1:53" s="12" customFormat="1" ht="19.5" customHeight="1">
      <c r="A138" s="138"/>
      <c r="B138" s="82" t="s">
        <v>80</v>
      </c>
      <c r="C138" s="124">
        <v>10132.4</v>
      </c>
      <c r="D138" s="135">
        <v>8256.5</v>
      </c>
      <c r="E138" s="125">
        <f t="shared" si="1"/>
        <v>81.48612372192176</v>
      </c>
      <c r="F138" s="47"/>
      <c r="G138" s="14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</row>
    <row r="139" spans="1:53" s="12" customFormat="1" ht="30">
      <c r="A139" s="138"/>
      <c r="B139" s="82" t="s">
        <v>211</v>
      </c>
      <c r="C139" s="124">
        <v>10</v>
      </c>
      <c r="D139" s="135">
        <v>0</v>
      </c>
      <c r="E139" s="125">
        <f t="shared" si="1"/>
        <v>0</v>
      </c>
      <c r="F139" s="47"/>
      <c r="G139" s="14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</row>
    <row r="140" spans="1:53" s="12" customFormat="1" ht="17.25" customHeight="1">
      <c r="A140" s="138"/>
      <c r="B140" s="82" t="s">
        <v>218</v>
      </c>
      <c r="C140" s="124">
        <v>20</v>
      </c>
      <c r="D140" s="135">
        <v>18</v>
      </c>
      <c r="E140" s="125">
        <f t="shared" si="1"/>
        <v>90</v>
      </c>
      <c r="F140" s="47"/>
      <c r="G140" s="14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</row>
    <row r="141" spans="1:53" s="12" customFormat="1" ht="33.75" customHeight="1">
      <c r="A141" s="138"/>
      <c r="B141" s="82" t="s">
        <v>210</v>
      </c>
      <c r="C141" s="124">
        <v>3474.5</v>
      </c>
      <c r="D141" s="135">
        <v>2798.3</v>
      </c>
      <c r="E141" s="125">
        <f t="shared" si="1"/>
        <v>80.53820693624982</v>
      </c>
      <c r="F141" s="47"/>
      <c r="G141" s="14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</row>
    <row r="142" spans="1:53" s="12" customFormat="1" ht="45.75" customHeight="1">
      <c r="A142" s="138"/>
      <c r="B142" s="82" t="s">
        <v>207</v>
      </c>
      <c r="C142" s="89">
        <v>2102.6</v>
      </c>
      <c r="D142" s="89">
        <v>1324</v>
      </c>
      <c r="E142" s="125">
        <f t="shared" si="1"/>
        <v>62.96965661561876</v>
      </c>
      <c r="F142" s="9"/>
      <c r="G142" s="14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</row>
    <row r="143" spans="1:53" s="12" customFormat="1" ht="18.75" customHeight="1">
      <c r="A143" s="118" t="s">
        <v>14</v>
      </c>
      <c r="B143" s="79" t="s">
        <v>116</v>
      </c>
      <c r="C143" s="127">
        <f>C144+C154</f>
        <v>33257.299999999996</v>
      </c>
      <c r="D143" s="127">
        <f>D144+D154</f>
        <v>23428.199999999997</v>
      </c>
      <c r="E143" s="123">
        <f aca="true" t="shared" si="2" ref="E143:E187">D143/C143*100</f>
        <v>70.4452856966741</v>
      </c>
      <c r="F143" s="9"/>
      <c r="G143" s="14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</row>
    <row r="144" spans="1:53" s="12" customFormat="1" ht="18.75" customHeight="1">
      <c r="A144" s="138" t="s">
        <v>165</v>
      </c>
      <c r="B144" s="84" t="s">
        <v>166</v>
      </c>
      <c r="C144" s="127">
        <f>SUM(C145:C153)</f>
        <v>25434.399999999998</v>
      </c>
      <c r="D144" s="127">
        <f>SUM(D145:D153)</f>
        <v>17429.1</v>
      </c>
      <c r="E144" s="123">
        <f t="shared" si="2"/>
        <v>68.52569748057749</v>
      </c>
      <c r="F144" s="9"/>
      <c r="G144" s="14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</row>
    <row r="145" spans="1:53" s="12" customFormat="1" ht="34.5" customHeight="1">
      <c r="A145" s="118"/>
      <c r="B145" s="82" t="s">
        <v>190</v>
      </c>
      <c r="C145" s="89">
        <v>300</v>
      </c>
      <c r="D145" s="89">
        <v>120</v>
      </c>
      <c r="E145" s="125">
        <f t="shared" si="2"/>
        <v>40</v>
      </c>
      <c r="F145" s="9"/>
      <c r="G145" s="14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</row>
    <row r="146" spans="1:53" s="12" customFormat="1" ht="32.25" customHeight="1">
      <c r="A146" s="118"/>
      <c r="B146" s="82" t="s">
        <v>189</v>
      </c>
      <c r="C146" s="89">
        <v>285</v>
      </c>
      <c r="D146" s="89">
        <v>284.6</v>
      </c>
      <c r="E146" s="125">
        <f t="shared" si="2"/>
        <v>99.85964912280703</v>
      </c>
      <c r="F146" s="9"/>
      <c r="G146" s="14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</row>
    <row r="147" spans="1:53" s="12" customFormat="1" ht="36" customHeight="1">
      <c r="A147" s="118"/>
      <c r="B147" s="85" t="s">
        <v>67</v>
      </c>
      <c r="C147" s="124">
        <v>16871.1</v>
      </c>
      <c r="D147" s="135">
        <v>11307.6</v>
      </c>
      <c r="E147" s="125">
        <f t="shared" si="2"/>
        <v>67.02348987321514</v>
      </c>
      <c r="F147" s="9"/>
      <c r="G147" s="14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</row>
    <row r="148" spans="1:53" s="12" customFormat="1" ht="33.75" customHeight="1">
      <c r="A148" s="118"/>
      <c r="B148" s="85" t="s">
        <v>236</v>
      </c>
      <c r="C148" s="124">
        <v>198.8</v>
      </c>
      <c r="D148" s="135">
        <v>198.8</v>
      </c>
      <c r="E148" s="125">
        <f t="shared" si="2"/>
        <v>100</v>
      </c>
      <c r="F148" s="9"/>
      <c r="G148" s="14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</row>
    <row r="149" spans="1:53" s="7" customFormat="1" ht="33" customHeight="1">
      <c r="A149" s="139"/>
      <c r="B149" s="82" t="s">
        <v>68</v>
      </c>
      <c r="C149" s="124">
        <v>2824.7</v>
      </c>
      <c r="D149" s="135">
        <v>2172.2</v>
      </c>
      <c r="E149" s="125">
        <f t="shared" si="2"/>
        <v>76.90020179134068</v>
      </c>
      <c r="F149" s="46"/>
      <c r="G149" s="10"/>
      <c r="H149" s="43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</row>
    <row r="150" spans="1:53" s="7" customFormat="1" ht="30.75" customHeight="1">
      <c r="A150" s="139"/>
      <c r="B150" s="82" t="s">
        <v>181</v>
      </c>
      <c r="C150" s="124">
        <v>3224.6</v>
      </c>
      <c r="D150" s="135">
        <v>2316.1</v>
      </c>
      <c r="E150" s="125">
        <f t="shared" si="2"/>
        <v>71.82596291012838</v>
      </c>
      <c r="F150" s="9"/>
      <c r="G150" s="10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</row>
    <row r="151" spans="1:53" s="7" customFormat="1" ht="34.5" customHeight="1">
      <c r="A151" s="139"/>
      <c r="B151" s="82" t="s">
        <v>69</v>
      </c>
      <c r="C151" s="124">
        <v>722.5</v>
      </c>
      <c r="D151" s="135">
        <v>384.3</v>
      </c>
      <c r="E151" s="125">
        <f t="shared" si="2"/>
        <v>53.19031141868512</v>
      </c>
      <c r="F151" s="46"/>
      <c r="G151" s="10"/>
      <c r="H151" s="43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</row>
    <row r="152" spans="1:53" s="7" customFormat="1" ht="32.25" customHeight="1">
      <c r="A152" s="139"/>
      <c r="B152" s="82" t="s">
        <v>119</v>
      </c>
      <c r="C152" s="124">
        <v>677.7</v>
      </c>
      <c r="D152" s="135">
        <v>458.7</v>
      </c>
      <c r="E152" s="125">
        <f t="shared" si="2"/>
        <v>67.68481629039398</v>
      </c>
      <c r="F152" s="46"/>
      <c r="G152" s="10"/>
      <c r="H152" s="43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</row>
    <row r="153" spans="1:53" s="7" customFormat="1" ht="46.5" customHeight="1">
      <c r="A153" s="139"/>
      <c r="B153" s="82" t="s">
        <v>235</v>
      </c>
      <c r="C153" s="124">
        <v>330</v>
      </c>
      <c r="D153" s="135">
        <v>186.8</v>
      </c>
      <c r="E153" s="125">
        <f t="shared" si="2"/>
        <v>56.6060606060606</v>
      </c>
      <c r="F153" s="46"/>
      <c r="G153" s="10"/>
      <c r="H153" s="43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</row>
    <row r="154" spans="1:53" s="7" customFormat="1" ht="34.5" customHeight="1">
      <c r="A154" s="138" t="s">
        <v>167</v>
      </c>
      <c r="B154" s="90" t="s">
        <v>168</v>
      </c>
      <c r="C154" s="122">
        <f>SUM(C155:C156)</f>
        <v>7822.9</v>
      </c>
      <c r="D154" s="122">
        <f>SUM(D155:D156)</f>
        <v>5999.1</v>
      </c>
      <c r="E154" s="123">
        <f t="shared" si="2"/>
        <v>76.68639507088166</v>
      </c>
      <c r="F154" s="46"/>
      <c r="G154" s="10"/>
      <c r="H154" s="43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</row>
    <row r="155" spans="1:53" s="7" customFormat="1" ht="31.5" customHeight="1">
      <c r="A155" s="139"/>
      <c r="B155" s="82" t="s">
        <v>85</v>
      </c>
      <c r="C155" s="124">
        <v>3496.6</v>
      </c>
      <c r="D155" s="124">
        <v>2820.4</v>
      </c>
      <c r="E155" s="125">
        <f t="shared" si="2"/>
        <v>80.6612137505005</v>
      </c>
      <c r="F155" s="46"/>
      <c r="G155" s="10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</row>
    <row r="156" spans="1:53" s="7" customFormat="1" ht="20.25" customHeight="1">
      <c r="A156" s="139"/>
      <c r="B156" s="82" t="s">
        <v>86</v>
      </c>
      <c r="C156" s="124">
        <v>4326.3</v>
      </c>
      <c r="D156" s="135">
        <v>3178.7</v>
      </c>
      <c r="E156" s="125">
        <f t="shared" si="2"/>
        <v>73.47386912604304</v>
      </c>
      <c r="F156" s="9"/>
      <c r="G156" s="10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</row>
    <row r="157" spans="1:53" s="28" customFormat="1" ht="19.5" customHeight="1" thickBot="1">
      <c r="A157" s="117">
        <v>10</v>
      </c>
      <c r="B157" s="79" t="s">
        <v>16</v>
      </c>
      <c r="C157" s="127">
        <f>C158+C160+C165+C176</f>
        <v>41774.6</v>
      </c>
      <c r="D157" s="127">
        <f>D158+D160+D165+D176</f>
        <v>27096.2</v>
      </c>
      <c r="E157" s="123">
        <f t="shared" si="2"/>
        <v>64.86285924940036</v>
      </c>
      <c r="F157" s="47"/>
      <c r="G157" s="14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</row>
    <row r="158" spans="1:7" s="11" customFormat="1" ht="19.5" customHeight="1">
      <c r="A158" s="140">
        <v>1001</v>
      </c>
      <c r="B158" s="90" t="s">
        <v>169</v>
      </c>
      <c r="C158" s="127">
        <f>C159</f>
        <v>6483.1</v>
      </c>
      <c r="D158" s="127">
        <f>D159</f>
        <v>4382.9</v>
      </c>
      <c r="E158" s="123">
        <f t="shared" si="2"/>
        <v>67.6050037790563</v>
      </c>
      <c r="F158" s="47"/>
      <c r="G158" s="14"/>
    </row>
    <row r="159" spans="1:53" s="54" customFormat="1" ht="32.25" customHeight="1">
      <c r="A159" s="139"/>
      <c r="B159" s="82" t="s">
        <v>111</v>
      </c>
      <c r="C159" s="124">
        <v>6483.1</v>
      </c>
      <c r="D159" s="89">
        <v>4382.9</v>
      </c>
      <c r="E159" s="125">
        <f t="shared" si="2"/>
        <v>67.6050037790563</v>
      </c>
      <c r="F159" s="52"/>
      <c r="G159" s="52"/>
      <c r="H159" s="52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</row>
    <row r="160" spans="1:53" s="54" customFormat="1" ht="18" customHeight="1">
      <c r="A160" s="138" t="s">
        <v>171</v>
      </c>
      <c r="B160" s="90" t="s">
        <v>170</v>
      </c>
      <c r="C160" s="122">
        <f>SUM(C161:C164)</f>
        <v>689.2</v>
      </c>
      <c r="D160" s="122">
        <f>SUM(D161:D164)</f>
        <v>637.2</v>
      </c>
      <c r="E160" s="123">
        <f t="shared" si="2"/>
        <v>92.45502031340685</v>
      </c>
      <c r="F160" s="52"/>
      <c r="G160" s="52"/>
      <c r="H160" s="52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</row>
    <row r="161" spans="1:53" s="54" customFormat="1" ht="19.5" customHeight="1">
      <c r="A161" s="138"/>
      <c r="B161" s="82" t="s">
        <v>73</v>
      </c>
      <c r="C161" s="124">
        <v>579.2</v>
      </c>
      <c r="D161" s="135">
        <v>579.2</v>
      </c>
      <c r="E161" s="125">
        <f t="shared" si="2"/>
        <v>100</v>
      </c>
      <c r="F161" s="52"/>
      <c r="G161" s="52"/>
      <c r="H161" s="52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</row>
    <row r="162" spans="1:53" s="54" customFormat="1" ht="19.5" customHeight="1">
      <c r="A162" s="138"/>
      <c r="B162" s="82" t="s">
        <v>4</v>
      </c>
      <c r="C162" s="124">
        <v>40</v>
      </c>
      <c r="D162" s="89">
        <v>40</v>
      </c>
      <c r="E162" s="125">
        <f t="shared" si="2"/>
        <v>100</v>
      </c>
      <c r="F162" s="52"/>
      <c r="G162" s="52"/>
      <c r="H162" s="52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</row>
    <row r="163" spans="1:53" s="54" customFormat="1" ht="47.25" customHeight="1">
      <c r="A163" s="138"/>
      <c r="B163" s="82" t="s">
        <v>42</v>
      </c>
      <c r="C163" s="124">
        <v>30</v>
      </c>
      <c r="D163" s="89">
        <v>18</v>
      </c>
      <c r="E163" s="125">
        <f t="shared" si="2"/>
        <v>60</v>
      </c>
      <c r="F163" s="52"/>
      <c r="G163" s="52"/>
      <c r="H163" s="52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</row>
    <row r="164" spans="1:53" s="54" customFormat="1" ht="96.75" customHeight="1">
      <c r="A164" s="139"/>
      <c r="B164" s="82" t="s">
        <v>182</v>
      </c>
      <c r="C164" s="124">
        <v>40</v>
      </c>
      <c r="D164" s="89">
        <v>0</v>
      </c>
      <c r="E164" s="125">
        <f t="shared" si="2"/>
        <v>0</v>
      </c>
      <c r="F164" s="55"/>
      <c r="G164" s="51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</row>
    <row r="165" spans="1:53" s="54" customFormat="1" ht="18" customHeight="1">
      <c r="A165" s="138" t="s">
        <v>173</v>
      </c>
      <c r="B165" s="90" t="s">
        <v>172</v>
      </c>
      <c r="C165" s="122">
        <f>SUM(C166:C175)</f>
        <v>32015.999999999996</v>
      </c>
      <c r="D165" s="122">
        <f>SUM(D166:D175)</f>
        <v>20684.2</v>
      </c>
      <c r="E165" s="123">
        <f t="shared" si="2"/>
        <v>64.60582208895553</v>
      </c>
      <c r="F165" s="55"/>
      <c r="G165" s="51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</row>
    <row r="166" spans="1:53" s="54" customFormat="1" ht="48.75" customHeight="1">
      <c r="A166" s="139"/>
      <c r="B166" s="82" t="s">
        <v>110</v>
      </c>
      <c r="C166" s="124">
        <v>197.2</v>
      </c>
      <c r="D166" s="89">
        <v>126</v>
      </c>
      <c r="E166" s="125">
        <f t="shared" si="2"/>
        <v>63.89452332657201</v>
      </c>
      <c r="F166" s="50"/>
      <c r="G166" s="51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</row>
    <row r="167" spans="1:53" s="54" customFormat="1" ht="61.5" customHeight="1">
      <c r="A167" s="139"/>
      <c r="B167" s="82" t="s">
        <v>107</v>
      </c>
      <c r="C167" s="124">
        <v>5487.8</v>
      </c>
      <c r="D167" s="89">
        <v>5487.8</v>
      </c>
      <c r="E167" s="125">
        <f t="shared" si="2"/>
        <v>100</v>
      </c>
      <c r="F167" s="50"/>
      <c r="G167" s="51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</row>
    <row r="168" spans="1:53" s="54" customFormat="1" ht="123.75" customHeight="1">
      <c r="A168" s="139"/>
      <c r="B168" s="91" t="s">
        <v>109</v>
      </c>
      <c r="C168" s="124">
        <v>25.2</v>
      </c>
      <c r="D168" s="89">
        <v>0</v>
      </c>
      <c r="E168" s="125">
        <f t="shared" si="2"/>
        <v>0</v>
      </c>
      <c r="F168" s="55"/>
      <c r="G168" s="51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</row>
    <row r="169" spans="1:53" s="54" customFormat="1" ht="48" customHeight="1">
      <c r="A169" s="139"/>
      <c r="B169" s="82" t="s">
        <v>106</v>
      </c>
      <c r="C169" s="124">
        <v>12907.6</v>
      </c>
      <c r="D169" s="135">
        <v>7430.9</v>
      </c>
      <c r="E169" s="125">
        <f t="shared" si="2"/>
        <v>57.56995878397223</v>
      </c>
      <c r="F169" s="55"/>
      <c r="G169" s="51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</row>
    <row r="170" spans="1:53" s="54" customFormat="1" ht="258.75" customHeight="1">
      <c r="A170" s="139"/>
      <c r="B170" s="82" t="s">
        <v>105</v>
      </c>
      <c r="C170" s="124">
        <v>50</v>
      </c>
      <c r="D170" s="135">
        <v>0</v>
      </c>
      <c r="E170" s="125">
        <f t="shared" si="2"/>
        <v>0</v>
      </c>
      <c r="F170" s="55"/>
      <c r="G170" s="51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</row>
    <row r="171" spans="1:53" s="54" customFormat="1" ht="47.25" customHeight="1">
      <c r="A171" s="139"/>
      <c r="B171" s="82" t="s">
        <v>213</v>
      </c>
      <c r="C171" s="124">
        <v>150</v>
      </c>
      <c r="D171" s="135">
        <v>0</v>
      </c>
      <c r="E171" s="125">
        <f t="shared" si="2"/>
        <v>0</v>
      </c>
      <c r="F171" s="55"/>
      <c r="G171" s="51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</row>
    <row r="172" spans="1:53" s="54" customFormat="1" ht="17.25" customHeight="1">
      <c r="A172" s="139"/>
      <c r="B172" s="82" t="s">
        <v>117</v>
      </c>
      <c r="C172" s="124">
        <v>101.2</v>
      </c>
      <c r="D172" s="135">
        <v>0</v>
      </c>
      <c r="E172" s="125">
        <f>D171/C171*100</f>
        <v>0</v>
      </c>
      <c r="F172" s="55"/>
      <c r="G172" s="51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</row>
    <row r="173" spans="1:53" s="54" customFormat="1" ht="64.5" customHeight="1">
      <c r="A173" s="139"/>
      <c r="B173" s="82" t="s">
        <v>108</v>
      </c>
      <c r="C173" s="124">
        <v>24.3</v>
      </c>
      <c r="D173" s="89">
        <v>4.5</v>
      </c>
      <c r="E173" s="125">
        <f t="shared" si="2"/>
        <v>18.51851851851852</v>
      </c>
      <c r="F173" s="55"/>
      <c r="G173" s="51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</row>
    <row r="174" spans="1:53" s="54" customFormat="1" ht="75.75" customHeight="1">
      <c r="A174" s="139"/>
      <c r="B174" s="82" t="s">
        <v>214</v>
      </c>
      <c r="C174" s="124">
        <v>10283.4</v>
      </c>
      <c r="D174" s="135">
        <v>4845.7</v>
      </c>
      <c r="E174" s="125">
        <f t="shared" si="2"/>
        <v>47.121574576501935</v>
      </c>
      <c r="F174" s="50"/>
      <c r="G174" s="51"/>
      <c r="H174" s="52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</row>
    <row r="175" spans="1:53" s="54" customFormat="1" ht="33" customHeight="1">
      <c r="A175" s="139"/>
      <c r="B175" s="82" t="s">
        <v>103</v>
      </c>
      <c r="C175" s="124">
        <v>2789.3</v>
      </c>
      <c r="D175" s="135">
        <v>2789.3</v>
      </c>
      <c r="E175" s="125">
        <f t="shared" si="2"/>
        <v>100</v>
      </c>
      <c r="F175" s="55"/>
      <c r="G175" s="51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</row>
    <row r="176" spans="1:53" s="54" customFormat="1" ht="33.75" customHeight="1">
      <c r="A176" s="138" t="s">
        <v>175</v>
      </c>
      <c r="B176" s="90" t="s">
        <v>174</v>
      </c>
      <c r="C176" s="122">
        <f>SUM(C177:C177)</f>
        <v>2586.3</v>
      </c>
      <c r="D176" s="122">
        <f>SUM(D177:D177)</f>
        <v>1391.9</v>
      </c>
      <c r="E176" s="123">
        <f t="shared" si="2"/>
        <v>53.81819587828171</v>
      </c>
      <c r="F176" s="55"/>
      <c r="G176" s="51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</row>
    <row r="177" spans="1:53" s="7" customFormat="1" ht="19.5" customHeight="1" thickBot="1">
      <c r="A177" s="139"/>
      <c r="B177" s="82" t="s">
        <v>15</v>
      </c>
      <c r="C177" s="124">
        <v>2586.3</v>
      </c>
      <c r="D177" s="135">
        <v>1391.9</v>
      </c>
      <c r="E177" s="125">
        <f t="shared" si="2"/>
        <v>53.81819587828171</v>
      </c>
      <c r="F177" s="9"/>
      <c r="G177" s="10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</row>
    <row r="178" spans="1:53" s="19" customFormat="1" ht="18.75" customHeight="1" thickBot="1">
      <c r="A178" s="117">
        <v>11</v>
      </c>
      <c r="B178" s="79" t="s">
        <v>17</v>
      </c>
      <c r="C178" s="127">
        <f>C179</f>
        <v>12051</v>
      </c>
      <c r="D178" s="127">
        <f>D179</f>
        <v>11139.599999999999</v>
      </c>
      <c r="E178" s="123">
        <f t="shared" si="2"/>
        <v>92.43714214588</v>
      </c>
      <c r="F178" s="9"/>
      <c r="G178" s="48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</row>
    <row r="179" spans="1:7" s="11" customFormat="1" ht="18.75" customHeight="1">
      <c r="A179" s="140">
        <v>1102</v>
      </c>
      <c r="B179" s="90" t="s">
        <v>229</v>
      </c>
      <c r="C179" s="127">
        <f>SUM(C180:C184)</f>
        <v>12051</v>
      </c>
      <c r="D179" s="127">
        <f>SUM(D180:D184)</f>
        <v>11139.599999999999</v>
      </c>
      <c r="E179" s="123">
        <f t="shared" si="2"/>
        <v>92.43714214588</v>
      </c>
      <c r="F179" s="9"/>
      <c r="G179" s="48"/>
    </row>
    <row r="180" spans="1:7" s="11" customFormat="1" ht="48.75" customHeight="1">
      <c r="A180" s="117"/>
      <c r="B180" s="81" t="s">
        <v>215</v>
      </c>
      <c r="C180" s="89">
        <v>676</v>
      </c>
      <c r="D180" s="89">
        <v>388.4</v>
      </c>
      <c r="E180" s="125">
        <f t="shared" si="2"/>
        <v>57.45562130177514</v>
      </c>
      <c r="F180" s="9"/>
      <c r="G180" s="48"/>
    </row>
    <row r="181" spans="1:53" s="7" customFormat="1" ht="63.75" customHeight="1">
      <c r="A181" s="141"/>
      <c r="B181" s="81" t="s">
        <v>216</v>
      </c>
      <c r="C181" s="89">
        <v>7800</v>
      </c>
      <c r="D181" s="89">
        <v>7285.9</v>
      </c>
      <c r="E181" s="125">
        <f t="shared" si="2"/>
        <v>93.40897435897435</v>
      </c>
      <c r="F181" s="46"/>
      <c r="G181" s="32"/>
      <c r="H181" s="43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</row>
    <row r="182" spans="1:53" s="7" customFormat="1" ht="17.25" customHeight="1">
      <c r="A182" s="141"/>
      <c r="B182" s="82" t="s">
        <v>219</v>
      </c>
      <c r="C182" s="89">
        <v>250</v>
      </c>
      <c r="D182" s="89">
        <v>140.3</v>
      </c>
      <c r="E182" s="125">
        <f t="shared" si="2"/>
        <v>56.120000000000005</v>
      </c>
      <c r="F182" s="46"/>
      <c r="G182" s="32"/>
      <c r="H182" s="43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</row>
    <row r="183" spans="1:53" s="7" customFormat="1" ht="31.5" customHeight="1">
      <c r="A183" s="141"/>
      <c r="B183" s="82" t="s">
        <v>189</v>
      </c>
      <c r="C183" s="89">
        <v>325</v>
      </c>
      <c r="D183" s="89">
        <v>325</v>
      </c>
      <c r="E183" s="125">
        <v>0</v>
      </c>
      <c r="F183" s="46"/>
      <c r="G183" s="32"/>
      <c r="H183" s="43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</row>
    <row r="184" spans="1:53" s="7" customFormat="1" ht="32.25" customHeight="1" thickBot="1">
      <c r="A184" s="141"/>
      <c r="B184" s="82" t="s">
        <v>232</v>
      </c>
      <c r="C184" s="89">
        <v>3000</v>
      </c>
      <c r="D184" s="89">
        <v>3000</v>
      </c>
      <c r="E184" s="125">
        <f t="shared" si="2"/>
        <v>100</v>
      </c>
      <c r="F184" s="46"/>
      <c r="G184" s="32"/>
      <c r="H184" s="43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</row>
    <row r="185" spans="1:53" s="19" customFormat="1" ht="37.5" customHeight="1" thickBot="1">
      <c r="A185" s="117">
        <v>13</v>
      </c>
      <c r="B185" s="79" t="s">
        <v>71</v>
      </c>
      <c r="C185" s="127">
        <v>4815</v>
      </c>
      <c r="D185" s="127">
        <v>3675.9</v>
      </c>
      <c r="E185" s="123">
        <f t="shared" si="2"/>
        <v>76.34267912772586</v>
      </c>
      <c r="F185" s="43"/>
      <c r="G185" s="48"/>
      <c r="H185" s="43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</row>
    <row r="186" spans="1:8" s="11" customFormat="1" ht="37.5" customHeight="1">
      <c r="A186" s="140">
        <v>1301</v>
      </c>
      <c r="B186" s="90" t="s">
        <v>230</v>
      </c>
      <c r="C186" s="127">
        <v>4815</v>
      </c>
      <c r="D186" s="127">
        <v>3675.9</v>
      </c>
      <c r="E186" s="123">
        <f t="shared" si="2"/>
        <v>76.34267912772586</v>
      </c>
      <c r="F186" s="43"/>
      <c r="G186" s="48"/>
      <c r="H186" s="43"/>
    </row>
    <row r="187" spans="1:7" ht="17.25" customHeight="1">
      <c r="A187" s="142"/>
      <c r="B187" s="92" t="s">
        <v>233</v>
      </c>
      <c r="C187" s="143">
        <f>C49+C79+C93+C109+C143+C157+C178+C185</f>
        <v>949672.2999999999</v>
      </c>
      <c r="D187" s="143">
        <f>D79+D93+D109+D143+D157+D178+D49+D185</f>
        <v>716316.2</v>
      </c>
      <c r="E187" s="144">
        <f t="shared" si="2"/>
        <v>75.4277238580087</v>
      </c>
      <c r="F187" s="9"/>
      <c r="G187" s="20"/>
    </row>
    <row r="188" spans="1:7" ht="17.25" customHeight="1">
      <c r="A188" s="58"/>
      <c r="B188" s="59"/>
      <c r="C188" s="60"/>
      <c r="D188" s="60"/>
      <c r="E188" s="61"/>
      <c r="F188" s="9"/>
      <c r="G188" s="20"/>
    </row>
    <row r="189" spans="1:7" ht="36" customHeight="1">
      <c r="A189" s="149" t="s">
        <v>92</v>
      </c>
      <c r="B189" s="149"/>
      <c r="C189" s="62"/>
      <c r="D189" s="151" t="s">
        <v>93</v>
      </c>
      <c r="E189" s="151"/>
      <c r="F189" s="9"/>
      <c r="G189" s="20"/>
    </row>
    <row r="190" spans="1:7" ht="16.5" customHeight="1">
      <c r="A190" s="150"/>
      <c r="B190" s="150"/>
      <c r="C190" s="18"/>
      <c r="D190" s="18"/>
      <c r="E190" s="23"/>
      <c r="F190" s="24"/>
      <c r="G190" s="24"/>
    </row>
    <row r="191" spans="1:7" ht="18.75">
      <c r="A191" s="148"/>
      <c r="B191" s="148"/>
      <c r="C191" s="146"/>
      <c r="D191" s="147"/>
      <c r="E191" s="147"/>
      <c r="F191" s="25"/>
      <c r="G191" s="25"/>
    </row>
    <row r="192" spans="6:7" ht="15.75">
      <c r="F192" s="49"/>
      <c r="G192" s="49"/>
    </row>
    <row r="193" spans="6:7" ht="15.75">
      <c r="F193" s="49"/>
      <c r="G193" s="49"/>
    </row>
    <row r="194" spans="6:7" ht="15.75">
      <c r="F194" s="49"/>
      <c r="G194" s="49"/>
    </row>
  </sheetData>
  <sheetProtection/>
  <mergeCells count="13">
    <mergeCell ref="C1:E1"/>
    <mergeCell ref="C2:E2"/>
    <mergeCell ref="C4:E4"/>
    <mergeCell ref="C3:E3"/>
    <mergeCell ref="A47:E47"/>
    <mergeCell ref="D6:E6"/>
    <mergeCell ref="C5:E5"/>
    <mergeCell ref="C191:E191"/>
    <mergeCell ref="A191:B191"/>
    <mergeCell ref="A189:B189"/>
    <mergeCell ref="A190:B190"/>
    <mergeCell ref="D189:E189"/>
    <mergeCell ref="A7:E7"/>
  </mergeCells>
  <printOptions/>
  <pageMargins left="0.8661417322834646" right="0.2755905511811024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Teapot</dc:creator>
  <cp:keywords/>
  <dc:description/>
  <cp:lastModifiedBy>User</cp:lastModifiedBy>
  <cp:lastPrinted>2020-07-27T12:12:25Z</cp:lastPrinted>
  <dcterms:created xsi:type="dcterms:W3CDTF">2012-03-19T05:44:03Z</dcterms:created>
  <dcterms:modified xsi:type="dcterms:W3CDTF">2020-11-05T05:29:20Z</dcterms:modified>
  <cp:category/>
  <cp:version/>
  <cp:contentType/>
  <cp:contentStatus/>
</cp:coreProperties>
</file>