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135" windowWidth="10005" windowHeight="10005"/>
  </bookViews>
  <sheets>
    <sheet name="прил 3" sheetId="1" r:id="rId1"/>
    <sheet name="прил4" sheetId="2" r:id="rId2"/>
    <sheet name="прил 5" sheetId="3" r:id="rId3"/>
  </sheets>
  <definedNames>
    <definedName name="_xlnm._FilterDatabase" localSheetId="1" hidden="1">прил4!$A$4:$F$407</definedName>
    <definedName name="_xlnm.Print_Titles" localSheetId="0">'прил 3'!$5:$5</definedName>
    <definedName name="_xlnm.Print_Titles" localSheetId="1">прил4!$4:$4</definedName>
    <definedName name="_xlnm.Print_Area" localSheetId="0">'прил 3'!$A$1:$E$42</definedName>
    <definedName name="_xlnm.Print_Area" localSheetId="2">'прил 5'!$A$1:$E$28</definedName>
    <definedName name="_xlnm.Print_Area" localSheetId="1">прил4!$A$1:$I$407</definedName>
  </definedNames>
  <calcPr calcId="125725"/>
</workbook>
</file>

<file path=xl/calcChain.xml><?xml version="1.0" encoding="utf-8"?>
<calcChain xmlns="http://schemas.openxmlformats.org/spreadsheetml/2006/main">
  <c r="E269" i="2"/>
  <c r="H33"/>
  <c r="G33"/>
  <c r="E33"/>
  <c r="H34"/>
  <c r="G34"/>
  <c r="E34"/>
  <c r="I36"/>
  <c r="H36"/>
  <c r="G36"/>
  <c r="F36"/>
  <c r="E36"/>
  <c r="D12" i="1"/>
  <c r="E12" s="1"/>
  <c r="C12"/>
  <c r="D13"/>
  <c r="C13"/>
  <c r="D18"/>
  <c r="C18"/>
  <c r="D22"/>
  <c r="C22"/>
  <c r="D26"/>
  <c r="C26"/>
  <c r="D37"/>
  <c r="C37"/>
  <c r="F25" i="2"/>
  <c r="I25"/>
  <c r="H24"/>
  <c r="H23"/>
  <c r="H22" s="1"/>
  <c r="G24"/>
  <c r="F24" s="1"/>
  <c r="I24" s="1"/>
  <c r="G23"/>
  <c r="G22" s="1"/>
  <c r="E22"/>
  <c r="E23"/>
  <c r="E24"/>
  <c r="H386"/>
  <c r="H385" s="1"/>
  <c r="H384" s="1"/>
  <c r="G386"/>
  <c r="E386"/>
  <c r="F388"/>
  <c r="I388" s="1"/>
  <c r="H379"/>
  <c r="G379"/>
  <c r="E379"/>
  <c r="H351"/>
  <c r="H350" s="1"/>
  <c r="G351"/>
  <c r="G350" s="1"/>
  <c r="F350" s="1"/>
  <c r="E351"/>
  <c r="E350" s="1"/>
  <c r="F352"/>
  <c r="I352" s="1"/>
  <c r="F353"/>
  <c r="I353" s="1"/>
  <c r="F354"/>
  <c r="I354" s="1"/>
  <c r="H345"/>
  <c r="G345"/>
  <c r="G344" s="1"/>
  <c r="E345"/>
  <c r="H342"/>
  <c r="H341" s="1"/>
  <c r="G342"/>
  <c r="G341" s="1"/>
  <c r="E342"/>
  <c r="E341" s="1"/>
  <c r="H338"/>
  <c r="H337" s="1"/>
  <c r="G338"/>
  <c r="G337" s="1"/>
  <c r="E338"/>
  <c r="E337" s="1"/>
  <c r="F357"/>
  <c r="I357" s="1"/>
  <c r="H356"/>
  <c r="G356"/>
  <c r="G355" s="1"/>
  <c r="E356"/>
  <c r="F319"/>
  <c r="I319" s="1"/>
  <c r="H318"/>
  <c r="H317" s="1"/>
  <c r="H316" s="1"/>
  <c r="G318"/>
  <c r="E318"/>
  <c r="E317" s="1"/>
  <c r="E316" s="1"/>
  <c r="H314"/>
  <c r="G314"/>
  <c r="G313" s="1"/>
  <c r="G312" s="1"/>
  <c r="E314"/>
  <c r="E313" s="1"/>
  <c r="E312" s="1"/>
  <c r="H310"/>
  <c r="H309" s="1"/>
  <c r="G310"/>
  <c r="G309" s="1"/>
  <c r="E310"/>
  <c r="E309" s="1"/>
  <c r="H306"/>
  <c r="H305" s="1"/>
  <c r="H304" s="1"/>
  <c r="G306"/>
  <c r="E306"/>
  <c r="E305" s="1"/>
  <c r="H300"/>
  <c r="H299" s="1"/>
  <c r="H298" s="1"/>
  <c r="G300"/>
  <c r="G299" s="1"/>
  <c r="G298" s="1"/>
  <c r="F301"/>
  <c r="I301" s="1"/>
  <c r="E300"/>
  <c r="E299" s="1"/>
  <c r="E298" s="1"/>
  <c r="F293"/>
  <c r="I293" s="1"/>
  <c r="H292"/>
  <c r="G292"/>
  <c r="G291" s="1"/>
  <c r="E292"/>
  <c r="E291" s="1"/>
  <c r="F296"/>
  <c r="I296" s="1"/>
  <c r="H294"/>
  <c r="G294"/>
  <c r="E294"/>
  <c r="H287"/>
  <c r="G287"/>
  <c r="F288"/>
  <c r="I288" s="1"/>
  <c r="F289"/>
  <c r="I289" s="1"/>
  <c r="E287"/>
  <c r="H285"/>
  <c r="G285"/>
  <c r="E285"/>
  <c r="F286"/>
  <c r="I286" s="1"/>
  <c r="H282"/>
  <c r="G282"/>
  <c r="F283"/>
  <c r="I283" s="1"/>
  <c r="E282"/>
  <c r="F278"/>
  <c r="I278" s="1"/>
  <c r="H277"/>
  <c r="G277"/>
  <c r="E277"/>
  <c r="H275"/>
  <c r="G275"/>
  <c r="E275"/>
  <c r="H273"/>
  <c r="G273"/>
  <c r="E273"/>
  <c r="H271"/>
  <c r="G271"/>
  <c r="F272"/>
  <c r="I272" s="1"/>
  <c r="F274"/>
  <c r="I274" s="1"/>
  <c r="F276"/>
  <c r="I276" s="1"/>
  <c r="E271"/>
  <c r="H265"/>
  <c r="G265"/>
  <c r="E265"/>
  <c r="H263"/>
  <c r="G263"/>
  <c r="E263"/>
  <c r="F264"/>
  <c r="I264" s="1"/>
  <c r="F266"/>
  <c r="I266" s="1"/>
  <c r="F255"/>
  <c r="I255" s="1"/>
  <c r="H254"/>
  <c r="G254"/>
  <c r="H252"/>
  <c r="G252"/>
  <c r="G251" s="1"/>
  <c r="E252"/>
  <c r="E254"/>
  <c r="F253"/>
  <c r="I253" s="1"/>
  <c r="H249"/>
  <c r="H248" s="1"/>
  <c r="G249"/>
  <c r="G248" s="1"/>
  <c r="F250"/>
  <c r="I250" s="1"/>
  <c r="E249"/>
  <c r="E248" s="1"/>
  <c r="H245"/>
  <c r="H244" s="1"/>
  <c r="H243" s="1"/>
  <c r="G245"/>
  <c r="G244" s="1"/>
  <c r="F246"/>
  <c r="I246" s="1"/>
  <c r="E245"/>
  <c r="E244" s="1"/>
  <c r="F241"/>
  <c r="I241" s="1"/>
  <c r="H240"/>
  <c r="H239" s="1"/>
  <c r="G240"/>
  <c r="G239" s="1"/>
  <c r="E240"/>
  <c r="E239" s="1"/>
  <c r="H234"/>
  <c r="G234"/>
  <c r="E234"/>
  <c r="H237"/>
  <c r="G237"/>
  <c r="E237"/>
  <c r="F236"/>
  <c r="F238"/>
  <c r="I238" s="1"/>
  <c r="I236"/>
  <c r="H230"/>
  <c r="G229"/>
  <c r="E230"/>
  <c r="F232"/>
  <c r="I232" s="1"/>
  <c r="H210"/>
  <c r="G210"/>
  <c r="E210"/>
  <c r="H203"/>
  <c r="H202" s="1"/>
  <c r="G203"/>
  <c r="E203"/>
  <c r="F207"/>
  <c r="I207" s="1"/>
  <c r="H191"/>
  <c r="G191"/>
  <c r="F192"/>
  <c r="I192" s="1"/>
  <c r="E191"/>
  <c r="H187"/>
  <c r="G187"/>
  <c r="G186" s="1"/>
  <c r="F188"/>
  <c r="I188" s="1"/>
  <c r="F190"/>
  <c r="I190" s="1"/>
  <c r="E187"/>
  <c r="H176"/>
  <c r="G176"/>
  <c r="E176"/>
  <c r="F179"/>
  <c r="I179" s="1"/>
  <c r="F180"/>
  <c r="I180" s="1"/>
  <c r="H174"/>
  <c r="H173" s="1"/>
  <c r="G174"/>
  <c r="G173" s="1"/>
  <c r="E174"/>
  <c r="E173" s="1"/>
  <c r="F175"/>
  <c r="I175" s="1"/>
  <c r="H161"/>
  <c r="H160" s="1"/>
  <c r="G161"/>
  <c r="G160" s="1"/>
  <c r="F162"/>
  <c r="I162" s="1"/>
  <c r="E161"/>
  <c r="E160" s="1"/>
  <c r="H151"/>
  <c r="G151"/>
  <c r="E151"/>
  <c r="F153"/>
  <c r="I153" s="1"/>
  <c r="H143"/>
  <c r="G143"/>
  <c r="G142" s="1"/>
  <c r="G141" s="1"/>
  <c r="E143"/>
  <c r="H135"/>
  <c r="G135"/>
  <c r="H134"/>
  <c r="H133" s="1"/>
  <c r="G134"/>
  <c r="E135"/>
  <c r="E134" s="1"/>
  <c r="E133" s="1"/>
  <c r="H124"/>
  <c r="H123" s="1"/>
  <c r="G124"/>
  <c r="G123" s="1"/>
  <c r="E124"/>
  <c r="E123" s="1"/>
  <c r="F125"/>
  <c r="I125" s="1"/>
  <c r="H120"/>
  <c r="G120"/>
  <c r="G119" s="1"/>
  <c r="G118" s="1"/>
  <c r="F122"/>
  <c r="I122" s="1"/>
  <c r="E120"/>
  <c r="H111"/>
  <c r="H110" s="1"/>
  <c r="H109" s="1"/>
  <c r="G111"/>
  <c r="E111"/>
  <c r="F112"/>
  <c r="I112" s="1"/>
  <c r="H85"/>
  <c r="G85"/>
  <c r="E85"/>
  <c r="F89"/>
  <c r="I89" s="1"/>
  <c r="F96"/>
  <c r="F98"/>
  <c r="I96"/>
  <c r="I98"/>
  <c r="H97"/>
  <c r="G97"/>
  <c r="H95"/>
  <c r="G95"/>
  <c r="E97"/>
  <c r="E95"/>
  <c r="H92"/>
  <c r="G92"/>
  <c r="G91" s="1"/>
  <c r="E92"/>
  <c r="E91" s="1"/>
  <c r="H74"/>
  <c r="H73" s="1"/>
  <c r="G74"/>
  <c r="E74"/>
  <c r="E73" s="1"/>
  <c r="F76"/>
  <c r="I76" s="1"/>
  <c r="H71"/>
  <c r="H70" s="1"/>
  <c r="G71"/>
  <c r="G70" s="1"/>
  <c r="F72"/>
  <c r="I72" s="1"/>
  <c r="E71"/>
  <c r="E70" s="1"/>
  <c r="H68"/>
  <c r="G68"/>
  <c r="F69"/>
  <c r="I69" s="1"/>
  <c r="E68"/>
  <c r="F67"/>
  <c r="H65"/>
  <c r="G65"/>
  <c r="E65"/>
  <c r="I67"/>
  <c r="H63"/>
  <c r="G63"/>
  <c r="E63"/>
  <c r="F64"/>
  <c r="I64" s="1"/>
  <c r="F66"/>
  <c r="I66" s="1"/>
  <c r="E60"/>
  <c r="H53"/>
  <c r="G53"/>
  <c r="E53"/>
  <c r="F57"/>
  <c r="I57" s="1"/>
  <c r="H45"/>
  <c r="H44" s="1"/>
  <c r="G45"/>
  <c r="G44" s="1"/>
  <c r="H49"/>
  <c r="G49"/>
  <c r="G48" s="1"/>
  <c r="H48"/>
  <c r="E49"/>
  <c r="E48" s="1"/>
  <c r="F50"/>
  <c r="I50" s="1"/>
  <c r="F51"/>
  <c r="I51" s="1"/>
  <c r="F37"/>
  <c r="I37" s="1"/>
  <c r="H32"/>
  <c r="F10"/>
  <c r="I10" s="1"/>
  <c r="F11"/>
  <c r="F14"/>
  <c r="I14" s="1"/>
  <c r="F15"/>
  <c r="I15" s="1"/>
  <c r="F20"/>
  <c r="F31"/>
  <c r="F35"/>
  <c r="I35" s="1"/>
  <c r="F41"/>
  <c r="F42"/>
  <c r="F46"/>
  <c r="F47"/>
  <c r="F54"/>
  <c r="F55"/>
  <c r="F56"/>
  <c r="F61"/>
  <c r="F62"/>
  <c r="F75"/>
  <c r="I75" s="1"/>
  <c r="F79"/>
  <c r="F86"/>
  <c r="F87"/>
  <c r="F88"/>
  <c r="F93"/>
  <c r="F101"/>
  <c r="I101" s="1"/>
  <c r="F105"/>
  <c r="F106"/>
  <c r="I106" s="1"/>
  <c r="F107"/>
  <c r="F113"/>
  <c r="F114"/>
  <c r="F115"/>
  <c r="F116"/>
  <c r="F121"/>
  <c r="F128"/>
  <c r="F132"/>
  <c r="F136"/>
  <c r="F140"/>
  <c r="I140" s="1"/>
  <c r="F144"/>
  <c r="F149"/>
  <c r="I149" s="1"/>
  <c r="F152"/>
  <c r="F156"/>
  <c r="I156" s="1"/>
  <c r="F159"/>
  <c r="F166"/>
  <c r="F169"/>
  <c r="F172"/>
  <c r="F177"/>
  <c r="F178"/>
  <c r="I178" s="1"/>
  <c r="F181"/>
  <c r="F182"/>
  <c r="I182" s="1"/>
  <c r="F183"/>
  <c r="F196"/>
  <c r="F199"/>
  <c r="F200"/>
  <c r="F201"/>
  <c r="F204"/>
  <c r="F205"/>
  <c r="F206"/>
  <c r="F208"/>
  <c r="F211"/>
  <c r="F216"/>
  <c r="I216" s="1"/>
  <c r="F220"/>
  <c r="F224"/>
  <c r="F225"/>
  <c r="F227"/>
  <c r="F228"/>
  <c r="F231"/>
  <c r="F235"/>
  <c r="I235" s="1"/>
  <c r="F258"/>
  <c r="I258" s="1"/>
  <c r="F259"/>
  <c r="F262"/>
  <c r="I262" s="1"/>
  <c r="F268"/>
  <c r="I268" s="1"/>
  <c r="F270"/>
  <c r="I270" s="1"/>
  <c r="F281"/>
  <c r="F295"/>
  <c r="I295" s="1"/>
  <c r="F307"/>
  <c r="F311"/>
  <c r="F315"/>
  <c r="F324"/>
  <c r="F327"/>
  <c r="I327" s="1"/>
  <c r="F330"/>
  <c r="F334"/>
  <c r="I334" s="1"/>
  <c r="F335"/>
  <c r="F339"/>
  <c r="I339" s="1"/>
  <c r="F340"/>
  <c r="F343"/>
  <c r="I343" s="1"/>
  <c r="F346"/>
  <c r="F349"/>
  <c r="I349" s="1"/>
  <c r="F358"/>
  <c r="F359"/>
  <c r="I359" s="1"/>
  <c r="F365"/>
  <c r="I365" s="1"/>
  <c r="F369"/>
  <c r="F373"/>
  <c r="F375"/>
  <c r="F378"/>
  <c r="F380"/>
  <c r="I380" s="1"/>
  <c r="F382"/>
  <c r="I382" s="1"/>
  <c r="F387"/>
  <c r="F392"/>
  <c r="I392" s="1"/>
  <c r="F396"/>
  <c r="I396" s="1"/>
  <c r="F397"/>
  <c r="F401"/>
  <c r="I401" s="1"/>
  <c r="F402"/>
  <c r="F406"/>
  <c r="I406" s="1"/>
  <c r="H13"/>
  <c r="G13"/>
  <c r="E13"/>
  <c r="E12" s="1"/>
  <c r="E25" i="3"/>
  <c r="E24"/>
  <c r="E23" s="1"/>
  <c r="D25"/>
  <c r="D24"/>
  <c r="D23" s="1"/>
  <c r="E21"/>
  <c r="E20" s="1"/>
  <c r="E19" s="1"/>
  <c r="D21"/>
  <c r="D20" s="1"/>
  <c r="D19" s="1"/>
  <c r="E16"/>
  <c r="E13" s="1"/>
  <c r="E12" s="1"/>
  <c r="D16"/>
  <c r="E14"/>
  <c r="D14"/>
  <c r="E10"/>
  <c r="D10"/>
  <c r="E8"/>
  <c r="D8"/>
  <c r="D7" s="1"/>
  <c r="G381" i="2"/>
  <c r="H381"/>
  <c r="E381"/>
  <c r="G377"/>
  <c r="H377"/>
  <c r="H376" s="1"/>
  <c r="E377"/>
  <c r="E376" s="1"/>
  <c r="G269"/>
  <c r="H269"/>
  <c r="H215"/>
  <c r="H214" s="1"/>
  <c r="H213" s="1"/>
  <c r="G215"/>
  <c r="G214" s="1"/>
  <c r="G213" s="1"/>
  <c r="E215"/>
  <c r="E214" s="1"/>
  <c r="E213" s="1"/>
  <c r="H405"/>
  <c r="H404" s="1"/>
  <c r="H403" s="1"/>
  <c r="G405"/>
  <c r="G404" s="1"/>
  <c r="G403" s="1"/>
  <c r="E405"/>
  <c r="E404" s="1"/>
  <c r="E403" s="1"/>
  <c r="G400"/>
  <c r="G399" s="1"/>
  <c r="H400"/>
  <c r="H399" s="1"/>
  <c r="E400"/>
  <c r="E399" s="1"/>
  <c r="G395"/>
  <c r="H395"/>
  <c r="E395"/>
  <c r="E394" s="1"/>
  <c r="I397"/>
  <c r="H364"/>
  <c r="H363" s="1"/>
  <c r="H362" s="1"/>
  <c r="H361" s="1"/>
  <c r="H360" s="1"/>
  <c r="G364"/>
  <c r="G363" s="1"/>
  <c r="G362" s="1"/>
  <c r="G361" s="1"/>
  <c r="G360" s="1"/>
  <c r="E364"/>
  <c r="E363" s="1"/>
  <c r="E362" s="1"/>
  <c r="E361" s="1"/>
  <c r="E360" s="1"/>
  <c r="E355"/>
  <c r="C32" i="1" s="1"/>
  <c r="H326" i="2"/>
  <c r="H325" s="1"/>
  <c r="G326"/>
  <c r="G325" s="1"/>
  <c r="E326"/>
  <c r="E325" s="1"/>
  <c r="G257"/>
  <c r="H257"/>
  <c r="E257"/>
  <c r="E229"/>
  <c r="G226"/>
  <c r="H226"/>
  <c r="E226"/>
  <c r="G202"/>
  <c r="E202"/>
  <c r="G198"/>
  <c r="G197" s="1"/>
  <c r="H198"/>
  <c r="H197" s="1"/>
  <c r="E198"/>
  <c r="E197" s="1"/>
  <c r="G195"/>
  <c r="G194" s="1"/>
  <c r="H195"/>
  <c r="E195"/>
  <c r="E194" s="1"/>
  <c r="H171"/>
  <c r="H170" s="1"/>
  <c r="G171"/>
  <c r="G170" s="1"/>
  <c r="E171"/>
  <c r="E170" s="1"/>
  <c r="I172"/>
  <c r="H391"/>
  <c r="H390" s="1"/>
  <c r="H389" s="1"/>
  <c r="G391"/>
  <c r="G390" s="1"/>
  <c r="G389" s="1"/>
  <c r="E391"/>
  <c r="E390" s="1"/>
  <c r="E389" s="1"/>
  <c r="H155"/>
  <c r="H154" s="1"/>
  <c r="G155"/>
  <c r="G154" s="1"/>
  <c r="E155"/>
  <c r="E154" s="1"/>
  <c r="H142"/>
  <c r="H141" s="1"/>
  <c r="E142"/>
  <c r="G133"/>
  <c r="I136"/>
  <c r="G110"/>
  <c r="G109" s="1"/>
  <c r="E110"/>
  <c r="E109" s="1"/>
  <c r="I88"/>
  <c r="H91"/>
  <c r="F83"/>
  <c r="H82"/>
  <c r="H81" s="1"/>
  <c r="H80" s="1"/>
  <c r="E82"/>
  <c r="G60"/>
  <c r="H60"/>
  <c r="H59" s="1"/>
  <c r="G73"/>
  <c r="H78"/>
  <c r="H77" s="1"/>
  <c r="G78"/>
  <c r="G77" s="1"/>
  <c r="E78"/>
  <c r="E77" s="1"/>
  <c r="I79"/>
  <c r="E45"/>
  <c r="E44" s="1"/>
  <c r="E32"/>
  <c r="E30"/>
  <c r="E29" s="1"/>
  <c r="E28" s="1"/>
  <c r="G30"/>
  <c r="G29" s="1"/>
  <c r="G28" s="1"/>
  <c r="G27" s="1"/>
  <c r="E9"/>
  <c r="E8" s="1"/>
  <c r="I11"/>
  <c r="E19"/>
  <c r="E18" s="1"/>
  <c r="I20"/>
  <c r="E40"/>
  <c r="E100"/>
  <c r="E99" s="1"/>
  <c r="E104"/>
  <c r="E103" s="1"/>
  <c r="E102" s="1"/>
  <c r="I31"/>
  <c r="I41"/>
  <c r="I42"/>
  <c r="I46"/>
  <c r="I47"/>
  <c r="I54"/>
  <c r="I55"/>
  <c r="I56"/>
  <c r="I61"/>
  <c r="I62"/>
  <c r="I86"/>
  <c r="I87"/>
  <c r="I93"/>
  <c r="I105"/>
  <c r="I107"/>
  <c r="E119"/>
  <c r="E127"/>
  <c r="E126" s="1"/>
  <c r="E131"/>
  <c r="E130" s="1"/>
  <c r="E139"/>
  <c r="E138" s="1"/>
  <c r="E137" s="1"/>
  <c r="I113"/>
  <c r="I114"/>
  <c r="I115"/>
  <c r="I116"/>
  <c r="I121"/>
  <c r="I128"/>
  <c r="I132"/>
  <c r="I144"/>
  <c r="E148"/>
  <c r="E147" s="1"/>
  <c r="E158"/>
  <c r="E157" s="1"/>
  <c r="E165"/>
  <c r="E164" s="1"/>
  <c r="E168"/>
  <c r="E167" s="1"/>
  <c r="E189"/>
  <c r="E186" s="1"/>
  <c r="E209"/>
  <c r="I152"/>
  <c r="I159"/>
  <c r="I166"/>
  <c r="I169"/>
  <c r="I177"/>
  <c r="I181"/>
  <c r="I183"/>
  <c r="I196"/>
  <c r="I199"/>
  <c r="I200"/>
  <c r="I201"/>
  <c r="I204"/>
  <c r="I205"/>
  <c r="I206"/>
  <c r="I208"/>
  <c r="I211"/>
  <c r="E223"/>
  <c r="E222" s="1"/>
  <c r="E219"/>
  <c r="E218" s="1"/>
  <c r="C16" i="1" s="1"/>
  <c r="E261" i="2"/>
  <c r="E267"/>
  <c r="E280"/>
  <c r="I220"/>
  <c r="I224"/>
  <c r="I225"/>
  <c r="I227"/>
  <c r="I228"/>
  <c r="I231"/>
  <c r="I259"/>
  <c r="I281"/>
  <c r="E323"/>
  <c r="E322" s="1"/>
  <c r="E329"/>
  <c r="E328" s="1"/>
  <c r="E333"/>
  <c r="E344"/>
  <c r="E348"/>
  <c r="E347" s="1"/>
  <c r="E368"/>
  <c r="E372"/>
  <c r="E374"/>
  <c r="I307"/>
  <c r="I311"/>
  <c r="I315"/>
  <c r="I324"/>
  <c r="I330"/>
  <c r="I335"/>
  <c r="I340"/>
  <c r="I346"/>
  <c r="I358"/>
  <c r="I369"/>
  <c r="I373"/>
  <c r="I375"/>
  <c r="I378"/>
  <c r="E385"/>
  <c r="E384" s="1"/>
  <c r="I387"/>
  <c r="I402"/>
  <c r="H139"/>
  <c r="H138" s="1"/>
  <c r="H137" s="1"/>
  <c r="G139"/>
  <c r="G138" s="1"/>
  <c r="G137" s="1"/>
  <c r="G131"/>
  <c r="G130" s="1"/>
  <c r="G82"/>
  <c r="G81" s="1"/>
  <c r="G80" s="1"/>
  <c r="H100"/>
  <c r="H99" s="1"/>
  <c r="G100"/>
  <c r="G99" s="1"/>
  <c r="H104"/>
  <c r="H103" s="1"/>
  <c r="H102" s="1"/>
  <c r="G104"/>
  <c r="G103" s="1"/>
  <c r="G102" s="1"/>
  <c r="H40"/>
  <c r="G40"/>
  <c r="H30"/>
  <c r="H29" s="1"/>
  <c r="H28" s="1"/>
  <c r="H27" s="1"/>
  <c r="H19"/>
  <c r="H18" s="1"/>
  <c r="H17" s="1"/>
  <c r="H16" s="1"/>
  <c r="G19"/>
  <c r="G18" s="1"/>
  <c r="G17" s="1"/>
  <c r="G16" s="1"/>
  <c r="H12"/>
  <c r="G12"/>
  <c r="H158"/>
  <c r="H157" s="1"/>
  <c r="G158"/>
  <c r="G157" s="1"/>
  <c r="H165"/>
  <c r="H164" s="1"/>
  <c r="G165"/>
  <c r="G164" s="1"/>
  <c r="H168"/>
  <c r="H167" s="1"/>
  <c r="G168"/>
  <c r="G167" s="1"/>
  <c r="H189"/>
  <c r="H194"/>
  <c r="H209"/>
  <c r="G209"/>
  <c r="H219"/>
  <c r="H218" s="1"/>
  <c r="G219"/>
  <c r="G218" s="1"/>
  <c r="H223"/>
  <c r="G223"/>
  <c r="G222" s="1"/>
  <c r="H229"/>
  <c r="H261"/>
  <c r="G261"/>
  <c r="H267"/>
  <c r="G267"/>
  <c r="H280"/>
  <c r="H279" s="1"/>
  <c r="G280"/>
  <c r="G279" s="1"/>
  <c r="H313"/>
  <c r="H312" s="1"/>
  <c r="H323"/>
  <c r="H322" s="1"/>
  <c r="G323"/>
  <c r="G322" s="1"/>
  <c r="H329"/>
  <c r="H328" s="1"/>
  <c r="G329"/>
  <c r="G328" s="1"/>
  <c r="H333"/>
  <c r="G333"/>
  <c r="H344"/>
  <c r="H348"/>
  <c r="H347" s="1"/>
  <c r="G348"/>
  <c r="G347" s="1"/>
  <c r="H355"/>
  <c r="H368"/>
  <c r="G368"/>
  <c r="H372"/>
  <c r="G372"/>
  <c r="H374"/>
  <c r="G374"/>
  <c r="G385"/>
  <c r="G384" s="1"/>
  <c r="H394"/>
  <c r="H393" s="1"/>
  <c r="G394"/>
  <c r="G393" s="1"/>
  <c r="H148"/>
  <c r="H147" s="1"/>
  <c r="G148"/>
  <c r="G147" s="1"/>
  <c r="H131"/>
  <c r="H130" s="1"/>
  <c r="H127"/>
  <c r="H126" s="1"/>
  <c r="G127"/>
  <c r="G126" s="1"/>
  <c r="H119"/>
  <c r="H118" s="1"/>
  <c r="H9"/>
  <c r="H8" s="1"/>
  <c r="G9"/>
  <c r="G8" s="1"/>
  <c r="D10" i="1"/>
  <c r="C10"/>
  <c r="D7"/>
  <c r="C7"/>
  <c r="D13" i="3" l="1"/>
  <c r="D12" s="1"/>
  <c r="E7"/>
  <c r="E279" i="2"/>
  <c r="H150"/>
  <c r="F22"/>
  <c r="I22" s="1"/>
  <c r="F23"/>
  <c r="I23" s="1"/>
  <c r="H222"/>
  <c r="E185"/>
  <c r="G150"/>
  <c r="G376"/>
  <c r="E336"/>
  <c r="H336"/>
  <c r="G336"/>
  <c r="F351"/>
  <c r="I351" s="1"/>
  <c r="I350"/>
  <c r="F318"/>
  <c r="I318" s="1"/>
  <c r="G317"/>
  <c r="F306"/>
  <c r="I306" s="1"/>
  <c r="E260"/>
  <c r="H284"/>
  <c r="G305"/>
  <c r="G304" s="1"/>
  <c r="F285"/>
  <c r="I285" s="1"/>
  <c r="G284"/>
  <c r="E284"/>
  <c r="G290"/>
  <c r="F300"/>
  <c r="I300" s="1"/>
  <c r="F80"/>
  <c r="F287"/>
  <c r="I287" s="1"/>
  <c r="E290"/>
  <c r="C23" i="1" s="1"/>
  <c r="G260" i="2"/>
  <c r="F292"/>
  <c r="I292" s="1"/>
  <c r="F299"/>
  <c r="I299" s="1"/>
  <c r="F298"/>
  <c r="I298" s="1"/>
  <c r="H291"/>
  <c r="H260"/>
  <c r="F245"/>
  <c r="I245" s="1"/>
  <c r="F271"/>
  <c r="I271" s="1"/>
  <c r="F282"/>
  <c r="I282" s="1"/>
  <c r="F244"/>
  <c r="G243"/>
  <c r="F243" s="1"/>
  <c r="F249"/>
  <c r="I249" s="1"/>
  <c r="F252"/>
  <c r="I252" s="1"/>
  <c r="E251"/>
  <c r="E247" s="1"/>
  <c r="C21" i="1" s="1"/>
  <c r="F263" i="2"/>
  <c r="I263" s="1"/>
  <c r="F265"/>
  <c r="I265" s="1"/>
  <c r="F273"/>
  <c r="I273" s="1"/>
  <c r="F277"/>
  <c r="I277" s="1"/>
  <c r="F275"/>
  <c r="I275" s="1"/>
  <c r="G247"/>
  <c r="F248"/>
  <c r="I248" s="1"/>
  <c r="H251"/>
  <c r="H247" s="1"/>
  <c r="F254"/>
  <c r="I254" s="1"/>
  <c r="E163"/>
  <c r="G233"/>
  <c r="G221" s="1"/>
  <c r="G217" s="1"/>
  <c r="E233"/>
  <c r="E221" s="1"/>
  <c r="E217" s="1"/>
  <c r="H233"/>
  <c r="H221" s="1"/>
  <c r="H217" s="1"/>
  <c r="I244"/>
  <c r="F239"/>
  <c r="I239" s="1"/>
  <c r="F240"/>
  <c r="I240" s="1"/>
  <c r="F187"/>
  <c r="I187" s="1"/>
  <c r="F237"/>
  <c r="I237" s="1"/>
  <c r="G163"/>
  <c r="G185"/>
  <c r="G184" s="1"/>
  <c r="F191"/>
  <c r="I191" s="1"/>
  <c r="H163"/>
  <c r="H146" s="1"/>
  <c r="F173"/>
  <c r="F174"/>
  <c r="I174" s="1"/>
  <c r="F189"/>
  <c r="H186"/>
  <c r="F141"/>
  <c r="F135"/>
  <c r="I135" s="1"/>
  <c r="F161"/>
  <c r="I161" s="1"/>
  <c r="F160"/>
  <c r="I160" s="1"/>
  <c r="I173"/>
  <c r="F124"/>
  <c r="I124" s="1"/>
  <c r="E118"/>
  <c r="F123"/>
  <c r="I123" s="1"/>
  <c r="H117"/>
  <c r="E94"/>
  <c r="F95"/>
  <c r="F97"/>
  <c r="I95"/>
  <c r="E90"/>
  <c r="E84" s="1"/>
  <c r="F347"/>
  <c r="I347" s="1"/>
  <c r="F344"/>
  <c r="I344" s="1"/>
  <c r="F333"/>
  <c r="I333" s="1"/>
  <c r="F328"/>
  <c r="F322"/>
  <c r="F223"/>
  <c r="I223" s="1"/>
  <c r="F218"/>
  <c r="D16" i="1" s="1"/>
  <c r="F40" i="2"/>
  <c r="I40" s="1"/>
  <c r="F234"/>
  <c r="I234" s="1"/>
  <c r="I97"/>
  <c r="H94"/>
  <c r="H90" s="1"/>
  <c r="H84" s="1"/>
  <c r="G94"/>
  <c r="F312"/>
  <c r="I312" s="1"/>
  <c r="F209"/>
  <c r="F103"/>
  <c r="I103" s="1"/>
  <c r="F99"/>
  <c r="I99" s="1"/>
  <c r="F137"/>
  <c r="F342"/>
  <c r="I342" s="1"/>
  <c r="H58"/>
  <c r="H52" s="1"/>
  <c r="F71"/>
  <c r="I71" s="1"/>
  <c r="F143"/>
  <c r="I143" s="1"/>
  <c r="F150"/>
  <c r="F151"/>
  <c r="F170"/>
  <c r="I170" s="1"/>
  <c r="F202"/>
  <c r="I202" s="1"/>
  <c r="F251"/>
  <c r="F310"/>
  <c r="I310" s="1"/>
  <c r="F395"/>
  <c r="I395" s="1"/>
  <c r="F403"/>
  <c r="D41" i="1" s="1"/>
  <c r="D40" s="1"/>
  <c r="F213" i="2"/>
  <c r="I213" s="1"/>
  <c r="F269"/>
  <c r="I269" s="1"/>
  <c r="F381"/>
  <c r="I381" s="1"/>
  <c r="E59"/>
  <c r="E58" s="1"/>
  <c r="E52" s="1"/>
  <c r="F8"/>
  <c r="D8" i="1" s="1"/>
  <c r="F126" i="2"/>
  <c r="F147"/>
  <c r="I147" s="1"/>
  <c r="F393"/>
  <c r="F385"/>
  <c r="I385" s="1"/>
  <c r="F374"/>
  <c r="I374" s="1"/>
  <c r="F372"/>
  <c r="I372" s="1"/>
  <c r="F279"/>
  <c r="I279" s="1"/>
  <c r="F267"/>
  <c r="I267" s="1"/>
  <c r="F261"/>
  <c r="I261" s="1"/>
  <c r="F167"/>
  <c r="I167" s="1"/>
  <c r="F165"/>
  <c r="I165" s="1"/>
  <c r="F157"/>
  <c r="I157" s="1"/>
  <c r="F12"/>
  <c r="I12" s="1"/>
  <c r="F16"/>
  <c r="F131"/>
  <c r="I131" s="1"/>
  <c r="F27"/>
  <c r="D15" i="1" s="1"/>
  <c r="F77" i="2"/>
  <c r="I77" s="1"/>
  <c r="F73"/>
  <c r="I73" s="1"/>
  <c r="F91"/>
  <c r="F92"/>
  <c r="I92" s="1"/>
  <c r="F85"/>
  <c r="I85" s="1"/>
  <c r="F133"/>
  <c r="I133" s="1"/>
  <c r="E150"/>
  <c r="C9" i="1" s="1"/>
  <c r="F389" i="2"/>
  <c r="F176"/>
  <c r="I176" s="1"/>
  <c r="F197"/>
  <c r="I197" s="1"/>
  <c r="F226"/>
  <c r="F229"/>
  <c r="I229" s="1"/>
  <c r="F257"/>
  <c r="I257" s="1"/>
  <c r="F304"/>
  <c r="F325"/>
  <c r="F337"/>
  <c r="I337" s="1"/>
  <c r="F355"/>
  <c r="I355" s="1"/>
  <c r="F360"/>
  <c r="I360" s="1"/>
  <c r="F399"/>
  <c r="F377"/>
  <c r="I377" s="1"/>
  <c r="F379"/>
  <c r="I379" s="1"/>
  <c r="F13"/>
  <c r="I13" s="1"/>
  <c r="F63"/>
  <c r="I63" s="1"/>
  <c r="F65"/>
  <c r="I65" s="1"/>
  <c r="E43"/>
  <c r="F109"/>
  <c r="F118"/>
  <c r="F194"/>
  <c r="D34" i="1" s="1"/>
  <c r="G59" i="2"/>
  <c r="F59" s="1"/>
  <c r="F70"/>
  <c r="I70" s="1"/>
  <c r="F68"/>
  <c r="I68" s="1"/>
  <c r="F405"/>
  <c r="F391"/>
  <c r="I391" s="1"/>
  <c r="F368"/>
  <c r="I368" s="1"/>
  <c r="F364"/>
  <c r="I364" s="1"/>
  <c r="F362"/>
  <c r="F348"/>
  <c r="I348" s="1"/>
  <c r="F345"/>
  <c r="I345" s="1"/>
  <c r="F329"/>
  <c r="I329" s="1"/>
  <c r="F323"/>
  <c r="I323" s="1"/>
  <c r="F314"/>
  <c r="I314" s="1"/>
  <c r="F305"/>
  <c r="I305" s="1"/>
  <c r="F214"/>
  <c r="I214" s="1"/>
  <c r="F198"/>
  <c r="I198" s="1"/>
  <c r="F171"/>
  <c r="I171" s="1"/>
  <c r="F168"/>
  <c r="I168" s="1"/>
  <c r="F155"/>
  <c r="I155" s="1"/>
  <c r="F148"/>
  <c r="I148" s="1"/>
  <c r="F138"/>
  <c r="I138" s="1"/>
  <c r="F134"/>
  <c r="I134" s="1"/>
  <c r="F127"/>
  <c r="I127" s="1"/>
  <c r="F119"/>
  <c r="I119" s="1"/>
  <c r="F111"/>
  <c r="I111" s="1"/>
  <c r="F104"/>
  <c r="I104" s="1"/>
  <c r="F100"/>
  <c r="I100" s="1"/>
  <c r="F82"/>
  <c r="I82" s="1"/>
  <c r="F78"/>
  <c r="I78" s="1"/>
  <c r="F60"/>
  <c r="I60" s="1"/>
  <c r="F30"/>
  <c r="I30" s="1"/>
  <c r="F28"/>
  <c r="I28" s="1"/>
  <c r="F18"/>
  <c r="H43"/>
  <c r="C36" i="1"/>
  <c r="F404" i="2"/>
  <c r="I404" s="1"/>
  <c r="F400"/>
  <c r="I400" s="1"/>
  <c r="F394"/>
  <c r="I394" s="1"/>
  <c r="F390"/>
  <c r="I390" s="1"/>
  <c r="F386"/>
  <c r="I386" s="1"/>
  <c r="F363"/>
  <c r="F361"/>
  <c r="F356"/>
  <c r="I356" s="1"/>
  <c r="F338"/>
  <c r="I338" s="1"/>
  <c r="F326"/>
  <c r="I326" s="1"/>
  <c r="F313"/>
  <c r="I313" s="1"/>
  <c r="F294"/>
  <c r="I294" s="1"/>
  <c r="F280"/>
  <c r="I280" s="1"/>
  <c r="F230"/>
  <c r="I230" s="1"/>
  <c r="F219"/>
  <c r="I219" s="1"/>
  <c r="F215"/>
  <c r="I215" s="1"/>
  <c r="F210"/>
  <c r="I210" s="1"/>
  <c r="F203"/>
  <c r="F195"/>
  <c r="I195" s="1"/>
  <c r="I189"/>
  <c r="F158"/>
  <c r="I158" s="1"/>
  <c r="F154"/>
  <c r="I154" s="1"/>
  <c r="F142"/>
  <c r="I142" s="1"/>
  <c r="F139"/>
  <c r="I139" s="1"/>
  <c r="F120"/>
  <c r="I120" s="1"/>
  <c r="F110"/>
  <c r="I110" s="1"/>
  <c r="F81"/>
  <c r="F74"/>
  <c r="I74" s="1"/>
  <c r="F29"/>
  <c r="I29" s="1"/>
  <c r="F19"/>
  <c r="I19" s="1"/>
  <c r="F17"/>
  <c r="F9"/>
  <c r="I9" s="1"/>
  <c r="F48"/>
  <c r="I48" s="1"/>
  <c r="F49"/>
  <c r="I49" s="1"/>
  <c r="G43"/>
  <c r="F53"/>
  <c r="I53" s="1"/>
  <c r="F44"/>
  <c r="I44" s="1"/>
  <c r="F45"/>
  <c r="I45" s="1"/>
  <c r="F34"/>
  <c r="I34" s="1"/>
  <c r="F33"/>
  <c r="I33" s="1"/>
  <c r="G32"/>
  <c r="F32" s="1"/>
  <c r="I32" s="1"/>
  <c r="H26"/>
  <c r="H308"/>
  <c r="H303" s="1"/>
  <c r="E18" i="3"/>
  <c r="E6" s="1"/>
  <c r="D18"/>
  <c r="G117" i="2"/>
  <c r="F164"/>
  <c r="F341"/>
  <c r="E332"/>
  <c r="C31" i="1" s="1"/>
  <c r="H332" i="2"/>
  <c r="H331" s="1"/>
  <c r="E308"/>
  <c r="E243"/>
  <c r="F222"/>
  <c r="I226"/>
  <c r="I203"/>
  <c r="G7"/>
  <c r="H321"/>
  <c r="H320" s="1"/>
  <c r="H371"/>
  <c r="G371"/>
  <c r="E393"/>
  <c r="H7"/>
  <c r="H6" s="1"/>
  <c r="G398"/>
  <c r="H398"/>
  <c r="I91"/>
  <c r="E371"/>
  <c r="E7" i="1"/>
  <c r="E10"/>
  <c r="I83" i="2"/>
  <c r="E7"/>
  <c r="E6" s="1"/>
  <c r="C8" i="1"/>
  <c r="C41"/>
  <c r="E304" i="2"/>
  <c r="E303" s="1"/>
  <c r="E141"/>
  <c r="E81"/>
  <c r="H193"/>
  <c r="E193"/>
  <c r="C34" i="1"/>
  <c r="E117" i="2"/>
  <c r="E27"/>
  <c r="E26" s="1"/>
  <c r="C11" i="1"/>
  <c r="E17" i="2"/>
  <c r="E16" s="1"/>
  <c r="G193"/>
  <c r="D6" i="3" l="1"/>
  <c r="G256" i="2"/>
  <c r="G316"/>
  <c r="F316" s="1"/>
  <c r="I316" s="1"/>
  <c r="F317"/>
  <c r="I317" s="1"/>
  <c r="D32" i="1"/>
  <c r="E32" s="1"/>
  <c r="E256" i="2"/>
  <c r="E242" s="1"/>
  <c r="H290"/>
  <c r="F290" s="1"/>
  <c r="D23" i="1" s="1"/>
  <c r="F291" i="2"/>
  <c r="I291" s="1"/>
  <c r="F371"/>
  <c r="I371" s="1"/>
  <c r="I8"/>
  <c r="E146"/>
  <c r="I403"/>
  <c r="I251"/>
  <c r="F233"/>
  <c r="I233" s="1"/>
  <c r="I243"/>
  <c r="I209"/>
  <c r="I194"/>
  <c r="F186"/>
  <c r="I186" s="1"/>
  <c r="H185"/>
  <c r="F117"/>
  <c r="I117" s="1"/>
  <c r="F193"/>
  <c r="I193" s="1"/>
  <c r="I150"/>
  <c r="H256"/>
  <c r="F256" s="1"/>
  <c r="I341"/>
  <c r="I218"/>
  <c r="H370"/>
  <c r="H367" s="1"/>
  <c r="H366" s="1"/>
  <c r="I405"/>
  <c r="D11" i="1"/>
  <c r="E11" s="1"/>
  <c r="F94" i="2"/>
  <c r="I94" s="1"/>
  <c r="F376"/>
  <c r="I376" s="1"/>
  <c r="G90"/>
  <c r="F90" s="1"/>
  <c r="I90" s="1"/>
  <c r="I18"/>
  <c r="I126"/>
  <c r="F384"/>
  <c r="I384" s="1"/>
  <c r="F247"/>
  <c r="D21" i="1" s="1"/>
  <c r="E21" s="1"/>
  <c r="F309" i="2"/>
  <c r="D36" i="1"/>
  <c r="E36" s="1"/>
  <c r="I59" i="2"/>
  <c r="G58"/>
  <c r="F58" s="1"/>
  <c r="I58" s="1"/>
  <c r="F102"/>
  <c r="I102" s="1"/>
  <c r="F398"/>
  <c r="F130"/>
  <c r="I130" s="1"/>
  <c r="F7"/>
  <c r="I7" s="1"/>
  <c r="F260"/>
  <c r="I260" s="1"/>
  <c r="F284"/>
  <c r="I284" s="1"/>
  <c r="H39"/>
  <c r="H38" s="1"/>
  <c r="H21" s="1"/>
  <c r="F43"/>
  <c r="I43" s="1"/>
  <c r="I39" s="1"/>
  <c r="G26"/>
  <c r="F26" s="1"/>
  <c r="G370"/>
  <c r="G39"/>
  <c r="G308"/>
  <c r="G303" s="1"/>
  <c r="I309"/>
  <c r="I164"/>
  <c r="C20" i="1"/>
  <c r="F336" i="2"/>
  <c r="G129"/>
  <c r="G108" s="1"/>
  <c r="G6"/>
  <c r="F6" s="1"/>
  <c r="I361"/>
  <c r="I363"/>
  <c r="I362"/>
  <c r="G242"/>
  <c r="C17" i="1"/>
  <c r="E370" i="2"/>
  <c r="E367" s="1"/>
  <c r="E366" s="1"/>
  <c r="D9" i="1"/>
  <c r="E9" s="1"/>
  <c r="H383" i="2"/>
  <c r="G383"/>
  <c r="D35" i="1"/>
  <c r="E129" i="2"/>
  <c r="E108" s="1"/>
  <c r="G321"/>
  <c r="F321" s="1"/>
  <c r="E39"/>
  <c r="C25" i="1" s="1"/>
  <c r="H302" i="2"/>
  <c r="I325"/>
  <c r="E184"/>
  <c r="I222"/>
  <c r="I389"/>
  <c r="I151"/>
  <c r="H129"/>
  <c r="H108" s="1"/>
  <c r="I328"/>
  <c r="I393"/>
  <c r="E37" i="1"/>
  <c r="I141" i="2"/>
  <c r="E23" i="1"/>
  <c r="E16"/>
  <c r="C29"/>
  <c r="I322" i="2"/>
  <c r="E321"/>
  <c r="E320" s="1"/>
  <c r="I109"/>
  <c r="E398"/>
  <c r="I399"/>
  <c r="I16"/>
  <c r="I17"/>
  <c r="I304"/>
  <c r="C40" i="1"/>
  <c r="E40" s="1"/>
  <c r="E41"/>
  <c r="C35"/>
  <c r="C15"/>
  <c r="I27" i="2"/>
  <c r="E34" i="1"/>
  <c r="E8"/>
  <c r="E80" i="2"/>
  <c r="I81"/>
  <c r="I118"/>
  <c r="I137"/>
  <c r="E331"/>
  <c r="C30" i="1"/>
  <c r="D20" l="1"/>
  <c r="E145" i="2"/>
  <c r="I290"/>
  <c r="F308"/>
  <c r="I308" s="1"/>
  <c r="H297"/>
  <c r="F370"/>
  <c r="I370" s="1"/>
  <c r="H242"/>
  <c r="F242" s="1"/>
  <c r="I242" s="1"/>
  <c r="F221"/>
  <c r="D17" i="1" s="1"/>
  <c r="E17" s="1"/>
  <c r="E22"/>
  <c r="H184" i="2"/>
  <c r="F185"/>
  <c r="F163"/>
  <c r="G146"/>
  <c r="F146" s="1"/>
  <c r="I398"/>
  <c r="E212"/>
  <c r="D33" i="1"/>
  <c r="E20"/>
  <c r="I256" i="2"/>
  <c r="I247"/>
  <c r="G52"/>
  <c r="F52" s="1"/>
  <c r="I52" s="1"/>
  <c r="G84"/>
  <c r="F39"/>
  <c r="D25" i="1" s="1"/>
  <c r="F383" i="2"/>
  <c r="F129"/>
  <c r="I129" s="1"/>
  <c r="F108"/>
  <c r="I336"/>
  <c r="G332"/>
  <c r="F332" s="1"/>
  <c r="F303"/>
  <c r="D27" i="1" s="1"/>
  <c r="G367" i="2"/>
  <c r="F367" s="1"/>
  <c r="G320"/>
  <c r="F320" s="1"/>
  <c r="F217"/>
  <c r="C6" i="1"/>
  <c r="C39"/>
  <c r="C38" s="1"/>
  <c r="C19"/>
  <c r="E35"/>
  <c r="E383" i="2"/>
  <c r="I321"/>
  <c r="C33" i="1"/>
  <c r="I80" i="2"/>
  <c r="C28" i="1"/>
  <c r="I26" i="2"/>
  <c r="C14" i="1"/>
  <c r="E15"/>
  <c r="C27"/>
  <c r="E302" i="2"/>
  <c r="E297" s="1"/>
  <c r="I6"/>
  <c r="E38"/>
  <c r="E21" s="1"/>
  <c r="H212" l="1"/>
  <c r="G212"/>
  <c r="D19" i="1"/>
  <c r="E19" s="1"/>
  <c r="E18"/>
  <c r="I185" i="2"/>
  <c r="F184"/>
  <c r="I184" s="1"/>
  <c r="H145"/>
  <c r="H407" s="1"/>
  <c r="E33" i="1"/>
  <c r="I217" i="2"/>
  <c r="E26" i="1"/>
  <c r="G38" i="2"/>
  <c r="F84"/>
  <c r="I84" s="1"/>
  <c r="I303"/>
  <c r="D14" i="1"/>
  <c r="E14" s="1"/>
  <c r="I163" i="2"/>
  <c r="G331"/>
  <c r="G302"/>
  <c r="G366"/>
  <c r="I146"/>
  <c r="G145"/>
  <c r="I221"/>
  <c r="I383"/>
  <c r="E407"/>
  <c r="I108"/>
  <c r="C24" i="1"/>
  <c r="C42" s="1"/>
  <c r="E25"/>
  <c r="E27"/>
  <c r="G21" i="2" l="1"/>
  <c r="F21" s="1"/>
  <c r="I21" s="1"/>
  <c r="G297"/>
  <c r="F212"/>
  <c r="I212" s="1"/>
  <c r="F302"/>
  <c r="I302" s="1"/>
  <c r="F38"/>
  <c r="I38" s="1"/>
  <c r="F145"/>
  <c r="D29" i="1"/>
  <c r="E29" s="1"/>
  <c r="F366" i="2"/>
  <c r="I366" s="1"/>
  <c r="F331"/>
  <c r="I331" s="1"/>
  <c r="I145"/>
  <c r="D39" i="1"/>
  <c r="I367" i="2"/>
  <c r="I320"/>
  <c r="D28" i="1"/>
  <c r="D31"/>
  <c r="I332" i="2"/>
  <c r="E13" i="1"/>
  <c r="D6"/>
  <c r="E6" s="1"/>
  <c r="G407" i="2" l="1"/>
  <c r="F407" s="1"/>
  <c r="I407" s="1"/>
  <c r="F297"/>
  <c r="I297" s="1"/>
  <c r="E28" i="1"/>
  <c r="D24"/>
  <c r="E31"/>
  <c r="D30"/>
  <c r="E30" s="1"/>
  <c r="D38"/>
  <c r="E38" s="1"/>
  <c r="E39"/>
  <c r="E24" l="1"/>
  <c r="D42"/>
  <c r="E42" s="1"/>
</calcChain>
</file>

<file path=xl/comments1.xml><?xml version="1.0" encoding="utf-8"?>
<comments xmlns="http://schemas.openxmlformats.org/spreadsheetml/2006/main">
  <authors>
    <author>Galina</author>
  </authors>
  <commentList>
    <comment ref="D364" authorId="0">
      <text>
        <r>
          <rPr>
            <b/>
            <sz val="9"/>
            <color indexed="81"/>
            <rFont val="Tahoma"/>
            <family val="2"/>
            <charset val="204"/>
          </rPr>
          <t>Galina: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<sst xmlns="http://schemas.openxmlformats.org/spreadsheetml/2006/main" count="1686" uniqueCount="553">
  <si>
    <t>Основное мероприятие "Обеспечение деятельности музея"</t>
  </si>
  <si>
    <t>Основное мероприятие "Обеспечение деятельности библиотечной системы"</t>
  </si>
  <si>
    <t>Выполнение работ (оказание услуг) по осуществлению перевозок по регулируемым тарифам  по регулярным  маршрутам муниципальной маршрутной сети в рамках непрограммной части городского бюджета</t>
  </si>
  <si>
    <t>Подпрограмма "Развитие учреждений культурно-досугового типа города Ливны"</t>
  </si>
  <si>
    <t xml:space="preserve">Подпрограмма "Развитие музейной деятельности в городе Ливны" </t>
  </si>
  <si>
    <t xml:space="preserve">Подпрограмма "Развитие библиотечной системы города Ливны" </t>
  </si>
  <si>
    <t xml:space="preserve">Подпрограмма "Проведение культурно-массовых мероприятий" </t>
  </si>
  <si>
    <t>Наименование показателя</t>
  </si>
  <si>
    <t>#Н/Д</t>
  </si>
  <si>
    <t>0100</t>
  </si>
  <si>
    <t>0102</t>
  </si>
  <si>
    <t>0103</t>
  </si>
  <si>
    <t>0104</t>
  </si>
  <si>
    <t>0105</t>
  </si>
  <si>
    <t>0106</t>
  </si>
  <si>
    <t>0113</t>
  </si>
  <si>
    <t>0400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</si>
  <si>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</si>
  <si>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</si>
  <si>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</si>
  <si>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</si>
  <si>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</si>
  <si>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</si>
  <si>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</si>
  <si>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</si>
  <si>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</si>
  <si>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</si>
  <si>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</si>
  <si>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</si>
  <si>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</si>
  <si>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</si>
  <si>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</si>
  <si>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</si>
  <si>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</si>
  <si>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</si>
  <si>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</si>
  <si>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</si>
  <si>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</si>
  <si>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тыс.руб.</t>
  </si>
  <si>
    <t>% испол.</t>
  </si>
  <si>
    <t>0000</t>
  </si>
  <si>
    <t>Вед.</t>
  </si>
  <si>
    <t>Ц.ст.</t>
  </si>
  <si>
    <t>011</t>
  </si>
  <si>
    <t>012</t>
  </si>
  <si>
    <t>075</t>
  </si>
  <si>
    <t>163</t>
  </si>
  <si>
    <t>720</t>
  </si>
  <si>
    <t>792</t>
  </si>
  <si>
    <t>Дошкольное образование</t>
  </si>
  <si>
    <t>Общее образование</t>
  </si>
  <si>
    <t>Другие вопросы в области образования</t>
  </si>
  <si>
    <t>Социальное обеспечение населения</t>
  </si>
  <si>
    <t>Охрана семьи и детства</t>
  </si>
  <si>
    <t>Другие общегосударственные вопросы</t>
  </si>
  <si>
    <t>Другие вопросы в области национальной экономики</t>
  </si>
  <si>
    <t>Жилищное хозяйство</t>
  </si>
  <si>
    <t>Другие вопросы в области жилищно-коммунального хозяйства</t>
  </si>
  <si>
    <t>Судебная система</t>
  </si>
  <si>
    <t>Культура</t>
  </si>
  <si>
    <t>Пенсионное обеспечение</t>
  </si>
  <si>
    <t xml:space="preserve"> Другие вопросы в области социальной политики</t>
  </si>
  <si>
    <t>Благоустройство</t>
  </si>
  <si>
    <t>Управление муниципального имущества администрации города Ливны</t>
  </si>
  <si>
    <t>03380</t>
  </si>
  <si>
    <t>00001000000000000000</t>
  </si>
  <si>
    <t>70000001000000000000000</t>
  </si>
  <si>
    <t>Изменение остатков средств на счетах по учету средств бюджета</t>
  </si>
  <si>
    <t>03390</t>
  </si>
  <si>
    <t>00001050000000000000</t>
  </si>
  <si>
    <t>70000001050000000000000</t>
  </si>
  <si>
    <t>Увеличение остатков средств бюджетов</t>
  </si>
  <si>
    <t>03410</t>
  </si>
  <si>
    <t>00001050000000000500</t>
  </si>
  <si>
    <t>71000001050000000000500</t>
  </si>
  <si>
    <t>Увеличение прочих остатков средств бюджетов</t>
  </si>
  <si>
    <t>03590</t>
  </si>
  <si>
    <t>00001050200000000500</t>
  </si>
  <si>
    <t>71000001050200000000500</t>
  </si>
  <si>
    <t>Увеличение прочих остатков денежных средств бюджетов</t>
  </si>
  <si>
    <t>03600</t>
  </si>
  <si>
    <t>00001050201000000510</t>
  </si>
  <si>
    <t>71000001050201000000510</t>
  </si>
  <si>
    <t>Увеличение прочих остатков денежных средств  бюджетов городских округов</t>
  </si>
  <si>
    <t>03640</t>
  </si>
  <si>
    <t>00001050201040000510</t>
  </si>
  <si>
    <t>71000001050201040000510</t>
  </si>
  <si>
    <t>Уменьшение остатков средств бюджетов</t>
  </si>
  <si>
    <t>03840</t>
  </si>
  <si>
    <t>00001050000000000600</t>
  </si>
  <si>
    <t>72000001050000000000600</t>
  </si>
  <si>
    <t>Уменьшение прочих остатков средств бюджетов</t>
  </si>
  <si>
    <t>04020</t>
  </si>
  <si>
    <t>00001050200000000600</t>
  </si>
  <si>
    <t>72000001050200000000600</t>
  </si>
  <si>
    <t>Уменьшение прочих остатков денежных средств бюджетов</t>
  </si>
  <si>
    <t>04030</t>
  </si>
  <si>
    <t>00001050201000000610</t>
  </si>
  <si>
    <t>72000001050201000000610</t>
  </si>
  <si>
    <t>Уменьшение прочих остатков денежных средств бюджетов городских округов</t>
  </si>
  <si>
    <t>04070</t>
  </si>
  <si>
    <t>00001050201040000610</t>
  </si>
  <si>
    <t>72000001050201040000610</t>
  </si>
  <si>
    <t>Номер строки</t>
  </si>
  <si>
    <t>Код источника финансирования по КИВФ, КИВнФ</t>
  </si>
  <si>
    <t xml:space="preserve">Факт </t>
  </si>
  <si>
    <t xml:space="preserve">План </t>
  </si>
  <si>
    <t>РП</t>
  </si>
  <si>
    <t xml:space="preserve"> </t>
  </si>
  <si>
    <t>0401</t>
  </si>
  <si>
    <t>0409</t>
  </si>
  <si>
    <t>Общеэкономические вопросы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</si>
  <si>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</si>
  <si>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</si>
  <si>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</si>
  <si>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</si>
  <si>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СОЦИАЛЬНАЯ ПОЛИТИКА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</si>
  <si>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</si>
  <si>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</si>
  <si>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</si>
  <si>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 расходов</t>
  </si>
  <si>
    <t>ОБЩЕГОСУДАРСТВЕННЫЕ ВОПРОСЫ</t>
  </si>
  <si>
    <t>Ливенский городской Совет народных депутатов</t>
  </si>
  <si>
    <t>Контрольно-счетная палата  города Ливны Орловской области</t>
  </si>
  <si>
    <t>Управление общего образования администрации города Ливны</t>
  </si>
  <si>
    <t>Финансовое управление администрации города  Ливны</t>
  </si>
  <si>
    <t>Источники внутреннего финансирования дефицита бюджета</t>
  </si>
  <si>
    <t>КУЛЬТУРА, КИНЕМАТОГРАФИЯ</t>
  </si>
  <si>
    <t>Другие вопросы в области культуры, кинематографии</t>
  </si>
  <si>
    <t>756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</si>
  <si>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</si>
  <si>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</si>
  <si>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1300</t>
  </si>
  <si>
    <t>1301</t>
  </si>
  <si>
    <t>Непрограммная часть городского бюджета</t>
  </si>
  <si>
    <t>Центральный аппарат в рамках непрограммной части городского бюджета</t>
  </si>
  <si>
    <t>Председатель Ливенского городского Совета народных депутатов в рамках непрограммной части городского бюджета</t>
  </si>
  <si>
    <t>Прочие расходы органов местного самоуправления в рамках непрограммной части городского бюджета</t>
  </si>
  <si>
    <t xml:space="preserve">Центральный аппарат в рамках непрограммной части городского бюджета </t>
  </si>
  <si>
    <t xml:space="preserve">Мероприятия по землеустройству и землепользованию в рамках непрограммной части городского бюджета </t>
  </si>
  <si>
    <t xml:space="preserve">Глава муниципального образования в рамках непрограммной части городского бюджета </t>
  </si>
  <si>
    <t xml:space="preserve">Прочие расходы органов местного самоуправления в рамках непрограммной части городского бюджета </t>
  </si>
  <si>
    <t>Выполнение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 в рамках  непрограммной части городского бюджета</t>
  </si>
  <si>
    <t>Выполнение полномочий по созданию комиссии по делам несовершеннолетних и защите их прав и организации деятельности этих комиссий в рамках  непрограммной части городского бюджета</t>
  </si>
  <si>
    <t>Выполнение полномочий в сфере трудовых отношений в рамках  непрограммной части городского бюджета</t>
  </si>
  <si>
    <t xml:space="preserve">Доплаты к пенсиям выборным лицам, пенсии за выслугу лет в рамках непрограммной части городского бюджета </t>
  </si>
  <si>
    <t xml:space="preserve">Выплата персональных надбавок местного значения лицам, имеющим особые заслуги перед городом в рамках непрограммной части городского бюджета </t>
  </si>
  <si>
    <t xml:space="preserve">Предоставление мер социальной поддержки в виде ежемесячной денежной компенсации на оплату жилого помещения, коммунальных услуг, абонентской платы за телефон, платы за пользование радио Почетным гражданам города в рамках непрограммной части городского бюджета </t>
  </si>
  <si>
    <t>Выплата единовременного пособия при всех формах устройства детей, лишенных родительского попечения, в семью в рамках непрограммной части городского бюджета</t>
  </si>
  <si>
    <t>Содержание ребёнка в семье опекуна и приёмной семье, а также вознаграждение, причитающееся приемному родителю, в рамках непрограммной части городского бюджета</t>
  </si>
  <si>
    <t>Выполнение полномочий в сфере опеки и попечительства в рамках  непрограммной части городского бюджета</t>
  </si>
  <si>
    <t>Кредиты кредитных организаций в валюте Российской Федерации</t>
  </si>
  <si>
    <t>00001020000000000000</t>
  </si>
  <si>
    <t>Получение кредитов от кредитных организаций в валюте Российской Федерации</t>
  </si>
  <si>
    <t>00001020000000000700</t>
  </si>
  <si>
    <t xml:space="preserve">Получение кредитов от кредитных организаций бюджетами городских округов в валюте Российской Федерации
</t>
  </si>
  <si>
    <t>00001020000040000710</t>
  </si>
  <si>
    <t xml:space="preserve">Погашение кредитов, предоставленных кредитными организациями в валюте Российской Федерации
</t>
  </si>
  <si>
    <t>00001020000000000800</t>
  </si>
  <si>
    <t>00001020000040000810</t>
  </si>
  <si>
    <t xml:space="preserve">Погашение бюджетами городских округов кредитов от кредитных организаций в валюте Российской Федерации
</t>
  </si>
  <si>
    <t>00001030000000000000</t>
  </si>
  <si>
    <t xml:space="preserve">Бюджетные кредиты от других бюджетов бюджетной системы Российской Федерации
</t>
  </si>
  <si>
    <t xml:space="preserve">Бюджетные кредиты от других бюджетов бюджетной системы Российской Федерации в валюте Российской Федерации
</t>
  </si>
  <si>
    <t>00001030100000000000</t>
  </si>
  <si>
    <t xml:space="preserve">Получение бюджетных кредитов от других бюджетов бюджетной системы Российской Федерации в валюте Российской Федерации
</t>
  </si>
  <si>
    <t>00001030100000000700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</si>
  <si>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
</t>
  </si>
  <si>
    <t>00001030100040000710</t>
  </si>
  <si>
    <t>00001030100000000800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</si>
  <si>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
</t>
  </si>
  <si>
    <t xml:space="preserve">Погашение бюджетами городских округов кредитов от других бюджетов бюджетной системы Российской Федерации в валюте Российской Федерации
</t>
  </si>
  <si>
    <t>00001030100040000810</t>
  </si>
  <si>
    <t>Транспорт</t>
  </si>
  <si>
    <t>0408</t>
  </si>
  <si>
    <t>Функционирование представительнного органа местного самоуправления</t>
  </si>
  <si>
    <t>Функционирование органов местного самоуправления</t>
  </si>
  <si>
    <t>Реализация основного мероприятия</t>
  </si>
  <si>
    <t>Наказы избирателей депутатам Ливенского городского Совета народных депутатов в рамках непрограммной части городского бюджета</t>
  </si>
  <si>
    <t>Ежемесячное денежное вознаграждение за классное руководство в рамках непрограммной части городского бюджета</t>
  </si>
  <si>
    <t xml:space="preserve">Единая дежурно-диспетчерская служба в рамках непрограммной части городского бюджета </t>
  </si>
  <si>
    <t xml:space="preserve">Функционирование высшего должностного лица </t>
  </si>
  <si>
    <t>Резервный фонд администрации в рамках непрограммной части городского бюджета</t>
  </si>
  <si>
    <t>Основное мероприятие "Развитие механизмов финансовой, имущественной, консультационной поддержки СОНО"</t>
  </si>
  <si>
    <t>Реализация Закона Орловской области от   12 ноября 2008 года № 832-ОЗ  "О социальной поддержке граждан, усыновивших (удочеривших) детей-сирот и детей, оставшихся без попечения родителей" в рамках непрограммной части городского бюджета</t>
  </si>
  <si>
    <t>Утверждено бюджеты городских округов</t>
  </si>
  <si>
    <t>Исполнено  бюджеты городских округов</t>
  </si>
  <si>
    <t>Основное мероприятие "Реализация права на получение общедоступного и бесплатного  дошкольного образования в муниципальных дошкольных образовательных организациях"</t>
  </si>
  <si>
    <t xml:space="preserve">Компенсация части родительской платы, взимаемой с родителей (законных представителей) за присмотр и уход за детьми, посещающими  образовательные организации, реализующие образовательные программы дошкольного образования в рамках непрограммной части городского бюджета </t>
  </si>
  <si>
    <t>Закон Орловской области от 26 января 2007 года №655-ОЗ "О наказах избирателей депутатам Орловского областного Совета народных депутатов" в рамках непрограммной части городского бюджета</t>
  </si>
  <si>
    <t>0703</t>
  </si>
  <si>
    <t>Субсидия МУКП "Ливенское" на возмещение затрат (недополученных доходов) в связи с оказанием банных услуг в рамках непрограммной части городского бюджета</t>
  </si>
  <si>
    <t>Централизованная бухгалтерия в рамках непрограммной части городского бюджета</t>
  </si>
  <si>
    <t>Управление культуры, молодежной политики и спорта администрации города Ливны</t>
  </si>
  <si>
    <t>Дополнительное образование детей</t>
  </si>
  <si>
    <t xml:space="preserve">Подпрограмма "Развитие дополнительного образования детей в сфере культуры и искусства города Ливны" </t>
  </si>
  <si>
    <t>Обеспечение деятельности финансовых, налоговых  органов и органов финансового надзора</t>
  </si>
  <si>
    <t xml:space="preserve"> Обеспечение  жилыми помещениями детей-сирот и детей, оставшихся без попечения родителей, лиц из числа детей-сирот и детей, оставшихся без попечения родителей  в рамках непрограммной части городского бюджета</t>
  </si>
  <si>
    <t>Администрация города Ливны Орловской области</t>
  </si>
  <si>
    <t>Основное мероприятие "Вовлечение в сферу малого предпринимательства молодежи, пропаганда предпринимательской деятельности"</t>
  </si>
  <si>
    <t>Муниципальная программа "Газификация индивидуальной жилой застройки города Ливны на период 2018-2020 годы"</t>
  </si>
  <si>
    <t>Управление жилищно-коммунального хозяйства администрации города Ливны</t>
  </si>
  <si>
    <t>727</t>
  </si>
  <si>
    <t>Обеспечение деятельности финансовых, налоговых и таможенных органов и органов финансового надзора</t>
  </si>
  <si>
    <t>Дорожное хозяйство (дорожные фонды)</t>
  </si>
  <si>
    <t>Молодежная политика</t>
  </si>
  <si>
    <t xml:space="preserve">Оценка недвижимости, признание прав и регулирование отношений по муниципальной собственности в рамках непрограммной части городского бюджета </t>
  </si>
  <si>
    <t>Взносы на капитальный ремонт муниципального жилищного фонда в рамках непрограммной части городского бюджета</t>
  </si>
  <si>
    <t>Осуществление полномочий по составлению (изменению) списков кандидатов в присяжные заседатели федеральных судов общей юрисдикции в рамках непрограммной части городского бюджета</t>
  </si>
  <si>
    <t>Обеспечение бесплатного проезда на городском, пригородном  (в сельской местности – на внутрирайонном) транспорте (кроме такси), а также 2 раза в год к месту жительства и обратно к месту учебы детей-сирот и детей, оставшихся без попечения родителей, лиц из их числа, обучающихся в городе Ливны в рамках непрограммной части городского бюджета</t>
  </si>
  <si>
    <t>Расходы, связанные с выплатой процентных платежей по муниципальным долговым обязательствам, в рамках непрограммной части городского бюджета</t>
  </si>
  <si>
    <t>Проезд школьников из малоимущих семей от места жительства до муниципальных бюджетных общеобразовательных учреждений города Ливны в рамках непрограммной части городского бюджета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</si>
  <si>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реализации основного мероприятия</t>
  </si>
  <si>
    <t>городской бюджет</t>
  </si>
  <si>
    <t>областной бюджет</t>
  </si>
  <si>
    <t xml:space="preserve"> в том числе</t>
  </si>
  <si>
    <t>тыс.руб</t>
  </si>
  <si>
    <t>Муниципальная программа "Молодежь города Ливны Орловской области на 2019-2023 годы"</t>
  </si>
  <si>
    <t xml:space="preserve">Подпрограмма "Содействие занятости молодежи города Ливны на 2019-2023 годы" </t>
  </si>
  <si>
    <t>Основное мероприятие "Организация и финансирование временного трудоустройства несовершеннолетних граждан в возрасте от 14 до 18 лет в свободное от учебы время, в том числе в каникулярный период"</t>
  </si>
  <si>
    <t>Муниципальная программа "Формирование законопослушного поведения участников дорожного движения в городе Ливны Орловской области на 2019-2021 годы"</t>
  </si>
  <si>
    <t>Оплата услуг банка в рамках непрограммной части городского бюджета</t>
  </si>
  <si>
    <t>Закон Орловской области от 26 января 2007 года  № 655-ОЗ "О наказах  избирателей депутатам Орловского областного Совета народных депутатов" в рамках непрограммной части городского бюджета</t>
  </si>
  <si>
    <t>Муниципальная программа "Обеспечение безопасности дорожного движения на территории города Ливны Орловской области на 2019-2021 годы"</t>
  </si>
  <si>
    <t>Муниципальная программа "Развитие территориального общественного самоуправления в городе Ливны  на 2019-2021 годы"</t>
  </si>
  <si>
    <t xml:space="preserve"> Основное мероприятие "Создание условий для эффективного  решения органами ТОС проблем самоуправляемых территорий"</t>
  </si>
  <si>
    <t>Муниципальная программа "Проведение капитального ремонта крыш многоквартирных домов города Ливны Орловской области на период 2019-2020 годы"</t>
  </si>
  <si>
    <t>Подпрограмма "Развитие творческих способностей детей и молодежи на 2019-2023 годы"</t>
  </si>
  <si>
    <t>Подпрограмма "Ливны молодые на 2019-2023 годы"</t>
  </si>
  <si>
    <t xml:space="preserve">Подпрограмма "Нравственное и патриотическое воспитание в городе Ливны на 2019-2023 годы" </t>
  </si>
  <si>
    <t xml:space="preserve">Подпрограмма "Профилактика алкоголизма, наркомании и табакокурения в городе Ливны на 2019-2023 годы" </t>
  </si>
  <si>
    <t>Основное мероприятие "Обеспечение  сохранности историко-культурного наследия города Ливны"</t>
  </si>
  <si>
    <t xml:space="preserve">Подпрограмма "Обеспечение жильем молодых семей на 2019-2023 годы" </t>
  </si>
  <si>
    <t>Основное мероприятие "Предоставление молодым семьям социальных выплат на приобретение жилья экономического класса или строительство индивидуального жилого дома экономического класса"</t>
  </si>
  <si>
    <t>Субсидия на предоставление финансовой помощи для погашения денежных обязательств, обязательных платежей и восстановление платежеспособности муниципальных унитарных предприятий города Ливны в рамках непрограммной части городского бюджета</t>
  </si>
  <si>
    <t xml:space="preserve">Обеспечение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№714 "Об обеспечении жильем ветеранов Великой Отечественной войны 1941-1945 годов", в рамках непрограммной части городского бюджета       </t>
  </si>
  <si>
    <t>Обеспечение жильем отдельных категорий граждан, установленных Федеральным законом от 12 января 1995 года №5-ФЗ "О ветеранах", в рамках непрограммной части городского бюджета</t>
  </si>
  <si>
    <t>Источники финансирования дефицита бюджета города Ливны за 2020 год по кодам классификации источников финансирования дефицитов бюджетов</t>
  </si>
  <si>
    <t>Расходы бюджета города Ливны за 2020 год по ведомственной структуре расходов  бюджета</t>
  </si>
  <si>
    <t>Распределение расходов бюджета города Ливны за 2020 год по разделам и подразделам  классификации расходов бюджета</t>
  </si>
  <si>
    <t>Основное мероприятие "Обеспечение обучающихся (воспитанников) светоотражающими элементами"</t>
  </si>
  <si>
    <t>Муниципальная программа "Образование в городе Ливны Орловской области на 2020-2025 годы"</t>
  </si>
  <si>
    <t xml:space="preserve">Подпрограмма "Развитие системы дошкольного и общего образования детей, воспитательной работы в образовательных организациях города Ливны" </t>
  </si>
  <si>
    <t>Подпрограмма "Функционирование и развитие сети образовательных учреждений города Ливны"</t>
  </si>
  <si>
    <t>Основное мероприятие "Строительство, реконструкция, капитальный и текущий ремонт образовательных организаций"</t>
  </si>
  <si>
    <t>Мероприятия по укреплению и обновлению материально-технической базы образовательных организаций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</si>
  <si>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непрограммной части городского бюджета</t>
  </si>
  <si>
    <t>Основное мероприятие «Реализация права на получение общедоступного и бесплатного начального общего, основного общего и среднего общего образования в муниципальных общеобразовательных организациях»</t>
  </si>
  <si>
    <t>Основное мероприятие "Совершенствование управления системой образования посредством участия образовательных организаций в единой независимой системе оценки качества образования"</t>
  </si>
  <si>
    <t>Основное мероприятие "Организация питания обучающихся муниципальных общеобразовательных организаций"</t>
  </si>
  <si>
    <t>Основное мероприятие "Организация бесплатного горячего питания обучающихся, получающих начальное общее образование в муниципальных общеобразовательных организациях"</t>
  </si>
  <si>
    <t xml:space="preserve">Подпрограмма "Муниципальная поддержка работников системы образования, талантливых детей и молодежи в городе Ливны" </t>
  </si>
  <si>
    <t>Основное мероприятие "Выявление и поддержка одаренных детей и молодежи"</t>
  </si>
  <si>
    <t>51 2 02 00000</t>
  </si>
  <si>
    <t>51 2 02 77220</t>
  </si>
  <si>
    <t>Подпрограмма "Функционирование и развитие сети образовательных учреждений города Ливны "</t>
  </si>
  <si>
    <t>88 000 00000</t>
  </si>
  <si>
    <t>88 000 77010</t>
  </si>
  <si>
    <t>88 000 77020</t>
  </si>
  <si>
    <t>88 000 77060</t>
  </si>
  <si>
    <t>88 000 77080</t>
  </si>
  <si>
    <t>58 000 00000</t>
  </si>
  <si>
    <t>58 500 00000</t>
  </si>
  <si>
    <t>58 50 100000</t>
  </si>
  <si>
    <t>58 501 77560</t>
  </si>
  <si>
    <t>66 000 00000</t>
  </si>
  <si>
    <t>66 001 00000</t>
  </si>
  <si>
    <t>66 001 77700</t>
  </si>
  <si>
    <t>66 002 77700</t>
  </si>
  <si>
    <t>88 000 72650</t>
  </si>
  <si>
    <t>51 000 00000</t>
  </si>
  <si>
    <t>51 100 00000</t>
  </si>
  <si>
    <t>51 101 00000</t>
  </si>
  <si>
    <t>51 101 71570</t>
  </si>
  <si>
    <t>51 101 77210</t>
  </si>
  <si>
    <t>51 300 00000</t>
  </si>
  <si>
    <t>51 301 00000</t>
  </si>
  <si>
    <t>51 301 72300</t>
  </si>
  <si>
    <t>51 301 77590</t>
  </si>
  <si>
    <t>88 000 71500</t>
  </si>
  <si>
    <t>88 000 L3030</t>
  </si>
  <si>
    <t>51 102 00000</t>
  </si>
  <si>
    <t>51 102 71570</t>
  </si>
  <si>
    <t>51 102 77210</t>
  </si>
  <si>
    <t>51 103 00000</t>
  </si>
  <si>
    <t>51 103 77210</t>
  </si>
  <si>
    <t>51 105 00000</t>
  </si>
  <si>
    <t>51 105 72410</t>
  </si>
  <si>
    <t>51 105 77210</t>
  </si>
  <si>
    <t>51 107 00000</t>
  </si>
  <si>
    <t>51 107 L3040</t>
  </si>
  <si>
    <t>51 200 00000</t>
  </si>
  <si>
    <t>51 202 00000</t>
  </si>
  <si>
    <t>51 202 77220</t>
  </si>
  <si>
    <t>51 301 72320</t>
  </si>
  <si>
    <t>Муниципальная программа "Доступная среда  города Ливны Орловской области на 2020-2022 годы"</t>
  </si>
  <si>
    <t>62 000 00000</t>
  </si>
  <si>
    <t>Основное мероприятие "Повышение уровня доступности объектов и услуг в сфере образования для детей-инвалидов и детей с ограниченными возможностями здоровья"</t>
  </si>
  <si>
    <t>62 002 00000</t>
  </si>
  <si>
    <t>62 002 77710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</si>
  <si>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</si>
  <si>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51 1E2 54910</t>
  </si>
  <si>
    <t>Основное мероприятие "Организация психолого-медико-социального сопровождения детей"</t>
  </si>
  <si>
    <t>51 104 00000</t>
  </si>
  <si>
    <t>51 104 77210</t>
  </si>
  <si>
    <t>Основное мероприятие "Поддержка работников муниципальной системы образования"</t>
  </si>
  <si>
    <t>51 2 01 00000</t>
  </si>
  <si>
    <t>51 2 01 77220</t>
  </si>
  <si>
    <t>88 000 77120</t>
  </si>
  <si>
    <t>Поощрение муниципальных управленческих команд за достижение показателей деятельности органов исполнительной власти Орловской области</t>
  </si>
  <si>
    <t>88 000 5549F</t>
  </si>
  <si>
    <t>88 000 71510</t>
  </si>
  <si>
    <t>88 000 77370</t>
  </si>
  <si>
    <t>88 000 77350</t>
  </si>
  <si>
    <t>88 000 77040</t>
  </si>
  <si>
    <t>Муниципальная программа "Ремонт, строительство, реконструкция и содержание автомобильных дорог общего пользования местного значения города Ливны на 2020-2022 годы"</t>
  </si>
  <si>
    <t>55 000 00000</t>
  </si>
  <si>
    <t>Основное мероприятие "Содержание автомобильных дорог общего пользования местного значения города"</t>
  </si>
  <si>
    <t>55 002 00000</t>
  </si>
  <si>
    <t>55 002 70550</t>
  </si>
  <si>
    <t>55 002 77630</t>
  </si>
  <si>
    <t>Основное мероприятие "Совершенствование технических средств регулирования дорожного движения"</t>
  </si>
  <si>
    <t>57 000 00000</t>
  </si>
  <si>
    <t>57 002 00000</t>
  </si>
  <si>
    <t>57 002 77470</t>
  </si>
  <si>
    <t>88 000 77170</t>
  </si>
  <si>
    <t>88 000 77190</t>
  </si>
  <si>
    <t>Муниципальная программа "Стимулирование развития жилищного строительства на территории города Ливны Орловской области на 2020-2022 годы"</t>
  </si>
  <si>
    <t>Основное мероприятие "Техническое диагностирование и экспертиза промышленной безопасности газопроводов и технических устройств"</t>
  </si>
  <si>
    <t>69 0 00 00000</t>
  </si>
  <si>
    <t>69 0 05 00000</t>
  </si>
  <si>
    <t>69 0 05 77660</t>
  </si>
  <si>
    <t>88 000 72950</t>
  </si>
  <si>
    <t>88 000 77000</t>
  </si>
  <si>
    <t>Муниципальная программа "Развитие муниципальной службы в городе Ливны Орловской области на 2020-2022 годы"</t>
  </si>
  <si>
    <t>64 000  00000</t>
  </si>
  <si>
    <t>Основное мероприятие "Обеспечение организации повышения квалификации муниципальных служащих города"</t>
  </si>
  <si>
    <t>64 005  00000</t>
  </si>
  <si>
    <t>64 005  77570</t>
  </si>
  <si>
    <t>88 000 51200</t>
  </si>
  <si>
    <t>Резервные фонды</t>
  </si>
  <si>
    <t>0111</t>
  </si>
  <si>
    <t xml:space="preserve">Резервный фонд администрации в рамках непрограммной части городского бюджета </t>
  </si>
  <si>
    <t>88 000 77030</t>
  </si>
  <si>
    <t>Муниципальная программа "Развитие архивного дела в городе Ливны Орловской области на 2018-2022 годы"</t>
  </si>
  <si>
    <t>52 000 00000</t>
  </si>
  <si>
    <t>Основное мероприятие «Укрепление материально-технической базы архива»</t>
  </si>
  <si>
    <t>52 004 00000</t>
  </si>
  <si>
    <t>52 004 77460</t>
  </si>
  <si>
    <t>Муниципальная программа "Профилактика правонарушений в городе Ливны Орловской области на 2020-2022 годы"</t>
  </si>
  <si>
    <t>63 000 00000</t>
  </si>
  <si>
    <t>Основное мероприятие "Привлечение к деятельности по охране общественного порядка народной дружины путем выработки мер законодательного, организационного характера"</t>
  </si>
  <si>
    <t>63 002 00000</t>
  </si>
  <si>
    <t>63 002 77150</t>
  </si>
  <si>
    <t>67 000 00000</t>
  </si>
  <si>
    <t>67 004 00000</t>
  </si>
  <si>
    <t>67 004 77070</t>
  </si>
  <si>
    <t>Муниципальная программа "Профилактика экстремизма и терроризма в городе Ливны Орловской области на 2020-2022 годы"</t>
  </si>
  <si>
    <t>Основное мероприятие "Совершенствование системы информационного обеспечения в области профилактики терроризма и экстремизма на территории города Ливны"</t>
  </si>
  <si>
    <t>70 000 00000</t>
  </si>
  <si>
    <t>70 001 00000</t>
  </si>
  <si>
    <t>70 001 77110</t>
  </si>
  <si>
    <t>88 000 71580</t>
  </si>
  <si>
    <t>88 000 71590</t>
  </si>
  <si>
    <t>88 000 71610</t>
  </si>
  <si>
    <t xml:space="preserve">Организация и проведение голосования по отбору мероприятий для включения в муниципальные программы в рамках проекта "Народный бюджет" в рамках непрограммной части городского бюджета </t>
  </si>
  <si>
    <t>88 000 77050</t>
  </si>
  <si>
    <t>Денежная премия победителю областного смотра-конкурса "Лучшее муниципальное образование Орловской области в сфере охраны труда" в рамках  непрограммной части городского бюджета</t>
  </si>
  <si>
    <t>88 000 72040</t>
  </si>
  <si>
    <t>Муниципальная программа "Развитие и поддержка малого и среднего предпринимательства в городе Ливны на 2020-2022 годы"</t>
  </si>
  <si>
    <t>50 000 00000</t>
  </si>
  <si>
    <t>Основное мероприятие «Предоставление консультационных, информационных и иных услуг для сектора малого и среднего предпринимательства»</t>
  </si>
  <si>
    <t>50 005 00000</t>
  </si>
  <si>
    <t>50 005 77180</t>
  </si>
  <si>
    <t>50 006 00000</t>
  </si>
  <si>
    <t>50 006 77180</t>
  </si>
  <si>
    <t xml:space="preserve">Реализация государственных функций Орловской области  в сфере государственного управления в рамках непрограммной части городского бюджета </t>
  </si>
  <si>
    <t>88 000 72420</t>
  </si>
  <si>
    <t>88 000 77400</t>
  </si>
  <si>
    <t>88 000 77380</t>
  </si>
  <si>
    <t>88 000 77390</t>
  </si>
  <si>
    <t>88 000 52600</t>
  </si>
  <si>
    <t>88 000 72470</t>
  </si>
  <si>
    <t>88 000 72480</t>
  </si>
  <si>
    <t>88 000 72500</t>
  </si>
  <si>
    <t>Единовременная выплата на ремонт жилых помещений, закрепленных на праве собственности за детьми-сиротами и  детьми, оставшимися без попечения родителей, лицами из  числа детей-сирот и детей, оставшихся без попечения родителей, в рамках непрограммной части городского бюджета</t>
  </si>
  <si>
    <t>88 000 72490</t>
  </si>
  <si>
    <t>88 000 71600</t>
  </si>
  <si>
    <t>88 000 77130</t>
  </si>
  <si>
    <t>Основное мероприятие "Ремонт автомобильных дорог общего пользования местного значения города"</t>
  </si>
  <si>
    <t>55 001 00000</t>
  </si>
  <si>
    <t>55 001 77630</t>
  </si>
  <si>
    <t>55 001 70550</t>
  </si>
  <si>
    <t>57 002 72320</t>
  </si>
  <si>
    <t>57 002  77470</t>
  </si>
  <si>
    <t>Муниципальная программа "Формирование современной городской среды на территории города Ливны на 2018-2024 годы"</t>
  </si>
  <si>
    <t>61 000 00000</t>
  </si>
  <si>
    <t>Основное мероприятие "Благоустройство дворовых территорий многоквартирных домов"</t>
  </si>
  <si>
    <t>61 0F2 00000</t>
  </si>
  <si>
    <t>61 0F2 73180</t>
  </si>
  <si>
    <t>61 0F2 77720</t>
  </si>
  <si>
    <t>61 002 77720</t>
  </si>
  <si>
    <t>Основное мероприятие "Благоустройство общественных территорий"</t>
  </si>
  <si>
    <t>61 002 00000</t>
  </si>
  <si>
    <t>Основное мероприятие "Проведение капитального ремонта крыш многоквартирных домов"</t>
  </si>
  <si>
    <t>60 002 77690</t>
  </si>
  <si>
    <t>60 000 00000</t>
  </si>
  <si>
    <t>60 002 00000</t>
  </si>
  <si>
    <t>59 000 00000</t>
  </si>
  <si>
    <t>Основное мероприятие "Строительство газопровода низкого давления с закольцовкой с существующим газопроводом"</t>
  </si>
  <si>
    <t>59 001 00000</t>
  </si>
  <si>
    <t>59 001 77600</t>
  </si>
  <si>
    <t>Муниципальная программа "Стимулирование развития  жилищного строительства на территории города Ливны Орловской области на 2020-2022 годы"</t>
  </si>
  <si>
    <t>Основное мероприятие "Строительство сетей водоснабжения на участке индивидуальной жилой застройки в районе ул.Южная в г.Ливны"</t>
  </si>
  <si>
    <t>69 0 01 00000</t>
  </si>
  <si>
    <t>69 0 01 77660</t>
  </si>
  <si>
    <t>Основное мероприятие "Техническое перевооружение котельной по адресу г.Ливны, ул.Садовая, 9"</t>
  </si>
  <si>
    <t>69 0 03 00000</t>
  </si>
  <si>
    <t>69 0 03 77660</t>
  </si>
  <si>
    <t>Реализация проекта благоустройства общественной территории - парк «Машиностроителей» г.Ливны Орловской области  -  победителя Всероссийского конкурса лучших проектов создания комфортной городской среды в рамках непрограммной части городского бюджета</t>
  </si>
  <si>
    <t>88 000 77810</t>
  </si>
  <si>
    <t>Муниципальная программа "Благоустройство города Ливны Орловской области на 2020-2022 годы"</t>
  </si>
  <si>
    <t>56 000 00000</t>
  </si>
  <si>
    <t>56 002 00000</t>
  </si>
  <si>
    <t>56 002 77640</t>
  </si>
  <si>
    <t>Основное мероприятие "Мероприятия по благоустройству и содержанию пляжа на реке Сосна в купальный период"</t>
  </si>
  <si>
    <t>56 003 77640</t>
  </si>
  <si>
    <t>56 003 00000</t>
  </si>
  <si>
    <t>Основное мероприятие "Мероприятия по созданию площадок накопления коммунальных отходов и уборке несанкционированных свалок на территории города"</t>
  </si>
  <si>
    <t>Основное мероприятие "Мероприятия по проведению смотра-конкурса по благоустройству"</t>
  </si>
  <si>
    <t>56 004 00000</t>
  </si>
  <si>
    <t>56 004 77640</t>
  </si>
  <si>
    <t>Основное мероприятие "Мероприятия по текущему содержанию мест захоронений: Черкасское, Заливенское, Беломестненское, кладбище в районе п.Георгиевский"</t>
  </si>
  <si>
    <t>56 005 00000</t>
  </si>
  <si>
    <t>56 005 77640</t>
  </si>
  <si>
    <t>Основное мероприятие "Мероприятия по установке новогодней ели на площади Победы"</t>
  </si>
  <si>
    <t>56 0 08 00000</t>
  </si>
  <si>
    <t>56 0 08 77640</t>
  </si>
  <si>
    <t>Основное мероприятие "Мероприятия по озеленению, санитарной обрезке и валке аварийных деревьев на территории города"</t>
  </si>
  <si>
    <t>56 0 09 00000</t>
  </si>
  <si>
    <t>56 0 09 77640</t>
  </si>
  <si>
    <t>Основное мероприятие "Мероприятия по содержанию территории городского парка культуры и отдыха"</t>
  </si>
  <si>
    <t>56 0 10 00000</t>
  </si>
  <si>
    <t>56 0 10 77640</t>
  </si>
  <si>
    <t>Основное мероприятие "Акарицидная обработка мест с массовым пребыванием людей"</t>
  </si>
  <si>
    <t>56 0 12 00000</t>
  </si>
  <si>
    <t>56 0 12 77640</t>
  </si>
  <si>
    <t>Основное мероприятие "Мероприятия по ремонту и благоустройству мест массового отдыха в рамках проекта "Народный бюджет""</t>
  </si>
  <si>
    <t>56 0 14 00000</t>
  </si>
  <si>
    <t>56 0 14 77640</t>
  </si>
  <si>
    <t>Основное мероприятие "Повышение информированности участников дорожного движения"</t>
  </si>
  <si>
    <t>57 001 00000</t>
  </si>
  <si>
    <t>57 001 77470</t>
  </si>
  <si>
    <t>Основное мероприятие "Обеспечение необходимого уровня освещенности городских территорий, повышение надежности работы сетей наружного освещения города Ливны"</t>
  </si>
  <si>
    <t>57 003 00000</t>
  </si>
  <si>
    <t>57 003 77470</t>
  </si>
  <si>
    <t>61 00200000</t>
  </si>
  <si>
    <t>61 0 F2 55550</t>
  </si>
  <si>
    <t>64 000 00000</t>
  </si>
  <si>
    <t>64 005 00000</t>
  </si>
  <si>
    <t>64 005 77570</t>
  </si>
  <si>
    <t>53 000 00000</t>
  </si>
  <si>
    <t>53 600 00000</t>
  </si>
  <si>
    <t>53 601 00000</t>
  </si>
  <si>
    <t>Основное мероприятие "Обеспечение деятельности МБУ ДО г.Ливны "Центр творческого развития им.Н.Н.Поликарпова"</t>
  </si>
  <si>
    <t>58 600 00000</t>
  </si>
  <si>
    <t>58 601 00000</t>
  </si>
  <si>
    <t>58 601 77550</t>
  </si>
  <si>
    <t>Муниципальная программа "Культура и искусство города Ливны Орловской области на 2020-2024 годы"</t>
  </si>
  <si>
    <t>53 100 00000</t>
  </si>
  <si>
    <t>Основное мероприятие "Обеспечение деятельности учреждений дополнительного образования"</t>
  </si>
  <si>
    <t>53 101 00000</t>
  </si>
  <si>
    <t>53 101 77280</t>
  </si>
  <si>
    <t xml:space="preserve">Муниципальная программа "Развитие физической культуры и спорта в городе Ливны Орловской области  на 2020-2024 годы" </t>
  </si>
  <si>
    <t xml:space="preserve">Подпрограмма "Развитие дополнительного образования детей в области физической культуры и спорта в городе Ливны Орловской области на 2020-2024 годы" </t>
  </si>
  <si>
    <t>54 000 00000</t>
  </si>
  <si>
    <t>54 200 00000</t>
  </si>
  <si>
    <t>Основное мероприятие "Обеспечение деятельности муниципального учреждения дополнительного образования МБУ ДО "Спортивная школа" города Ливны"</t>
  </si>
  <si>
    <t>54 201 00000</t>
  </si>
  <si>
    <t>54 201 77500</t>
  </si>
  <si>
    <t>51 0 00 00000</t>
  </si>
  <si>
    <t>51 2 00 00000</t>
  </si>
  <si>
    <t>Основное мероприятие "Организация и проведение мероприятий в сфере молодежной политики на территории города Ливны Орловской области"</t>
  </si>
  <si>
    <t>58 100 00000</t>
  </si>
  <si>
    <t>58 101 00000</t>
  </si>
  <si>
    <t>58 101 77520</t>
  </si>
  <si>
    <t>58 200 00000</t>
  </si>
  <si>
    <t>Основное мероприятие "Организация и проведение мероприятий гражданско-патриотической направленности на территории города Ливны"</t>
  </si>
  <si>
    <t>58 201 00000</t>
  </si>
  <si>
    <t>58 201 77530</t>
  </si>
  <si>
    <t>58 300 00000</t>
  </si>
  <si>
    <t>Основное мероприятие "Организация профилактических мероприятий в целях противодействия употреблению психоактивных веществ, алкогольных и табачных изделий среди молодежи города Ливны"</t>
  </si>
  <si>
    <t>58 301 00000</t>
  </si>
  <si>
    <t>58 301 77540</t>
  </si>
  <si>
    <t>88 000 77140</t>
  </si>
  <si>
    <t>58 400 00000</t>
  </si>
  <si>
    <t>58 401 00000</t>
  </si>
  <si>
    <t>58 401 L4970</t>
  </si>
  <si>
    <t>53 200 00000</t>
  </si>
  <si>
    <t>Основное мероприятие "Обеспечение условий для художественного и народного творчества, совершенствование культурно-досуговой деятельности"</t>
  </si>
  <si>
    <t>53 201 00000</t>
  </si>
  <si>
    <t>53 201 77290</t>
  </si>
  <si>
    <t>53 201 L4670</t>
  </si>
  <si>
    <t>53 300 0000</t>
  </si>
  <si>
    <t>53 301 00000</t>
  </si>
  <si>
    <t>53 301 77300</t>
  </si>
  <si>
    <t>53 400 00000</t>
  </si>
  <si>
    <t>53 401 00000</t>
  </si>
  <si>
    <t>53 401 77310</t>
  </si>
  <si>
    <t>53 500 00000</t>
  </si>
  <si>
    <t>Основное мероприятие "Организация содержательного досуга и обеспечение условий для отдыха горожан"</t>
  </si>
  <si>
    <t>53 501 00000</t>
  </si>
  <si>
    <t>53 501 77330</t>
  </si>
  <si>
    <t>Основное мероприятие "Проведение ремонтных работ, содержание и паспортизация объектов культурного наследия"</t>
  </si>
  <si>
    <t>53 601 71790</t>
  </si>
  <si>
    <t>53 601 77330</t>
  </si>
  <si>
    <t>53 601 L2990</t>
  </si>
  <si>
    <t>Реализация федеральной целевой программы "Увековечение памяти погибших при защите Отечества на 2019-2024 годы"</t>
  </si>
  <si>
    <t>88 000  00000</t>
  </si>
  <si>
    <t xml:space="preserve">Муниципальная программа "Развитие физической культуры и спорта в городе Ливны Орловской области  на 20207-2024 годы" </t>
  </si>
  <si>
    <t>54 100 00000</t>
  </si>
  <si>
    <t>Подпрограмма "Организация, участие и проведение официальных физкультурных, физкультурно-оздоровительных и спортивных мероприятий в городе Ливны Орловской области на 2020-2024 годы"</t>
  </si>
  <si>
    <t>54 101 00000</t>
  </si>
  <si>
    <t>Основное мероприятие "Организация, участие и проведение официальных физкультурных, физкультурно-оздоровительных и спортивных мероприятий"</t>
  </si>
  <si>
    <t>54 101 77480</t>
  </si>
  <si>
    <t>54 102 00000</t>
  </si>
  <si>
    <t>54 102 77480</t>
  </si>
  <si>
    <t>Основное мероприятие "Создание условий по организации и проведению физкультурно-оздоровительных, спортивно-массовых и учебно-тренировочных мероприятий в МАУ "ФОК"</t>
  </si>
  <si>
    <t>Подпрограмма "Развитие инфраструктуры массового спорта в городе Ливны Орловской области на 2020-2024 годы"</t>
  </si>
  <si>
    <t>54 300 00000</t>
  </si>
  <si>
    <t>54 301 00000</t>
  </si>
  <si>
    <t>Основное мероприятие "Содержание спортивных сооружений"</t>
  </si>
  <si>
    <t>54 301 77780</t>
  </si>
  <si>
    <t>54 302 00000</t>
  </si>
  <si>
    <t>Основное мероприятие "Ремонт основания футбольного поля МАУ "ФОК"</t>
  </si>
  <si>
    <t>54 302 77780</t>
  </si>
  <si>
    <t>54 303 00000</t>
  </si>
  <si>
    <t>Основное мероприятие "Ремонт трибун МАУ "ФОК"</t>
  </si>
  <si>
    <t>54 303 77780</t>
  </si>
  <si>
    <t>Муниципальная программа "Поддержка социально-ориентированных некоммерческих организаций города Ливны Орловской области на 2020-2022 годы"</t>
  </si>
  <si>
    <t>65 000 00000</t>
  </si>
  <si>
    <t>65 003 00000</t>
  </si>
  <si>
    <t>65 003 77580</t>
  </si>
  <si>
    <t>88 000 77200</t>
  </si>
  <si>
    <t>88 000 77790</t>
  </si>
  <si>
    <t>88 000 77800</t>
  </si>
  <si>
    <t>88 000 5134F</t>
  </si>
  <si>
    <t>88 000 51350</t>
  </si>
  <si>
    <t>Основное мероприятие "Участие в муниципальных и областных соревнованиях "Безопасное колесо"</t>
  </si>
  <si>
    <t>66 002 00000</t>
  </si>
  <si>
    <t>Приложение 5 к решению Ливенского городского Совета народных депутатов                      от  27 мая  2021г.  № 59/657 -ГС</t>
  </si>
  <si>
    <t>Приложение 4 к решению Ливенского городского Совета народных депутатов                                   от  27 мая 2021 г. № 59/657-ГС</t>
  </si>
  <si>
    <t>Приложение 3                                                      к решению Ливенского городского Совета народных депутатов   от  27 мая  2021 г.                 № 59/657 -ГС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</si>
</sst>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161">
    <xf numFmtId="0" fontId="0" fillId="0" borderId="0" xfId="0"/>
    <xf numFmtId="0" fontId="0" fillId="0" borderId="0" xfId="0" applyFill="1"/>
    <xf numFmtId="0" fontId="4" fillId="2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24" borderId="0" xfId="0" applyFont="1" applyFill="1"/>
    <xf numFmtId="0" fontId="4" fillId="0" borderId="0" xfId="0" applyFont="1" applyFill="1"/>
    <xf numFmtId="0" fontId="5" fillId="0" borderId="0" xfId="0" applyFont="1"/>
    <xf numFmtId="0" fontId="2" fillId="24" borderId="0" xfId="0" applyFont="1" applyFill="1" applyBorder="1" applyAlignment="1"/>
    <xf numFmtId="4" fontId="4" fillId="0" borderId="0" xfId="0" applyNumberFormat="1" applyFont="1" applyFill="1"/>
    <xf numFmtId="49" fontId="0" fillId="0" borderId="0" xfId="0" applyNumberFormat="1"/>
    <xf numFmtId="2" fontId="0" fillId="0" borderId="0" xfId="0" applyNumberFormat="1"/>
    <xf numFmtId="49" fontId="0" fillId="25" borderId="10" xfId="0" applyNumberFormat="1" applyFill="1" applyBorder="1"/>
    <xf numFmtId="2" fontId="0" fillId="26" borderId="10" xfId="0" applyNumberFormat="1" applyFill="1" applyBorder="1"/>
    <xf numFmtId="2" fontId="0" fillId="25" borderId="10" xfId="0" applyNumberFormat="1" applyFill="1" applyBorder="1"/>
    <xf numFmtId="49" fontId="0" fillId="0" borderId="10" xfId="0" applyNumberFormat="1" applyBorder="1"/>
    <xf numFmtId="2" fontId="0" fillId="0" borderId="10" xfId="0" applyNumberFormat="1" applyBorder="1"/>
    <xf numFmtId="0" fontId="4" fillId="24" borderId="0" xfId="0" applyFont="1" applyFill="1" applyAlignment="1">
      <alignment horizontal="left" wrapText="1"/>
    </xf>
    <xf numFmtId="0" fontId="23" fillId="24" borderId="0" xfId="0" applyFont="1" applyFill="1" applyAlignment="1">
      <alignment horizontal="center" wrapText="1"/>
    </xf>
    <xf numFmtId="0" fontId="4" fillId="24" borderId="0" xfId="0" applyFont="1" applyFill="1" applyAlignment="1">
      <alignment wrapText="1"/>
    </xf>
    <xf numFmtId="0" fontId="23" fillId="24" borderId="0" xfId="0" applyFont="1" applyFill="1" applyAlignment="1">
      <alignment horizontal="center"/>
    </xf>
    <xf numFmtId="10" fontId="5" fillId="27" borderId="10" xfId="0" applyNumberFormat="1" applyFont="1" applyFill="1" applyBorder="1" applyAlignment="1">
      <alignment horizontal="right" vertical="top" shrinkToFit="1"/>
    </xf>
    <xf numFmtId="4" fontId="5" fillId="27" borderId="10" xfId="0" applyNumberFormat="1" applyFont="1" applyFill="1" applyBorder="1" applyAlignment="1">
      <alignment horizontal="right" vertical="top" shrinkToFit="1"/>
    </xf>
    <xf numFmtId="10" fontId="5" fillId="28" borderId="11" xfId="0" applyNumberFormat="1" applyFont="1" applyFill="1" applyBorder="1" applyAlignment="1">
      <alignment horizontal="right" vertical="top" shrinkToFit="1"/>
    </xf>
    <xf numFmtId="4" fontId="5" fillId="28" borderId="11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Fill="1"/>
    <xf numFmtId="49" fontId="4" fillId="0" borderId="0" xfId="0" applyNumberFormat="1" applyFont="1"/>
    <xf numFmtId="2" fontId="4" fillId="0" borderId="0" xfId="0" applyNumberFormat="1" applyFont="1"/>
    <xf numFmtId="10" fontId="5" fillId="27" borderId="11" xfId="0" applyNumberFormat="1" applyFont="1" applyFill="1" applyBorder="1" applyAlignment="1">
      <alignment horizontal="right" vertical="top" shrinkToFit="1"/>
    </xf>
    <xf numFmtId="4" fontId="5" fillId="27" borderId="11" xfId="0" applyNumberFormat="1" applyFont="1" applyFill="1" applyBorder="1" applyAlignment="1">
      <alignment horizontal="right" vertical="top" shrinkToFit="1"/>
    </xf>
    <xf numFmtId="2" fontId="4" fillId="0" borderId="0" xfId="0" applyNumberFormat="1" applyFont="1" applyAlignment="1">
      <alignment horizontal="right"/>
    </xf>
    <xf numFmtId="2" fontId="0" fillId="0" borderId="12" xfId="0" applyNumberFormat="1" applyBorder="1"/>
    <xf numFmtId="2" fontId="4" fillId="0" borderId="0" xfId="0" applyNumberFormat="1" applyFont="1" applyAlignment="1">
      <alignment horizontal="center" wrapText="1"/>
    </xf>
    <xf numFmtId="2" fontId="0" fillId="25" borderId="12" xfId="0" applyNumberFormat="1" applyFill="1" applyBorder="1"/>
    <xf numFmtId="10" fontId="5" fillId="28" borderId="0" xfId="0" applyNumberFormat="1" applyFont="1" applyFill="1" applyBorder="1" applyAlignment="1">
      <alignment horizontal="right" vertical="top" shrinkToFit="1"/>
    </xf>
    <xf numFmtId="4" fontId="5" fillId="28" borderId="0" xfId="0" applyNumberFormat="1" applyFont="1" applyFill="1" applyBorder="1" applyAlignment="1">
      <alignment horizontal="right" vertical="top" shrinkToFit="1"/>
    </xf>
    <xf numFmtId="49" fontId="4" fillId="25" borderId="0" xfId="0" applyNumberFormat="1" applyFont="1" applyFill="1" applyBorder="1" applyAlignment="1">
      <alignment vertical="justify"/>
    </xf>
    <xf numFmtId="49" fontId="4" fillId="25" borderId="0" xfId="0" applyNumberFormat="1" applyFont="1" applyFill="1" applyBorder="1"/>
    <xf numFmtId="0" fontId="4" fillId="29" borderId="0" xfId="0" applyFont="1" applyFill="1"/>
    <xf numFmtId="0" fontId="5" fillId="29" borderId="0" xfId="0" applyFont="1" applyFill="1"/>
    <xf numFmtId="10" fontId="5" fillId="30" borderId="10" xfId="0" applyNumberFormat="1" applyFont="1" applyFill="1" applyBorder="1" applyAlignment="1">
      <alignment horizontal="right" vertical="top" shrinkToFit="1"/>
    </xf>
    <xf numFmtId="4" fontId="5" fillId="30" borderId="10" xfId="0" applyNumberFormat="1" applyFont="1" applyFill="1" applyBorder="1" applyAlignment="1">
      <alignment horizontal="right" vertical="top" shrinkToFit="1"/>
    </xf>
    <xf numFmtId="0" fontId="4" fillId="30" borderId="0" xfId="0" applyFont="1" applyFill="1"/>
    <xf numFmtId="0" fontId="5" fillId="30" borderId="0" xfId="0" applyFont="1" applyFill="1"/>
    <xf numFmtId="10" fontId="5" fillId="30" borderId="11" xfId="0" applyNumberFormat="1" applyFont="1" applyFill="1" applyBorder="1" applyAlignment="1">
      <alignment horizontal="right" vertical="top" shrinkToFit="1"/>
    </xf>
    <xf numFmtId="4" fontId="5" fillId="30" borderId="11" xfId="0" applyNumberFormat="1" applyFont="1" applyFill="1" applyBorder="1" applyAlignment="1">
      <alignment horizontal="right" vertical="top" shrinkToFit="1"/>
    </xf>
    <xf numFmtId="0" fontId="5" fillId="0" borderId="0" xfId="0" applyFont="1" applyFill="1"/>
    <xf numFmtId="49" fontId="4" fillId="25" borderId="10" xfId="0" applyNumberFormat="1" applyFont="1" applyFill="1" applyBorder="1"/>
    <xf numFmtId="49" fontId="4" fillId="25" borderId="10" xfId="0" applyNumberFormat="1" applyFont="1" applyFill="1" applyBorder="1" applyAlignment="1">
      <alignment vertical="justify"/>
    </xf>
    <xf numFmtId="49" fontId="4" fillId="25" borderId="10" xfId="0" applyNumberFormat="1" applyFont="1" applyFill="1" applyBorder="1" applyAlignment="1">
      <alignment vertical="justify" wrapText="1"/>
    </xf>
    <xf numFmtId="49" fontId="4" fillId="25" borderId="10" xfId="0" applyNumberFormat="1" applyFont="1" applyFill="1" applyBorder="1" applyAlignment="1">
      <alignment horizontal="left" wrapText="1"/>
    </xf>
    <xf numFmtId="49" fontId="4" fillId="25" borderId="1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vertical="justify"/>
    </xf>
    <xf numFmtId="0" fontId="4" fillId="25" borderId="0" xfId="0" applyFont="1" applyFill="1"/>
    <xf numFmtId="0" fontId="5" fillId="25" borderId="0" xfId="0" applyFont="1" applyFill="1"/>
    <xf numFmtId="0" fontId="25" fillId="24" borderId="0" xfId="0" applyFont="1" applyFill="1"/>
    <xf numFmtId="0" fontId="24" fillId="24" borderId="0" xfId="0" applyFont="1" applyFill="1" applyBorder="1" applyAlignment="1"/>
    <xf numFmtId="49" fontId="24" fillId="24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top" shrinkToFit="1"/>
    </xf>
    <xf numFmtId="10" fontId="25" fillId="28" borderId="0" xfId="0" applyNumberFormat="1" applyFont="1" applyFill="1" applyBorder="1" applyAlignment="1">
      <alignment horizontal="right" vertical="top" shrinkToFit="1"/>
    </xf>
    <xf numFmtId="4" fontId="25" fillId="28" borderId="0" xfId="0" applyNumberFormat="1" applyFont="1" applyFill="1" applyBorder="1" applyAlignment="1">
      <alignment horizontal="right" vertical="top" shrinkToFit="1"/>
    </xf>
    <xf numFmtId="2" fontId="0" fillId="26" borderId="12" xfId="0" applyNumberFormat="1" applyFill="1" applyBorder="1"/>
    <xf numFmtId="49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top"/>
    </xf>
    <xf numFmtId="0" fontId="26" fillId="0" borderId="0" xfId="0" applyFont="1"/>
    <xf numFmtId="0" fontId="26" fillId="24" borderId="0" xfId="0" applyFont="1" applyFill="1" applyAlignment="1">
      <alignment wrapText="1"/>
    </xf>
    <xf numFmtId="0" fontId="27" fillId="0" borderId="10" xfId="0" applyFont="1" applyBorder="1" applyAlignment="1">
      <alignment wrapText="1"/>
    </xf>
    <xf numFmtId="0" fontId="23" fillId="25" borderId="10" xfId="0" applyFont="1" applyFill="1" applyBorder="1" applyAlignment="1">
      <alignment horizontal="left" vertical="top" wrapText="1"/>
    </xf>
    <xf numFmtId="0" fontId="23" fillId="25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0" fontId="27" fillId="25" borderId="10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justify" vertical="top" wrapText="1"/>
    </xf>
    <xf numFmtId="0" fontId="27" fillId="0" borderId="10" xfId="0" applyNumberFormat="1" applyFont="1" applyFill="1" applyBorder="1" applyAlignment="1">
      <alignment vertical="top" wrapText="1"/>
    </xf>
    <xf numFmtId="0" fontId="27" fillId="25" borderId="10" xfId="0" applyNumberFormat="1" applyFont="1" applyFill="1" applyBorder="1" applyAlignment="1">
      <alignment vertical="top" wrapText="1"/>
    </xf>
    <xf numFmtId="0" fontId="27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horizontal="justify" vertical="top" wrapText="1"/>
    </xf>
    <xf numFmtId="0" fontId="27" fillId="25" borderId="10" xfId="0" applyFont="1" applyFill="1" applyBorder="1" applyAlignment="1">
      <alignment horizontal="left" vertical="top" wrapText="1"/>
    </xf>
    <xf numFmtId="0" fontId="23" fillId="25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wrapText="1"/>
    </xf>
    <xf numFmtId="0" fontId="1" fillId="0" borderId="0" xfId="0" applyFont="1"/>
    <xf numFmtId="0" fontId="23" fillId="25" borderId="14" xfId="0" applyFont="1" applyFill="1" applyBorder="1" applyAlignment="1"/>
    <xf numFmtId="10" fontId="24" fillId="31" borderId="10" xfId="0" applyNumberFormat="1" applyFont="1" applyFill="1" applyBorder="1" applyAlignment="1">
      <alignment horizontal="right" vertical="top" shrinkToFit="1"/>
    </xf>
    <xf numFmtId="4" fontId="24" fillId="31" borderId="10" xfId="0" applyNumberFormat="1" applyFont="1" applyFill="1" applyBorder="1" applyAlignment="1">
      <alignment horizontal="right" vertical="top" shrinkToFit="1"/>
    </xf>
    <xf numFmtId="10" fontId="25" fillId="31" borderId="10" xfId="0" applyNumberFormat="1" applyFont="1" applyFill="1" applyBorder="1" applyAlignment="1">
      <alignment horizontal="right" vertical="top" shrinkToFit="1"/>
    </xf>
    <xf numFmtId="4" fontId="25" fillId="31" borderId="10" xfId="0" applyNumberFormat="1" applyFont="1" applyFill="1" applyBorder="1" applyAlignment="1">
      <alignment horizontal="right" vertical="top" shrinkToFit="1"/>
    </xf>
    <xf numFmtId="10" fontId="25" fillId="31" borderId="11" xfId="0" applyNumberFormat="1" applyFont="1" applyFill="1" applyBorder="1" applyAlignment="1">
      <alignment horizontal="right" vertical="top" shrinkToFit="1"/>
    </xf>
    <xf numFmtId="4" fontId="25" fillId="31" borderId="11" xfId="0" applyNumberFormat="1" applyFont="1" applyFill="1" applyBorder="1" applyAlignment="1">
      <alignment horizontal="right" vertical="top" shrinkToFit="1"/>
    </xf>
    <xf numFmtId="0" fontId="4" fillId="32" borderId="0" xfId="0" applyFont="1" applyFill="1"/>
    <xf numFmtId="0" fontId="27" fillId="0" borderId="10" xfId="0" applyNumberFormat="1" applyFont="1" applyFill="1" applyBorder="1" applyAlignment="1">
      <alignment wrapText="1"/>
    </xf>
    <xf numFmtId="0" fontId="27" fillId="32" borderId="10" xfId="0" applyFont="1" applyFill="1" applyBorder="1" applyAlignment="1">
      <alignment vertical="top" wrapText="1"/>
    </xf>
    <xf numFmtId="0" fontId="25" fillId="32" borderId="10" xfId="0" applyFont="1" applyFill="1" applyBorder="1" applyAlignment="1">
      <alignment vertical="top" wrapText="1"/>
    </xf>
    <xf numFmtId="49" fontId="25" fillId="32" borderId="10" xfId="0" applyNumberFormat="1" applyFont="1" applyFill="1" applyBorder="1" applyAlignment="1">
      <alignment horizontal="center" vertical="top" shrinkToFit="1"/>
    </xf>
    <xf numFmtId="0" fontId="25" fillId="32" borderId="10" xfId="0" applyFont="1" applyFill="1" applyBorder="1" applyAlignment="1">
      <alignment wrapText="1"/>
    </xf>
    <xf numFmtId="0" fontId="25" fillId="32" borderId="0" xfId="0" applyFont="1" applyFill="1" applyAlignment="1">
      <alignment wrapText="1"/>
    </xf>
    <xf numFmtId="0" fontId="25" fillId="32" borderId="0" xfId="0" applyFont="1" applyFill="1"/>
    <xf numFmtId="0" fontId="24" fillId="32" borderId="0" xfId="0" applyFont="1" applyFill="1" applyAlignment="1">
      <alignment wrapText="1"/>
    </xf>
    <xf numFmtId="0" fontId="24" fillId="32" borderId="0" xfId="0" applyFont="1" applyFill="1" applyBorder="1" applyAlignment="1">
      <alignment vertical="center" wrapText="1"/>
    </xf>
    <xf numFmtId="0" fontId="24" fillId="32" borderId="0" xfId="0" applyFont="1" applyFill="1" applyBorder="1" applyAlignment="1">
      <alignment horizontal="right"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vertical="top" wrapText="1"/>
    </xf>
    <xf numFmtId="49" fontId="24" fillId="32" borderId="10" xfId="0" applyNumberFormat="1" applyFont="1" applyFill="1" applyBorder="1" applyAlignment="1">
      <alignment horizontal="center" vertical="top" shrinkToFit="1"/>
    </xf>
    <xf numFmtId="10" fontId="24" fillId="32" borderId="10" xfId="0" applyNumberFormat="1" applyFont="1" applyFill="1" applyBorder="1" applyAlignment="1">
      <alignment horizontal="right" vertical="top" shrinkToFit="1"/>
    </xf>
    <xf numFmtId="4" fontId="24" fillId="32" borderId="10" xfId="0" applyNumberFormat="1" applyFont="1" applyFill="1" applyBorder="1" applyAlignment="1">
      <alignment horizontal="right" vertical="top" shrinkToFit="1"/>
    </xf>
    <xf numFmtId="0" fontId="24" fillId="32" borderId="14" xfId="0" applyFont="1" applyFill="1" applyBorder="1" applyAlignment="1">
      <alignment vertical="top" wrapText="1"/>
    </xf>
    <xf numFmtId="0" fontId="24" fillId="32" borderId="10" xfId="0" applyFont="1" applyFill="1" applyBorder="1" applyAlignment="1"/>
    <xf numFmtId="49" fontId="24" fillId="32" borderId="10" xfId="0" applyNumberFormat="1" applyFont="1" applyFill="1" applyBorder="1" applyAlignment="1">
      <alignment horizontal="center"/>
    </xf>
    <xf numFmtId="0" fontId="27" fillId="32" borderId="10" xfId="0" applyFont="1" applyFill="1" applyBorder="1" applyAlignment="1">
      <alignment horizontal="left" vertical="top" wrapText="1"/>
    </xf>
    <xf numFmtId="49" fontId="25" fillId="32" borderId="10" xfId="0" applyNumberFormat="1" applyFont="1" applyFill="1" applyBorder="1" applyAlignment="1">
      <alignment horizontal="center" vertical="center" wrapText="1"/>
    </xf>
    <xf numFmtId="49" fontId="27" fillId="32" borderId="10" xfId="0" applyNumberFormat="1" applyFont="1" applyFill="1" applyBorder="1" applyAlignment="1">
      <alignment horizontal="center" vertical="center" wrapText="1"/>
    </xf>
    <xf numFmtId="49" fontId="25" fillId="25" borderId="10" xfId="0" applyNumberFormat="1" applyFont="1" applyFill="1" applyBorder="1" applyAlignment="1">
      <alignment horizontal="center" vertical="center" wrapText="1"/>
    </xf>
    <xf numFmtId="49" fontId="23" fillId="25" borderId="10" xfId="0" applyNumberFormat="1" applyFont="1" applyFill="1" applyBorder="1" applyAlignment="1">
      <alignment horizontal="center" vertical="center" shrinkToFit="1"/>
    </xf>
    <xf numFmtId="49" fontId="27" fillId="32" borderId="10" xfId="0" applyNumberFormat="1" applyFont="1" applyFill="1" applyBorder="1" applyAlignment="1">
      <alignment horizontal="center" vertical="center" shrinkToFit="1"/>
    </xf>
    <xf numFmtId="164" fontId="23" fillId="32" borderId="10" xfId="0" applyNumberFormat="1" applyFont="1" applyFill="1" applyBorder="1" applyAlignment="1">
      <alignment horizontal="center" vertical="center" shrinkToFit="1"/>
    </xf>
    <xf numFmtId="165" fontId="23" fillId="32" borderId="10" xfId="0" applyNumberFormat="1" applyFont="1" applyFill="1" applyBorder="1" applyAlignment="1">
      <alignment horizontal="center" vertical="center" shrinkToFit="1"/>
    </xf>
    <xf numFmtId="49" fontId="23" fillId="32" borderId="10" xfId="0" applyNumberFormat="1" applyFont="1" applyFill="1" applyBorder="1" applyAlignment="1">
      <alignment horizontal="center" vertical="center" shrinkToFit="1"/>
    </xf>
    <xf numFmtId="49" fontId="27" fillId="25" borderId="10" xfId="0" applyNumberFormat="1" applyFont="1" applyFill="1" applyBorder="1" applyAlignment="1">
      <alignment horizontal="center" vertical="center" shrinkToFit="1"/>
    </xf>
    <xf numFmtId="164" fontId="27" fillId="32" borderId="10" xfId="0" applyNumberFormat="1" applyFont="1" applyFill="1" applyBorder="1" applyAlignment="1">
      <alignment horizontal="center" vertical="center" shrinkToFit="1"/>
    </xf>
    <xf numFmtId="165" fontId="27" fillId="32" borderId="10" xfId="0" applyNumberFormat="1" applyFont="1" applyFill="1" applyBorder="1" applyAlignment="1">
      <alignment horizontal="center" vertical="center" shrinkToFit="1"/>
    </xf>
    <xf numFmtId="165" fontId="27" fillId="3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 wrapText="1"/>
    </xf>
    <xf numFmtId="165" fontId="27" fillId="32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vertical="center"/>
    </xf>
    <xf numFmtId="49" fontId="27" fillId="25" borderId="10" xfId="0" applyNumberFormat="1" applyFont="1" applyFill="1" applyBorder="1" applyAlignment="1">
      <alignment horizontal="center" vertical="center" wrapText="1"/>
    </xf>
    <xf numFmtId="49" fontId="23" fillId="32" borderId="10" xfId="0" applyNumberFormat="1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vertical="top" wrapText="1"/>
    </xf>
    <xf numFmtId="0" fontId="25" fillId="25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vertical="justify"/>
    </xf>
    <xf numFmtId="0" fontId="27" fillId="25" borderId="10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32" borderId="10" xfId="0" applyNumberFormat="1" applyFont="1" applyFill="1" applyBorder="1" applyAlignment="1">
      <alignment horizontal="center" vertical="center"/>
    </xf>
    <xf numFmtId="0" fontId="27" fillId="32" borderId="10" xfId="0" applyFont="1" applyFill="1" applyBorder="1" applyAlignment="1">
      <alignment wrapText="1"/>
    </xf>
    <xf numFmtId="0" fontId="23" fillId="32" borderId="12" xfId="0" applyFont="1" applyFill="1" applyBorder="1" applyAlignment="1">
      <alignment vertical="center"/>
    </xf>
    <xf numFmtId="164" fontId="27" fillId="32" borderId="10" xfId="0" applyNumberFormat="1" applyFont="1" applyFill="1" applyBorder="1" applyAlignment="1">
      <alignment horizontal="center" vertical="center"/>
    </xf>
    <xf numFmtId="164" fontId="24" fillId="32" borderId="10" xfId="0" applyNumberFormat="1" applyFont="1" applyFill="1" applyBorder="1" applyAlignment="1">
      <alignment horizontal="center" vertical="top" shrinkToFit="1"/>
    </xf>
    <xf numFmtId="164" fontId="25" fillId="32" borderId="10" xfId="0" applyNumberFormat="1" applyFont="1" applyFill="1" applyBorder="1" applyAlignment="1">
      <alignment horizontal="center" vertical="top" shrinkToFit="1"/>
    </xf>
    <xf numFmtId="165" fontId="4" fillId="32" borderId="10" xfId="0" applyNumberFormat="1" applyFont="1" applyFill="1" applyBorder="1"/>
    <xf numFmtId="0" fontId="25" fillId="32" borderId="0" xfId="0" applyFont="1" applyFill="1" applyAlignment="1">
      <alignment horizontal="left" vertical="center" wrapText="1"/>
    </xf>
    <xf numFmtId="0" fontId="24" fillId="32" borderId="0" xfId="0" applyFont="1" applyFill="1" applyBorder="1" applyAlignment="1">
      <alignment horizontal="center" vertical="center" wrapText="1"/>
    </xf>
    <xf numFmtId="0" fontId="24" fillId="32" borderId="13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left" vertical="justify" wrapText="1"/>
    </xf>
    <xf numFmtId="0" fontId="25" fillId="24" borderId="0" xfId="0" applyFont="1" applyFill="1" applyBorder="1" applyAlignment="1">
      <alignment horizontal="left" vertical="justify"/>
    </xf>
    <xf numFmtId="0" fontId="4" fillId="24" borderId="11" xfId="0" applyFont="1" applyFill="1" applyBorder="1" applyAlignment="1">
      <alignment horizontal="left" vertical="justify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25" borderId="0" xfId="0" applyFont="1" applyFill="1" applyAlignment="1">
      <alignment horizontal="left" vertical="distributed" wrapText="1"/>
    </xf>
    <xf numFmtId="0" fontId="23" fillId="24" borderId="0" xfId="0" applyFont="1" applyFill="1" applyAlignment="1">
      <alignment horizontal="center" wrapText="1"/>
    </xf>
    <xf numFmtId="2" fontId="4" fillId="25" borderId="0" xfId="0" applyNumberFormat="1" applyFont="1" applyFill="1" applyAlignment="1">
      <alignment horizontal="left" wrapText="1"/>
    </xf>
    <xf numFmtId="49" fontId="23" fillId="0" borderId="0" xfId="0" applyNumberFormat="1" applyFont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justify"/>
    </xf>
    <xf numFmtId="49" fontId="4" fillId="25" borderId="11" xfId="0" applyNumberFormat="1" applyFont="1" applyFill="1" applyBorder="1" applyAlignment="1">
      <alignment horizontal="center"/>
    </xf>
    <xf numFmtId="49" fontId="4" fillId="25" borderId="0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6"/>
  <sheetViews>
    <sheetView showGridLines="0" tabSelected="1" view="pageBreakPreview" zoomScaleNormal="110" zoomScaleSheetLayoutView="100" workbookViewId="0">
      <selection activeCell="C1" sqref="C1:E1"/>
    </sheetView>
  </sheetViews>
  <sheetFormatPr defaultColWidth="9.140625" defaultRowHeight="12.75" outlineLevelRow="1"/>
  <cols>
    <col min="1" max="1" width="53" style="3" customWidth="1"/>
    <col min="2" max="2" width="5.5703125" style="3" customWidth="1"/>
    <col min="3" max="3" width="11.7109375" style="5" customWidth="1"/>
    <col min="4" max="4" width="9.85546875" style="5" customWidth="1"/>
    <col min="5" max="5" width="7.7109375" style="5" customWidth="1"/>
    <col min="6" max="9" width="0" style="3" hidden="1" customWidth="1"/>
    <col min="10" max="16384" width="9.140625" style="3"/>
  </cols>
  <sheetData>
    <row r="1" spans="1:15" ht="73.5" customHeight="1">
      <c r="A1" s="96"/>
      <c r="B1" s="96"/>
      <c r="C1" s="142" t="s">
        <v>552</v>
      </c>
      <c r="D1" s="142"/>
      <c r="E1" s="142"/>
      <c r="F1" s="97"/>
      <c r="G1" s="97"/>
      <c r="H1" s="4"/>
      <c r="I1" s="4"/>
    </row>
    <row r="2" spans="1:15" ht="0.75" hidden="1" customHeight="1">
      <c r="A2" s="98"/>
      <c r="B2" s="98"/>
      <c r="C2" s="98"/>
      <c r="D2" s="98"/>
      <c r="E2" s="98"/>
      <c r="F2" s="98"/>
      <c r="G2" s="98"/>
      <c r="H2" s="17"/>
      <c r="I2" s="19"/>
    </row>
    <row r="3" spans="1:15" ht="30.75" customHeight="1">
      <c r="A3" s="143" t="s">
        <v>239</v>
      </c>
      <c r="B3" s="143"/>
      <c r="C3" s="143"/>
      <c r="D3" s="143"/>
      <c r="E3" s="143"/>
      <c r="F3" s="144"/>
      <c r="G3" s="144"/>
      <c r="H3" s="19"/>
      <c r="I3" s="19"/>
    </row>
    <row r="4" spans="1:15" ht="12.75" customHeight="1">
      <c r="A4" s="99"/>
      <c r="B4" s="99"/>
      <c r="C4" s="99"/>
      <c r="D4" s="99"/>
      <c r="E4" s="100" t="s">
        <v>38</v>
      </c>
      <c r="F4" s="101"/>
      <c r="G4" s="101"/>
      <c r="H4" s="19"/>
      <c r="I4" s="19"/>
    </row>
    <row r="5" spans="1:15" ht="18" customHeight="1">
      <c r="A5" s="102" t="s">
        <v>7</v>
      </c>
      <c r="B5" s="102" t="s">
        <v>107</v>
      </c>
      <c r="C5" s="102" t="s">
        <v>106</v>
      </c>
      <c r="D5" s="102" t="s">
        <v>105</v>
      </c>
      <c r="E5" s="102" t="s">
        <v>39</v>
      </c>
      <c r="F5" s="102" t="s">
        <v>8</v>
      </c>
      <c r="G5" s="102" t="s">
        <v>8</v>
      </c>
      <c r="H5" s="2" t="s">
        <v>8</v>
      </c>
      <c r="I5" s="2" t="s">
        <v>8</v>
      </c>
    </row>
    <row r="6" spans="1:15" s="6" customFormat="1" ht="18" customHeight="1">
      <c r="A6" s="103" t="s">
        <v>121</v>
      </c>
      <c r="B6" s="104" t="s">
        <v>9</v>
      </c>
      <c r="C6" s="139">
        <f>SUM(C7:C13)</f>
        <v>58561.8</v>
      </c>
      <c r="D6" s="139">
        <f>SUM(D7:D13)</f>
        <v>56536.7</v>
      </c>
      <c r="E6" s="139">
        <f t="shared" ref="E6:E42" si="0">D6/C6*100</f>
        <v>96.541943724407361</v>
      </c>
      <c r="F6" s="105">
        <v>0.99960000000000004</v>
      </c>
      <c r="G6" s="106">
        <v>0</v>
      </c>
      <c r="H6" s="20">
        <v>0</v>
      </c>
      <c r="I6" s="21">
        <v>0</v>
      </c>
    </row>
    <row r="7" spans="1:15" s="41" customFormat="1" ht="17.25" customHeight="1" outlineLevel="1">
      <c r="A7" s="93" t="s">
        <v>181</v>
      </c>
      <c r="B7" s="94" t="s">
        <v>10</v>
      </c>
      <c r="C7" s="140">
        <f>прил4!E149</f>
        <v>1871.6</v>
      </c>
      <c r="D7" s="140">
        <f>прил4!F149</f>
        <v>1860.4</v>
      </c>
      <c r="E7" s="140">
        <f t="shared" si="0"/>
        <v>99.401581534515941</v>
      </c>
      <c r="F7" s="86">
        <v>0.99970000000000003</v>
      </c>
      <c r="G7" s="87">
        <v>0</v>
      </c>
      <c r="H7" s="39">
        <v>0</v>
      </c>
      <c r="I7" s="40">
        <v>0</v>
      </c>
      <c r="J7" s="52"/>
      <c r="K7" s="52"/>
      <c r="L7" s="52"/>
      <c r="M7" s="52"/>
      <c r="N7" s="52"/>
      <c r="O7" s="52"/>
    </row>
    <row r="8" spans="1:15" s="41" customFormat="1" ht="28.5" customHeight="1" outlineLevel="1">
      <c r="A8" s="93" t="s">
        <v>175</v>
      </c>
      <c r="B8" s="94" t="s">
        <v>11</v>
      </c>
      <c r="C8" s="140">
        <f>прил4!E8</f>
        <v>3599.2</v>
      </c>
      <c r="D8" s="140">
        <f>прил4!F8</f>
        <v>3515.1000000000004</v>
      </c>
      <c r="E8" s="140">
        <f t="shared" si="0"/>
        <v>97.663369637697286</v>
      </c>
      <c r="F8" s="86">
        <v>0.99939999999999996</v>
      </c>
      <c r="G8" s="87">
        <v>0</v>
      </c>
      <c r="H8" s="39">
        <v>0</v>
      </c>
      <c r="I8" s="40">
        <v>0</v>
      </c>
      <c r="J8" s="52"/>
      <c r="K8" s="52"/>
      <c r="L8" s="52"/>
      <c r="M8" s="52"/>
      <c r="N8" s="52"/>
      <c r="O8" s="52"/>
    </row>
    <row r="9" spans="1:15" s="41" customFormat="1" ht="16.5" customHeight="1" outlineLevel="1">
      <c r="A9" s="93" t="s">
        <v>176</v>
      </c>
      <c r="B9" s="94" t="s">
        <v>12</v>
      </c>
      <c r="C9" s="140">
        <f>прил4!E150</f>
        <v>30824.400000000001</v>
      </c>
      <c r="D9" s="140">
        <f>прил4!F150</f>
        <v>29710.699999999997</v>
      </c>
      <c r="E9" s="140">
        <f t="shared" si="0"/>
        <v>96.386953192925077</v>
      </c>
      <c r="F9" s="86">
        <v>0.99990000000000001</v>
      </c>
      <c r="G9" s="87">
        <v>0</v>
      </c>
      <c r="H9" s="39">
        <v>0</v>
      </c>
      <c r="I9" s="40">
        <v>0</v>
      </c>
      <c r="J9" s="52"/>
      <c r="K9" s="52"/>
      <c r="L9" s="52"/>
      <c r="M9" s="52"/>
      <c r="N9" s="52"/>
      <c r="O9" s="52"/>
    </row>
    <row r="10" spans="1:15" s="41" customFormat="1" ht="15" outlineLevel="1">
      <c r="A10" s="93" t="s">
        <v>58</v>
      </c>
      <c r="B10" s="94" t="s">
        <v>13</v>
      </c>
      <c r="C10" s="140">
        <f>прил4!E159</f>
        <v>11.9</v>
      </c>
      <c r="D10" s="140">
        <f>прил4!F159</f>
        <v>11.9</v>
      </c>
      <c r="E10" s="140">
        <f t="shared" si="0"/>
        <v>100</v>
      </c>
      <c r="F10" s="86">
        <v>0</v>
      </c>
      <c r="G10" s="87">
        <v>0</v>
      </c>
      <c r="H10" s="39">
        <v>0</v>
      </c>
      <c r="I10" s="40">
        <v>0</v>
      </c>
      <c r="J10" s="52"/>
      <c r="K10" s="52"/>
      <c r="L10" s="52"/>
      <c r="M10" s="52"/>
      <c r="N10" s="52"/>
      <c r="O10" s="52"/>
    </row>
    <row r="11" spans="1:15" s="41" customFormat="1" ht="31.5" customHeight="1" outlineLevel="1">
      <c r="A11" s="93" t="s">
        <v>203</v>
      </c>
      <c r="B11" s="94" t="s">
        <v>14</v>
      </c>
      <c r="C11" s="140">
        <f>прил4!E18+прил4!E385</f>
        <v>7747.7000000000007</v>
      </c>
      <c r="D11" s="140">
        <f>прил4!F18+прил4!F385</f>
        <v>7698</v>
      </c>
      <c r="E11" s="140">
        <f t="shared" si="0"/>
        <v>99.358519302502671</v>
      </c>
      <c r="F11" s="86">
        <v>0.99950000000000006</v>
      </c>
      <c r="G11" s="87">
        <v>0</v>
      </c>
      <c r="H11" s="39">
        <v>0</v>
      </c>
      <c r="I11" s="40">
        <v>0</v>
      </c>
      <c r="J11" s="52"/>
      <c r="K11" s="52"/>
      <c r="L11" s="52"/>
      <c r="M11" s="52"/>
      <c r="N11" s="52"/>
      <c r="O11" s="52"/>
    </row>
    <row r="12" spans="1:15" s="41" customFormat="1" ht="18.75" customHeight="1" outlineLevel="1">
      <c r="A12" s="130" t="s">
        <v>340</v>
      </c>
      <c r="B12" s="94" t="s">
        <v>341</v>
      </c>
      <c r="C12" s="140">
        <f>прил4!E160</f>
        <v>134.19999999999999</v>
      </c>
      <c r="D12" s="140">
        <f>прил4!F160</f>
        <v>0</v>
      </c>
      <c r="E12" s="140">
        <f t="shared" si="0"/>
        <v>0</v>
      </c>
      <c r="F12" s="86"/>
      <c r="G12" s="87"/>
      <c r="H12" s="39"/>
      <c r="I12" s="40"/>
      <c r="J12" s="52"/>
      <c r="K12" s="52"/>
      <c r="L12" s="52"/>
      <c r="M12" s="52"/>
      <c r="N12" s="52"/>
      <c r="O12" s="52"/>
    </row>
    <row r="13" spans="1:15" s="41" customFormat="1" ht="16.899999999999999" customHeight="1" outlineLevel="1">
      <c r="A13" s="93" t="s">
        <v>54</v>
      </c>
      <c r="B13" s="94" t="s">
        <v>15</v>
      </c>
      <c r="C13" s="140">
        <f>прил4!E12+прил4!E23+прил4!E110+прил4!E163+прил4!E214+прил4!E389</f>
        <v>14372.800000000001</v>
      </c>
      <c r="D13" s="140">
        <f>прил4!F12+прил4!F23+прил4!F110+прил4!F163+прил4!F214+прил4!F389</f>
        <v>13740.6</v>
      </c>
      <c r="E13" s="140">
        <f t="shared" si="0"/>
        <v>95.601413781587439</v>
      </c>
      <c r="F13" s="86">
        <v>1.0017</v>
      </c>
      <c r="G13" s="87">
        <v>0</v>
      </c>
      <c r="H13" s="39">
        <v>0</v>
      </c>
      <c r="I13" s="40">
        <v>0</v>
      </c>
      <c r="J13" s="52"/>
      <c r="K13" s="52"/>
      <c r="L13" s="52"/>
      <c r="M13" s="52"/>
      <c r="N13" s="52"/>
      <c r="O13" s="52"/>
    </row>
    <row r="14" spans="1:15" s="6" customFormat="1" ht="16.899999999999999" customHeight="1">
      <c r="A14" s="103" t="s">
        <v>112</v>
      </c>
      <c r="B14" s="104" t="s">
        <v>16</v>
      </c>
      <c r="C14" s="139">
        <f>SUM(C15:C18)</f>
        <v>123197.8</v>
      </c>
      <c r="D14" s="139">
        <f>SUM(D15:D18)</f>
        <v>121673</v>
      </c>
      <c r="E14" s="139">
        <f t="shared" si="0"/>
        <v>98.762315560829819</v>
      </c>
      <c r="F14" s="84">
        <v>0.99970000000000003</v>
      </c>
      <c r="G14" s="85">
        <v>0</v>
      </c>
      <c r="H14" s="20">
        <v>0</v>
      </c>
      <c r="I14" s="21">
        <v>0</v>
      </c>
      <c r="J14" s="53"/>
      <c r="K14" s="53"/>
      <c r="L14" s="53"/>
      <c r="M14" s="53"/>
      <c r="N14" s="53"/>
      <c r="O14" s="53"/>
    </row>
    <row r="15" spans="1:15" s="42" customFormat="1" ht="16.899999999999999" customHeight="1">
      <c r="A15" s="93" t="s">
        <v>111</v>
      </c>
      <c r="B15" s="94" t="s">
        <v>109</v>
      </c>
      <c r="C15" s="140">
        <f>прил4!E27</f>
        <v>150</v>
      </c>
      <c r="D15" s="140">
        <f>прил4!F27</f>
        <v>36.6</v>
      </c>
      <c r="E15" s="140">
        <f t="shared" si="0"/>
        <v>24.400000000000002</v>
      </c>
      <c r="F15" s="84"/>
      <c r="G15" s="85"/>
      <c r="H15" s="39"/>
      <c r="I15" s="40"/>
      <c r="J15" s="53"/>
      <c r="K15" s="53"/>
      <c r="L15" s="53"/>
      <c r="M15" s="53"/>
      <c r="N15" s="53"/>
      <c r="O15" s="53"/>
    </row>
    <row r="16" spans="1:15" s="42" customFormat="1" ht="16.899999999999999" customHeight="1">
      <c r="A16" s="93" t="s">
        <v>173</v>
      </c>
      <c r="B16" s="94" t="s">
        <v>174</v>
      </c>
      <c r="C16" s="140">
        <f>прил4!E218</f>
        <v>220</v>
      </c>
      <c r="D16" s="140">
        <f>прил4!F218</f>
        <v>29.1</v>
      </c>
      <c r="E16" s="140">
        <f t="shared" si="0"/>
        <v>13.227272727272728</v>
      </c>
      <c r="F16" s="84"/>
      <c r="G16" s="85"/>
      <c r="H16" s="39"/>
      <c r="I16" s="40"/>
      <c r="J16" s="53"/>
      <c r="K16" s="53"/>
      <c r="L16" s="53"/>
      <c r="M16" s="53"/>
      <c r="N16" s="53"/>
      <c r="O16" s="53"/>
    </row>
    <row r="17" spans="1:15" s="42" customFormat="1" ht="15.6" customHeight="1">
      <c r="A17" s="93" t="s">
        <v>204</v>
      </c>
      <c r="B17" s="94" t="s">
        <v>110</v>
      </c>
      <c r="C17" s="140">
        <f>прил4!E32+прил4!E118+прил4!E221</f>
        <v>120874.3</v>
      </c>
      <c r="D17" s="140">
        <f>прил4!F32+прил4!F118+прил4!F221</f>
        <v>119868.3</v>
      </c>
      <c r="E17" s="140">
        <f t="shared" si="0"/>
        <v>99.167730443940528</v>
      </c>
      <c r="F17" s="84"/>
      <c r="G17" s="85"/>
      <c r="H17" s="39"/>
      <c r="I17" s="40"/>
      <c r="J17" s="53"/>
      <c r="K17" s="53"/>
      <c r="L17" s="53"/>
      <c r="M17" s="53"/>
      <c r="N17" s="53"/>
      <c r="O17" s="53"/>
    </row>
    <row r="18" spans="1:15" s="41" customFormat="1" ht="19.899999999999999" customHeight="1" outlineLevel="1">
      <c r="A18" s="93" t="s">
        <v>55</v>
      </c>
      <c r="B18" s="94" t="s">
        <v>17</v>
      </c>
      <c r="C18" s="140">
        <f>прил4!E126+прил4!E185+прил4!E239+прил4!E299</f>
        <v>1953.5</v>
      </c>
      <c r="D18" s="140">
        <f>прил4!F126+прил4!F185+прил4!F299+прил4!F239</f>
        <v>1739</v>
      </c>
      <c r="E18" s="140">
        <f t="shared" si="0"/>
        <v>89.019708216022522</v>
      </c>
      <c r="F18" s="86">
        <v>0.99819999999999998</v>
      </c>
      <c r="G18" s="87">
        <v>0</v>
      </c>
      <c r="H18" s="39">
        <v>0</v>
      </c>
      <c r="I18" s="40">
        <v>0</v>
      </c>
      <c r="J18" s="52"/>
      <c r="K18" s="52"/>
      <c r="L18" s="52"/>
      <c r="M18" s="52"/>
      <c r="N18" s="52"/>
      <c r="O18" s="52"/>
    </row>
    <row r="19" spans="1:15" s="6" customFormat="1" ht="14.25" customHeight="1">
      <c r="A19" s="103" t="s">
        <v>113</v>
      </c>
      <c r="B19" s="104" t="s">
        <v>18</v>
      </c>
      <c r="C19" s="139">
        <f>SUM(C20:C23)</f>
        <v>67485.900000000009</v>
      </c>
      <c r="D19" s="139">
        <f>SUM(D20:D23)</f>
        <v>65489.400000000009</v>
      </c>
      <c r="E19" s="139">
        <f t="shared" si="0"/>
        <v>97.041604246220331</v>
      </c>
      <c r="F19" s="84">
        <v>0.99990000000000001</v>
      </c>
      <c r="G19" s="85">
        <v>0</v>
      </c>
      <c r="H19" s="20">
        <v>0</v>
      </c>
      <c r="I19" s="21">
        <v>0</v>
      </c>
    </row>
    <row r="20" spans="1:15" s="41" customFormat="1" ht="15" outlineLevel="1">
      <c r="A20" s="93" t="s">
        <v>56</v>
      </c>
      <c r="B20" s="94" t="s">
        <v>19</v>
      </c>
      <c r="C20" s="140">
        <f>прил4!E130+прил4!E243</f>
        <v>2531</v>
      </c>
      <c r="D20" s="140">
        <f>прил4!F243+прил4!F130</f>
        <v>2384.9</v>
      </c>
      <c r="E20" s="140">
        <f t="shared" si="0"/>
        <v>94.227578032398256</v>
      </c>
      <c r="F20" s="86">
        <v>1</v>
      </c>
      <c r="G20" s="87">
        <v>0</v>
      </c>
      <c r="H20" s="39">
        <v>0</v>
      </c>
      <c r="I20" s="40">
        <v>0</v>
      </c>
      <c r="J20" s="52"/>
      <c r="K20" s="52"/>
      <c r="L20" s="52"/>
      <c r="M20" s="52"/>
      <c r="N20" s="52"/>
      <c r="O20" s="52"/>
    </row>
    <row r="21" spans="1:15" s="41" customFormat="1" ht="15" outlineLevel="1">
      <c r="A21" s="93" t="s">
        <v>114</v>
      </c>
      <c r="B21" s="94" t="s">
        <v>20</v>
      </c>
      <c r="C21" s="140">
        <f>прил4!E133+прил4!E247+прил4!E394</f>
        <v>10072.700000000001</v>
      </c>
      <c r="D21" s="140">
        <f>прил4!F394+прил4!F247+прил4!F133</f>
        <v>9295.1</v>
      </c>
      <c r="E21" s="140">
        <f t="shared" si="0"/>
        <v>92.280123502139446</v>
      </c>
      <c r="F21" s="86">
        <v>1</v>
      </c>
      <c r="G21" s="87">
        <v>0</v>
      </c>
      <c r="H21" s="39">
        <v>0</v>
      </c>
      <c r="I21" s="40">
        <v>0</v>
      </c>
      <c r="J21" s="52"/>
      <c r="K21" s="52"/>
      <c r="L21" s="52"/>
      <c r="M21" s="52"/>
      <c r="N21" s="52"/>
      <c r="O21" s="52"/>
    </row>
    <row r="22" spans="1:15" s="41" customFormat="1" ht="15" outlineLevel="1">
      <c r="A22" s="93" t="s">
        <v>62</v>
      </c>
      <c r="B22" s="94" t="s">
        <v>21</v>
      </c>
      <c r="C22" s="140">
        <f>прил4!E137+прил4!E256</f>
        <v>48158.200000000004</v>
      </c>
      <c r="D22" s="140">
        <f>прил4!F137+прил4!F256</f>
        <v>47099.500000000007</v>
      </c>
      <c r="E22" s="140">
        <f t="shared" si="0"/>
        <v>97.801620492460273</v>
      </c>
      <c r="F22" s="86">
        <v>0.99980000000000002</v>
      </c>
      <c r="G22" s="87">
        <v>0</v>
      </c>
      <c r="H22" s="39">
        <v>0</v>
      </c>
      <c r="I22" s="40">
        <v>0</v>
      </c>
      <c r="J22" s="52"/>
      <c r="K22" s="52"/>
      <c r="L22" s="52"/>
      <c r="M22" s="52"/>
      <c r="N22" s="52"/>
      <c r="O22" s="52"/>
    </row>
    <row r="23" spans="1:15" s="41" customFormat="1" ht="30" outlineLevel="1">
      <c r="A23" s="93" t="s">
        <v>57</v>
      </c>
      <c r="B23" s="94" t="s">
        <v>22</v>
      </c>
      <c r="C23" s="140">
        <f>прил4!E290</f>
        <v>6724</v>
      </c>
      <c r="D23" s="140">
        <f>прил4!F290</f>
        <v>6709.9</v>
      </c>
      <c r="E23" s="140">
        <f t="shared" si="0"/>
        <v>99.790303390838787</v>
      </c>
      <c r="F23" s="86">
        <v>1</v>
      </c>
      <c r="G23" s="87">
        <v>0</v>
      </c>
      <c r="H23" s="39">
        <v>0</v>
      </c>
      <c r="I23" s="40">
        <v>0</v>
      </c>
      <c r="J23" s="52"/>
      <c r="K23" s="52"/>
      <c r="L23" s="52"/>
      <c r="M23" s="52"/>
      <c r="N23" s="52"/>
      <c r="O23" s="52"/>
    </row>
    <row r="24" spans="1:15" s="6" customFormat="1" ht="14.25">
      <c r="A24" s="103" t="s">
        <v>115</v>
      </c>
      <c r="B24" s="104" t="s">
        <v>23</v>
      </c>
      <c r="C24" s="139">
        <f>SUM(C25:C29)</f>
        <v>673094.29999999993</v>
      </c>
      <c r="D24" s="139">
        <f>SUM(D25:D29)</f>
        <v>664758.30000000005</v>
      </c>
      <c r="E24" s="139">
        <f t="shared" si="0"/>
        <v>98.76154054491326</v>
      </c>
      <c r="F24" s="84">
        <v>0.99970000000000003</v>
      </c>
      <c r="G24" s="85">
        <v>0</v>
      </c>
      <c r="H24" s="20">
        <v>0</v>
      </c>
      <c r="I24" s="21">
        <v>0</v>
      </c>
      <c r="J24" s="53"/>
      <c r="K24" s="53"/>
      <c r="L24" s="53" t="s">
        <v>108</v>
      </c>
      <c r="M24" s="53"/>
      <c r="N24" s="53"/>
      <c r="O24" s="53"/>
    </row>
    <row r="25" spans="1:15" s="41" customFormat="1" ht="15" outlineLevel="1">
      <c r="A25" s="93" t="s">
        <v>49</v>
      </c>
      <c r="B25" s="94" t="s">
        <v>24</v>
      </c>
      <c r="C25" s="140">
        <f>прил4!E39</f>
        <v>270214.59999999998</v>
      </c>
      <c r="D25" s="140">
        <f>прил4!F39</f>
        <v>267046.30000000005</v>
      </c>
      <c r="E25" s="140">
        <f t="shared" si="0"/>
        <v>98.827487485872368</v>
      </c>
      <c r="F25" s="86">
        <v>0.99970000000000003</v>
      </c>
      <c r="G25" s="87">
        <v>0</v>
      </c>
      <c r="H25" s="39">
        <v>0</v>
      </c>
      <c r="I25" s="40">
        <v>0</v>
      </c>
      <c r="J25" s="52"/>
      <c r="K25" s="52"/>
      <c r="L25" s="52"/>
      <c r="M25" s="52"/>
      <c r="N25" s="52"/>
      <c r="O25" s="52"/>
    </row>
    <row r="26" spans="1:15" s="41" customFormat="1" ht="15" outlineLevel="1">
      <c r="A26" s="93" t="s">
        <v>50</v>
      </c>
      <c r="B26" s="94" t="s">
        <v>25</v>
      </c>
      <c r="C26" s="140">
        <f>прил4!E52</f>
        <v>322529.40000000002</v>
      </c>
      <c r="D26" s="140">
        <f>прил4!F52</f>
        <v>318382.5</v>
      </c>
      <c r="E26" s="140">
        <f t="shared" si="0"/>
        <v>98.714256746826791</v>
      </c>
      <c r="F26" s="86">
        <v>0.99980000000000002</v>
      </c>
      <c r="G26" s="87">
        <v>0</v>
      </c>
      <c r="H26" s="39">
        <v>0</v>
      </c>
      <c r="I26" s="40">
        <v>0</v>
      </c>
      <c r="J26" s="52"/>
      <c r="K26" s="52"/>
      <c r="L26" s="52"/>
      <c r="M26" s="52"/>
      <c r="N26" s="52"/>
      <c r="O26" s="52"/>
    </row>
    <row r="27" spans="1:15" s="41" customFormat="1" ht="15" outlineLevel="1">
      <c r="A27" s="93" t="s">
        <v>194</v>
      </c>
      <c r="B27" s="94" t="s">
        <v>190</v>
      </c>
      <c r="C27" s="140">
        <f>прил4!E303</f>
        <v>53197.599999999999</v>
      </c>
      <c r="D27" s="140">
        <f>прил4!F303</f>
        <v>52661.399999999994</v>
      </c>
      <c r="E27" s="140">
        <f t="shared" si="0"/>
        <v>98.992059792171077</v>
      </c>
      <c r="F27" s="86"/>
      <c r="G27" s="87"/>
      <c r="H27" s="39"/>
      <c r="I27" s="40"/>
      <c r="J27" s="52"/>
      <c r="K27" s="52"/>
      <c r="L27" s="52"/>
      <c r="M27" s="52"/>
      <c r="N27" s="52"/>
      <c r="O27" s="52"/>
    </row>
    <row r="28" spans="1:15" s="41" customFormat="1" ht="16.5" customHeight="1" outlineLevel="1">
      <c r="A28" s="93" t="s">
        <v>205</v>
      </c>
      <c r="B28" s="94" t="s">
        <v>26</v>
      </c>
      <c r="C28" s="140">
        <f>прил4!E80+прил4!E320</f>
        <v>1952</v>
      </c>
      <c r="D28" s="140">
        <f>прил4!F80+прил4!F320</f>
        <v>1886.1000000000001</v>
      </c>
      <c r="E28" s="140">
        <f t="shared" si="0"/>
        <v>96.623975409836078</v>
      </c>
      <c r="F28" s="86">
        <v>0.99419999999999997</v>
      </c>
      <c r="G28" s="87">
        <v>0</v>
      </c>
      <c r="H28" s="39">
        <v>0</v>
      </c>
      <c r="I28" s="40">
        <v>0</v>
      </c>
      <c r="J28" s="52"/>
      <c r="K28" s="52"/>
      <c r="L28" s="52"/>
      <c r="M28" s="52"/>
      <c r="N28" s="52"/>
      <c r="O28" s="52"/>
    </row>
    <row r="29" spans="1:15" s="41" customFormat="1" ht="16.5" customHeight="1" outlineLevel="1">
      <c r="A29" s="93" t="s">
        <v>51</v>
      </c>
      <c r="B29" s="94" t="s">
        <v>27</v>
      </c>
      <c r="C29" s="140">
        <f>прил4!E84</f>
        <v>25200.7</v>
      </c>
      <c r="D29" s="140">
        <f>прил4!F84</f>
        <v>24782</v>
      </c>
      <c r="E29" s="140">
        <f t="shared" si="0"/>
        <v>98.338538215208303</v>
      </c>
      <c r="F29" s="86">
        <v>0.99929999999999997</v>
      </c>
      <c r="G29" s="87">
        <v>0</v>
      </c>
      <c r="H29" s="39">
        <v>0</v>
      </c>
      <c r="I29" s="40">
        <v>0</v>
      </c>
      <c r="J29" s="52"/>
      <c r="K29" s="52"/>
      <c r="L29" s="52"/>
      <c r="M29" s="52"/>
      <c r="N29" s="52"/>
      <c r="O29" s="52"/>
    </row>
    <row r="30" spans="1:15" s="6" customFormat="1" ht="14.25">
      <c r="A30" s="103" t="s">
        <v>127</v>
      </c>
      <c r="B30" s="104" t="s">
        <v>28</v>
      </c>
      <c r="C30" s="139">
        <f>SUM(C31:C32)</f>
        <v>32797.600000000006</v>
      </c>
      <c r="D30" s="139">
        <f>SUM(D31:D32)</f>
        <v>32062.1</v>
      </c>
      <c r="E30" s="139">
        <f t="shared" si="0"/>
        <v>97.757457862770423</v>
      </c>
      <c r="F30" s="84">
        <v>0.99870000000000003</v>
      </c>
      <c r="G30" s="85">
        <v>0</v>
      </c>
      <c r="H30" s="20">
        <v>0</v>
      </c>
      <c r="I30" s="21">
        <v>0</v>
      </c>
      <c r="J30" s="53"/>
      <c r="K30" s="53"/>
      <c r="L30" s="53"/>
      <c r="M30" s="53"/>
      <c r="N30" s="53"/>
      <c r="O30" s="53"/>
    </row>
    <row r="31" spans="1:15" s="41" customFormat="1" ht="15" outlineLevel="1">
      <c r="A31" s="93" t="s">
        <v>59</v>
      </c>
      <c r="B31" s="94" t="s">
        <v>29</v>
      </c>
      <c r="C31" s="140">
        <f>прил4!E332</f>
        <v>24122.600000000002</v>
      </c>
      <c r="D31" s="140">
        <f>прил4!F332</f>
        <v>23450.1</v>
      </c>
      <c r="E31" s="140">
        <f t="shared" si="0"/>
        <v>97.212157893427715</v>
      </c>
      <c r="F31" s="86">
        <v>0.99870000000000003</v>
      </c>
      <c r="G31" s="87">
        <v>0</v>
      </c>
      <c r="H31" s="39">
        <v>0</v>
      </c>
      <c r="I31" s="40">
        <v>0</v>
      </c>
      <c r="J31" s="52"/>
      <c r="K31" s="52"/>
      <c r="L31" s="52"/>
      <c r="M31" s="52"/>
      <c r="N31" s="52"/>
      <c r="O31" s="52"/>
    </row>
    <row r="32" spans="1:15" s="41" customFormat="1" ht="16.149999999999999" customHeight="1" outlineLevel="1">
      <c r="A32" s="93" t="s">
        <v>128</v>
      </c>
      <c r="B32" s="94" t="s">
        <v>30</v>
      </c>
      <c r="C32" s="140">
        <f>прил4!E355</f>
        <v>8675</v>
      </c>
      <c r="D32" s="140">
        <f>прил4!F355</f>
        <v>8612</v>
      </c>
      <c r="E32" s="140">
        <f t="shared" si="0"/>
        <v>99.273775216138333</v>
      </c>
      <c r="F32" s="86">
        <v>0.99819999999999998</v>
      </c>
      <c r="G32" s="87">
        <v>0</v>
      </c>
      <c r="H32" s="39">
        <v>0</v>
      </c>
      <c r="I32" s="40">
        <v>0</v>
      </c>
      <c r="J32" s="52"/>
      <c r="K32" s="52"/>
      <c r="L32" s="52"/>
      <c r="M32" s="52"/>
      <c r="N32" s="52"/>
      <c r="O32" s="52"/>
    </row>
    <row r="33" spans="1:15" s="6" customFormat="1" ht="14.25">
      <c r="A33" s="103" t="s">
        <v>116</v>
      </c>
      <c r="B33" s="104" t="s">
        <v>31</v>
      </c>
      <c r="C33" s="139">
        <f>SUM(C34:C37)</f>
        <v>38860.699999999997</v>
      </c>
      <c r="D33" s="139">
        <f>SUM(D34:D37)</f>
        <v>38028.800000000003</v>
      </c>
      <c r="E33" s="139">
        <f t="shared" si="0"/>
        <v>97.859276852964584</v>
      </c>
      <c r="F33" s="84">
        <v>0.89459999999999995</v>
      </c>
      <c r="G33" s="85">
        <v>0</v>
      </c>
      <c r="H33" s="20">
        <v>0</v>
      </c>
      <c r="I33" s="21">
        <v>0</v>
      </c>
      <c r="J33" s="53"/>
      <c r="K33" s="53"/>
      <c r="L33" s="53"/>
      <c r="M33" s="53"/>
      <c r="N33" s="53"/>
      <c r="O33" s="53"/>
    </row>
    <row r="34" spans="1:15" s="41" customFormat="1" ht="15" outlineLevel="1">
      <c r="A34" s="93" t="s">
        <v>60</v>
      </c>
      <c r="B34" s="94" t="s">
        <v>32</v>
      </c>
      <c r="C34" s="140">
        <f>прил4!E194</f>
        <v>6357</v>
      </c>
      <c r="D34" s="140">
        <f>прил4!F194</f>
        <v>6333.3</v>
      </c>
      <c r="E34" s="140">
        <f t="shared" si="0"/>
        <v>99.627182633317602</v>
      </c>
      <c r="F34" s="86">
        <v>0.99990000000000001</v>
      </c>
      <c r="G34" s="87">
        <v>0</v>
      </c>
      <c r="H34" s="39">
        <v>0</v>
      </c>
      <c r="I34" s="40">
        <v>0</v>
      </c>
      <c r="J34" s="52"/>
      <c r="K34" s="52"/>
      <c r="L34" s="52"/>
      <c r="M34" s="52"/>
      <c r="N34" s="52"/>
      <c r="O34" s="52"/>
    </row>
    <row r="35" spans="1:15" s="41" customFormat="1" ht="17.45" customHeight="1" outlineLevel="1">
      <c r="A35" s="93" t="s">
        <v>52</v>
      </c>
      <c r="B35" s="94" t="s">
        <v>33</v>
      </c>
      <c r="C35" s="140">
        <f>прил4!E197+прил4!E399</f>
        <v>1969.3</v>
      </c>
      <c r="D35" s="140">
        <f>прил4!F197+прил4!F399</f>
        <v>1886.6000000000001</v>
      </c>
      <c r="E35" s="140">
        <f t="shared" si="0"/>
        <v>95.800538262326725</v>
      </c>
      <c r="F35" s="86">
        <v>0.80420000000000003</v>
      </c>
      <c r="G35" s="87">
        <v>0</v>
      </c>
      <c r="H35" s="39">
        <v>0</v>
      </c>
      <c r="I35" s="40">
        <v>0</v>
      </c>
      <c r="J35" s="52"/>
      <c r="K35" s="52"/>
      <c r="L35" s="52"/>
      <c r="M35" s="52"/>
      <c r="N35" s="52"/>
      <c r="O35" s="52"/>
    </row>
    <row r="36" spans="1:15" s="41" customFormat="1" ht="15" outlineLevel="1">
      <c r="A36" s="93" t="s">
        <v>53</v>
      </c>
      <c r="B36" s="94" t="s">
        <v>34</v>
      </c>
      <c r="C36" s="140">
        <f>прил4!E103+прил4!E142+прил4!E202+прил4!E361</f>
        <v>27948.1</v>
      </c>
      <c r="D36" s="140">
        <f>прил4!F103+прил4!F142+прил4!F202+прил4!F361</f>
        <v>27229</v>
      </c>
      <c r="E36" s="140">
        <f t="shared" si="0"/>
        <v>97.427016505594295</v>
      </c>
      <c r="F36" s="86">
        <v>0.96889999999999998</v>
      </c>
      <c r="G36" s="87">
        <v>0</v>
      </c>
      <c r="H36" s="39">
        <v>0</v>
      </c>
      <c r="I36" s="40">
        <v>0</v>
      </c>
      <c r="J36" s="52"/>
      <c r="K36" s="52"/>
      <c r="L36" s="52"/>
      <c r="M36" s="52"/>
      <c r="N36" s="52"/>
      <c r="O36" s="52"/>
    </row>
    <row r="37" spans="1:15" s="41" customFormat="1" ht="18.600000000000001" customHeight="1" outlineLevel="1">
      <c r="A37" s="93" t="s">
        <v>117</v>
      </c>
      <c r="B37" s="94" t="s">
        <v>35</v>
      </c>
      <c r="C37" s="140">
        <f>прил4!E209</f>
        <v>2586.3000000000002</v>
      </c>
      <c r="D37" s="140">
        <f>прил4!F209</f>
        <v>2579.9</v>
      </c>
      <c r="E37" s="140">
        <f t="shared" si="0"/>
        <v>99.75254224181262</v>
      </c>
      <c r="F37" s="86">
        <v>1</v>
      </c>
      <c r="G37" s="87">
        <v>0</v>
      </c>
      <c r="H37" s="39">
        <v>0</v>
      </c>
      <c r="I37" s="40">
        <v>0</v>
      </c>
      <c r="J37" s="52"/>
      <c r="K37" s="52"/>
      <c r="L37" s="52"/>
      <c r="M37" s="52"/>
      <c r="N37" s="52"/>
      <c r="O37" s="52"/>
    </row>
    <row r="38" spans="1:15" s="6" customFormat="1" ht="14.25">
      <c r="A38" s="103" t="s">
        <v>118</v>
      </c>
      <c r="B38" s="104" t="s">
        <v>36</v>
      </c>
      <c r="C38" s="139">
        <f>C39</f>
        <v>14942.6</v>
      </c>
      <c r="D38" s="139">
        <f>D39</f>
        <v>14545.599999999999</v>
      </c>
      <c r="E38" s="139">
        <f t="shared" si="0"/>
        <v>97.34316651720583</v>
      </c>
      <c r="F38" s="84">
        <v>0.99950000000000006</v>
      </c>
      <c r="G38" s="85">
        <v>0</v>
      </c>
      <c r="H38" s="20">
        <v>0</v>
      </c>
      <c r="I38" s="21">
        <v>0</v>
      </c>
      <c r="J38" s="53"/>
      <c r="K38" s="53"/>
      <c r="L38" s="53"/>
      <c r="M38" s="53"/>
      <c r="N38" s="53"/>
      <c r="O38" s="53"/>
    </row>
    <row r="39" spans="1:15" s="41" customFormat="1" ht="15" outlineLevel="1">
      <c r="A39" s="93" t="s">
        <v>119</v>
      </c>
      <c r="B39" s="94" t="s">
        <v>37</v>
      </c>
      <c r="C39" s="140">
        <f>прил4!E367</f>
        <v>14942.6</v>
      </c>
      <c r="D39" s="140">
        <f>прил4!F367</f>
        <v>14545.599999999999</v>
      </c>
      <c r="E39" s="140">
        <f t="shared" si="0"/>
        <v>97.34316651720583</v>
      </c>
      <c r="F39" s="86">
        <v>0.99960000000000004</v>
      </c>
      <c r="G39" s="87">
        <v>0</v>
      </c>
      <c r="H39" s="39">
        <v>0</v>
      </c>
      <c r="I39" s="40">
        <v>0</v>
      </c>
      <c r="J39" s="52"/>
      <c r="K39" s="52"/>
      <c r="L39" s="52"/>
      <c r="M39" s="52"/>
      <c r="N39" s="52"/>
      <c r="O39" s="52"/>
    </row>
    <row r="40" spans="1:15" ht="28.5" outlineLevel="1">
      <c r="A40" s="107" t="s">
        <v>130</v>
      </c>
      <c r="B40" s="104" t="s">
        <v>132</v>
      </c>
      <c r="C40" s="139">
        <f>C41</f>
        <v>4815</v>
      </c>
      <c r="D40" s="139">
        <f>D41</f>
        <v>4403.8</v>
      </c>
      <c r="E40" s="139">
        <f t="shared" si="0"/>
        <v>91.460020768431988</v>
      </c>
      <c r="F40" s="88"/>
      <c r="G40" s="89"/>
      <c r="H40" s="27"/>
      <c r="I40" s="28"/>
      <c r="J40" s="52"/>
      <c r="K40" s="52"/>
      <c r="L40" s="52"/>
      <c r="M40" s="52"/>
      <c r="N40" s="52"/>
      <c r="O40" s="52"/>
    </row>
    <row r="41" spans="1:15" s="41" customFormat="1" ht="30.6" customHeight="1" outlineLevel="1">
      <c r="A41" s="95" t="s">
        <v>131</v>
      </c>
      <c r="B41" s="94" t="s">
        <v>133</v>
      </c>
      <c r="C41" s="140">
        <f>прил4!E403</f>
        <v>4815</v>
      </c>
      <c r="D41" s="140">
        <f>прил4!F403</f>
        <v>4403.8</v>
      </c>
      <c r="E41" s="140">
        <f t="shared" si="0"/>
        <v>91.460020768431988</v>
      </c>
      <c r="F41" s="88"/>
      <c r="G41" s="89"/>
      <c r="H41" s="43"/>
      <c r="I41" s="44"/>
      <c r="J41" s="52"/>
      <c r="K41" s="52"/>
      <c r="L41" s="52"/>
      <c r="M41" s="52"/>
      <c r="N41" s="52"/>
      <c r="O41" s="52"/>
    </row>
    <row r="42" spans="1:15" ht="16.5" customHeight="1">
      <c r="A42" s="108" t="s">
        <v>120</v>
      </c>
      <c r="B42" s="109"/>
      <c r="C42" s="139">
        <f>C6+C14+C19+C24+C30+C33+C38+C40</f>
        <v>1013755.6999999998</v>
      </c>
      <c r="D42" s="139">
        <f>D6+D14+D19+D24+D30+D33+D38+D40</f>
        <v>997497.70000000019</v>
      </c>
      <c r="E42" s="139">
        <f t="shared" si="0"/>
        <v>98.396260558633642</v>
      </c>
      <c r="F42" s="88">
        <v>0.99329999999999996</v>
      </c>
      <c r="G42" s="89">
        <v>0</v>
      </c>
      <c r="H42" s="22">
        <v>0</v>
      </c>
      <c r="I42" s="23">
        <v>0</v>
      </c>
      <c r="J42" s="52"/>
      <c r="K42" s="52"/>
      <c r="L42" s="52"/>
      <c r="M42" s="52"/>
      <c r="N42" s="52"/>
      <c r="O42" s="52"/>
    </row>
    <row r="43" spans="1:15" ht="45" customHeight="1">
      <c r="A43" s="55"/>
      <c r="B43" s="56"/>
      <c r="C43" s="57"/>
      <c r="D43" s="57"/>
      <c r="E43" s="57"/>
      <c r="F43" s="58"/>
      <c r="G43" s="59"/>
      <c r="H43" s="33"/>
      <c r="I43" s="34"/>
    </row>
    <row r="44" spans="1:15" ht="27" customHeight="1">
      <c r="A44" s="146"/>
      <c r="B44" s="146"/>
      <c r="C44" s="146"/>
      <c r="D44" s="146"/>
      <c r="E44" s="146"/>
      <c r="F44" s="54"/>
      <c r="G44" s="54"/>
      <c r="H44" s="4"/>
      <c r="I44" s="4"/>
    </row>
    <row r="45" spans="1:15" ht="26.25" hidden="1" customHeight="1">
      <c r="A45" s="145"/>
      <c r="B45" s="145"/>
      <c r="C45" s="145"/>
      <c r="D45" s="145"/>
      <c r="E45" s="145"/>
      <c r="F45" s="18"/>
      <c r="G45" s="18"/>
      <c r="H45" s="16"/>
      <c r="I45" s="16"/>
    </row>
    <row r="46" spans="1:15" hidden="1">
      <c r="D46" s="24"/>
    </row>
  </sheetData>
  <mergeCells count="4">
    <mergeCell ref="C1:E1"/>
    <mergeCell ref="A3:G3"/>
    <mergeCell ref="A45:E45"/>
    <mergeCell ref="A44:E44"/>
  </mergeCells>
  <phoneticPr fontId="0" type="noConversion"/>
  <pageMargins left="0.98425196850393704" right="0.78740157480314965" top="0.78740157480314965" bottom="0.59055118110236227" header="0" footer="0"/>
  <pageSetup paperSize="9" scale="95" fitToHeight="2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J527"/>
  <sheetViews>
    <sheetView showGridLines="0" view="pageBreakPreview" zoomScale="75" zoomScaleNormal="120" zoomScaleSheetLayoutView="126" workbookViewId="0">
      <selection activeCell="G1" sqref="G1:I1"/>
    </sheetView>
  </sheetViews>
  <sheetFormatPr defaultRowHeight="12.75" outlineLevelRow="3"/>
  <cols>
    <col min="1" max="1" width="53.28515625" customWidth="1"/>
    <col min="2" max="2" width="5.85546875" customWidth="1"/>
    <col min="3" max="3" width="6.7109375" customWidth="1"/>
    <col min="4" max="4" width="15.140625" customWidth="1"/>
    <col min="5" max="5" width="12.42578125" style="1" customWidth="1"/>
    <col min="6" max="6" width="11.5703125" style="1" customWidth="1"/>
    <col min="7" max="7" width="12.42578125" customWidth="1"/>
    <col min="8" max="8" width="10.85546875" customWidth="1"/>
    <col min="9" max="9" width="8.7109375" customWidth="1"/>
  </cols>
  <sheetData>
    <row r="1" spans="1:9" ht="67.150000000000006" customHeight="1">
      <c r="A1" s="65"/>
      <c r="B1" s="65"/>
      <c r="C1" s="65"/>
      <c r="D1" s="154"/>
      <c r="E1" s="154"/>
      <c r="F1" s="154"/>
      <c r="G1" s="154" t="s">
        <v>551</v>
      </c>
      <c r="H1" s="154"/>
      <c r="I1" s="154"/>
    </row>
    <row r="2" spans="1:9" ht="18" customHeight="1">
      <c r="A2" s="155" t="s">
        <v>238</v>
      </c>
      <c r="B2" s="155"/>
      <c r="C2" s="155"/>
      <c r="D2" s="155"/>
      <c r="E2" s="155"/>
      <c r="F2" s="155"/>
      <c r="G2" s="155"/>
      <c r="H2" s="155"/>
      <c r="I2" s="155"/>
    </row>
    <row r="3" spans="1:9" ht="15.75">
      <c r="A3" s="7"/>
      <c r="B3" s="7"/>
      <c r="C3" s="7"/>
      <c r="D3" s="7"/>
      <c r="E3" s="7"/>
      <c r="F3" s="7"/>
      <c r="G3" s="64"/>
      <c r="H3" s="64"/>
      <c r="I3" s="82" t="s">
        <v>216</v>
      </c>
    </row>
    <row r="4" spans="1:9" s="3" customFormat="1" ht="15.75">
      <c r="A4" s="148" t="s">
        <v>7</v>
      </c>
      <c r="B4" s="148" t="s">
        <v>41</v>
      </c>
      <c r="C4" s="148" t="s">
        <v>107</v>
      </c>
      <c r="D4" s="148" t="s">
        <v>42</v>
      </c>
      <c r="E4" s="150" t="s">
        <v>106</v>
      </c>
      <c r="F4" s="150" t="s">
        <v>105</v>
      </c>
      <c r="G4" s="152" t="s">
        <v>215</v>
      </c>
      <c r="H4" s="153"/>
      <c r="I4" s="150" t="s">
        <v>39</v>
      </c>
    </row>
    <row r="5" spans="1:9" s="3" customFormat="1" ht="31.5">
      <c r="A5" s="149"/>
      <c r="B5" s="149"/>
      <c r="C5" s="149"/>
      <c r="D5" s="149"/>
      <c r="E5" s="151"/>
      <c r="F5" s="151"/>
      <c r="G5" s="66" t="s">
        <v>213</v>
      </c>
      <c r="H5" s="66" t="s">
        <v>214</v>
      </c>
      <c r="I5" s="151"/>
    </row>
    <row r="6" spans="1:9" s="3" customFormat="1" ht="20.45" customHeight="1">
      <c r="A6" s="67" t="s">
        <v>122</v>
      </c>
      <c r="B6" s="114" t="s">
        <v>43</v>
      </c>
      <c r="C6" s="114"/>
      <c r="D6" s="115"/>
      <c r="E6" s="116">
        <f>E7</f>
        <v>3634.2</v>
      </c>
      <c r="F6" s="116">
        <f>G6+H6</f>
        <v>3530.1000000000004</v>
      </c>
      <c r="G6" s="117">
        <f>G7</f>
        <v>3530.1000000000004</v>
      </c>
      <c r="H6" s="117">
        <f>H7</f>
        <v>0</v>
      </c>
      <c r="I6" s="116">
        <f>F6/E6*100</f>
        <v>97.135545649661566</v>
      </c>
    </row>
    <row r="7" spans="1:9" s="3" customFormat="1" ht="15.75" outlineLevel="1">
      <c r="A7" s="68" t="s">
        <v>121</v>
      </c>
      <c r="B7" s="114" t="s">
        <v>43</v>
      </c>
      <c r="C7" s="114" t="s">
        <v>9</v>
      </c>
      <c r="D7" s="115"/>
      <c r="E7" s="116">
        <f>E8+E12</f>
        <v>3634.2</v>
      </c>
      <c r="F7" s="116">
        <f t="shared" ref="F7:F82" si="0">G7+H7</f>
        <v>3530.1000000000004</v>
      </c>
      <c r="G7" s="117">
        <f>G8+G12</f>
        <v>3530.1000000000004</v>
      </c>
      <c r="H7" s="117">
        <f>H8+H12</f>
        <v>0</v>
      </c>
      <c r="I7" s="116">
        <f t="shared" ref="I7:I86" si="1">F7/E7*100</f>
        <v>97.135545649661566</v>
      </c>
    </row>
    <row r="8" spans="1:9" s="5" customFormat="1" ht="31.5" outlineLevel="2">
      <c r="A8" s="68" t="s">
        <v>175</v>
      </c>
      <c r="B8" s="114" t="s">
        <v>43</v>
      </c>
      <c r="C8" s="114" t="s">
        <v>11</v>
      </c>
      <c r="D8" s="118"/>
      <c r="E8" s="116">
        <f>E9</f>
        <v>3599.2</v>
      </c>
      <c r="F8" s="116">
        <f t="shared" si="0"/>
        <v>3515.1000000000004</v>
      </c>
      <c r="G8" s="117">
        <f>G9</f>
        <v>3515.1000000000004</v>
      </c>
      <c r="H8" s="117">
        <f>H9</f>
        <v>0</v>
      </c>
      <c r="I8" s="116">
        <f t="shared" si="1"/>
        <v>97.663369637697286</v>
      </c>
    </row>
    <row r="9" spans="1:9" s="5" customFormat="1" ht="15.75" outlineLevel="2">
      <c r="A9" s="69" t="s">
        <v>134</v>
      </c>
      <c r="B9" s="119" t="s">
        <v>43</v>
      </c>
      <c r="C9" s="119" t="s">
        <v>11</v>
      </c>
      <c r="D9" s="115" t="s">
        <v>256</v>
      </c>
      <c r="E9" s="120">
        <f>E10+E11</f>
        <v>3599.2</v>
      </c>
      <c r="F9" s="120">
        <f t="shared" si="0"/>
        <v>3515.1000000000004</v>
      </c>
      <c r="G9" s="121">
        <f>G10+G11</f>
        <v>3515.1000000000004</v>
      </c>
      <c r="H9" s="121">
        <f>H10+H11</f>
        <v>0</v>
      </c>
      <c r="I9" s="120">
        <f t="shared" si="1"/>
        <v>97.663369637697286</v>
      </c>
    </row>
    <row r="10" spans="1:9" s="5" customFormat="1" ht="31.5" outlineLevel="3">
      <c r="A10" s="70" t="s">
        <v>135</v>
      </c>
      <c r="B10" s="119" t="s">
        <v>43</v>
      </c>
      <c r="C10" s="119" t="s">
        <v>11</v>
      </c>
      <c r="D10" s="115" t="s">
        <v>257</v>
      </c>
      <c r="E10" s="120">
        <v>1969.3</v>
      </c>
      <c r="F10" s="120">
        <f t="shared" si="0"/>
        <v>1888.9</v>
      </c>
      <c r="G10" s="122">
        <v>1888.9</v>
      </c>
      <c r="H10" s="122">
        <v>0</v>
      </c>
      <c r="I10" s="120">
        <f t="shared" si="1"/>
        <v>95.917331031330932</v>
      </c>
    </row>
    <row r="11" spans="1:9" s="5" customFormat="1" ht="47.25" outlineLevel="3">
      <c r="A11" s="70" t="s">
        <v>136</v>
      </c>
      <c r="B11" s="119" t="s">
        <v>43</v>
      </c>
      <c r="C11" s="119" t="s">
        <v>11</v>
      </c>
      <c r="D11" s="115" t="s">
        <v>258</v>
      </c>
      <c r="E11" s="120">
        <v>1629.9</v>
      </c>
      <c r="F11" s="120">
        <f t="shared" si="0"/>
        <v>1626.2</v>
      </c>
      <c r="G11" s="122">
        <v>1626.2</v>
      </c>
      <c r="H11" s="122">
        <v>0</v>
      </c>
      <c r="I11" s="120">
        <f t="shared" si="1"/>
        <v>99.772992208110921</v>
      </c>
    </row>
    <row r="12" spans="1:9" s="3" customFormat="1" ht="15.75" outlineLevel="3">
      <c r="A12" s="68" t="s">
        <v>54</v>
      </c>
      <c r="B12" s="114" t="s">
        <v>43</v>
      </c>
      <c r="C12" s="114" t="s">
        <v>15</v>
      </c>
      <c r="D12" s="118"/>
      <c r="E12" s="116">
        <f>E13</f>
        <v>35</v>
      </c>
      <c r="F12" s="116">
        <f t="shared" si="0"/>
        <v>15</v>
      </c>
      <c r="G12" s="117">
        <f t="shared" ref="G12:H12" si="2">G13</f>
        <v>15</v>
      </c>
      <c r="H12" s="117">
        <f t="shared" si="2"/>
        <v>0</v>
      </c>
      <c r="I12" s="116">
        <f t="shared" si="1"/>
        <v>42.857142857142854</v>
      </c>
    </row>
    <row r="13" spans="1:9" s="3" customFormat="1" ht="15.75" outlineLevel="3">
      <c r="A13" s="69" t="s">
        <v>134</v>
      </c>
      <c r="B13" s="119" t="s">
        <v>43</v>
      </c>
      <c r="C13" s="119" t="s">
        <v>15</v>
      </c>
      <c r="D13" s="115" t="s">
        <v>256</v>
      </c>
      <c r="E13" s="120">
        <f>E15+E14</f>
        <v>35</v>
      </c>
      <c r="F13" s="120">
        <f t="shared" si="0"/>
        <v>15</v>
      </c>
      <c r="G13" s="120">
        <f>G15+G14</f>
        <v>15</v>
      </c>
      <c r="H13" s="120">
        <f>H15+H14</f>
        <v>0</v>
      </c>
      <c r="I13" s="120">
        <f>F13/E13*100</f>
        <v>42.857142857142854</v>
      </c>
    </row>
    <row r="14" spans="1:9" s="3" customFormat="1" ht="47.25" outlineLevel="3">
      <c r="A14" s="69" t="s">
        <v>178</v>
      </c>
      <c r="B14" s="119" t="s">
        <v>43</v>
      </c>
      <c r="C14" s="119" t="s">
        <v>15</v>
      </c>
      <c r="D14" s="115" t="s">
        <v>259</v>
      </c>
      <c r="E14" s="120">
        <v>20</v>
      </c>
      <c r="F14" s="120">
        <f t="shared" si="0"/>
        <v>0</v>
      </c>
      <c r="G14" s="120">
        <v>0</v>
      </c>
      <c r="H14" s="120">
        <v>0</v>
      </c>
      <c r="I14" s="120">
        <f>F14/E14*100</f>
        <v>0</v>
      </c>
    </row>
    <row r="15" spans="1:9" s="3" customFormat="1" ht="36.6" customHeight="1" outlineLevel="3">
      <c r="A15" s="70" t="s">
        <v>137</v>
      </c>
      <c r="B15" s="119" t="s">
        <v>43</v>
      </c>
      <c r="C15" s="119" t="s">
        <v>15</v>
      </c>
      <c r="D15" s="115" t="s">
        <v>260</v>
      </c>
      <c r="E15" s="120">
        <v>15</v>
      </c>
      <c r="F15" s="120">
        <f t="shared" si="0"/>
        <v>15</v>
      </c>
      <c r="G15" s="122">
        <v>15</v>
      </c>
      <c r="H15" s="122">
        <v>0</v>
      </c>
      <c r="I15" s="120">
        <f t="shared" si="1"/>
        <v>100</v>
      </c>
    </row>
    <row r="16" spans="1:9" s="6" customFormat="1" ht="31.5">
      <c r="A16" s="68" t="s">
        <v>123</v>
      </c>
      <c r="B16" s="114" t="s">
        <v>44</v>
      </c>
      <c r="C16" s="114"/>
      <c r="D16" s="115"/>
      <c r="E16" s="116">
        <f t="shared" ref="E16:H19" si="3">E17</f>
        <v>1536.8</v>
      </c>
      <c r="F16" s="116">
        <f t="shared" si="0"/>
        <v>1521.8</v>
      </c>
      <c r="G16" s="117">
        <f t="shared" si="3"/>
        <v>1521.8</v>
      </c>
      <c r="H16" s="117">
        <f t="shared" si="3"/>
        <v>0</v>
      </c>
      <c r="I16" s="116">
        <f t="shared" si="1"/>
        <v>99.02394586153045</v>
      </c>
    </row>
    <row r="17" spans="1:9" s="6" customFormat="1" ht="15.75" outlineLevel="1">
      <c r="A17" s="68" t="s">
        <v>121</v>
      </c>
      <c r="B17" s="114" t="s">
        <v>44</v>
      </c>
      <c r="C17" s="114" t="s">
        <v>9</v>
      </c>
      <c r="D17" s="115"/>
      <c r="E17" s="116">
        <f t="shared" si="3"/>
        <v>1536.8</v>
      </c>
      <c r="F17" s="116">
        <f t="shared" si="0"/>
        <v>1521.8</v>
      </c>
      <c r="G17" s="117">
        <f t="shared" si="3"/>
        <v>1521.8</v>
      </c>
      <c r="H17" s="117">
        <f t="shared" si="3"/>
        <v>0</v>
      </c>
      <c r="I17" s="116">
        <f t="shared" si="1"/>
        <v>99.02394586153045</v>
      </c>
    </row>
    <row r="18" spans="1:9" s="3" customFormat="1" ht="34.15" customHeight="1" outlineLevel="2">
      <c r="A18" s="68" t="s">
        <v>196</v>
      </c>
      <c r="B18" s="114" t="s">
        <v>44</v>
      </c>
      <c r="C18" s="114" t="s">
        <v>14</v>
      </c>
      <c r="D18" s="118"/>
      <c r="E18" s="116">
        <f t="shared" si="3"/>
        <v>1536.8</v>
      </c>
      <c r="F18" s="116">
        <f t="shared" si="0"/>
        <v>1521.8</v>
      </c>
      <c r="G18" s="117">
        <f t="shared" si="3"/>
        <v>1521.8</v>
      </c>
      <c r="H18" s="117">
        <f t="shared" si="3"/>
        <v>0</v>
      </c>
      <c r="I18" s="116">
        <f t="shared" si="1"/>
        <v>99.02394586153045</v>
      </c>
    </row>
    <row r="19" spans="1:9" s="3" customFormat="1" ht="15.75" outlineLevel="2">
      <c r="A19" s="69" t="s">
        <v>134</v>
      </c>
      <c r="B19" s="119" t="s">
        <v>44</v>
      </c>
      <c r="C19" s="119" t="s">
        <v>14</v>
      </c>
      <c r="D19" s="115" t="s">
        <v>256</v>
      </c>
      <c r="E19" s="120">
        <f t="shared" si="3"/>
        <v>1536.8</v>
      </c>
      <c r="F19" s="120">
        <f t="shared" si="0"/>
        <v>1521.8</v>
      </c>
      <c r="G19" s="120">
        <f t="shared" si="3"/>
        <v>1521.8</v>
      </c>
      <c r="H19" s="120">
        <f t="shared" si="3"/>
        <v>0</v>
      </c>
      <c r="I19" s="120">
        <f t="shared" si="1"/>
        <v>99.02394586153045</v>
      </c>
    </row>
    <row r="20" spans="1:9" s="3" customFormat="1" ht="31.5" outlineLevel="3">
      <c r="A20" s="70" t="s">
        <v>135</v>
      </c>
      <c r="B20" s="119" t="s">
        <v>44</v>
      </c>
      <c r="C20" s="119" t="s">
        <v>14</v>
      </c>
      <c r="D20" s="115" t="s">
        <v>257</v>
      </c>
      <c r="E20" s="120">
        <v>1536.8</v>
      </c>
      <c r="F20" s="120">
        <f t="shared" si="0"/>
        <v>1521.8</v>
      </c>
      <c r="G20" s="122">
        <v>1521.8</v>
      </c>
      <c r="H20" s="122">
        <v>0</v>
      </c>
      <c r="I20" s="120">
        <f t="shared" si="1"/>
        <v>99.02394586153045</v>
      </c>
    </row>
    <row r="21" spans="1:9" s="6" customFormat="1" ht="31.5">
      <c r="A21" s="68" t="s">
        <v>124</v>
      </c>
      <c r="B21" s="114" t="s">
        <v>45</v>
      </c>
      <c r="C21" s="114"/>
      <c r="D21" s="118"/>
      <c r="E21" s="116">
        <f>E26+E38+E102+E22</f>
        <v>627852.39999999991</v>
      </c>
      <c r="F21" s="116">
        <f t="shared" si="0"/>
        <v>619951.4</v>
      </c>
      <c r="G21" s="116">
        <f>G26+G38+G102+G22</f>
        <v>179192.30000000002</v>
      </c>
      <c r="H21" s="116">
        <f>H26+H38+H102+H22</f>
        <v>440759.1</v>
      </c>
      <c r="I21" s="116">
        <f t="shared" si="1"/>
        <v>98.741583212869799</v>
      </c>
    </row>
    <row r="22" spans="1:9" s="6" customFormat="1" ht="15.75">
      <c r="A22" s="68" t="s">
        <v>121</v>
      </c>
      <c r="B22" s="114" t="s">
        <v>45</v>
      </c>
      <c r="C22" s="114" t="s">
        <v>9</v>
      </c>
      <c r="D22" s="115"/>
      <c r="E22" s="116">
        <f>E23</f>
        <v>61.1</v>
      </c>
      <c r="F22" s="116">
        <f t="shared" si="0"/>
        <v>61.1</v>
      </c>
      <c r="G22" s="116">
        <f t="shared" ref="G22:H24" si="4">G23</f>
        <v>61.1</v>
      </c>
      <c r="H22" s="116">
        <f t="shared" si="4"/>
        <v>0</v>
      </c>
      <c r="I22" s="116">
        <f t="shared" si="1"/>
        <v>100</v>
      </c>
    </row>
    <row r="23" spans="1:9" s="6" customFormat="1" ht="15.75">
      <c r="A23" s="68" t="s">
        <v>54</v>
      </c>
      <c r="B23" s="114" t="s">
        <v>45</v>
      </c>
      <c r="C23" s="114" t="s">
        <v>15</v>
      </c>
      <c r="D23" s="118"/>
      <c r="E23" s="116">
        <f>E24</f>
        <v>61.1</v>
      </c>
      <c r="F23" s="116">
        <f t="shared" si="0"/>
        <v>61.1</v>
      </c>
      <c r="G23" s="116">
        <f t="shared" si="4"/>
        <v>61.1</v>
      </c>
      <c r="H23" s="116">
        <f t="shared" si="4"/>
        <v>0</v>
      </c>
      <c r="I23" s="116">
        <f t="shared" si="1"/>
        <v>100</v>
      </c>
    </row>
    <row r="24" spans="1:9" s="6" customFormat="1" ht="15.75">
      <c r="A24" s="69" t="s">
        <v>134</v>
      </c>
      <c r="B24" s="119" t="s">
        <v>45</v>
      </c>
      <c r="C24" s="119" t="s">
        <v>15</v>
      </c>
      <c r="D24" s="115" t="s">
        <v>256</v>
      </c>
      <c r="E24" s="120">
        <f>E25</f>
        <v>61.1</v>
      </c>
      <c r="F24" s="120">
        <f t="shared" si="0"/>
        <v>61.1</v>
      </c>
      <c r="G24" s="120">
        <f t="shared" si="4"/>
        <v>61.1</v>
      </c>
      <c r="H24" s="120">
        <f t="shared" si="4"/>
        <v>0</v>
      </c>
      <c r="I24" s="120">
        <f t="shared" si="1"/>
        <v>100</v>
      </c>
    </row>
    <row r="25" spans="1:9" s="6" customFormat="1" ht="31.5">
      <c r="A25" s="70" t="s">
        <v>141</v>
      </c>
      <c r="B25" s="119" t="s">
        <v>45</v>
      </c>
      <c r="C25" s="119" t="s">
        <v>15</v>
      </c>
      <c r="D25" s="115" t="s">
        <v>260</v>
      </c>
      <c r="E25" s="120">
        <v>61.1</v>
      </c>
      <c r="F25" s="120">
        <f t="shared" si="0"/>
        <v>61.1</v>
      </c>
      <c r="G25" s="121">
        <v>61.1</v>
      </c>
      <c r="H25" s="121">
        <v>0</v>
      </c>
      <c r="I25" s="120">
        <f t="shared" si="1"/>
        <v>100</v>
      </c>
    </row>
    <row r="26" spans="1:9" s="45" customFormat="1" ht="15.75" outlineLevel="1">
      <c r="A26" s="71" t="s">
        <v>112</v>
      </c>
      <c r="B26" s="123" t="s">
        <v>45</v>
      </c>
      <c r="C26" s="123" t="s">
        <v>16</v>
      </c>
      <c r="D26" s="118"/>
      <c r="E26" s="116">
        <f>E27+E32</f>
        <v>190</v>
      </c>
      <c r="F26" s="116">
        <f t="shared" si="0"/>
        <v>43.1</v>
      </c>
      <c r="G26" s="116">
        <f t="shared" ref="G26:H26" si="5">G27+G32</f>
        <v>43.1</v>
      </c>
      <c r="H26" s="116">
        <f t="shared" si="5"/>
        <v>0</v>
      </c>
      <c r="I26" s="116">
        <f t="shared" si="1"/>
        <v>22.684210526315791</v>
      </c>
    </row>
    <row r="27" spans="1:9" s="45" customFormat="1" ht="15.75" outlineLevel="1">
      <c r="A27" s="71" t="s">
        <v>111</v>
      </c>
      <c r="B27" s="123" t="s">
        <v>45</v>
      </c>
      <c r="C27" s="123" t="s">
        <v>109</v>
      </c>
      <c r="D27" s="118"/>
      <c r="E27" s="116">
        <f t="shared" ref="E27:H28" si="6">E28</f>
        <v>150</v>
      </c>
      <c r="F27" s="116">
        <f t="shared" si="0"/>
        <v>36.6</v>
      </c>
      <c r="G27" s="117">
        <f t="shared" si="6"/>
        <v>36.6</v>
      </c>
      <c r="H27" s="117">
        <f t="shared" si="6"/>
        <v>0</v>
      </c>
      <c r="I27" s="116">
        <f t="shared" si="1"/>
        <v>24.400000000000002</v>
      </c>
    </row>
    <row r="28" spans="1:9" s="5" customFormat="1" ht="33.6" customHeight="1" outlineLevel="2">
      <c r="A28" s="69" t="s">
        <v>217</v>
      </c>
      <c r="B28" s="124" t="s">
        <v>45</v>
      </c>
      <c r="C28" s="124" t="s">
        <v>109</v>
      </c>
      <c r="D28" s="115" t="s">
        <v>261</v>
      </c>
      <c r="E28" s="120">
        <f t="shared" si="6"/>
        <v>150</v>
      </c>
      <c r="F28" s="120">
        <f t="shared" si="0"/>
        <v>36.6</v>
      </c>
      <c r="G28" s="120">
        <f t="shared" si="6"/>
        <v>36.6</v>
      </c>
      <c r="H28" s="120">
        <f t="shared" si="6"/>
        <v>0</v>
      </c>
      <c r="I28" s="120">
        <f t="shared" si="1"/>
        <v>24.400000000000002</v>
      </c>
    </row>
    <row r="29" spans="1:9" s="5" customFormat="1" ht="33.6" customHeight="1" outlineLevel="3">
      <c r="A29" s="69" t="s">
        <v>218</v>
      </c>
      <c r="B29" s="124" t="s">
        <v>45</v>
      </c>
      <c r="C29" s="124" t="s">
        <v>109</v>
      </c>
      <c r="D29" s="115" t="s">
        <v>262</v>
      </c>
      <c r="E29" s="120">
        <f t="shared" ref="E29:H30" si="7">E30</f>
        <v>150</v>
      </c>
      <c r="F29" s="120">
        <f t="shared" si="0"/>
        <v>36.6</v>
      </c>
      <c r="G29" s="120">
        <f t="shared" si="7"/>
        <v>36.6</v>
      </c>
      <c r="H29" s="120">
        <f t="shared" si="7"/>
        <v>0</v>
      </c>
      <c r="I29" s="120">
        <f t="shared" si="1"/>
        <v>24.400000000000002</v>
      </c>
    </row>
    <row r="30" spans="1:9" s="5" customFormat="1" ht="83.25" customHeight="1" outlineLevel="3">
      <c r="A30" s="69" t="s">
        <v>219</v>
      </c>
      <c r="B30" s="124" t="s">
        <v>45</v>
      </c>
      <c r="C30" s="124" t="s">
        <v>109</v>
      </c>
      <c r="D30" s="115" t="s">
        <v>263</v>
      </c>
      <c r="E30" s="120">
        <f t="shared" si="7"/>
        <v>150</v>
      </c>
      <c r="F30" s="120">
        <f t="shared" si="0"/>
        <v>36.6</v>
      </c>
      <c r="G30" s="120">
        <f t="shared" si="7"/>
        <v>36.6</v>
      </c>
      <c r="H30" s="120">
        <f t="shared" si="7"/>
        <v>0</v>
      </c>
      <c r="I30" s="120">
        <f t="shared" si="1"/>
        <v>24.400000000000002</v>
      </c>
    </row>
    <row r="31" spans="1:9" s="5" customFormat="1" ht="15.75" outlineLevel="3">
      <c r="A31" s="69" t="s">
        <v>177</v>
      </c>
      <c r="B31" s="124" t="s">
        <v>45</v>
      </c>
      <c r="C31" s="124" t="s">
        <v>109</v>
      </c>
      <c r="D31" s="115" t="s">
        <v>264</v>
      </c>
      <c r="E31" s="120">
        <v>150</v>
      </c>
      <c r="F31" s="120">
        <f t="shared" si="0"/>
        <v>36.6</v>
      </c>
      <c r="G31" s="122">
        <v>36.6</v>
      </c>
      <c r="H31" s="122">
        <v>0</v>
      </c>
      <c r="I31" s="120">
        <f t="shared" si="1"/>
        <v>24.400000000000002</v>
      </c>
    </row>
    <row r="32" spans="1:9" s="5" customFormat="1" ht="15.75" outlineLevel="3">
      <c r="A32" s="68" t="s">
        <v>204</v>
      </c>
      <c r="B32" s="123" t="s">
        <v>45</v>
      </c>
      <c r="C32" s="123" t="s">
        <v>110</v>
      </c>
      <c r="D32" s="118"/>
      <c r="E32" s="116">
        <f>E33</f>
        <v>40</v>
      </c>
      <c r="F32" s="116">
        <f t="shared" si="0"/>
        <v>6.5</v>
      </c>
      <c r="G32" s="116">
        <f>G33</f>
        <v>6.5</v>
      </c>
      <c r="H32" s="116">
        <f>H33</f>
        <v>0</v>
      </c>
      <c r="I32" s="116">
        <f t="shared" si="1"/>
        <v>16.25</v>
      </c>
    </row>
    <row r="33" spans="1:10" s="5" customFormat="1" ht="63" outlineLevel="3">
      <c r="A33" s="79" t="s">
        <v>220</v>
      </c>
      <c r="B33" s="125" t="s">
        <v>45</v>
      </c>
      <c r="C33" s="125" t="s">
        <v>110</v>
      </c>
      <c r="D33" s="112" t="s">
        <v>265</v>
      </c>
      <c r="E33" s="126">
        <f>E34+E36</f>
        <v>40</v>
      </c>
      <c r="F33" s="120">
        <f t="shared" si="0"/>
        <v>6.5</v>
      </c>
      <c r="G33" s="126">
        <f>G34+G36</f>
        <v>6.5</v>
      </c>
      <c r="H33" s="126">
        <f>H34+H36</f>
        <v>0</v>
      </c>
      <c r="I33" s="120">
        <f t="shared" si="1"/>
        <v>16.25</v>
      </c>
    </row>
    <row r="34" spans="1:10" s="5" customFormat="1" ht="36" customHeight="1" outlineLevel="3">
      <c r="A34" s="79" t="s">
        <v>240</v>
      </c>
      <c r="B34" s="125" t="s">
        <v>45</v>
      </c>
      <c r="C34" s="125" t="s">
        <v>110</v>
      </c>
      <c r="D34" s="112" t="s">
        <v>266</v>
      </c>
      <c r="E34" s="126">
        <f>E35</f>
        <v>20</v>
      </c>
      <c r="F34" s="120">
        <f t="shared" si="0"/>
        <v>6.5</v>
      </c>
      <c r="G34" s="126">
        <f>G35</f>
        <v>6.5</v>
      </c>
      <c r="H34" s="126">
        <f>H35</f>
        <v>0</v>
      </c>
      <c r="I34" s="120">
        <f t="shared" si="1"/>
        <v>32.5</v>
      </c>
    </row>
    <row r="35" spans="1:10" s="5" customFormat="1" ht="15.75" outlineLevel="3">
      <c r="A35" s="79" t="s">
        <v>177</v>
      </c>
      <c r="B35" s="125" t="s">
        <v>45</v>
      </c>
      <c r="C35" s="125" t="s">
        <v>110</v>
      </c>
      <c r="D35" s="112" t="s">
        <v>267</v>
      </c>
      <c r="E35" s="126">
        <v>20</v>
      </c>
      <c r="F35" s="120">
        <f t="shared" si="0"/>
        <v>6.5</v>
      </c>
      <c r="G35" s="122">
        <v>6.5</v>
      </c>
      <c r="H35" s="122">
        <v>0</v>
      </c>
      <c r="I35" s="120">
        <f t="shared" si="1"/>
        <v>32.5</v>
      </c>
    </row>
    <row r="36" spans="1:10" s="5" customFormat="1" ht="35.25" customHeight="1" outlineLevel="3">
      <c r="A36" s="79" t="s">
        <v>548</v>
      </c>
      <c r="B36" s="125" t="s">
        <v>45</v>
      </c>
      <c r="C36" s="125" t="s">
        <v>110</v>
      </c>
      <c r="D36" s="112" t="s">
        <v>549</v>
      </c>
      <c r="E36" s="126">
        <f>E37</f>
        <v>20</v>
      </c>
      <c r="F36" s="120">
        <f t="shared" si="0"/>
        <v>0</v>
      </c>
      <c r="G36" s="126">
        <f>G37</f>
        <v>0</v>
      </c>
      <c r="H36" s="126">
        <f>H37</f>
        <v>0</v>
      </c>
      <c r="I36" s="120">
        <f t="shared" si="1"/>
        <v>0</v>
      </c>
    </row>
    <row r="37" spans="1:10" s="5" customFormat="1" ht="15.75" outlineLevel="3">
      <c r="A37" s="79" t="s">
        <v>177</v>
      </c>
      <c r="B37" s="125" t="s">
        <v>45</v>
      </c>
      <c r="C37" s="125" t="s">
        <v>110</v>
      </c>
      <c r="D37" s="112" t="s">
        <v>268</v>
      </c>
      <c r="E37" s="126">
        <v>20</v>
      </c>
      <c r="F37" s="120">
        <f t="shared" si="0"/>
        <v>0</v>
      </c>
      <c r="G37" s="122">
        <v>0</v>
      </c>
      <c r="H37" s="122">
        <v>0</v>
      </c>
      <c r="I37" s="120">
        <f t="shared" si="1"/>
        <v>0</v>
      </c>
    </row>
    <row r="38" spans="1:10" s="6" customFormat="1" ht="15.75" outlineLevel="1">
      <c r="A38" s="68" t="s">
        <v>115</v>
      </c>
      <c r="B38" s="114" t="s">
        <v>45</v>
      </c>
      <c r="C38" s="114" t="s">
        <v>23</v>
      </c>
      <c r="D38" s="118"/>
      <c r="E38" s="116">
        <f>E39+E52+E80+E84</f>
        <v>619716.69999999995</v>
      </c>
      <c r="F38" s="116">
        <f t="shared" si="0"/>
        <v>611982.5</v>
      </c>
      <c r="G38" s="117">
        <f>G39+G52+G80+G84</f>
        <v>179003</v>
      </c>
      <c r="H38" s="117">
        <f>H39+H52+H80+H84</f>
        <v>432979.5</v>
      </c>
      <c r="I38" s="116">
        <f t="shared" si="1"/>
        <v>98.751978121615906</v>
      </c>
    </row>
    <row r="39" spans="1:10" s="3" customFormat="1" ht="21.75" customHeight="1" outlineLevel="2">
      <c r="A39" s="71" t="s">
        <v>49</v>
      </c>
      <c r="B39" s="123" t="s">
        <v>45</v>
      </c>
      <c r="C39" s="123" t="s">
        <v>24</v>
      </c>
      <c r="D39" s="118"/>
      <c r="E39" s="116">
        <f>E40+E43</f>
        <v>270214.59999999998</v>
      </c>
      <c r="F39" s="116">
        <f t="shared" si="0"/>
        <v>267046.30000000005</v>
      </c>
      <c r="G39" s="116">
        <f t="shared" ref="G39:I39" si="8">G40+G43</f>
        <v>79464.899999999994</v>
      </c>
      <c r="H39" s="116">
        <f t="shared" si="8"/>
        <v>187581.40000000002</v>
      </c>
      <c r="I39" s="116">
        <f t="shared" si="8"/>
        <v>198.80013454393082</v>
      </c>
    </row>
    <row r="40" spans="1:10" s="3" customFormat="1" ht="15.75" outlineLevel="2">
      <c r="A40" s="69" t="s">
        <v>134</v>
      </c>
      <c r="B40" s="124" t="s">
        <v>45</v>
      </c>
      <c r="C40" s="124" t="s">
        <v>24</v>
      </c>
      <c r="D40" s="115" t="s">
        <v>256</v>
      </c>
      <c r="E40" s="120">
        <f>E41+E42</f>
        <v>1406.5</v>
      </c>
      <c r="F40" s="120">
        <f t="shared" si="0"/>
        <v>1406.2</v>
      </c>
      <c r="G40" s="120">
        <f>G41+G42</f>
        <v>546.20000000000005</v>
      </c>
      <c r="H40" s="120">
        <f>H41+H42</f>
        <v>860</v>
      </c>
      <c r="I40" s="120">
        <f t="shared" si="1"/>
        <v>99.978670458585142</v>
      </c>
    </row>
    <row r="41" spans="1:10" s="3" customFormat="1" ht="67.150000000000006" customHeight="1" outlineLevel="2">
      <c r="A41" s="69" t="s">
        <v>189</v>
      </c>
      <c r="B41" s="124" t="s">
        <v>45</v>
      </c>
      <c r="C41" s="124" t="s">
        <v>24</v>
      </c>
      <c r="D41" s="115" t="s">
        <v>269</v>
      </c>
      <c r="E41" s="120">
        <v>860</v>
      </c>
      <c r="F41" s="120">
        <f t="shared" si="0"/>
        <v>860</v>
      </c>
      <c r="G41" s="122">
        <v>0</v>
      </c>
      <c r="H41" s="122">
        <v>860</v>
      </c>
      <c r="I41" s="120">
        <f t="shared" si="1"/>
        <v>100</v>
      </c>
    </row>
    <row r="42" spans="1:10" s="3" customFormat="1" ht="49.15" customHeight="1" outlineLevel="2">
      <c r="A42" s="69" t="s">
        <v>178</v>
      </c>
      <c r="B42" s="124" t="s">
        <v>45</v>
      </c>
      <c r="C42" s="124" t="s">
        <v>24</v>
      </c>
      <c r="D42" s="115" t="s">
        <v>259</v>
      </c>
      <c r="E42" s="120">
        <v>546.5</v>
      </c>
      <c r="F42" s="120">
        <f t="shared" si="0"/>
        <v>546.20000000000005</v>
      </c>
      <c r="G42" s="122">
        <v>546.20000000000005</v>
      </c>
      <c r="H42" s="122">
        <v>0</v>
      </c>
      <c r="I42" s="120">
        <f t="shared" si="1"/>
        <v>99.945105215004588</v>
      </c>
    </row>
    <row r="43" spans="1:10" s="3" customFormat="1" ht="34.15" customHeight="1" outlineLevel="3">
      <c r="A43" s="69" t="s">
        <v>241</v>
      </c>
      <c r="B43" s="124" t="s">
        <v>45</v>
      </c>
      <c r="C43" s="124" t="s">
        <v>24</v>
      </c>
      <c r="D43" s="115" t="s">
        <v>270</v>
      </c>
      <c r="E43" s="120">
        <f>E44+E48</f>
        <v>268808.09999999998</v>
      </c>
      <c r="F43" s="120">
        <f t="shared" si="0"/>
        <v>265640.10000000003</v>
      </c>
      <c r="G43" s="120">
        <f>G44+G48</f>
        <v>78918.7</v>
      </c>
      <c r="H43" s="120">
        <f>H44+H48</f>
        <v>186721.40000000002</v>
      </c>
      <c r="I43" s="120">
        <f t="shared" si="1"/>
        <v>98.821464085345667</v>
      </c>
    </row>
    <row r="44" spans="1:10" s="3" customFormat="1" ht="50.25" customHeight="1" outlineLevel="3">
      <c r="A44" s="79" t="s">
        <v>242</v>
      </c>
      <c r="B44" s="124" t="s">
        <v>45</v>
      </c>
      <c r="C44" s="124" t="s">
        <v>24</v>
      </c>
      <c r="D44" s="115" t="s">
        <v>271</v>
      </c>
      <c r="E44" s="120">
        <f>E45</f>
        <v>264708.59999999998</v>
      </c>
      <c r="F44" s="120">
        <f t="shared" si="0"/>
        <v>261603.90000000002</v>
      </c>
      <c r="G44" s="120">
        <f>G45</f>
        <v>78819.199999999997</v>
      </c>
      <c r="H44" s="120">
        <f>H45</f>
        <v>182784.7</v>
      </c>
      <c r="I44" s="120">
        <f t="shared" si="1"/>
        <v>98.827125374846176</v>
      </c>
    </row>
    <row r="45" spans="1:10" s="3" customFormat="1" ht="64.900000000000006" customHeight="1" outlineLevel="3">
      <c r="A45" s="69" t="s">
        <v>187</v>
      </c>
      <c r="B45" s="124" t="s">
        <v>45</v>
      </c>
      <c r="C45" s="124" t="s">
        <v>24</v>
      </c>
      <c r="D45" s="115" t="s">
        <v>272</v>
      </c>
      <c r="E45" s="120">
        <f>E46+E47</f>
        <v>264708.59999999998</v>
      </c>
      <c r="F45" s="120">
        <f t="shared" si="0"/>
        <v>261603.90000000002</v>
      </c>
      <c r="G45" s="120">
        <f>G46+G47</f>
        <v>78819.199999999997</v>
      </c>
      <c r="H45" s="120">
        <f>H46+H47</f>
        <v>182784.7</v>
      </c>
      <c r="I45" s="120">
        <f t="shared" si="1"/>
        <v>98.827125374846176</v>
      </c>
    </row>
    <row r="46" spans="1:10" s="3" customFormat="1" ht="178.15" customHeight="1" outlineLevel="3">
      <c r="A46" s="70" t="s">
        <v>212</v>
      </c>
      <c r="B46" s="124" t="s">
        <v>45</v>
      </c>
      <c r="C46" s="124" t="s">
        <v>24</v>
      </c>
      <c r="D46" s="115" t="s">
        <v>273</v>
      </c>
      <c r="E46" s="120">
        <v>182784.7</v>
      </c>
      <c r="F46" s="120">
        <f t="shared" si="0"/>
        <v>182784.7</v>
      </c>
      <c r="G46" s="120">
        <v>0</v>
      </c>
      <c r="H46" s="120">
        <v>182784.7</v>
      </c>
      <c r="I46" s="120">
        <f t="shared" si="1"/>
        <v>100</v>
      </c>
    </row>
    <row r="47" spans="1:10" s="3" customFormat="1" ht="17.45" customHeight="1" outlineLevel="3">
      <c r="A47" s="69" t="s">
        <v>177</v>
      </c>
      <c r="B47" s="124" t="s">
        <v>45</v>
      </c>
      <c r="C47" s="124" t="s">
        <v>24</v>
      </c>
      <c r="D47" s="115" t="s">
        <v>274</v>
      </c>
      <c r="E47" s="120">
        <v>81923.899999999994</v>
      </c>
      <c r="F47" s="120">
        <f t="shared" si="0"/>
        <v>78819.199999999997</v>
      </c>
      <c r="G47" s="122">
        <v>78819.199999999997</v>
      </c>
      <c r="H47" s="122">
        <v>0</v>
      </c>
      <c r="I47" s="120">
        <f t="shared" si="1"/>
        <v>96.210263427400307</v>
      </c>
      <c r="J47" s="3">
        <v>78819146.670000002</v>
      </c>
    </row>
    <row r="48" spans="1:10" s="3" customFormat="1" ht="32.25" customHeight="1" outlineLevel="3">
      <c r="A48" s="72" t="s">
        <v>243</v>
      </c>
      <c r="B48" s="124" t="s">
        <v>45</v>
      </c>
      <c r="C48" s="124" t="s">
        <v>24</v>
      </c>
      <c r="D48" s="115" t="s">
        <v>275</v>
      </c>
      <c r="E48" s="120">
        <f>E49</f>
        <v>4099.5</v>
      </c>
      <c r="F48" s="120">
        <f t="shared" si="0"/>
        <v>4036.2</v>
      </c>
      <c r="G48" s="120">
        <f>G49</f>
        <v>99.5</v>
      </c>
      <c r="H48" s="120">
        <f>H49</f>
        <v>3936.7</v>
      </c>
      <c r="I48" s="120">
        <f t="shared" si="1"/>
        <v>98.45590925722648</v>
      </c>
    </row>
    <row r="49" spans="1:9" s="3" customFormat="1" ht="50.25" customHeight="1" outlineLevel="3">
      <c r="A49" s="79" t="s">
        <v>244</v>
      </c>
      <c r="B49" s="124" t="s">
        <v>45</v>
      </c>
      <c r="C49" s="124" t="s">
        <v>24</v>
      </c>
      <c r="D49" s="115" t="s">
        <v>276</v>
      </c>
      <c r="E49" s="120">
        <f>E50+E51</f>
        <v>4099.5</v>
      </c>
      <c r="F49" s="120">
        <f t="shared" si="0"/>
        <v>4036.2</v>
      </c>
      <c r="G49" s="120">
        <f>G50+G51</f>
        <v>99.5</v>
      </c>
      <c r="H49" s="120">
        <f>H50+H51</f>
        <v>3936.7</v>
      </c>
      <c r="I49" s="120">
        <f t="shared" si="1"/>
        <v>98.45590925722648</v>
      </c>
    </row>
    <row r="50" spans="1:9" s="3" customFormat="1" ht="50.25" customHeight="1" outlineLevel="3">
      <c r="A50" s="79" t="s">
        <v>245</v>
      </c>
      <c r="B50" s="124" t="s">
        <v>45</v>
      </c>
      <c r="C50" s="124" t="s">
        <v>24</v>
      </c>
      <c r="D50" s="115" t="s">
        <v>277</v>
      </c>
      <c r="E50" s="120">
        <v>4000</v>
      </c>
      <c r="F50" s="120">
        <f t="shared" si="0"/>
        <v>3936.7</v>
      </c>
      <c r="G50" s="122">
        <v>0</v>
      </c>
      <c r="H50" s="122">
        <v>3936.7</v>
      </c>
      <c r="I50" s="120">
        <f t="shared" si="1"/>
        <v>98.41749999999999</v>
      </c>
    </row>
    <row r="51" spans="1:9" s="3" customFormat="1" ht="17.45" customHeight="1" outlineLevel="3">
      <c r="A51" s="81" t="s">
        <v>177</v>
      </c>
      <c r="B51" s="124" t="s">
        <v>45</v>
      </c>
      <c r="C51" s="124" t="s">
        <v>24</v>
      </c>
      <c r="D51" s="115" t="s">
        <v>278</v>
      </c>
      <c r="E51" s="120">
        <v>99.5</v>
      </c>
      <c r="F51" s="120">
        <f t="shared" si="0"/>
        <v>99.5</v>
      </c>
      <c r="G51" s="122">
        <v>99.5</v>
      </c>
      <c r="H51" s="122">
        <v>0</v>
      </c>
      <c r="I51" s="120">
        <f t="shared" si="1"/>
        <v>100</v>
      </c>
    </row>
    <row r="52" spans="1:9" s="3" customFormat="1" ht="24" customHeight="1" outlineLevel="3">
      <c r="A52" s="68" t="s">
        <v>50</v>
      </c>
      <c r="B52" s="114" t="s">
        <v>45</v>
      </c>
      <c r="C52" s="114" t="s">
        <v>25</v>
      </c>
      <c r="D52" s="118"/>
      <c r="E52" s="116">
        <f>E53+E58+E77</f>
        <v>322529.40000000002</v>
      </c>
      <c r="F52" s="116">
        <f t="shared" si="0"/>
        <v>318382.5</v>
      </c>
      <c r="G52" s="116">
        <f>G53+G58+G77</f>
        <v>74889.899999999994</v>
      </c>
      <c r="H52" s="116">
        <f>H53+H58+H77</f>
        <v>243492.6</v>
      </c>
      <c r="I52" s="116">
        <f t="shared" si="1"/>
        <v>98.714256746826791</v>
      </c>
    </row>
    <row r="53" spans="1:9" s="3" customFormat="1" ht="15.75" outlineLevel="3">
      <c r="A53" s="69" t="s">
        <v>134</v>
      </c>
      <c r="B53" s="124" t="s">
        <v>45</v>
      </c>
      <c r="C53" s="124" t="s">
        <v>25</v>
      </c>
      <c r="D53" s="115" t="s">
        <v>256</v>
      </c>
      <c r="E53" s="120">
        <f>E55+E56+E54+E57</f>
        <v>15311</v>
      </c>
      <c r="F53" s="120">
        <f t="shared" si="0"/>
        <v>15310.2</v>
      </c>
      <c r="G53" s="120">
        <f>G55+G56+G54+G57</f>
        <v>879.2</v>
      </c>
      <c r="H53" s="120">
        <f>H55+H56+H54+H57</f>
        <v>14431</v>
      </c>
      <c r="I53" s="120">
        <f t="shared" si="1"/>
        <v>99.994774998367191</v>
      </c>
    </row>
    <row r="54" spans="1:9" s="3" customFormat="1" ht="51.6" customHeight="1" outlineLevel="3">
      <c r="A54" s="69" t="s">
        <v>179</v>
      </c>
      <c r="B54" s="124" t="s">
        <v>45</v>
      </c>
      <c r="C54" s="124" t="s">
        <v>25</v>
      </c>
      <c r="D54" s="115" t="s">
        <v>279</v>
      </c>
      <c r="E54" s="120">
        <v>7056</v>
      </c>
      <c r="F54" s="120">
        <f t="shared" si="0"/>
        <v>7056</v>
      </c>
      <c r="G54" s="122">
        <v>0</v>
      </c>
      <c r="H54" s="122">
        <v>7056</v>
      </c>
      <c r="I54" s="120">
        <f t="shared" si="1"/>
        <v>100</v>
      </c>
    </row>
    <row r="55" spans="1:9" s="3" customFormat="1" ht="66.599999999999994" customHeight="1" outlineLevel="3">
      <c r="A55" s="69" t="s">
        <v>189</v>
      </c>
      <c r="B55" s="124" t="s">
        <v>45</v>
      </c>
      <c r="C55" s="124" t="s">
        <v>25</v>
      </c>
      <c r="D55" s="115" t="s">
        <v>269</v>
      </c>
      <c r="E55" s="120">
        <v>865</v>
      </c>
      <c r="F55" s="120">
        <f t="shared" si="0"/>
        <v>865</v>
      </c>
      <c r="G55" s="122">
        <v>0</v>
      </c>
      <c r="H55" s="122">
        <v>865</v>
      </c>
      <c r="I55" s="120">
        <f t="shared" si="1"/>
        <v>100</v>
      </c>
    </row>
    <row r="56" spans="1:9" s="3" customFormat="1" ht="50.45" customHeight="1" outlineLevel="3">
      <c r="A56" s="69" t="s">
        <v>178</v>
      </c>
      <c r="B56" s="124" t="s">
        <v>45</v>
      </c>
      <c r="C56" s="124" t="s">
        <v>25</v>
      </c>
      <c r="D56" s="115" t="s">
        <v>259</v>
      </c>
      <c r="E56" s="120">
        <v>880</v>
      </c>
      <c r="F56" s="120">
        <f t="shared" si="0"/>
        <v>879.2</v>
      </c>
      <c r="G56" s="122">
        <v>879.2</v>
      </c>
      <c r="H56" s="122">
        <v>0</v>
      </c>
      <c r="I56" s="120">
        <f t="shared" si="1"/>
        <v>99.909090909090921</v>
      </c>
    </row>
    <row r="57" spans="1:9" s="3" customFormat="1" ht="81.75" customHeight="1" outlineLevel="3">
      <c r="A57" s="79" t="s">
        <v>246</v>
      </c>
      <c r="B57" s="124" t="s">
        <v>45</v>
      </c>
      <c r="C57" s="124" t="s">
        <v>25</v>
      </c>
      <c r="D57" s="115" t="s">
        <v>280</v>
      </c>
      <c r="E57" s="120">
        <v>6510</v>
      </c>
      <c r="F57" s="120">
        <f t="shared" si="0"/>
        <v>6510</v>
      </c>
      <c r="G57" s="122">
        <v>0</v>
      </c>
      <c r="H57" s="122">
        <v>6510</v>
      </c>
      <c r="I57" s="120">
        <f t="shared" si="1"/>
        <v>100</v>
      </c>
    </row>
    <row r="58" spans="1:9" s="3" customFormat="1" ht="35.450000000000003" customHeight="1" outlineLevel="3">
      <c r="A58" s="69" t="s">
        <v>241</v>
      </c>
      <c r="B58" s="119" t="s">
        <v>45</v>
      </c>
      <c r="C58" s="119" t="s">
        <v>25</v>
      </c>
      <c r="D58" s="115" t="s">
        <v>270</v>
      </c>
      <c r="E58" s="120">
        <f>E59+E70+E73</f>
        <v>307118.40000000002</v>
      </c>
      <c r="F58" s="120">
        <f t="shared" si="0"/>
        <v>302972.3</v>
      </c>
      <c r="G58" s="120">
        <f>G59+G70+G73</f>
        <v>73910.7</v>
      </c>
      <c r="H58" s="120">
        <f>H59+H70+H73</f>
        <v>229061.6</v>
      </c>
      <c r="I58" s="120">
        <f t="shared" si="1"/>
        <v>98.649999479028267</v>
      </c>
    </row>
    <row r="59" spans="1:9" s="3" customFormat="1" ht="53.25" customHeight="1" outlineLevel="3">
      <c r="A59" s="79" t="s">
        <v>242</v>
      </c>
      <c r="B59" s="124" t="s">
        <v>45</v>
      </c>
      <c r="C59" s="124" t="s">
        <v>25</v>
      </c>
      <c r="D59" s="115" t="s">
        <v>271</v>
      </c>
      <c r="E59" s="120">
        <f>E60+E63+E65+E68</f>
        <v>296857.40000000002</v>
      </c>
      <c r="F59" s="120">
        <f t="shared" si="0"/>
        <v>293081.3</v>
      </c>
      <c r="G59" s="120">
        <f>G60+G63+G65+G68</f>
        <v>71916.399999999994</v>
      </c>
      <c r="H59" s="120">
        <f>H60+H63+H65+H68</f>
        <v>221164.9</v>
      </c>
      <c r="I59" s="120">
        <f t="shared" si="1"/>
        <v>98.72797511532471</v>
      </c>
    </row>
    <row r="60" spans="1:9" s="6" customFormat="1" ht="79.5" customHeight="1">
      <c r="A60" s="81" t="s">
        <v>247</v>
      </c>
      <c r="B60" s="124" t="s">
        <v>45</v>
      </c>
      <c r="C60" s="124" t="s">
        <v>25</v>
      </c>
      <c r="D60" s="115" t="s">
        <v>281</v>
      </c>
      <c r="E60" s="120">
        <f>E61+E62</f>
        <v>264164.40000000002</v>
      </c>
      <c r="F60" s="120">
        <f t="shared" si="0"/>
        <v>260976</v>
      </c>
      <c r="G60" s="120">
        <f t="shared" ref="G60:H60" si="9">G61+G62</f>
        <v>60436.4</v>
      </c>
      <c r="H60" s="120">
        <f t="shared" si="9"/>
        <v>200539.6</v>
      </c>
      <c r="I60" s="120">
        <f t="shared" si="1"/>
        <v>98.793024343931265</v>
      </c>
    </row>
    <row r="61" spans="1:9" s="6" customFormat="1" ht="178.9" customHeight="1">
      <c r="A61" s="70" t="s">
        <v>212</v>
      </c>
      <c r="B61" s="124" t="s">
        <v>45</v>
      </c>
      <c r="C61" s="124" t="s">
        <v>25</v>
      </c>
      <c r="D61" s="115" t="s">
        <v>282</v>
      </c>
      <c r="E61" s="120">
        <v>200539.6</v>
      </c>
      <c r="F61" s="120">
        <f t="shared" si="0"/>
        <v>200539.6</v>
      </c>
      <c r="G61" s="122">
        <v>0</v>
      </c>
      <c r="H61" s="122">
        <v>200539.6</v>
      </c>
      <c r="I61" s="120">
        <f t="shared" si="1"/>
        <v>100</v>
      </c>
    </row>
    <row r="62" spans="1:9" s="6" customFormat="1" ht="19.899999999999999" customHeight="1">
      <c r="A62" s="70" t="s">
        <v>177</v>
      </c>
      <c r="B62" s="124" t="s">
        <v>45</v>
      </c>
      <c r="C62" s="124" t="s">
        <v>25</v>
      </c>
      <c r="D62" s="115" t="s">
        <v>283</v>
      </c>
      <c r="E62" s="120">
        <v>63624.800000000003</v>
      </c>
      <c r="F62" s="120">
        <f t="shared" si="0"/>
        <v>60436.4</v>
      </c>
      <c r="G62" s="122">
        <v>60436.4</v>
      </c>
      <c r="H62" s="122">
        <v>0</v>
      </c>
      <c r="I62" s="120">
        <f t="shared" si="1"/>
        <v>94.988746526511676</v>
      </c>
    </row>
    <row r="63" spans="1:9" s="6" customFormat="1" ht="69.75" customHeight="1">
      <c r="A63" s="79" t="s">
        <v>248</v>
      </c>
      <c r="B63" s="124" t="s">
        <v>45</v>
      </c>
      <c r="C63" s="124" t="s">
        <v>25</v>
      </c>
      <c r="D63" s="115" t="s">
        <v>284</v>
      </c>
      <c r="E63" s="120">
        <f>E64</f>
        <v>417.7</v>
      </c>
      <c r="F63" s="120">
        <f t="shared" si="0"/>
        <v>375.5</v>
      </c>
      <c r="G63" s="120">
        <f>G64</f>
        <v>375.5</v>
      </c>
      <c r="H63" s="120">
        <f>H64</f>
        <v>0</v>
      </c>
      <c r="I63" s="120">
        <f t="shared" si="1"/>
        <v>89.897055302848941</v>
      </c>
    </row>
    <row r="64" spans="1:9" s="6" customFormat="1" ht="26.25" customHeight="1">
      <c r="A64" s="79" t="s">
        <v>177</v>
      </c>
      <c r="B64" s="124" t="s">
        <v>45</v>
      </c>
      <c r="C64" s="124" t="s">
        <v>25</v>
      </c>
      <c r="D64" s="115" t="s">
        <v>285</v>
      </c>
      <c r="E64" s="120">
        <v>417.7</v>
      </c>
      <c r="F64" s="120">
        <f t="shared" si="0"/>
        <v>375.5</v>
      </c>
      <c r="G64" s="122">
        <v>375.5</v>
      </c>
      <c r="H64" s="122">
        <v>0</v>
      </c>
      <c r="I64" s="120">
        <f t="shared" si="1"/>
        <v>89.897055302848941</v>
      </c>
    </row>
    <row r="65" spans="1:9" s="6" customFormat="1" ht="53.25" customHeight="1">
      <c r="A65" s="79" t="s">
        <v>249</v>
      </c>
      <c r="B65" s="124" t="s">
        <v>45</v>
      </c>
      <c r="C65" s="124" t="s">
        <v>25</v>
      </c>
      <c r="D65" s="115" t="s">
        <v>286</v>
      </c>
      <c r="E65" s="120">
        <f>E66+E67</f>
        <v>22560.1</v>
      </c>
      <c r="F65" s="120">
        <f t="shared" si="0"/>
        <v>22014.6</v>
      </c>
      <c r="G65" s="120">
        <f>G66+G67</f>
        <v>11007.3</v>
      </c>
      <c r="H65" s="120">
        <f>H66+H67</f>
        <v>11007.3</v>
      </c>
      <c r="I65" s="120">
        <f t="shared" si="1"/>
        <v>97.58201426412117</v>
      </c>
    </row>
    <row r="66" spans="1:9" s="6" customFormat="1" ht="22.5" customHeight="1">
      <c r="A66" s="78" t="s">
        <v>177</v>
      </c>
      <c r="B66" s="124" t="s">
        <v>45</v>
      </c>
      <c r="C66" s="124" t="s">
        <v>25</v>
      </c>
      <c r="D66" s="115" t="s">
        <v>287</v>
      </c>
      <c r="E66" s="120">
        <v>11007.3</v>
      </c>
      <c r="F66" s="120">
        <f t="shared" si="0"/>
        <v>11007.3</v>
      </c>
      <c r="G66" s="122">
        <v>0</v>
      </c>
      <c r="H66" s="122">
        <v>11007.3</v>
      </c>
      <c r="I66" s="120">
        <f t="shared" si="1"/>
        <v>100</v>
      </c>
    </row>
    <row r="67" spans="1:9" s="6" customFormat="1" ht="22.5" customHeight="1">
      <c r="A67" s="78" t="s">
        <v>177</v>
      </c>
      <c r="B67" s="124" t="s">
        <v>45</v>
      </c>
      <c r="C67" s="124" t="s">
        <v>25</v>
      </c>
      <c r="D67" s="115" t="s">
        <v>288</v>
      </c>
      <c r="E67" s="120">
        <v>11552.8</v>
      </c>
      <c r="F67" s="120">
        <f t="shared" si="0"/>
        <v>11007.3</v>
      </c>
      <c r="G67" s="122">
        <v>11007.3</v>
      </c>
      <c r="H67" s="122">
        <v>0</v>
      </c>
      <c r="I67" s="120">
        <f t="shared" si="1"/>
        <v>95.27820095561249</v>
      </c>
    </row>
    <row r="68" spans="1:9" s="6" customFormat="1" ht="66.75" customHeight="1">
      <c r="A68" s="79" t="s">
        <v>250</v>
      </c>
      <c r="B68" s="124" t="s">
        <v>45</v>
      </c>
      <c r="C68" s="124" t="s">
        <v>25</v>
      </c>
      <c r="D68" s="115" t="s">
        <v>289</v>
      </c>
      <c r="E68" s="120">
        <f>E69</f>
        <v>9715.2000000000007</v>
      </c>
      <c r="F68" s="120">
        <f t="shared" si="0"/>
        <v>9715.2000000000007</v>
      </c>
      <c r="G68" s="120">
        <f>G69</f>
        <v>97.2</v>
      </c>
      <c r="H68" s="120">
        <f>H69</f>
        <v>9618</v>
      </c>
      <c r="I68" s="120">
        <f t="shared" si="1"/>
        <v>100</v>
      </c>
    </row>
    <row r="69" spans="1:9" s="6" customFormat="1" ht="22.5" customHeight="1">
      <c r="A69" s="78" t="s">
        <v>177</v>
      </c>
      <c r="B69" s="124" t="s">
        <v>45</v>
      </c>
      <c r="C69" s="124" t="s">
        <v>25</v>
      </c>
      <c r="D69" s="115" t="s">
        <v>290</v>
      </c>
      <c r="E69" s="120">
        <v>9715.2000000000007</v>
      </c>
      <c r="F69" s="120">
        <f t="shared" si="0"/>
        <v>9715.2000000000007</v>
      </c>
      <c r="G69" s="122">
        <v>97.2</v>
      </c>
      <c r="H69" s="122">
        <v>9618</v>
      </c>
      <c r="I69" s="120">
        <f t="shared" si="1"/>
        <v>100</v>
      </c>
    </row>
    <row r="70" spans="1:9" s="6" customFormat="1" ht="54" customHeight="1">
      <c r="A70" s="110" t="s">
        <v>251</v>
      </c>
      <c r="B70" s="124" t="s">
        <v>45</v>
      </c>
      <c r="C70" s="124" t="s">
        <v>25</v>
      </c>
      <c r="D70" s="112" t="s">
        <v>291</v>
      </c>
      <c r="E70" s="120">
        <f>E71</f>
        <v>404.7</v>
      </c>
      <c r="F70" s="120">
        <f t="shared" si="0"/>
        <v>143.6</v>
      </c>
      <c r="G70" s="120">
        <f>G71</f>
        <v>143.6</v>
      </c>
      <c r="H70" s="120">
        <f>H71</f>
        <v>0</v>
      </c>
      <c r="I70" s="120">
        <f t="shared" si="1"/>
        <v>35.483073881887819</v>
      </c>
    </row>
    <row r="71" spans="1:9" s="6" customFormat="1" ht="35.25" customHeight="1">
      <c r="A71" s="110" t="s">
        <v>252</v>
      </c>
      <c r="B71" s="124" t="s">
        <v>45</v>
      </c>
      <c r="C71" s="124" t="s">
        <v>25</v>
      </c>
      <c r="D71" s="112" t="s">
        <v>292</v>
      </c>
      <c r="E71" s="120">
        <f>E72</f>
        <v>404.7</v>
      </c>
      <c r="F71" s="120">
        <f t="shared" si="0"/>
        <v>143.6</v>
      </c>
      <c r="G71" s="120">
        <f>G72</f>
        <v>143.6</v>
      </c>
      <c r="H71" s="120">
        <f>H72</f>
        <v>0</v>
      </c>
      <c r="I71" s="120">
        <f t="shared" si="1"/>
        <v>35.483073881887819</v>
      </c>
    </row>
    <row r="72" spans="1:9" s="6" customFormat="1" ht="22.5" customHeight="1">
      <c r="A72" s="110" t="s">
        <v>177</v>
      </c>
      <c r="B72" s="124" t="s">
        <v>45</v>
      </c>
      <c r="C72" s="124" t="s">
        <v>25</v>
      </c>
      <c r="D72" s="112" t="s">
        <v>293</v>
      </c>
      <c r="E72" s="120">
        <v>404.7</v>
      </c>
      <c r="F72" s="120">
        <f t="shared" si="0"/>
        <v>143.6</v>
      </c>
      <c r="G72" s="122">
        <v>143.6</v>
      </c>
      <c r="H72" s="122">
        <v>0</v>
      </c>
      <c r="I72" s="120">
        <f t="shared" si="1"/>
        <v>35.483073881887819</v>
      </c>
    </row>
    <row r="73" spans="1:9" s="6" customFormat="1" ht="31.5">
      <c r="A73" s="72" t="s">
        <v>255</v>
      </c>
      <c r="B73" s="119" t="s">
        <v>45</v>
      </c>
      <c r="C73" s="119" t="s">
        <v>25</v>
      </c>
      <c r="D73" s="112" t="s">
        <v>275</v>
      </c>
      <c r="E73" s="120">
        <f>E74</f>
        <v>9856.2999999999993</v>
      </c>
      <c r="F73" s="120">
        <f t="shared" si="0"/>
        <v>9747.4</v>
      </c>
      <c r="G73" s="120">
        <f>G74</f>
        <v>1850.7</v>
      </c>
      <c r="H73" s="120">
        <f>H74</f>
        <v>7896.7</v>
      </c>
      <c r="I73" s="120">
        <f t="shared" si="1"/>
        <v>98.895122916307344</v>
      </c>
    </row>
    <row r="74" spans="1:9" s="6" customFormat="1" ht="53.25" customHeight="1">
      <c r="A74" s="79" t="s">
        <v>244</v>
      </c>
      <c r="B74" s="119" t="s">
        <v>45</v>
      </c>
      <c r="C74" s="119" t="s">
        <v>25</v>
      </c>
      <c r="D74" s="113" t="s">
        <v>276</v>
      </c>
      <c r="E74" s="120">
        <f>E75+E76</f>
        <v>9856.2999999999993</v>
      </c>
      <c r="F74" s="120">
        <f t="shared" si="0"/>
        <v>9747.4</v>
      </c>
      <c r="G74" s="120">
        <f>G75+G76</f>
        <v>1850.7</v>
      </c>
      <c r="H74" s="120">
        <f>H75+H76</f>
        <v>7896.7</v>
      </c>
      <c r="I74" s="120">
        <f t="shared" si="1"/>
        <v>98.895122916307344</v>
      </c>
    </row>
    <row r="75" spans="1:9" s="6" customFormat="1" ht="15.75">
      <c r="A75" s="81" t="s">
        <v>177</v>
      </c>
      <c r="B75" s="119" t="s">
        <v>45</v>
      </c>
      <c r="C75" s="119" t="s">
        <v>25</v>
      </c>
      <c r="D75" s="113" t="s">
        <v>294</v>
      </c>
      <c r="E75" s="120">
        <v>7896.7</v>
      </c>
      <c r="F75" s="120">
        <f t="shared" si="0"/>
        <v>7896.7</v>
      </c>
      <c r="G75" s="122">
        <v>0</v>
      </c>
      <c r="H75" s="122">
        <v>7896.7</v>
      </c>
      <c r="I75" s="120">
        <f t="shared" si="1"/>
        <v>100</v>
      </c>
    </row>
    <row r="76" spans="1:9" s="6" customFormat="1" ht="15.75">
      <c r="A76" s="81" t="s">
        <v>177</v>
      </c>
      <c r="B76" s="119" t="s">
        <v>45</v>
      </c>
      <c r="C76" s="119" t="s">
        <v>25</v>
      </c>
      <c r="D76" s="113" t="s">
        <v>278</v>
      </c>
      <c r="E76" s="120">
        <v>1959.6</v>
      </c>
      <c r="F76" s="120">
        <f t="shared" si="0"/>
        <v>1850.7</v>
      </c>
      <c r="G76" s="122">
        <v>1850.7</v>
      </c>
      <c r="H76" s="122">
        <v>0</v>
      </c>
      <c r="I76" s="120">
        <f t="shared" si="1"/>
        <v>94.442743417023891</v>
      </c>
    </row>
    <row r="77" spans="1:9" s="6" customFormat="1" ht="34.5" customHeight="1">
      <c r="A77" s="72" t="s">
        <v>295</v>
      </c>
      <c r="B77" s="119" t="s">
        <v>45</v>
      </c>
      <c r="C77" s="119" t="s">
        <v>25</v>
      </c>
      <c r="D77" s="112" t="s">
        <v>296</v>
      </c>
      <c r="E77" s="120">
        <f t="shared" ref="E77:H78" si="10">E78</f>
        <v>100</v>
      </c>
      <c r="F77" s="120">
        <f t="shared" si="0"/>
        <v>100</v>
      </c>
      <c r="G77" s="120">
        <f t="shared" si="10"/>
        <v>100</v>
      </c>
      <c r="H77" s="120">
        <f t="shared" si="10"/>
        <v>0</v>
      </c>
      <c r="I77" s="120">
        <f t="shared" si="1"/>
        <v>100</v>
      </c>
    </row>
    <row r="78" spans="1:9" s="6" customFormat="1" ht="69" customHeight="1">
      <c r="A78" s="81" t="s">
        <v>297</v>
      </c>
      <c r="B78" s="119" t="s">
        <v>45</v>
      </c>
      <c r="C78" s="119" t="s">
        <v>25</v>
      </c>
      <c r="D78" s="112" t="s">
        <v>298</v>
      </c>
      <c r="E78" s="120">
        <f t="shared" si="10"/>
        <v>100</v>
      </c>
      <c r="F78" s="120">
        <f t="shared" si="0"/>
        <v>100</v>
      </c>
      <c r="G78" s="120">
        <f t="shared" si="10"/>
        <v>100</v>
      </c>
      <c r="H78" s="120">
        <f t="shared" si="10"/>
        <v>0</v>
      </c>
      <c r="I78" s="120">
        <f t="shared" si="1"/>
        <v>100</v>
      </c>
    </row>
    <row r="79" spans="1:9" s="6" customFormat="1" ht="21" customHeight="1">
      <c r="A79" s="72" t="s">
        <v>177</v>
      </c>
      <c r="B79" s="119" t="s">
        <v>45</v>
      </c>
      <c r="C79" s="119" t="s">
        <v>25</v>
      </c>
      <c r="D79" s="112" t="s">
        <v>299</v>
      </c>
      <c r="E79" s="120">
        <v>100</v>
      </c>
      <c r="F79" s="120">
        <f t="shared" si="0"/>
        <v>100</v>
      </c>
      <c r="G79" s="122">
        <v>100</v>
      </c>
      <c r="H79" s="122">
        <v>0</v>
      </c>
      <c r="I79" s="120">
        <f t="shared" si="1"/>
        <v>100</v>
      </c>
    </row>
    <row r="80" spans="1:9" s="3" customFormat="1" ht="15.75" outlineLevel="3">
      <c r="A80" s="68" t="s">
        <v>194</v>
      </c>
      <c r="B80" s="114" t="s">
        <v>45</v>
      </c>
      <c r="C80" s="114" t="s">
        <v>190</v>
      </c>
      <c r="D80" s="118"/>
      <c r="E80" s="116">
        <f t="shared" ref="E80:H82" si="11">E81</f>
        <v>1772</v>
      </c>
      <c r="F80" s="116">
        <f t="shared" si="0"/>
        <v>1771.7</v>
      </c>
      <c r="G80" s="117">
        <f t="shared" si="11"/>
        <v>17.7</v>
      </c>
      <c r="H80" s="117">
        <f t="shared" si="11"/>
        <v>1754</v>
      </c>
      <c r="I80" s="116">
        <f t="shared" si="1"/>
        <v>99.983069977426638</v>
      </c>
    </row>
    <row r="81" spans="1:9" s="3" customFormat="1" ht="36.6" customHeight="1" outlineLevel="3">
      <c r="A81" s="69" t="s">
        <v>241</v>
      </c>
      <c r="B81" s="119" t="s">
        <v>45</v>
      </c>
      <c r="C81" s="119" t="s">
        <v>190</v>
      </c>
      <c r="D81" s="115" t="s">
        <v>270</v>
      </c>
      <c r="E81" s="120">
        <f t="shared" si="11"/>
        <v>1772</v>
      </c>
      <c r="F81" s="120">
        <f t="shared" si="0"/>
        <v>1771.7</v>
      </c>
      <c r="G81" s="120">
        <f t="shared" si="11"/>
        <v>17.7</v>
      </c>
      <c r="H81" s="120">
        <f t="shared" si="11"/>
        <v>1754</v>
      </c>
      <c r="I81" s="120">
        <f t="shared" si="1"/>
        <v>99.983069977426638</v>
      </c>
    </row>
    <row r="82" spans="1:9" s="3" customFormat="1" ht="47.25" outlineLevel="3">
      <c r="A82" s="79" t="s">
        <v>242</v>
      </c>
      <c r="B82" s="124" t="s">
        <v>45</v>
      </c>
      <c r="C82" s="124" t="s">
        <v>190</v>
      </c>
      <c r="D82" s="115" t="s">
        <v>271</v>
      </c>
      <c r="E82" s="120">
        <f t="shared" si="11"/>
        <v>1772</v>
      </c>
      <c r="F82" s="120">
        <f t="shared" si="0"/>
        <v>1771.7</v>
      </c>
      <c r="G82" s="120">
        <f t="shared" si="11"/>
        <v>17.7</v>
      </c>
      <c r="H82" s="120">
        <f t="shared" si="11"/>
        <v>1754</v>
      </c>
      <c r="I82" s="120">
        <f t="shared" si="1"/>
        <v>99.983069977426638</v>
      </c>
    </row>
    <row r="83" spans="1:9" s="6" customFormat="1" ht="63" outlineLevel="3">
      <c r="A83" s="81" t="s">
        <v>300</v>
      </c>
      <c r="B83" s="119" t="s">
        <v>45</v>
      </c>
      <c r="C83" s="119" t="s">
        <v>190</v>
      </c>
      <c r="D83" s="113" t="s">
        <v>301</v>
      </c>
      <c r="E83" s="120">
        <v>1772</v>
      </c>
      <c r="F83" s="120">
        <f t="shared" ref="F83:F140" si="12">G83+H83</f>
        <v>1771.7</v>
      </c>
      <c r="G83" s="120">
        <v>17.7</v>
      </c>
      <c r="H83" s="120">
        <v>1754</v>
      </c>
      <c r="I83" s="120">
        <f t="shared" si="1"/>
        <v>99.983069977426638</v>
      </c>
    </row>
    <row r="84" spans="1:9" s="3" customFormat="1" ht="15.75" outlineLevel="3">
      <c r="A84" s="68" t="s">
        <v>51</v>
      </c>
      <c r="B84" s="114" t="s">
        <v>45</v>
      </c>
      <c r="C84" s="114" t="s">
        <v>27</v>
      </c>
      <c r="D84" s="123"/>
      <c r="E84" s="116">
        <f>E85+E90</f>
        <v>25200.7</v>
      </c>
      <c r="F84" s="116">
        <f t="shared" si="12"/>
        <v>24782</v>
      </c>
      <c r="G84" s="117">
        <f>G85+G90</f>
        <v>24630.5</v>
      </c>
      <c r="H84" s="117">
        <f>H85+H90</f>
        <v>151.5</v>
      </c>
      <c r="I84" s="116">
        <f t="shared" si="1"/>
        <v>98.338538215208303</v>
      </c>
    </row>
    <row r="85" spans="1:9" s="3" customFormat="1" ht="15.75" outlineLevel="2">
      <c r="A85" s="70" t="s">
        <v>134</v>
      </c>
      <c r="B85" s="119" t="s">
        <v>45</v>
      </c>
      <c r="C85" s="119" t="s">
        <v>27</v>
      </c>
      <c r="D85" s="124" t="s">
        <v>256</v>
      </c>
      <c r="E85" s="120">
        <f>E86+E87+E88+E89</f>
        <v>19418</v>
      </c>
      <c r="F85" s="120">
        <f t="shared" si="12"/>
        <v>19210.899999999998</v>
      </c>
      <c r="G85" s="120">
        <f>G86+G87+G88+G89</f>
        <v>19059.399999999998</v>
      </c>
      <c r="H85" s="120">
        <f>H86+H87+H88+H89</f>
        <v>151.5</v>
      </c>
      <c r="I85" s="120">
        <f t="shared" si="1"/>
        <v>98.933463796477483</v>
      </c>
    </row>
    <row r="86" spans="1:9" s="3" customFormat="1" ht="31.9" customHeight="1" outlineLevel="2">
      <c r="A86" s="70" t="s">
        <v>138</v>
      </c>
      <c r="B86" s="119" t="s">
        <v>45</v>
      </c>
      <c r="C86" s="119" t="s">
        <v>27</v>
      </c>
      <c r="D86" s="115" t="s">
        <v>257</v>
      </c>
      <c r="E86" s="120">
        <v>7837.3</v>
      </c>
      <c r="F86" s="120">
        <f t="shared" si="12"/>
        <v>7751.9</v>
      </c>
      <c r="G86" s="122">
        <v>7751.9</v>
      </c>
      <c r="H86" s="122">
        <v>0</v>
      </c>
      <c r="I86" s="120">
        <f t="shared" si="1"/>
        <v>98.910339019815481</v>
      </c>
    </row>
    <row r="87" spans="1:9" s="3" customFormat="1" ht="32.450000000000003" customHeight="1" outlineLevel="2">
      <c r="A87" s="70" t="s">
        <v>180</v>
      </c>
      <c r="B87" s="119" t="s">
        <v>45</v>
      </c>
      <c r="C87" s="119" t="s">
        <v>27</v>
      </c>
      <c r="D87" s="115" t="s">
        <v>308</v>
      </c>
      <c r="E87" s="120">
        <v>11314.9</v>
      </c>
      <c r="F87" s="120">
        <f t="shared" si="12"/>
        <v>11193.7</v>
      </c>
      <c r="G87" s="122">
        <v>11193.7</v>
      </c>
      <c r="H87" s="122">
        <v>0</v>
      </c>
      <c r="I87" s="120">
        <f t="shared" ref="I87:I151" si="13">F87/E87*100</f>
        <v>98.928846034874368</v>
      </c>
    </row>
    <row r="88" spans="1:9" s="3" customFormat="1" ht="49.5" customHeight="1" outlineLevel="2">
      <c r="A88" s="69" t="s">
        <v>189</v>
      </c>
      <c r="B88" s="124" t="s">
        <v>45</v>
      </c>
      <c r="C88" s="124" t="s">
        <v>27</v>
      </c>
      <c r="D88" s="115" t="s">
        <v>269</v>
      </c>
      <c r="E88" s="120">
        <v>152</v>
      </c>
      <c r="F88" s="120">
        <f t="shared" si="12"/>
        <v>151.5</v>
      </c>
      <c r="G88" s="122">
        <v>0</v>
      </c>
      <c r="H88" s="122">
        <v>151.5</v>
      </c>
      <c r="I88" s="120">
        <f t="shared" si="13"/>
        <v>99.671052631578945</v>
      </c>
    </row>
    <row r="89" spans="1:9" s="3" customFormat="1" ht="49.5" customHeight="1" outlineLevel="2">
      <c r="A89" s="70" t="s">
        <v>309</v>
      </c>
      <c r="B89" s="119" t="s">
        <v>45</v>
      </c>
      <c r="C89" s="119" t="s">
        <v>27</v>
      </c>
      <c r="D89" s="115" t="s">
        <v>310</v>
      </c>
      <c r="E89" s="120">
        <v>113.8</v>
      </c>
      <c r="F89" s="120">
        <f t="shared" si="12"/>
        <v>113.8</v>
      </c>
      <c r="G89" s="122">
        <v>113.8</v>
      </c>
      <c r="H89" s="122">
        <v>0</v>
      </c>
      <c r="I89" s="120">
        <f t="shared" si="13"/>
        <v>100</v>
      </c>
    </row>
    <row r="90" spans="1:9" s="3" customFormat="1" ht="35.450000000000003" customHeight="1" outlineLevel="2">
      <c r="A90" s="69" t="s">
        <v>241</v>
      </c>
      <c r="B90" s="119" t="s">
        <v>45</v>
      </c>
      <c r="C90" s="119" t="s">
        <v>27</v>
      </c>
      <c r="D90" s="115" t="s">
        <v>270</v>
      </c>
      <c r="E90" s="120">
        <f>E91+E94+E99</f>
        <v>5782.7</v>
      </c>
      <c r="F90" s="120">
        <f t="shared" si="12"/>
        <v>5571.1</v>
      </c>
      <c r="G90" s="120">
        <f>G91+G94+G99</f>
        <v>5571.1</v>
      </c>
      <c r="H90" s="120">
        <f>H91+H94+H99</f>
        <v>0</v>
      </c>
      <c r="I90" s="120">
        <f t="shared" si="13"/>
        <v>96.340809656388899</v>
      </c>
    </row>
    <row r="91" spans="1:9" s="3" customFormat="1" ht="49.9" customHeight="1" outlineLevel="2">
      <c r="A91" s="79" t="s">
        <v>242</v>
      </c>
      <c r="B91" s="124" t="s">
        <v>45</v>
      </c>
      <c r="C91" s="124" t="s">
        <v>27</v>
      </c>
      <c r="D91" s="115" t="s">
        <v>271</v>
      </c>
      <c r="E91" s="120">
        <f>E92</f>
        <v>3894.1</v>
      </c>
      <c r="F91" s="120">
        <f t="shared" si="12"/>
        <v>3867</v>
      </c>
      <c r="G91" s="120">
        <f>G92</f>
        <v>3867</v>
      </c>
      <c r="H91" s="120">
        <f>H92</f>
        <v>0</v>
      </c>
      <c r="I91" s="120">
        <f t="shared" si="13"/>
        <v>99.304075396112069</v>
      </c>
    </row>
    <row r="92" spans="1:9" s="3" customFormat="1" ht="40.5" customHeight="1" outlineLevel="2">
      <c r="A92" s="79" t="s">
        <v>302</v>
      </c>
      <c r="B92" s="119" t="s">
        <v>45</v>
      </c>
      <c r="C92" s="119" t="s">
        <v>27</v>
      </c>
      <c r="D92" s="115" t="s">
        <v>303</v>
      </c>
      <c r="E92" s="120">
        <f>E93</f>
        <v>3894.1</v>
      </c>
      <c r="F92" s="120">
        <f t="shared" si="12"/>
        <v>3867</v>
      </c>
      <c r="G92" s="120">
        <f>G93</f>
        <v>3867</v>
      </c>
      <c r="H92" s="120">
        <f>H93</f>
        <v>0</v>
      </c>
      <c r="I92" s="120">
        <f t="shared" si="13"/>
        <v>99.304075396112069</v>
      </c>
    </row>
    <row r="93" spans="1:9" s="3" customFormat="1" ht="17.45" customHeight="1" outlineLevel="2">
      <c r="A93" s="70" t="s">
        <v>177</v>
      </c>
      <c r="B93" s="119" t="s">
        <v>45</v>
      </c>
      <c r="C93" s="119" t="s">
        <v>27</v>
      </c>
      <c r="D93" s="115" t="s">
        <v>304</v>
      </c>
      <c r="E93" s="120">
        <v>3894.1</v>
      </c>
      <c r="F93" s="120">
        <f t="shared" si="12"/>
        <v>3867</v>
      </c>
      <c r="G93" s="122">
        <v>3867</v>
      </c>
      <c r="H93" s="122">
        <v>0</v>
      </c>
      <c r="I93" s="120">
        <f t="shared" si="13"/>
        <v>99.304075396112069</v>
      </c>
    </row>
    <row r="94" spans="1:9" s="3" customFormat="1" ht="51" customHeight="1" outlineLevel="2">
      <c r="A94" s="110" t="s">
        <v>251</v>
      </c>
      <c r="B94" s="124" t="s">
        <v>45</v>
      </c>
      <c r="C94" s="124" t="s">
        <v>27</v>
      </c>
      <c r="D94" s="112" t="s">
        <v>291</v>
      </c>
      <c r="E94" s="120">
        <f>E95+E97</f>
        <v>36</v>
      </c>
      <c r="F94" s="120">
        <f t="shared" si="12"/>
        <v>32</v>
      </c>
      <c r="G94" s="120">
        <f>G95+G97</f>
        <v>32</v>
      </c>
      <c r="H94" s="120">
        <f>H95+H97</f>
        <v>0</v>
      </c>
      <c r="I94" s="120">
        <f t="shared" si="13"/>
        <v>88.888888888888886</v>
      </c>
    </row>
    <row r="95" spans="1:9" s="3" customFormat="1" ht="31.5" customHeight="1" outlineLevel="2">
      <c r="A95" s="110" t="s">
        <v>305</v>
      </c>
      <c r="B95" s="124" t="s">
        <v>45</v>
      </c>
      <c r="C95" s="124" t="s">
        <v>27</v>
      </c>
      <c r="D95" s="112" t="s">
        <v>306</v>
      </c>
      <c r="E95" s="120">
        <f>E96</f>
        <v>4</v>
      </c>
      <c r="F95" s="120">
        <f t="shared" si="12"/>
        <v>0</v>
      </c>
      <c r="G95" s="120">
        <f>G96</f>
        <v>0</v>
      </c>
      <c r="H95" s="120">
        <f>H96</f>
        <v>0</v>
      </c>
      <c r="I95" s="120">
        <f t="shared" si="13"/>
        <v>0</v>
      </c>
    </row>
    <row r="96" spans="1:9" s="3" customFormat="1" ht="17.45" customHeight="1" outlineLevel="2">
      <c r="A96" s="110" t="s">
        <v>177</v>
      </c>
      <c r="B96" s="124" t="s">
        <v>45</v>
      </c>
      <c r="C96" s="124" t="s">
        <v>27</v>
      </c>
      <c r="D96" s="112" t="s">
        <v>307</v>
      </c>
      <c r="E96" s="120">
        <v>4</v>
      </c>
      <c r="F96" s="120">
        <f t="shared" si="12"/>
        <v>0</v>
      </c>
      <c r="G96" s="122">
        <v>0</v>
      </c>
      <c r="H96" s="122">
        <v>0</v>
      </c>
      <c r="I96" s="120">
        <f t="shared" si="13"/>
        <v>0</v>
      </c>
    </row>
    <row r="97" spans="1:9" s="3" customFormat="1" ht="34.5" customHeight="1" outlineLevel="2">
      <c r="A97" s="76" t="s">
        <v>252</v>
      </c>
      <c r="B97" s="124" t="s">
        <v>45</v>
      </c>
      <c r="C97" s="124" t="s">
        <v>27</v>
      </c>
      <c r="D97" s="128" t="s">
        <v>253</v>
      </c>
      <c r="E97" s="120">
        <f>E98</f>
        <v>32</v>
      </c>
      <c r="F97" s="120">
        <f t="shared" si="12"/>
        <v>32</v>
      </c>
      <c r="G97" s="120">
        <f>G98</f>
        <v>32</v>
      </c>
      <c r="H97" s="120">
        <f>H98</f>
        <v>0</v>
      </c>
      <c r="I97" s="120">
        <f t="shared" si="13"/>
        <v>100</v>
      </c>
    </row>
    <row r="98" spans="1:9" s="3" customFormat="1" ht="17.45" customHeight="1" outlineLevel="2">
      <c r="A98" s="76" t="s">
        <v>177</v>
      </c>
      <c r="B98" s="124" t="s">
        <v>45</v>
      </c>
      <c r="C98" s="124" t="s">
        <v>27</v>
      </c>
      <c r="D98" s="128" t="s">
        <v>254</v>
      </c>
      <c r="E98" s="120">
        <v>32</v>
      </c>
      <c r="F98" s="120">
        <f t="shared" si="12"/>
        <v>32</v>
      </c>
      <c r="G98" s="122">
        <v>32</v>
      </c>
      <c r="H98" s="122">
        <v>0</v>
      </c>
      <c r="I98" s="120">
        <f t="shared" si="13"/>
        <v>100</v>
      </c>
    </row>
    <row r="99" spans="1:9" s="3" customFormat="1" ht="31.5" outlineLevel="2">
      <c r="A99" s="72" t="s">
        <v>255</v>
      </c>
      <c r="B99" s="119" t="s">
        <v>45</v>
      </c>
      <c r="C99" s="119" t="s">
        <v>27</v>
      </c>
      <c r="D99" s="112" t="s">
        <v>275</v>
      </c>
      <c r="E99" s="120">
        <f t="shared" ref="E99:H100" si="14">E100</f>
        <v>1852.6</v>
      </c>
      <c r="F99" s="120">
        <f t="shared" si="12"/>
        <v>1672.1</v>
      </c>
      <c r="G99" s="120">
        <f t="shared" si="14"/>
        <v>1672.1</v>
      </c>
      <c r="H99" s="120">
        <f t="shared" si="14"/>
        <v>0</v>
      </c>
      <c r="I99" s="120">
        <f t="shared" si="13"/>
        <v>90.256936197776099</v>
      </c>
    </row>
    <row r="100" spans="1:9" s="3" customFormat="1" ht="47.25" customHeight="1" outlineLevel="2">
      <c r="A100" s="79" t="s">
        <v>244</v>
      </c>
      <c r="B100" s="119" t="s">
        <v>45</v>
      </c>
      <c r="C100" s="119" t="s">
        <v>27</v>
      </c>
      <c r="D100" s="113" t="s">
        <v>276</v>
      </c>
      <c r="E100" s="120">
        <f t="shared" si="14"/>
        <v>1852.6</v>
      </c>
      <c r="F100" s="120">
        <f t="shared" si="12"/>
        <v>1672.1</v>
      </c>
      <c r="G100" s="120">
        <f t="shared" si="14"/>
        <v>1672.1</v>
      </c>
      <c r="H100" s="120">
        <f t="shared" si="14"/>
        <v>0</v>
      </c>
      <c r="I100" s="120">
        <f t="shared" si="13"/>
        <v>90.256936197776099</v>
      </c>
    </row>
    <row r="101" spans="1:9" s="3" customFormat="1" ht="20.45" customHeight="1" outlineLevel="2">
      <c r="A101" s="70" t="s">
        <v>177</v>
      </c>
      <c r="B101" s="119" t="s">
        <v>45</v>
      </c>
      <c r="C101" s="119" t="s">
        <v>27</v>
      </c>
      <c r="D101" s="113" t="s">
        <v>278</v>
      </c>
      <c r="E101" s="120">
        <v>1852.6</v>
      </c>
      <c r="F101" s="120">
        <f t="shared" si="12"/>
        <v>1672.1</v>
      </c>
      <c r="G101" s="122">
        <v>1672.1</v>
      </c>
      <c r="H101" s="122">
        <v>0</v>
      </c>
      <c r="I101" s="120">
        <f t="shared" si="13"/>
        <v>90.256936197776099</v>
      </c>
    </row>
    <row r="102" spans="1:9" s="3" customFormat="1" ht="18.600000000000001" customHeight="1" outlineLevel="3">
      <c r="A102" s="68" t="s">
        <v>116</v>
      </c>
      <c r="B102" s="114" t="s">
        <v>45</v>
      </c>
      <c r="C102" s="114" t="s">
        <v>31</v>
      </c>
      <c r="D102" s="118"/>
      <c r="E102" s="116">
        <f>E103</f>
        <v>7884.5999999999995</v>
      </c>
      <c r="F102" s="116">
        <f t="shared" si="12"/>
        <v>7864.7000000000007</v>
      </c>
      <c r="G102" s="116">
        <f>G103</f>
        <v>85.1</v>
      </c>
      <c r="H102" s="116">
        <f>H103</f>
        <v>7779.6</v>
      </c>
      <c r="I102" s="116">
        <f t="shared" si="13"/>
        <v>99.747609263627851</v>
      </c>
    </row>
    <row r="103" spans="1:9" s="3" customFormat="1" ht="19.899999999999999" customHeight="1" outlineLevel="3">
      <c r="A103" s="68" t="s">
        <v>53</v>
      </c>
      <c r="B103" s="114" t="s">
        <v>45</v>
      </c>
      <c r="C103" s="114" t="s">
        <v>34</v>
      </c>
      <c r="D103" s="118"/>
      <c r="E103" s="116">
        <f>E104</f>
        <v>7884.5999999999995</v>
      </c>
      <c r="F103" s="116">
        <f t="shared" si="12"/>
        <v>7864.7000000000007</v>
      </c>
      <c r="G103" s="117">
        <f>G104</f>
        <v>85.1</v>
      </c>
      <c r="H103" s="117">
        <f>H104</f>
        <v>7779.6</v>
      </c>
      <c r="I103" s="116">
        <f t="shared" si="13"/>
        <v>99.747609263627851</v>
      </c>
    </row>
    <row r="104" spans="1:9" s="3" customFormat="1" ht="19.899999999999999" customHeight="1" outlineLevel="3">
      <c r="A104" s="70" t="s">
        <v>134</v>
      </c>
      <c r="B104" s="119" t="s">
        <v>45</v>
      </c>
      <c r="C104" s="119" t="s">
        <v>34</v>
      </c>
      <c r="D104" s="115" t="s">
        <v>256</v>
      </c>
      <c r="E104" s="120">
        <f>E106+E107+E105</f>
        <v>7884.5999999999995</v>
      </c>
      <c r="F104" s="120">
        <f t="shared" si="12"/>
        <v>7864.7000000000007</v>
      </c>
      <c r="G104" s="120">
        <f>G106+G107+G105</f>
        <v>85.1</v>
      </c>
      <c r="H104" s="120">
        <f>H106+H107+H105</f>
        <v>7779.6</v>
      </c>
      <c r="I104" s="120">
        <f t="shared" si="13"/>
        <v>99.747609263627851</v>
      </c>
    </row>
    <row r="105" spans="1:9" s="3" customFormat="1" ht="98.45" customHeight="1" outlineLevel="3">
      <c r="A105" s="75" t="s">
        <v>188</v>
      </c>
      <c r="B105" s="119" t="s">
        <v>45</v>
      </c>
      <c r="C105" s="119" t="s">
        <v>34</v>
      </c>
      <c r="D105" s="115" t="s">
        <v>311</v>
      </c>
      <c r="E105" s="120">
        <v>7779.7</v>
      </c>
      <c r="F105" s="120">
        <f t="shared" si="12"/>
        <v>7779.6</v>
      </c>
      <c r="G105" s="122">
        <v>0</v>
      </c>
      <c r="H105" s="122">
        <v>7779.6</v>
      </c>
      <c r="I105" s="120">
        <f t="shared" si="13"/>
        <v>99.99871460339088</v>
      </c>
    </row>
    <row r="106" spans="1:9" s="3" customFormat="1" ht="65.25" customHeight="1" outlineLevel="3">
      <c r="A106" s="70" t="s">
        <v>211</v>
      </c>
      <c r="B106" s="119" t="s">
        <v>45</v>
      </c>
      <c r="C106" s="119" t="s">
        <v>34</v>
      </c>
      <c r="D106" s="115" t="s">
        <v>312</v>
      </c>
      <c r="E106" s="120">
        <v>24.3</v>
      </c>
      <c r="F106" s="120">
        <f t="shared" si="12"/>
        <v>4.5</v>
      </c>
      <c r="G106" s="122">
        <v>4.5</v>
      </c>
      <c r="H106" s="122">
        <v>0</v>
      </c>
      <c r="I106" s="120">
        <f t="shared" ref="I106" si="15">F106/E106*100</f>
        <v>18.518518518518519</v>
      </c>
    </row>
    <row r="107" spans="1:9" s="3" customFormat="1" ht="34.5" customHeight="1" outlineLevel="3">
      <c r="A107" s="70" t="s">
        <v>221</v>
      </c>
      <c r="B107" s="119" t="s">
        <v>45</v>
      </c>
      <c r="C107" s="119" t="s">
        <v>34</v>
      </c>
      <c r="D107" s="115" t="s">
        <v>313</v>
      </c>
      <c r="E107" s="120">
        <v>80.599999999999994</v>
      </c>
      <c r="F107" s="120">
        <f t="shared" si="12"/>
        <v>80.599999999999994</v>
      </c>
      <c r="G107" s="122">
        <v>80.599999999999994</v>
      </c>
      <c r="H107" s="122">
        <v>0</v>
      </c>
      <c r="I107" s="120">
        <f t="shared" si="13"/>
        <v>100</v>
      </c>
    </row>
    <row r="108" spans="1:9" s="3" customFormat="1" ht="35.450000000000003" customHeight="1" outlineLevel="3">
      <c r="A108" s="68" t="s">
        <v>63</v>
      </c>
      <c r="B108" s="114" t="s">
        <v>46</v>
      </c>
      <c r="C108" s="114"/>
      <c r="D108" s="118"/>
      <c r="E108" s="116">
        <f>E109+E117+E129+E141</f>
        <v>26429.3</v>
      </c>
      <c r="F108" s="116">
        <f t="shared" si="12"/>
        <v>25238.7</v>
      </c>
      <c r="G108" s="116">
        <f>G109+G117+G129+G141</f>
        <v>13679.8</v>
      </c>
      <c r="H108" s="116">
        <f>H109+H117+H129+H141</f>
        <v>11558.900000000001</v>
      </c>
      <c r="I108" s="116">
        <f t="shared" si="13"/>
        <v>95.495151214750308</v>
      </c>
    </row>
    <row r="109" spans="1:9" s="3" customFormat="1" ht="19.149999999999999" customHeight="1" outlineLevel="3">
      <c r="A109" s="68" t="s">
        <v>121</v>
      </c>
      <c r="B109" s="114" t="s">
        <v>46</v>
      </c>
      <c r="C109" s="114" t="s">
        <v>9</v>
      </c>
      <c r="D109" s="118"/>
      <c r="E109" s="116">
        <f t="shared" ref="E109:H110" si="16">E110</f>
        <v>11289</v>
      </c>
      <c r="F109" s="116">
        <f t="shared" si="12"/>
        <v>10806.5</v>
      </c>
      <c r="G109" s="117">
        <f t="shared" si="16"/>
        <v>10627</v>
      </c>
      <c r="H109" s="117">
        <f t="shared" si="16"/>
        <v>179.5</v>
      </c>
      <c r="I109" s="116">
        <f t="shared" si="13"/>
        <v>95.725927894410489</v>
      </c>
    </row>
    <row r="110" spans="1:9" s="3" customFormat="1" ht="18.600000000000001" customHeight="1" outlineLevel="3">
      <c r="A110" s="68" t="s">
        <v>54</v>
      </c>
      <c r="B110" s="114" t="s">
        <v>46</v>
      </c>
      <c r="C110" s="114" t="s">
        <v>15</v>
      </c>
      <c r="D110" s="118"/>
      <c r="E110" s="116">
        <f t="shared" si="16"/>
        <v>11289</v>
      </c>
      <c r="F110" s="116">
        <f t="shared" si="12"/>
        <v>10806.5</v>
      </c>
      <c r="G110" s="117">
        <f t="shared" si="16"/>
        <v>10627</v>
      </c>
      <c r="H110" s="117">
        <f t="shared" si="16"/>
        <v>179.5</v>
      </c>
      <c r="I110" s="116">
        <f t="shared" si="13"/>
        <v>95.725927894410489</v>
      </c>
    </row>
    <row r="111" spans="1:9" s="3" customFormat="1" ht="22.15" customHeight="1" outlineLevel="2">
      <c r="A111" s="70" t="s">
        <v>134</v>
      </c>
      <c r="B111" s="119" t="s">
        <v>46</v>
      </c>
      <c r="C111" s="119" t="s">
        <v>15</v>
      </c>
      <c r="D111" s="115" t="s">
        <v>256</v>
      </c>
      <c r="E111" s="120">
        <f>E112+E113+E114+E115+E116</f>
        <v>11289</v>
      </c>
      <c r="F111" s="120">
        <f t="shared" si="12"/>
        <v>10806.5</v>
      </c>
      <c r="G111" s="120">
        <f>G112+G113+G114+G115+G116</f>
        <v>10627</v>
      </c>
      <c r="H111" s="120">
        <f>H112+H113+H114+H115+H116</f>
        <v>179.5</v>
      </c>
      <c r="I111" s="120">
        <f t="shared" si="13"/>
        <v>95.725927894410489</v>
      </c>
    </row>
    <row r="112" spans="1:9" s="3" customFormat="1" ht="54.75" customHeight="1" outlineLevel="2">
      <c r="A112" s="70" t="s">
        <v>309</v>
      </c>
      <c r="B112" s="119" t="s">
        <v>46</v>
      </c>
      <c r="C112" s="119" t="s">
        <v>15</v>
      </c>
      <c r="D112" s="115" t="s">
        <v>310</v>
      </c>
      <c r="E112" s="120">
        <v>154.30000000000001</v>
      </c>
      <c r="F112" s="120">
        <f t="shared" si="12"/>
        <v>154.30000000000001</v>
      </c>
      <c r="G112" s="120">
        <v>154.30000000000001</v>
      </c>
      <c r="H112" s="120">
        <v>0</v>
      </c>
      <c r="I112" s="120">
        <f t="shared" si="13"/>
        <v>100</v>
      </c>
    </row>
    <row r="113" spans="1:9" s="37" customFormat="1" ht="31.5" outlineLevel="3">
      <c r="A113" s="70" t="s">
        <v>138</v>
      </c>
      <c r="B113" s="119" t="s">
        <v>46</v>
      </c>
      <c r="C113" s="119" t="s">
        <v>15</v>
      </c>
      <c r="D113" s="115" t="s">
        <v>257</v>
      </c>
      <c r="E113" s="120">
        <v>7808.8</v>
      </c>
      <c r="F113" s="120">
        <f t="shared" si="12"/>
        <v>7751.5</v>
      </c>
      <c r="G113" s="120">
        <v>7751.5</v>
      </c>
      <c r="H113" s="122">
        <v>0</v>
      </c>
      <c r="I113" s="120">
        <f t="shared" si="13"/>
        <v>99.26621247822969</v>
      </c>
    </row>
    <row r="114" spans="1:9" s="37" customFormat="1" ht="69" customHeight="1" outlineLevel="3">
      <c r="A114" s="70" t="s">
        <v>206</v>
      </c>
      <c r="B114" s="119" t="s">
        <v>46</v>
      </c>
      <c r="C114" s="119" t="s">
        <v>15</v>
      </c>
      <c r="D114" s="115" t="s">
        <v>314</v>
      </c>
      <c r="E114" s="120">
        <v>2105.4</v>
      </c>
      <c r="F114" s="120">
        <f t="shared" si="12"/>
        <v>1858.2</v>
      </c>
      <c r="G114" s="120">
        <v>1858.2</v>
      </c>
      <c r="H114" s="122">
        <v>0</v>
      </c>
      <c r="I114" s="120">
        <f t="shared" si="13"/>
        <v>88.258763180393274</v>
      </c>
    </row>
    <row r="115" spans="1:9" s="37" customFormat="1" ht="67.5" customHeight="1" outlineLevel="3">
      <c r="A115" s="69" t="s">
        <v>222</v>
      </c>
      <c r="B115" s="119" t="s">
        <v>46</v>
      </c>
      <c r="C115" s="119" t="s">
        <v>15</v>
      </c>
      <c r="D115" s="115" t="s">
        <v>269</v>
      </c>
      <c r="E115" s="120">
        <v>190</v>
      </c>
      <c r="F115" s="120">
        <f t="shared" si="12"/>
        <v>179.5</v>
      </c>
      <c r="G115" s="122">
        <v>0</v>
      </c>
      <c r="H115" s="122">
        <v>179.5</v>
      </c>
      <c r="I115" s="120">
        <f t="shared" si="13"/>
        <v>94.473684210526315</v>
      </c>
    </row>
    <row r="116" spans="1:9" s="37" customFormat="1" ht="48.75" customHeight="1" outlineLevel="3">
      <c r="A116" s="70" t="s">
        <v>178</v>
      </c>
      <c r="B116" s="119" t="s">
        <v>46</v>
      </c>
      <c r="C116" s="119" t="s">
        <v>15</v>
      </c>
      <c r="D116" s="115" t="s">
        <v>259</v>
      </c>
      <c r="E116" s="120">
        <v>1030.5</v>
      </c>
      <c r="F116" s="120">
        <f t="shared" si="12"/>
        <v>863</v>
      </c>
      <c r="G116" s="122">
        <v>863</v>
      </c>
      <c r="H116" s="122">
        <v>0</v>
      </c>
      <c r="I116" s="120">
        <f t="shared" si="13"/>
        <v>83.745754488112567</v>
      </c>
    </row>
    <row r="117" spans="1:9" s="37" customFormat="1" ht="18.600000000000001" customHeight="1" outlineLevel="3">
      <c r="A117" s="68" t="s">
        <v>112</v>
      </c>
      <c r="B117" s="114" t="s">
        <v>46</v>
      </c>
      <c r="C117" s="114" t="s">
        <v>16</v>
      </c>
      <c r="D117" s="118"/>
      <c r="E117" s="116">
        <f>E118+E126</f>
        <v>6964.1</v>
      </c>
      <c r="F117" s="116">
        <f t="shared" si="12"/>
        <v>6630.1</v>
      </c>
      <c r="G117" s="117">
        <f>G118+G126</f>
        <v>738.5</v>
      </c>
      <c r="H117" s="117">
        <f>H118+H126</f>
        <v>5891.6</v>
      </c>
      <c r="I117" s="116">
        <f t="shared" si="13"/>
        <v>95.203974670093771</v>
      </c>
    </row>
    <row r="118" spans="1:9" s="37" customFormat="1" ht="22.15" customHeight="1" outlineLevel="3">
      <c r="A118" s="68" t="s">
        <v>204</v>
      </c>
      <c r="B118" s="114" t="s">
        <v>46</v>
      </c>
      <c r="C118" s="114" t="s">
        <v>110</v>
      </c>
      <c r="D118" s="118"/>
      <c r="E118" s="116">
        <f>E119+E123</f>
        <v>6660.6</v>
      </c>
      <c r="F118" s="116">
        <f t="shared" si="12"/>
        <v>6491.1</v>
      </c>
      <c r="G118" s="116">
        <f>G119+G123</f>
        <v>599.5</v>
      </c>
      <c r="H118" s="116">
        <f>H119+H123</f>
        <v>5891.6</v>
      </c>
      <c r="I118" s="116">
        <f t="shared" si="13"/>
        <v>97.455184217638049</v>
      </c>
    </row>
    <row r="119" spans="1:9" s="37" customFormat="1" ht="69" customHeight="1" outlineLevel="3">
      <c r="A119" s="81" t="s">
        <v>315</v>
      </c>
      <c r="B119" s="119" t="s">
        <v>46</v>
      </c>
      <c r="C119" s="119" t="s">
        <v>110</v>
      </c>
      <c r="D119" s="115" t="s">
        <v>316</v>
      </c>
      <c r="E119" s="120">
        <f t="shared" ref="E119:H119" si="17">E120</f>
        <v>6060.6</v>
      </c>
      <c r="F119" s="120">
        <f t="shared" si="12"/>
        <v>5951.1</v>
      </c>
      <c r="G119" s="121">
        <f t="shared" si="17"/>
        <v>59.5</v>
      </c>
      <c r="H119" s="121">
        <f t="shared" si="17"/>
        <v>5891.6</v>
      </c>
      <c r="I119" s="120">
        <f t="shared" si="13"/>
        <v>98.193248193248195</v>
      </c>
    </row>
    <row r="120" spans="1:9" s="37" customFormat="1" ht="47.25" outlineLevel="3">
      <c r="A120" s="81" t="s">
        <v>317</v>
      </c>
      <c r="B120" s="119" t="s">
        <v>46</v>
      </c>
      <c r="C120" s="119" t="s">
        <v>110</v>
      </c>
      <c r="D120" s="115" t="s">
        <v>318</v>
      </c>
      <c r="E120" s="120">
        <f>E121+E122</f>
        <v>6060.6</v>
      </c>
      <c r="F120" s="120">
        <f t="shared" si="12"/>
        <v>5951.1</v>
      </c>
      <c r="G120" s="120">
        <f>G121+G122</f>
        <v>59.5</v>
      </c>
      <c r="H120" s="120">
        <f>H121+H122</f>
        <v>5891.6</v>
      </c>
      <c r="I120" s="120">
        <f t="shared" si="13"/>
        <v>98.193248193248195</v>
      </c>
    </row>
    <row r="121" spans="1:9" s="6" customFormat="1" ht="15.75" outlineLevel="1">
      <c r="A121" s="81" t="s">
        <v>177</v>
      </c>
      <c r="B121" s="119" t="s">
        <v>46</v>
      </c>
      <c r="C121" s="119" t="s">
        <v>110</v>
      </c>
      <c r="D121" s="115" t="s">
        <v>319</v>
      </c>
      <c r="E121" s="120">
        <v>6000</v>
      </c>
      <c r="F121" s="120">
        <f t="shared" si="12"/>
        <v>5891.6</v>
      </c>
      <c r="G121" s="122">
        <v>0</v>
      </c>
      <c r="H121" s="122">
        <v>5891.6</v>
      </c>
      <c r="I121" s="120">
        <f t="shared" si="13"/>
        <v>98.193333333333342</v>
      </c>
    </row>
    <row r="122" spans="1:9" s="6" customFormat="1" ht="15.75" outlineLevel="1">
      <c r="A122" s="81" t="s">
        <v>177</v>
      </c>
      <c r="B122" s="119" t="s">
        <v>46</v>
      </c>
      <c r="C122" s="119" t="s">
        <v>110</v>
      </c>
      <c r="D122" s="115" t="s">
        <v>320</v>
      </c>
      <c r="E122" s="120">
        <v>60.6</v>
      </c>
      <c r="F122" s="120">
        <f t="shared" si="12"/>
        <v>59.5</v>
      </c>
      <c r="G122" s="122">
        <v>59.5</v>
      </c>
      <c r="H122" s="122">
        <v>0</v>
      </c>
      <c r="I122" s="120">
        <f t="shared" si="13"/>
        <v>98.184818481848183</v>
      </c>
    </row>
    <row r="123" spans="1:9" s="6" customFormat="1" ht="63" outlineLevel="1">
      <c r="A123" s="81" t="s">
        <v>223</v>
      </c>
      <c r="B123" s="119" t="s">
        <v>46</v>
      </c>
      <c r="C123" s="119" t="s">
        <v>110</v>
      </c>
      <c r="D123" s="115" t="s">
        <v>322</v>
      </c>
      <c r="E123" s="120">
        <f>E124</f>
        <v>600</v>
      </c>
      <c r="F123" s="120">
        <f t="shared" si="12"/>
        <v>540</v>
      </c>
      <c r="G123" s="120">
        <f>G124</f>
        <v>540</v>
      </c>
      <c r="H123" s="120">
        <f>H124</f>
        <v>0</v>
      </c>
      <c r="I123" s="120">
        <f t="shared" si="13"/>
        <v>90</v>
      </c>
    </row>
    <row r="124" spans="1:9" s="6" customFormat="1" ht="47.25" outlineLevel="1">
      <c r="A124" s="81" t="s">
        <v>321</v>
      </c>
      <c r="B124" s="119" t="s">
        <v>46</v>
      </c>
      <c r="C124" s="119" t="s">
        <v>110</v>
      </c>
      <c r="D124" s="115" t="s">
        <v>323</v>
      </c>
      <c r="E124" s="120">
        <f>E125</f>
        <v>600</v>
      </c>
      <c r="F124" s="120">
        <f t="shared" si="12"/>
        <v>540</v>
      </c>
      <c r="G124" s="120">
        <f>G125</f>
        <v>540</v>
      </c>
      <c r="H124" s="120">
        <f>H125</f>
        <v>0</v>
      </c>
      <c r="I124" s="120">
        <f t="shared" si="13"/>
        <v>90</v>
      </c>
    </row>
    <row r="125" spans="1:9" s="6" customFormat="1" ht="15.75" outlineLevel="1">
      <c r="A125" s="81" t="s">
        <v>177</v>
      </c>
      <c r="B125" s="119" t="s">
        <v>46</v>
      </c>
      <c r="C125" s="119" t="s">
        <v>110</v>
      </c>
      <c r="D125" s="115" t="s">
        <v>324</v>
      </c>
      <c r="E125" s="120">
        <v>600</v>
      </c>
      <c r="F125" s="120">
        <f t="shared" si="12"/>
        <v>540</v>
      </c>
      <c r="G125" s="122">
        <v>540</v>
      </c>
      <c r="H125" s="122">
        <v>0</v>
      </c>
      <c r="I125" s="120">
        <f t="shared" si="13"/>
        <v>90</v>
      </c>
    </row>
    <row r="126" spans="1:9" s="37" customFormat="1" ht="31.5" outlineLevel="2">
      <c r="A126" s="68" t="s">
        <v>55</v>
      </c>
      <c r="B126" s="114" t="s">
        <v>46</v>
      </c>
      <c r="C126" s="114" t="s">
        <v>17</v>
      </c>
      <c r="D126" s="118"/>
      <c r="E126" s="116">
        <f t="shared" ref="E126:H127" si="18">E127</f>
        <v>303.5</v>
      </c>
      <c r="F126" s="116">
        <f t="shared" si="12"/>
        <v>139</v>
      </c>
      <c r="G126" s="117">
        <f t="shared" si="18"/>
        <v>139</v>
      </c>
      <c r="H126" s="117">
        <f t="shared" si="18"/>
        <v>0</v>
      </c>
      <c r="I126" s="116">
        <f t="shared" si="13"/>
        <v>45.799011532125206</v>
      </c>
    </row>
    <row r="127" spans="1:9" s="3" customFormat="1" ht="15.75" outlineLevel="3">
      <c r="A127" s="70" t="s">
        <v>134</v>
      </c>
      <c r="B127" s="119" t="s">
        <v>46</v>
      </c>
      <c r="C127" s="119" t="s">
        <v>17</v>
      </c>
      <c r="D127" s="115" t="s">
        <v>256</v>
      </c>
      <c r="E127" s="120">
        <f t="shared" si="18"/>
        <v>303.5</v>
      </c>
      <c r="F127" s="120">
        <f t="shared" si="12"/>
        <v>139</v>
      </c>
      <c r="G127" s="121">
        <f t="shared" si="18"/>
        <v>139</v>
      </c>
      <c r="H127" s="121">
        <f t="shared" si="18"/>
        <v>0</v>
      </c>
      <c r="I127" s="120">
        <f t="shared" si="13"/>
        <v>45.799011532125206</v>
      </c>
    </row>
    <row r="128" spans="1:9" s="3" customFormat="1" ht="36.6" customHeight="1" outlineLevel="3">
      <c r="A128" s="70" t="s">
        <v>139</v>
      </c>
      <c r="B128" s="119" t="s">
        <v>46</v>
      </c>
      <c r="C128" s="119" t="s">
        <v>17</v>
      </c>
      <c r="D128" s="115" t="s">
        <v>325</v>
      </c>
      <c r="E128" s="120">
        <v>303.5</v>
      </c>
      <c r="F128" s="120">
        <f t="shared" si="12"/>
        <v>139</v>
      </c>
      <c r="G128" s="122">
        <v>139</v>
      </c>
      <c r="H128" s="122">
        <v>0</v>
      </c>
      <c r="I128" s="120">
        <f t="shared" si="13"/>
        <v>45.799011532125206</v>
      </c>
    </row>
    <row r="129" spans="1:10" s="3" customFormat="1" ht="15.75" outlineLevel="3">
      <c r="A129" s="68" t="s">
        <v>113</v>
      </c>
      <c r="B129" s="114" t="s">
        <v>46</v>
      </c>
      <c r="C129" s="114" t="s">
        <v>18</v>
      </c>
      <c r="D129" s="118"/>
      <c r="E129" s="116">
        <f>E130+E137+E133</f>
        <v>2688.4</v>
      </c>
      <c r="F129" s="116">
        <f t="shared" si="12"/>
        <v>2314.3000000000002</v>
      </c>
      <c r="G129" s="116">
        <f>G130+G137+G133</f>
        <v>2314.3000000000002</v>
      </c>
      <c r="H129" s="116">
        <f>H130+H137+H133</f>
        <v>0</v>
      </c>
      <c r="I129" s="116">
        <f t="shared" si="13"/>
        <v>86.084660020830242</v>
      </c>
      <c r="J129" s="90"/>
    </row>
    <row r="130" spans="1:10" s="3" customFormat="1" ht="15.75" outlineLevel="3">
      <c r="A130" s="68" t="s">
        <v>56</v>
      </c>
      <c r="B130" s="114" t="s">
        <v>46</v>
      </c>
      <c r="C130" s="114" t="s">
        <v>19</v>
      </c>
      <c r="D130" s="118"/>
      <c r="E130" s="116">
        <f>E131</f>
        <v>1991</v>
      </c>
      <c r="F130" s="116">
        <f t="shared" si="12"/>
        <v>1845.9</v>
      </c>
      <c r="G130" s="116">
        <f>G131</f>
        <v>1845.9</v>
      </c>
      <c r="H130" s="116">
        <f>H131</f>
        <v>0</v>
      </c>
      <c r="I130" s="116">
        <f t="shared" si="13"/>
        <v>92.712204922149681</v>
      </c>
    </row>
    <row r="131" spans="1:10" s="3" customFormat="1" ht="15.75" outlineLevel="3">
      <c r="A131" s="70" t="s">
        <v>134</v>
      </c>
      <c r="B131" s="119" t="s">
        <v>46</v>
      </c>
      <c r="C131" s="119" t="s">
        <v>19</v>
      </c>
      <c r="D131" s="115" t="s">
        <v>256</v>
      </c>
      <c r="E131" s="120">
        <f t="shared" ref="E131:H131" si="19">E132</f>
        <v>1991</v>
      </c>
      <c r="F131" s="120">
        <f t="shared" si="12"/>
        <v>1845.9</v>
      </c>
      <c r="G131" s="121">
        <f t="shared" si="19"/>
        <v>1845.9</v>
      </c>
      <c r="H131" s="121">
        <f t="shared" si="19"/>
        <v>0</v>
      </c>
      <c r="I131" s="120">
        <f t="shared" si="13"/>
        <v>92.712204922149681</v>
      </c>
    </row>
    <row r="132" spans="1:10" s="6" customFormat="1" ht="47.25">
      <c r="A132" s="70" t="s">
        <v>207</v>
      </c>
      <c r="B132" s="119" t="s">
        <v>46</v>
      </c>
      <c r="C132" s="119" t="s">
        <v>19</v>
      </c>
      <c r="D132" s="115" t="s">
        <v>326</v>
      </c>
      <c r="E132" s="120">
        <v>1991</v>
      </c>
      <c r="F132" s="120">
        <f t="shared" si="12"/>
        <v>1845.9</v>
      </c>
      <c r="G132" s="122">
        <v>1845.9</v>
      </c>
      <c r="H132" s="122">
        <v>0</v>
      </c>
      <c r="I132" s="120">
        <f t="shared" si="13"/>
        <v>92.712204922149681</v>
      </c>
    </row>
    <row r="133" spans="1:10" s="6" customFormat="1" ht="24.75" customHeight="1">
      <c r="A133" s="68" t="s">
        <v>114</v>
      </c>
      <c r="B133" s="114" t="s">
        <v>46</v>
      </c>
      <c r="C133" s="114" t="s">
        <v>20</v>
      </c>
      <c r="D133" s="129"/>
      <c r="E133" s="116">
        <f>E134</f>
        <v>600</v>
      </c>
      <c r="F133" s="116">
        <f t="shared" si="12"/>
        <v>371</v>
      </c>
      <c r="G133" s="116">
        <f t="shared" ref="G133:H133" si="20">G134</f>
        <v>371</v>
      </c>
      <c r="H133" s="116">
        <f t="shared" si="20"/>
        <v>0</v>
      </c>
      <c r="I133" s="116">
        <f t="shared" si="13"/>
        <v>61.833333333333329</v>
      </c>
    </row>
    <row r="134" spans="1:10" s="6" customFormat="1" ht="67.5" customHeight="1">
      <c r="A134" s="81" t="s">
        <v>327</v>
      </c>
      <c r="B134" s="119" t="s">
        <v>46</v>
      </c>
      <c r="C134" s="119" t="s">
        <v>20</v>
      </c>
      <c r="D134" s="111" t="s">
        <v>329</v>
      </c>
      <c r="E134" s="120">
        <f>E135</f>
        <v>600</v>
      </c>
      <c r="F134" s="120">
        <f t="shared" si="12"/>
        <v>371</v>
      </c>
      <c r="G134" s="120">
        <f>G135</f>
        <v>371</v>
      </c>
      <c r="H134" s="120">
        <f>H135</f>
        <v>0</v>
      </c>
      <c r="I134" s="120">
        <f t="shared" si="13"/>
        <v>61.833333333333329</v>
      </c>
    </row>
    <row r="135" spans="1:10" s="6" customFormat="1" ht="51.75" customHeight="1">
      <c r="A135" s="81" t="s">
        <v>328</v>
      </c>
      <c r="B135" s="124" t="s">
        <v>46</v>
      </c>
      <c r="C135" s="124" t="s">
        <v>20</v>
      </c>
      <c r="D135" s="111" t="s">
        <v>330</v>
      </c>
      <c r="E135" s="120">
        <f>E136</f>
        <v>600</v>
      </c>
      <c r="F135" s="120">
        <f t="shared" si="12"/>
        <v>371</v>
      </c>
      <c r="G135" s="120">
        <f>G136</f>
        <v>371</v>
      </c>
      <c r="H135" s="120">
        <f>H136</f>
        <v>0</v>
      </c>
      <c r="I135" s="120">
        <f t="shared" si="13"/>
        <v>61.833333333333329</v>
      </c>
    </row>
    <row r="136" spans="1:10" s="6" customFormat="1" ht="27" customHeight="1">
      <c r="A136" s="81" t="s">
        <v>177</v>
      </c>
      <c r="B136" s="124" t="s">
        <v>46</v>
      </c>
      <c r="C136" s="124" t="s">
        <v>20</v>
      </c>
      <c r="D136" s="111" t="s">
        <v>331</v>
      </c>
      <c r="E136" s="120">
        <v>600</v>
      </c>
      <c r="F136" s="120">
        <f t="shared" si="12"/>
        <v>371</v>
      </c>
      <c r="G136" s="122">
        <v>371</v>
      </c>
      <c r="H136" s="122">
        <v>0</v>
      </c>
      <c r="I136" s="120">
        <f t="shared" si="13"/>
        <v>61.833333333333329</v>
      </c>
    </row>
    <row r="137" spans="1:10" s="6" customFormat="1" ht="15.75">
      <c r="A137" s="68" t="s">
        <v>62</v>
      </c>
      <c r="B137" s="114" t="s">
        <v>46</v>
      </c>
      <c r="C137" s="114" t="s">
        <v>21</v>
      </c>
      <c r="D137" s="118"/>
      <c r="E137" s="116">
        <f>E138</f>
        <v>97.4</v>
      </c>
      <c r="F137" s="116">
        <f t="shared" si="12"/>
        <v>97.4</v>
      </c>
      <c r="G137" s="116">
        <f t="shared" ref="G137:H137" si="21">G138</f>
        <v>97.4</v>
      </c>
      <c r="H137" s="116">
        <f t="shared" si="21"/>
        <v>0</v>
      </c>
      <c r="I137" s="116">
        <f t="shared" si="13"/>
        <v>100</v>
      </c>
    </row>
    <row r="138" spans="1:10" s="6" customFormat="1" ht="66.75" customHeight="1">
      <c r="A138" s="70" t="s">
        <v>223</v>
      </c>
      <c r="B138" s="119" t="s">
        <v>46</v>
      </c>
      <c r="C138" s="119" t="s">
        <v>21</v>
      </c>
      <c r="D138" s="115" t="s">
        <v>322</v>
      </c>
      <c r="E138" s="120">
        <f t="shared" ref="E138:H139" si="22">E139</f>
        <v>97.4</v>
      </c>
      <c r="F138" s="120">
        <f t="shared" si="12"/>
        <v>97.4</v>
      </c>
      <c r="G138" s="120">
        <f t="shared" si="22"/>
        <v>97.4</v>
      </c>
      <c r="H138" s="120">
        <f t="shared" si="22"/>
        <v>0</v>
      </c>
      <c r="I138" s="120">
        <f t="shared" si="13"/>
        <v>100</v>
      </c>
    </row>
    <row r="139" spans="1:10" s="6" customFormat="1" ht="54" customHeight="1">
      <c r="A139" s="81" t="s">
        <v>321</v>
      </c>
      <c r="B139" s="119" t="s">
        <v>46</v>
      </c>
      <c r="C139" s="119" t="s">
        <v>21</v>
      </c>
      <c r="D139" s="115" t="s">
        <v>323</v>
      </c>
      <c r="E139" s="120">
        <f t="shared" si="22"/>
        <v>97.4</v>
      </c>
      <c r="F139" s="120">
        <f t="shared" si="12"/>
        <v>97.4</v>
      </c>
      <c r="G139" s="120">
        <f t="shared" si="22"/>
        <v>97.4</v>
      </c>
      <c r="H139" s="120">
        <f t="shared" si="22"/>
        <v>0</v>
      </c>
      <c r="I139" s="120">
        <f t="shared" si="13"/>
        <v>100</v>
      </c>
    </row>
    <row r="140" spans="1:10" s="6" customFormat="1" ht="15.75">
      <c r="A140" s="70" t="s">
        <v>177</v>
      </c>
      <c r="B140" s="119" t="s">
        <v>46</v>
      </c>
      <c r="C140" s="119" t="s">
        <v>21</v>
      </c>
      <c r="D140" s="115" t="s">
        <v>324</v>
      </c>
      <c r="E140" s="120">
        <v>97.4</v>
      </c>
      <c r="F140" s="120">
        <f t="shared" si="12"/>
        <v>97.4</v>
      </c>
      <c r="G140" s="122">
        <v>97.4</v>
      </c>
      <c r="H140" s="122">
        <v>0</v>
      </c>
      <c r="I140" s="120">
        <f t="shared" si="13"/>
        <v>100</v>
      </c>
    </row>
    <row r="141" spans="1:10" s="6" customFormat="1" ht="15.75" outlineLevel="1">
      <c r="A141" s="68" t="s">
        <v>116</v>
      </c>
      <c r="B141" s="114" t="s">
        <v>46</v>
      </c>
      <c r="C141" s="114" t="s">
        <v>31</v>
      </c>
      <c r="D141" s="118"/>
      <c r="E141" s="116">
        <f t="shared" ref="E141:H142" si="23">E142</f>
        <v>5487.8</v>
      </c>
      <c r="F141" s="116">
        <f t="shared" ref="F141:F209" si="24">G141+H141</f>
        <v>5487.8</v>
      </c>
      <c r="G141" s="117">
        <f t="shared" si="23"/>
        <v>0</v>
      </c>
      <c r="H141" s="117">
        <f t="shared" si="23"/>
        <v>5487.8</v>
      </c>
      <c r="I141" s="116">
        <f t="shared" si="13"/>
        <v>100</v>
      </c>
    </row>
    <row r="142" spans="1:10" s="6" customFormat="1" ht="15.75" outlineLevel="1">
      <c r="A142" s="68" t="s">
        <v>53</v>
      </c>
      <c r="B142" s="114" t="s">
        <v>46</v>
      </c>
      <c r="C142" s="114" t="s">
        <v>34</v>
      </c>
      <c r="D142" s="118"/>
      <c r="E142" s="116">
        <f t="shared" si="23"/>
        <v>5487.8</v>
      </c>
      <c r="F142" s="116">
        <f t="shared" si="24"/>
        <v>5487.8</v>
      </c>
      <c r="G142" s="117">
        <f t="shared" si="23"/>
        <v>0</v>
      </c>
      <c r="H142" s="117">
        <f t="shared" si="23"/>
        <v>5487.8</v>
      </c>
      <c r="I142" s="116">
        <f t="shared" si="13"/>
        <v>100</v>
      </c>
    </row>
    <row r="143" spans="1:10" s="6" customFormat="1" ht="15.75" outlineLevel="1">
      <c r="A143" s="70" t="s">
        <v>134</v>
      </c>
      <c r="B143" s="119" t="s">
        <v>46</v>
      </c>
      <c r="C143" s="119" t="s">
        <v>34</v>
      </c>
      <c r="D143" s="115" t="s">
        <v>256</v>
      </c>
      <c r="E143" s="120">
        <f>E144</f>
        <v>5487.8</v>
      </c>
      <c r="F143" s="120">
        <f t="shared" si="24"/>
        <v>5487.8</v>
      </c>
      <c r="G143" s="120">
        <f>G144</f>
        <v>0</v>
      </c>
      <c r="H143" s="120">
        <f>H144</f>
        <v>5487.8</v>
      </c>
      <c r="I143" s="120">
        <f t="shared" si="13"/>
        <v>100</v>
      </c>
    </row>
    <row r="144" spans="1:10" s="6" customFormat="1" ht="78.75" outlineLevel="1">
      <c r="A144" s="74" t="s">
        <v>197</v>
      </c>
      <c r="B144" s="119" t="s">
        <v>46</v>
      </c>
      <c r="C144" s="119" t="s">
        <v>34</v>
      </c>
      <c r="D144" s="115" t="s">
        <v>332</v>
      </c>
      <c r="E144" s="120">
        <v>5487.8</v>
      </c>
      <c r="F144" s="120">
        <f t="shared" si="24"/>
        <v>5487.8</v>
      </c>
      <c r="G144" s="122">
        <v>0</v>
      </c>
      <c r="H144" s="122">
        <v>5487.8</v>
      </c>
      <c r="I144" s="120">
        <f t="shared" si="13"/>
        <v>100</v>
      </c>
    </row>
    <row r="145" spans="1:10" s="6" customFormat="1" ht="20.45" customHeight="1" outlineLevel="1">
      <c r="A145" s="68" t="s">
        <v>198</v>
      </c>
      <c r="B145" s="114" t="s">
        <v>47</v>
      </c>
      <c r="C145" s="114"/>
      <c r="D145" s="118"/>
      <c r="E145" s="116">
        <f>E146+E184+E193</f>
        <v>56811.199999999997</v>
      </c>
      <c r="F145" s="116">
        <f t="shared" si="24"/>
        <v>54628.600000000006</v>
      </c>
      <c r="G145" s="116">
        <f>G146+G184+G193</f>
        <v>39177.300000000003</v>
      </c>
      <c r="H145" s="116">
        <f>H146+H184+H193</f>
        <v>15451.300000000001</v>
      </c>
      <c r="I145" s="116">
        <f t="shared" si="13"/>
        <v>96.158151913707172</v>
      </c>
      <c r="J145" s="6">
        <v>-0.1</v>
      </c>
    </row>
    <row r="146" spans="1:10" s="6" customFormat="1" ht="15.75" outlineLevel="1">
      <c r="A146" s="68" t="s">
        <v>121</v>
      </c>
      <c r="B146" s="114" t="s">
        <v>47</v>
      </c>
      <c r="C146" s="114" t="s">
        <v>9</v>
      </c>
      <c r="D146" s="118"/>
      <c r="E146" s="116">
        <f>E147+E150+E157+E163+E160</f>
        <v>35616.5</v>
      </c>
      <c r="F146" s="116">
        <f t="shared" si="24"/>
        <v>34227.699999999997</v>
      </c>
      <c r="G146" s="116">
        <f>G147+G150+G157+G163+G160</f>
        <v>32742.5</v>
      </c>
      <c r="H146" s="116">
        <f>H147+H150+H157+H163+H160</f>
        <v>1485.2</v>
      </c>
      <c r="I146" s="116">
        <f t="shared" si="13"/>
        <v>96.100683671893634</v>
      </c>
    </row>
    <row r="147" spans="1:10" s="6" customFormat="1" ht="18.600000000000001" customHeight="1" outlineLevel="1">
      <c r="A147" s="68" t="s">
        <v>181</v>
      </c>
      <c r="B147" s="114" t="s">
        <v>47</v>
      </c>
      <c r="C147" s="114" t="s">
        <v>10</v>
      </c>
      <c r="D147" s="118"/>
      <c r="E147" s="116">
        <f t="shared" ref="E147:H148" si="25">E148</f>
        <v>1871.6</v>
      </c>
      <c r="F147" s="116">
        <f t="shared" si="24"/>
        <v>1860.4</v>
      </c>
      <c r="G147" s="117">
        <f t="shared" si="25"/>
        <v>1860.4</v>
      </c>
      <c r="H147" s="117">
        <f t="shared" si="25"/>
        <v>0</v>
      </c>
      <c r="I147" s="116">
        <f t="shared" si="13"/>
        <v>99.401581534515941</v>
      </c>
    </row>
    <row r="148" spans="1:10" s="6" customFormat="1" ht="15.75" outlineLevel="1">
      <c r="A148" s="70" t="s">
        <v>134</v>
      </c>
      <c r="B148" s="119" t="s">
        <v>47</v>
      </c>
      <c r="C148" s="119" t="s">
        <v>10</v>
      </c>
      <c r="D148" s="115" t="s">
        <v>256</v>
      </c>
      <c r="E148" s="120">
        <f t="shared" si="25"/>
        <v>1871.6</v>
      </c>
      <c r="F148" s="120">
        <f t="shared" si="24"/>
        <v>1860.4</v>
      </c>
      <c r="G148" s="121">
        <f t="shared" si="25"/>
        <v>1860.4</v>
      </c>
      <c r="H148" s="121">
        <f t="shared" si="25"/>
        <v>0</v>
      </c>
      <c r="I148" s="120">
        <f t="shared" si="13"/>
        <v>99.401581534515941</v>
      </c>
    </row>
    <row r="149" spans="1:10" s="3" customFormat="1" ht="31.5" outlineLevel="2">
      <c r="A149" s="70" t="s">
        <v>140</v>
      </c>
      <c r="B149" s="119" t="s">
        <v>47</v>
      </c>
      <c r="C149" s="119" t="s">
        <v>10</v>
      </c>
      <c r="D149" s="115" t="s">
        <v>333</v>
      </c>
      <c r="E149" s="120">
        <v>1871.6</v>
      </c>
      <c r="F149" s="120">
        <f t="shared" si="24"/>
        <v>1860.4</v>
      </c>
      <c r="G149" s="122">
        <v>1860.4</v>
      </c>
      <c r="H149" s="122">
        <v>0</v>
      </c>
      <c r="I149" s="120">
        <f t="shared" si="13"/>
        <v>99.401581534515941</v>
      </c>
    </row>
    <row r="150" spans="1:10" s="3" customFormat="1" ht="31.5" outlineLevel="3">
      <c r="A150" s="68" t="s">
        <v>176</v>
      </c>
      <c r="B150" s="114" t="s">
        <v>47</v>
      </c>
      <c r="C150" s="114" t="s">
        <v>12</v>
      </c>
      <c r="D150" s="118"/>
      <c r="E150" s="116">
        <f>E151+E154</f>
        <v>30824.400000000001</v>
      </c>
      <c r="F150" s="116">
        <f t="shared" si="24"/>
        <v>29710.699999999997</v>
      </c>
      <c r="G150" s="116">
        <f t="shared" ref="G150:H150" si="26">G151+G154</f>
        <v>29710.699999999997</v>
      </c>
      <c r="H150" s="116">
        <f t="shared" si="26"/>
        <v>0</v>
      </c>
      <c r="I150" s="116">
        <f t="shared" si="13"/>
        <v>96.386953192925077</v>
      </c>
    </row>
    <row r="151" spans="1:10" s="3" customFormat="1" ht="15.75" outlineLevel="3">
      <c r="A151" s="70" t="s">
        <v>134</v>
      </c>
      <c r="B151" s="119" t="s">
        <v>47</v>
      </c>
      <c r="C151" s="119" t="s">
        <v>12</v>
      </c>
      <c r="D151" s="115" t="s">
        <v>256</v>
      </c>
      <c r="E151" s="120">
        <f>E152+E153</f>
        <v>30774.400000000001</v>
      </c>
      <c r="F151" s="120">
        <f t="shared" si="24"/>
        <v>29668.6</v>
      </c>
      <c r="G151" s="120">
        <f>G152+G153</f>
        <v>29668.6</v>
      </c>
      <c r="H151" s="120">
        <f>H152+H153</f>
        <v>0</v>
      </c>
      <c r="I151" s="120">
        <f t="shared" si="13"/>
        <v>96.406753665384201</v>
      </c>
    </row>
    <row r="152" spans="1:10" s="3" customFormat="1" ht="31.5" outlineLevel="3">
      <c r="A152" s="70" t="s">
        <v>135</v>
      </c>
      <c r="B152" s="119" t="s">
        <v>47</v>
      </c>
      <c r="C152" s="119" t="s">
        <v>12</v>
      </c>
      <c r="D152" s="115" t="s">
        <v>257</v>
      </c>
      <c r="E152" s="120">
        <v>30352.400000000001</v>
      </c>
      <c r="F152" s="120">
        <f t="shared" si="24"/>
        <v>29246.6</v>
      </c>
      <c r="G152" s="122">
        <v>29246.6</v>
      </c>
      <c r="H152" s="122">
        <v>0</v>
      </c>
      <c r="I152" s="120">
        <f t="shared" ref="I152:I192" si="27">F152/E152*100</f>
        <v>96.356795508757116</v>
      </c>
    </row>
    <row r="153" spans="1:10" s="3" customFormat="1" ht="53.25" customHeight="1" outlineLevel="3">
      <c r="A153" s="70" t="s">
        <v>309</v>
      </c>
      <c r="B153" s="119" t="s">
        <v>47</v>
      </c>
      <c r="C153" s="119" t="s">
        <v>12</v>
      </c>
      <c r="D153" s="115" t="s">
        <v>310</v>
      </c>
      <c r="E153" s="120">
        <v>422</v>
      </c>
      <c r="F153" s="120">
        <f t="shared" si="24"/>
        <v>422</v>
      </c>
      <c r="G153" s="122">
        <v>422</v>
      </c>
      <c r="H153" s="122">
        <v>0</v>
      </c>
      <c r="I153" s="120">
        <f t="shared" si="27"/>
        <v>100</v>
      </c>
    </row>
    <row r="154" spans="1:10" s="3" customFormat="1" ht="50.25" customHeight="1" outlineLevel="3">
      <c r="A154" s="72" t="s">
        <v>334</v>
      </c>
      <c r="B154" s="119" t="s">
        <v>47</v>
      </c>
      <c r="C154" s="119" t="s">
        <v>12</v>
      </c>
      <c r="D154" s="112" t="s">
        <v>335</v>
      </c>
      <c r="E154" s="120">
        <f t="shared" ref="E154:H155" si="28">E155</f>
        <v>50</v>
      </c>
      <c r="F154" s="120">
        <f t="shared" si="24"/>
        <v>42.1</v>
      </c>
      <c r="G154" s="120">
        <f t="shared" si="28"/>
        <v>42.1</v>
      </c>
      <c r="H154" s="120">
        <f t="shared" si="28"/>
        <v>0</v>
      </c>
      <c r="I154" s="120">
        <f t="shared" si="27"/>
        <v>84.2</v>
      </c>
    </row>
    <row r="155" spans="1:10" s="3" customFormat="1" ht="47.25" customHeight="1" outlineLevel="3">
      <c r="A155" s="81" t="s">
        <v>336</v>
      </c>
      <c r="B155" s="119" t="s">
        <v>47</v>
      </c>
      <c r="C155" s="119" t="s">
        <v>12</v>
      </c>
      <c r="D155" s="112" t="s">
        <v>337</v>
      </c>
      <c r="E155" s="120">
        <f t="shared" si="28"/>
        <v>50</v>
      </c>
      <c r="F155" s="120">
        <f t="shared" si="24"/>
        <v>42.1</v>
      </c>
      <c r="G155" s="120">
        <f t="shared" si="28"/>
        <v>42.1</v>
      </c>
      <c r="H155" s="120">
        <f t="shared" si="28"/>
        <v>0</v>
      </c>
      <c r="I155" s="120">
        <f t="shared" si="27"/>
        <v>84.2</v>
      </c>
    </row>
    <row r="156" spans="1:10" s="3" customFormat="1" ht="15.75" outlineLevel="3">
      <c r="A156" s="70" t="s">
        <v>177</v>
      </c>
      <c r="B156" s="119" t="s">
        <v>47</v>
      </c>
      <c r="C156" s="119" t="s">
        <v>12</v>
      </c>
      <c r="D156" s="112" t="s">
        <v>338</v>
      </c>
      <c r="E156" s="120">
        <v>50</v>
      </c>
      <c r="F156" s="120">
        <f t="shared" si="24"/>
        <v>42.1</v>
      </c>
      <c r="G156" s="122">
        <v>42.1</v>
      </c>
      <c r="H156" s="122">
        <v>0</v>
      </c>
      <c r="I156" s="120">
        <f t="shared" si="27"/>
        <v>84.2</v>
      </c>
    </row>
    <row r="157" spans="1:10" s="38" customFormat="1" ht="15.75">
      <c r="A157" s="68" t="s">
        <v>58</v>
      </c>
      <c r="B157" s="114" t="s">
        <v>47</v>
      </c>
      <c r="C157" s="114" t="s">
        <v>13</v>
      </c>
      <c r="D157" s="118"/>
      <c r="E157" s="116">
        <f t="shared" ref="E157:H158" si="29">E158</f>
        <v>11.9</v>
      </c>
      <c r="F157" s="116">
        <f t="shared" si="24"/>
        <v>11.9</v>
      </c>
      <c r="G157" s="117">
        <f t="shared" si="29"/>
        <v>0</v>
      </c>
      <c r="H157" s="117">
        <f t="shared" si="29"/>
        <v>11.9</v>
      </c>
      <c r="I157" s="116">
        <f t="shared" si="27"/>
        <v>100</v>
      </c>
    </row>
    <row r="158" spans="1:10" s="38" customFormat="1" ht="15.75">
      <c r="A158" s="70" t="s">
        <v>134</v>
      </c>
      <c r="B158" s="119" t="s">
        <v>47</v>
      </c>
      <c r="C158" s="119" t="s">
        <v>13</v>
      </c>
      <c r="D158" s="115" t="s">
        <v>256</v>
      </c>
      <c r="E158" s="120">
        <f t="shared" si="29"/>
        <v>11.9</v>
      </c>
      <c r="F158" s="120">
        <f t="shared" si="24"/>
        <v>11.9</v>
      </c>
      <c r="G158" s="121">
        <f t="shared" si="29"/>
        <v>0</v>
      </c>
      <c r="H158" s="121">
        <f t="shared" si="29"/>
        <v>11.9</v>
      </c>
      <c r="I158" s="120">
        <f t="shared" si="27"/>
        <v>100</v>
      </c>
    </row>
    <row r="159" spans="1:10" s="38" customFormat="1" ht="65.45" customHeight="1">
      <c r="A159" s="70" t="s">
        <v>208</v>
      </c>
      <c r="B159" s="119" t="s">
        <v>47</v>
      </c>
      <c r="C159" s="119" t="s">
        <v>13</v>
      </c>
      <c r="D159" s="115" t="s">
        <v>339</v>
      </c>
      <c r="E159" s="120">
        <v>11.9</v>
      </c>
      <c r="F159" s="120">
        <f t="shared" si="24"/>
        <v>11.9</v>
      </c>
      <c r="G159" s="122">
        <v>0</v>
      </c>
      <c r="H159" s="122">
        <v>11.9</v>
      </c>
      <c r="I159" s="120">
        <f t="shared" si="27"/>
        <v>100</v>
      </c>
    </row>
    <row r="160" spans="1:10" s="38" customFormat="1" ht="20.25" customHeight="1">
      <c r="A160" s="68" t="s">
        <v>340</v>
      </c>
      <c r="B160" s="114" t="s">
        <v>47</v>
      </c>
      <c r="C160" s="114" t="s">
        <v>341</v>
      </c>
      <c r="D160" s="118"/>
      <c r="E160" s="116">
        <f>E161</f>
        <v>134.19999999999999</v>
      </c>
      <c r="F160" s="116">
        <f t="shared" si="24"/>
        <v>0</v>
      </c>
      <c r="G160" s="116">
        <f>G161</f>
        <v>0</v>
      </c>
      <c r="H160" s="116">
        <f>H161</f>
        <v>0</v>
      </c>
      <c r="I160" s="116">
        <f t="shared" si="27"/>
        <v>0</v>
      </c>
    </row>
    <row r="161" spans="1:9" s="38" customFormat="1" ht="21.75" customHeight="1">
      <c r="A161" s="81" t="s">
        <v>134</v>
      </c>
      <c r="B161" s="119" t="s">
        <v>47</v>
      </c>
      <c r="C161" s="119" t="s">
        <v>341</v>
      </c>
      <c r="D161" s="115" t="s">
        <v>256</v>
      </c>
      <c r="E161" s="120">
        <f>E162</f>
        <v>134.19999999999999</v>
      </c>
      <c r="F161" s="120">
        <f t="shared" si="24"/>
        <v>0</v>
      </c>
      <c r="G161" s="120">
        <f>G162</f>
        <v>0</v>
      </c>
      <c r="H161" s="120">
        <f>H162</f>
        <v>0</v>
      </c>
      <c r="I161" s="120">
        <f t="shared" si="27"/>
        <v>0</v>
      </c>
    </row>
    <row r="162" spans="1:9" s="38" customFormat="1" ht="33.75" customHeight="1">
      <c r="A162" s="81" t="s">
        <v>342</v>
      </c>
      <c r="B162" s="119" t="s">
        <v>47</v>
      </c>
      <c r="C162" s="119" t="s">
        <v>341</v>
      </c>
      <c r="D162" s="115" t="s">
        <v>343</v>
      </c>
      <c r="E162" s="120">
        <v>134.19999999999999</v>
      </c>
      <c r="F162" s="120">
        <f t="shared" si="24"/>
        <v>0</v>
      </c>
      <c r="G162" s="122">
        <v>0</v>
      </c>
      <c r="H162" s="122">
        <v>0</v>
      </c>
      <c r="I162" s="120">
        <f t="shared" si="27"/>
        <v>0</v>
      </c>
    </row>
    <row r="163" spans="1:9" s="3" customFormat="1" ht="15.75" outlineLevel="2">
      <c r="A163" s="68" t="s">
        <v>54</v>
      </c>
      <c r="B163" s="114" t="s">
        <v>47</v>
      </c>
      <c r="C163" s="114" t="s">
        <v>15</v>
      </c>
      <c r="D163" s="118"/>
      <c r="E163" s="116">
        <f>E164+E176+E167+E170+E173</f>
        <v>2774.4</v>
      </c>
      <c r="F163" s="116">
        <f t="shared" si="24"/>
        <v>2644.7</v>
      </c>
      <c r="G163" s="116">
        <f>G164+G176+G167+G170+G173</f>
        <v>1171.3999999999999</v>
      </c>
      <c r="H163" s="116">
        <f>H164+H176+H167+H170+H173</f>
        <v>1473.3</v>
      </c>
      <c r="I163" s="116">
        <f t="shared" si="27"/>
        <v>95.325115340253745</v>
      </c>
    </row>
    <row r="164" spans="1:9" s="3" customFormat="1" ht="51" customHeight="1" outlineLevel="2">
      <c r="A164" s="70" t="s">
        <v>344</v>
      </c>
      <c r="B164" s="119" t="s">
        <v>47</v>
      </c>
      <c r="C164" s="119" t="s">
        <v>15</v>
      </c>
      <c r="D164" s="115" t="s">
        <v>345</v>
      </c>
      <c r="E164" s="120">
        <f>E165</f>
        <v>50</v>
      </c>
      <c r="F164" s="120">
        <f t="shared" si="24"/>
        <v>49.9</v>
      </c>
      <c r="G164" s="120">
        <f>G165</f>
        <v>49.9</v>
      </c>
      <c r="H164" s="120">
        <f>H165</f>
        <v>0</v>
      </c>
      <c r="I164" s="120">
        <f t="shared" si="27"/>
        <v>99.8</v>
      </c>
    </row>
    <row r="165" spans="1:9" s="3" customFormat="1" ht="36" customHeight="1" outlineLevel="2">
      <c r="A165" s="70" t="s">
        <v>346</v>
      </c>
      <c r="B165" s="119" t="s">
        <v>47</v>
      </c>
      <c r="C165" s="119" t="s">
        <v>15</v>
      </c>
      <c r="D165" s="115" t="s">
        <v>347</v>
      </c>
      <c r="E165" s="120">
        <f t="shared" ref="E165:H165" si="30">E166</f>
        <v>50</v>
      </c>
      <c r="F165" s="120">
        <f t="shared" si="24"/>
        <v>49.9</v>
      </c>
      <c r="G165" s="121">
        <f t="shared" si="30"/>
        <v>49.9</v>
      </c>
      <c r="H165" s="121">
        <f t="shared" si="30"/>
        <v>0</v>
      </c>
      <c r="I165" s="120">
        <f t="shared" si="27"/>
        <v>99.8</v>
      </c>
    </row>
    <row r="166" spans="1:9" s="6" customFormat="1" ht="15.75" outlineLevel="2">
      <c r="A166" s="70" t="s">
        <v>177</v>
      </c>
      <c r="B166" s="119" t="s">
        <v>47</v>
      </c>
      <c r="C166" s="119" t="s">
        <v>15</v>
      </c>
      <c r="D166" s="115" t="s">
        <v>348</v>
      </c>
      <c r="E166" s="120">
        <v>50</v>
      </c>
      <c r="F166" s="120">
        <f t="shared" si="24"/>
        <v>49.9</v>
      </c>
      <c r="G166" s="122">
        <v>49.9</v>
      </c>
      <c r="H166" s="122">
        <v>0</v>
      </c>
      <c r="I166" s="120">
        <f t="shared" si="27"/>
        <v>99.8</v>
      </c>
    </row>
    <row r="167" spans="1:9" s="3" customFormat="1" ht="48.6" customHeight="1" outlineLevel="2">
      <c r="A167" s="70" t="s">
        <v>349</v>
      </c>
      <c r="B167" s="119" t="s">
        <v>47</v>
      </c>
      <c r="C167" s="119" t="s">
        <v>15</v>
      </c>
      <c r="D167" s="115" t="s">
        <v>350</v>
      </c>
      <c r="E167" s="120">
        <f t="shared" ref="E167:H168" si="31">E168</f>
        <v>31</v>
      </c>
      <c r="F167" s="120">
        <f t="shared" si="24"/>
        <v>14.8</v>
      </c>
      <c r="G167" s="121">
        <f t="shared" si="31"/>
        <v>14.8</v>
      </c>
      <c r="H167" s="121">
        <f t="shared" si="31"/>
        <v>0</v>
      </c>
      <c r="I167" s="120">
        <f t="shared" si="27"/>
        <v>47.741935483870968</v>
      </c>
    </row>
    <row r="168" spans="1:9" s="3" customFormat="1" ht="69.75" customHeight="1" outlineLevel="2">
      <c r="A168" s="79" t="s">
        <v>351</v>
      </c>
      <c r="B168" s="119" t="s">
        <v>47</v>
      </c>
      <c r="C168" s="119" t="s">
        <v>15</v>
      </c>
      <c r="D168" s="115" t="s">
        <v>352</v>
      </c>
      <c r="E168" s="120">
        <f t="shared" si="31"/>
        <v>31</v>
      </c>
      <c r="F168" s="120">
        <f t="shared" si="24"/>
        <v>14.8</v>
      </c>
      <c r="G168" s="121">
        <f t="shared" si="31"/>
        <v>14.8</v>
      </c>
      <c r="H168" s="121">
        <f t="shared" si="31"/>
        <v>0</v>
      </c>
      <c r="I168" s="120">
        <f t="shared" si="27"/>
        <v>47.741935483870968</v>
      </c>
    </row>
    <row r="169" spans="1:9" s="3" customFormat="1" ht="15.75" outlineLevel="2">
      <c r="A169" s="70" t="s">
        <v>177</v>
      </c>
      <c r="B169" s="119" t="s">
        <v>47</v>
      </c>
      <c r="C169" s="119" t="s">
        <v>15</v>
      </c>
      <c r="D169" s="115" t="s">
        <v>353</v>
      </c>
      <c r="E169" s="120">
        <v>31</v>
      </c>
      <c r="F169" s="120">
        <f t="shared" si="24"/>
        <v>14.8</v>
      </c>
      <c r="G169" s="122">
        <v>14.8</v>
      </c>
      <c r="H169" s="122">
        <v>0</v>
      </c>
      <c r="I169" s="120">
        <f t="shared" si="27"/>
        <v>47.741935483870968</v>
      </c>
    </row>
    <row r="170" spans="1:9" s="3" customFormat="1" ht="47.25" outlineLevel="2">
      <c r="A170" s="66" t="s">
        <v>224</v>
      </c>
      <c r="B170" s="119" t="s">
        <v>47</v>
      </c>
      <c r="C170" s="119" t="s">
        <v>15</v>
      </c>
      <c r="D170" s="112" t="s">
        <v>354</v>
      </c>
      <c r="E170" s="120">
        <f t="shared" ref="E170:H171" si="32">E171</f>
        <v>373.7</v>
      </c>
      <c r="F170" s="120">
        <f t="shared" si="24"/>
        <v>373.7</v>
      </c>
      <c r="G170" s="120">
        <f t="shared" si="32"/>
        <v>373.7</v>
      </c>
      <c r="H170" s="120">
        <f t="shared" si="32"/>
        <v>0</v>
      </c>
      <c r="I170" s="120">
        <f t="shared" si="27"/>
        <v>100</v>
      </c>
    </row>
    <row r="171" spans="1:9" s="3" customFormat="1" ht="47.25" outlineLevel="2">
      <c r="A171" s="81" t="s">
        <v>225</v>
      </c>
      <c r="B171" s="119" t="s">
        <v>47</v>
      </c>
      <c r="C171" s="119" t="s">
        <v>15</v>
      </c>
      <c r="D171" s="112" t="s">
        <v>355</v>
      </c>
      <c r="E171" s="120">
        <f t="shared" si="32"/>
        <v>373.7</v>
      </c>
      <c r="F171" s="120">
        <f t="shared" si="24"/>
        <v>373.7</v>
      </c>
      <c r="G171" s="120">
        <f t="shared" si="32"/>
        <v>373.7</v>
      </c>
      <c r="H171" s="120">
        <f t="shared" si="32"/>
        <v>0</v>
      </c>
      <c r="I171" s="120">
        <f t="shared" si="27"/>
        <v>100</v>
      </c>
    </row>
    <row r="172" spans="1:9" s="3" customFormat="1" ht="15.75" outlineLevel="2">
      <c r="A172" s="70" t="s">
        <v>177</v>
      </c>
      <c r="B172" s="119" t="s">
        <v>47</v>
      </c>
      <c r="C172" s="119" t="s">
        <v>15</v>
      </c>
      <c r="D172" s="112" t="s">
        <v>356</v>
      </c>
      <c r="E172" s="120">
        <v>373.7</v>
      </c>
      <c r="F172" s="120">
        <f t="shared" si="24"/>
        <v>373.7</v>
      </c>
      <c r="G172" s="122">
        <v>373.7</v>
      </c>
      <c r="H172" s="122">
        <v>0</v>
      </c>
      <c r="I172" s="120">
        <f t="shared" si="27"/>
        <v>100</v>
      </c>
    </row>
    <row r="173" spans="1:9" s="3" customFormat="1" ht="47.25" outlineLevel="2">
      <c r="A173" s="132" t="s">
        <v>357</v>
      </c>
      <c r="B173" s="119" t="s">
        <v>47</v>
      </c>
      <c r="C173" s="119" t="s">
        <v>15</v>
      </c>
      <c r="D173" s="112" t="s">
        <v>359</v>
      </c>
      <c r="E173" s="120">
        <f>E174</f>
        <v>5</v>
      </c>
      <c r="F173" s="120">
        <f t="shared" si="24"/>
        <v>0</v>
      </c>
      <c r="G173" s="120">
        <f>G174</f>
        <v>0</v>
      </c>
      <c r="H173" s="120">
        <f>H174</f>
        <v>0</v>
      </c>
      <c r="I173" s="120">
        <f t="shared" si="27"/>
        <v>0</v>
      </c>
    </row>
    <row r="174" spans="1:9" s="3" customFormat="1" ht="63" outlineLevel="2">
      <c r="A174" s="70" t="s">
        <v>358</v>
      </c>
      <c r="B174" s="119" t="s">
        <v>47</v>
      </c>
      <c r="C174" s="119" t="s">
        <v>15</v>
      </c>
      <c r="D174" s="112" t="s">
        <v>360</v>
      </c>
      <c r="E174" s="120">
        <f>E175</f>
        <v>5</v>
      </c>
      <c r="F174" s="120">
        <f t="shared" si="24"/>
        <v>0</v>
      </c>
      <c r="G174" s="120">
        <f>G175</f>
        <v>0</v>
      </c>
      <c r="H174" s="120">
        <f>H175</f>
        <v>0</v>
      </c>
      <c r="I174" s="120">
        <f t="shared" si="27"/>
        <v>0</v>
      </c>
    </row>
    <row r="175" spans="1:9" s="3" customFormat="1" ht="15.75" outlineLevel="2">
      <c r="A175" s="81" t="s">
        <v>177</v>
      </c>
      <c r="B175" s="119" t="s">
        <v>47</v>
      </c>
      <c r="C175" s="119" t="s">
        <v>15</v>
      </c>
      <c r="D175" s="112" t="s">
        <v>361</v>
      </c>
      <c r="E175" s="120">
        <v>5</v>
      </c>
      <c r="F175" s="120">
        <f t="shared" si="24"/>
        <v>0</v>
      </c>
      <c r="G175" s="122">
        <v>0</v>
      </c>
      <c r="H175" s="122">
        <v>0</v>
      </c>
      <c r="I175" s="120">
        <f t="shared" si="27"/>
        <v>0</v>
      </c>
    </row>
    <row r="176" spans="1:9" s="3" customFormat="1" ht="15.75" outlineLevel="2">
      <c r="A176" s="70" t="s">
        <v>134</v>
      </c>
      <c r="B176" s="119" t="s">
        <v>47</v>
      </c>
      <c r="C176" s="119" t="s">
        <v>15</v>
      </c>
      <c r="D176" s="115" t="s">
        <v>256</v>
      </c>
      <c r="E176" s="120">
        <f>E177+E181+E182+E183+E178+E179+E180</f>
        <v>2314.7000000000003</v>
      </c>
      <c r="F176" s="120">
        <f t="shared" si="24"/>
        <v>2206.2999999999997</v>
      </c>
      <c r="G176" s="120">
        <f>G177+G181+G182+G183+G178+G179+G180</f>
        <v>732.99999999999989</v>
      </c>
      <c r="H176" s="120">
        <f>H177+H181+H182+H183+H178+H179+H180</f>
        <v>1473.3</v>
      </c>
      <c r="I176" s="120">
        <f t="shared" si="27"/>
        <v>95.316887717630777</v>
      </c>
    </row>
    <row r="177" spans="1:9" s="3" customFormat="1" ht="34.9" customHeight="1" outlineLevel="2">
      <c r="A177" s="70" t="s">
        <v>141</v>
      </c>
      <c r="B177" s="119" t="s">
        <v>47</v>
      </c>
      <c r="C177" s="119" t="s">
        <v>15</v>
      </c>
      <c r="D177" s="115" t="s">
        <v>260</v>
      </c>
      <c r="E177" s="120">
        <v>673.2</v>
      </c>
      <c r="F177" s="120">
        <f t="shared" si="24"/>
        <v>564.79999999999995</v>
      </c>
      <c r="G177" s="122">
        <v>564.79999999999995</v>
      </c>
      <c r="H177" s="122">
        <v>0</v>
      </c>
      <c r="I177" s="120">
        <f t="shared" si="27"/>
        <v>83.897801544860357</v>
      </c>
    </row>
    <row r="178" spans="1:9" s="3" customFormat="1" ht="31.9" customHeight="1" outlineLevel="2">
      <c r="A178" s="81" t="s">
        <v>342</v>
      </c>
      <c r="B178" s="119" t="s">
        <v>47</v>
      </c>
      <c r="C178" s="119" t="s">
        <v>15</v>
      </c>
      <c r="D178" s="115" t="s">
        <v>343</v>
      </c>
      <c r="E178" s="120">
        <v>15.8</v>
      </c>
      <c r="F178" s="120">
        <f t="shared" si="24"/>
        <v>15.8</v>
      </c>
      <c r="G178" s="120">
        <v>15.8</v>
      </c>
      <c r="H178" s="122">
        <v>0</v>
      </c>
      <c r="I178" s="120">
        <f t="shared" si="27"/>
        <v>100</v>
      </c>
    </row>
    <row r="179" spans="1:9" s="3" customFormat="1" ht="68.25" customHeight="1" outlineLevel="2">
      <c r="A179" s="81" t="s">
        <v>365</v>
      </c>
      <c r="B179" s="119" t="s">
        <v>47</v>
      </c>
      <c r="C179" s="119" t="s">
        <v>15</v>
      </c>
      <c r="D179" s="115" t="s">
        <v>366</v>
      </c>
      <c r="E179" s="120">
        <v>152.4</v>
      </c>
      <c r="F179" s="120">
        <f t="shared" si="24"/>
        <v>152.4</v>
      </c>
      <c r="G179" s="120">
        <v>152.4</v>
      </c>
      <c r="H179" s="122">
        <v>0</v>
      </c>
      <c r="I179" s="120">
        <f t="shared" si="27"/>
        <v>100</v>
      </c>
    </row>
    <row r="180" spans="1:9" s="3" customFormat="1" ht="65.25" customHeight="1" outlineLevel="2">
      <c r="A180" s="81" t="s">
        <v>367</v>
      </c>
      <c r="B180" s="119" t="s">
        <v>47</v>
      </c>
      <c r="C180" s="119" t="s">
        <v>15</v>
      </c>
      <c r="D180" s="115" t="s">
        <v>368</v>
      </c>
      <c r="E180" s="120">
        <v>15</v>
      </c>
      <c r="F180" s="120">
        <f t="shared" si="24"/>
        <v>15</v>
      </c>
      <c r="G180" s="120">
        <v>0</v>
      </c>
      <c r="H180" s="122">
        <v>15</v>
      </c>
      <c r="I180" s="120">
        <f t="shared" si="27"/>
        <v>100</v>
      </c>
    </row>
    <row r="181" spans="1:9" s="3" customFormat="1" ht="96.6" customHeight="1" outlineLevel="2">
      <c r="A181" s="70" t="s">
        <v>142</v>
      </c>
      <c r="B181" s="119" t="s">
        <v>47</v>
      </c>
      <c r="C181" s="119" t="s">
        <v>15</v>
      </c>
      <c r="D181" s="115" t="s">
        <v>362</v>
      </c>
      <c r="E181" s="120">
        <v>337.3</v>
      </c>
      <c r="F181" s="120">
        <f t="shared" si="24"/>
        <v>337.3</v>
      </c>
      <c r="G181" s="122">
        <v>0</v>
      </c>
      <c r="H181" s="120">
        <v>337.3</v>
      </c>
      <c r="I181" s="120">
        <f t="shared" si="27"/>
        <v>100</v>
      </c>
    </row>
    <row r="182" spans="1:9" s="3" customFormat="1" ht="65.45" customHeight="1" outlineLevel="2">
      <c r="A182" s="70" t="s">
        <v>143</v>
      </c>
      <c r="B182" s="119" t="s">
        <v>47</v>
      </c>
      <c r="C182" s="119" t="s">
        <v>15</v>
      </c>
      <c r="D182" s="115" t="s">
        <v>363</v>
      </c>
      <c r="E182" s="120">
        <v>787</v>
      </c>
      <c r="F182" s="120">
        <f t="shared" si="24"/>
        <v>787</v>
      </c>
      <c r="G182" s="122">
        <v>0</v>
      </c>
      <c r="H182" s="120">
        <v>787</v>
      </c>
      <c r="I182" s="120">
        <f t="shared" si="27"/>
        <v>100</v>
      </c>
    </row>
    <row r="183" spans="1:9" s="3" customFormat="1" ht="33.6" customHeight="1" outlineLevel="2">
      <c r="A183" s="70" t="s">
        <v>144</v>
      </c>
      <c r="B183" s="119" t="s">
        <v>47</v>
      </c>
      <c r="C183" s="119" t="s">
        <v>15</v>
      </c>
      <c r="D183" s="115" t="s">
        <v>364</v>
      </c>
      <c r="E183" s="120">
        <v>334</v>
      </c>
      <c r="F183" s="120">
        <f t="shared" si="24"/>
        <v>334</v>
      </c>
      <c r="G183" s="122">
        <v>0</v>
      </c>
      <c r="H183" s="120">
        <v>334</v>
      </c>
      <c r="I183" s="120">
        <f t="shared" si="27"/>
        <v>100</v>
      </c>
    </row>
    <row r="184" spans="1:9" s="3" customFormat="1" ht="15.75" outlineLevel="3">
      <c r="A184" s="68" t="s">
        <v>112</v>
      </c>
      <c r="B184" s="114" t="s">
        <v>47</v>
      </c>
      <c r="C184" s="114" t="s">
        <v>16</v>
      </c>
      <c r="D184" s="118"/>
      <c r="E184" s="116">
        <f>E185</f>
        <v>349</v>
      </c>
      <c r="F184" s="116">
        <f t="shared" si="24"/>
        <v>299</v>
      </c>
      <c r="G184" s="116">
        <f t="shared" ref="G184:H184" si="33">G185</f>
        <v>0</v>
      </c>
      <c r="H184" s="116">
        <f t="shared" si="33"/>
        <v>299</v>
      </c>
      <c r="I184" s="116">
        <f t="shared" si="27"/>
        <v>85.673352435530077</v>
      </c>
    </row>
    <row r="185" spans="1:9" s="37" customFormat="1" ht="16.149999999999999" customHeight="1" outlineLevel="3">
      <c r="A185" s="68" t="s">
        <v>55</v>
      </c>
      <c r="B185" s="114" t="s">
        <v>47</v>
      </c>
      <c r="C185" s="114" t="s">
        <v>17</v>
      </c>
      <c r="D185" s="118"/>
      <c r="E185" s="116">
        <f>E186+E191</f>
        <v>349</v>
      </c>
      <c r="F185" s="116">
        <f t="shared" si="24"/>
        <v>299</v>
      </c>
      <c r="G185" s="116">
        <f>G186+G191</f>
        <v>0</v>
      </c>
      <c r="H185" s="116">
        <f>H186+H191</f>
        <v>299</v>
      </c>
      <c r="I185" s="116">
        <f t="shared" si="27"/>
        <v>85.673352435530077</v>
      </c>
    </row>
    <row r="186" spans="1:9" s="37" customFormat="1" ht="48.6" customHeight="1" outlineLevel="3">
      <c r="A186" s="79" t="s">
        <v>369</v>
      </c>
      <c r="B186" s="125" t="s">
        <v>47</v>
      </c>
      <c r="C186" s="125" t="s">
        <v>17</v>
      </c>
      <c r="D186" s="115" t="s">
        <v>370</v>
      </c>
      <c r="E186" s="138">
        <f>E189+E187</f>
        <v>50</v>
      </c>
      <c r="F186" s="120">
        <f t="shared" si="24"/>
        <v>0</v>
      </c>
      <c r="G186" s="138">
        <f>G189+G187</f>
        <v>0</v>
      </c>
      <c r="H186" s="138">
        <f>H189+H187</f>
        <v>0</v>
      </c>
      <c r="I186" s="120">
        <f t="shared" si="27"/>
        <v>0</v>
      </c>
    </row>
    <row r="187" spans="1:9" s="37" customFormat="1" ht="51.75" customHeight="1" outlineLevel="3">
      <c r="A187" s="78" t="s">
        <v>371</v>
      </c>
      <c r="B187" s="125" t="s">
        <v>47</v>
      </c>
      <c r="C187" s="125" t="s">
        <v>17</v>
      </c>
      <c r="D187" s="115" t="s">
        <v>372</v>
      </c>
      <c r="E187" s="138">
        <f>E188</f>
        <v>10</v>
      </c>
      <c r="F187" s="120">
        <f t="shared" si="24"/>
        <v>0</v>
      </c>
      <c r="G187" s="138">
        <f>G188</f>
        <v>0</v>
      </c>
      <c r="H187" s="138">
        <f>H188</f>
        <v>0</v>
      </c>
      <c r="I187" s="120">
        <f t="shared" si="27"/>
        <v>0</v>
      </c>
    </row>
    <row r="188" spans="1:9" s="37" customFormat="1" ht="26.25" customHeight="1" outlineLevel="3">
      <c r="A188" s="81" t="s">
        <v>177</v>
      </c>
      <c r="B188" s="125" t="s">
        <v>47</v>
      </c>
      <c r="C188" s="125" t="s">
        <v>17</v>
      </c>
      <c r="D188" s="115" t="s">
        <v>373</v>
      </c>
      <c r="E188" s="138">
        <v>10</v>
      </c>
      <c r="F188" s="120">
        <f t="shared" si="24"/>
        <v>0</v>
      </c>
      <c r="G188" s="122">
        <v>0</v>
      </c>
      <c r="H188" s="122">
        <v>0</v>
      </c>
      <c r="I188" s="120">
        <f t="shared" si="27"/>
        <v>0</v>
      </c>
    </row>
    <row r="189" spans="1:9" s="3" customFormat="1" ht="49.9" customHeight="1" outlineLevel="3">
      <c r="A189" s="69" t="s">
        <v>199</v>
      </c>
      <c r="B189" s="125" t="s">
        <v>47</v>
      </c>
      <c r="C189" s="125" t="s">
        <v>17</v>
      </c>
      <c r="D189" s="115" t="s">
        <v>374</v>
      </c>
      <c r="E189" s="138">
        <f t="shared" ref="E189:H189" si="34">E190</f>
        <v>40</v>
      </c>
      <c r="F189" s="120">
        <f t="shared" si="24"/>
        <v>0</v>
      </c>
      <c r="G189" s="122">
        <v>0</v>
      </c>
      <c r="H189" s="122">
        <f t="shared" si="34"/>
        <v>0</v>
      </c>
      <c r="I189" s="120">
        <f t="shared" si="27"/>
        <v>0</v>
      </c>
    </row>
    <row r="190" spans="1:9" s="6" customFormat="1" ht="15.75" outlineLevel="3">
      <c r="A190" s="70" t="s">
        <v>177</v>
      </c>
      <c r="B190" s="119" t="s">
        <v>47</v>
      </c>
      <c r="C190" s="119" t="s">
        <v>17</v>
      </c>
      <c r="D190" s="115" t="s">
        <v>375</v>
      </c>
      <c r="E190" s="120">
        <v>40</v>
      </c>
      <c r="F190" s="120">
        <f t="shared" si="24"/>
        <v>0</v>
      </c>
      <c r="G190" s="122">
        <v>0</v>
      </c>
      <c r="H190" s="122">
        <v>0</v>
      </c>
      <c r="I190" s="120">
        <f t="shared" si="27"/>
        <v>0</v>
      </c>
    </row>
    <row r="191" spans="1:9" s="6" customFormat="1" ht="15.75" outlineLevel="3">
      <c r="A191" s="79" t="s">
        <v>134</v>
      </c>
      <c r="B191" s="125" t="s">
        <v>47</v>
      </c>
      <c r="C191" s="125" t="s">
        <v>17</v>
      </c>
      <c r="D191" s="115" t="s">
        <v>256</v>
      </c>
      <c r="E191" s="120">
        <f>E192</f>
        <v>299</v>
      </c>
      <c r="F191" s="120">
        <f t="shared" si="24"/>
        <v>299</v>
      </c>
      <c r="G191" s="120">
        <f>G192</f>
        <v>0</v>
      </c>
      <c r="H191" s="120">
        <f>H192</f>
        <v>299</v>
      </c>
      <c r="I191" s="120">
        <f t="shared" si="27"/>
        <v>100</v>
      </c>
    </row>
    <row r="192" spans="1:9" s="6" customFormat="1" ht="47.25" outlineLevel="3">
      <c r="A192" s="79" t="s">
        <v>376</v>
      </c>
      <c r="B192" s="119" t="s">
        <v>47</v>
      </c>
      <c r="C192" s="119" t="s">
        <v>17</v>
      </c>
      <c r="D192" s="115" t="s">
        <v>377</v>
      </c>
      <c r="E192" s="120">
        <v>299</v>
      </c>
      <c r="F192" s="120">
        <f t="shared" si="24"/>
        <v>299</v>
      </c>
      <c r="G192" s="122">
        <v>0</v>
      </c>
      <c r="H192" s="122">
        <v>299</v>
      </c>
      <c r="I192" s="120">
        <f t="shared" si="27"/>
        <v>100</v>
      </c>
    </row>
    <row r="193" spans="1:9" s="37" customFormat="1" ht="15.75" outlineLevel="3">
      <c r="A193" s="68" t="s">
        <v>116</v>
      </c>
      <c r="B193" s="114" t="s">
        <v>47</v>
      </c>
      <c r="C193" s="114" t="s">
        <v>31</v>
      </c>
      <c r="D193" s="118"/>
      <c r="E193" s="116">
        <f>E194+E197+E202+E209</f>
        <v>20845.7</v>
      </c>
      <c r="F193" s="116">
        <f t="shared" si="24"/>
        <v>20101.900000000001</v>
      </c>
      <c r="G193" s="117">
        <f>G194+G197+G202+G209</f>
        <v>6434.8</v>
      </c>
      <c r="H193" s="117">
        <f>H194+H197+H202+H209</f>
        <v>13667.1</v>
      </c>
      <c r="I193" s="116">
        <f t="shared" ref="I193:I268" si="35">F193/E193*100</f>
        <v>96.431878037197123</v>
      </c>
    </row>
    <row r="194" spans="1:9" s="6" customFormat="1" ht="15.75" outlineLevel="3">
      <c r="A194" s="68" t="s">
        <v>60</v>
      </c>
      <c r="B194" s="114" t="s">
        <v>47</v>
      </c>
      <c r="C194" s="114" t="s">
        <v>32</v>
      </c>
      <c r="D194" s="118"/>
      <c r="E194" s="116">
        <f>E195</f>
        <v>6357</v>
      </c>
      <c r="F194" s="116">
        <f t="shared" si="24"/>
        <v>6333.3</v>
      </c>
      <c r="G194" s="117">
        <f>G195</f>
        <v>6333.3</v>
      </c>
      <c r="H194" s="117">
        <f>H195</f>
        <v>0</v>
      </c>
      <c r="I194" s="116">
        <f t="shared" si="35"/>
        <v>99.627182633317602</v>
      </c>
    </row>
    <row r="195" spans="1:9" s="3" customFormat="1" ht="15.75" outlineLevel="3">
      <c r="A195" s="70" t="s">
        <v>134</v>
      </c>
      <c r="B195" s="119" t="s">
        <v>47</v>
      </c>
      <c r="C195" s="119" t="s">
        <v>32</v>
      </c>
      <c r="D195" s="115" t="s">
        <v>256</v>
      </c>
      <c r="E195" s="120">
        <f>E196</f>
        <v>6357</v>
      </c>
      <c r="F195" s="120">
        <f t="shared" si="24"/>
        <v>6333.3</v>
      </c>
      <c r="G195" s="120">
        <f t="shared" ref="G195:H195" si="36">G196</f>
        <v>6333.3</v>
      </c>
      <c r="H195" s="120">
        <f t="shared" si="36"/>
        <v>0</v>
      </c>
      <c r="I195" s="120">
        <f t="shared" si="35"/>
        <v>99.627182633317602</v>
      </c>
    </row>
    <row r="196" spans="1:9" s="6" customFormat="1" ht="51" customHeight="1" outlineLevel="1">
      <c r="A196" s="70" t="s">
        <v>145</v>
      </c>
      <c r="B196" s="119" t="s">
        <v>47</v>
      </c>
      <c r="C196" s="119" t="s">
        <v>32</v>
      </c>
      <c r="D196" s="115" t="s">
        <v>378</v>
      </c>
      <c r="E196" s="120">
        <v>6357</v>
      </c>
      <c r="F196" s="120">
        <f t="shared" si="24"/>
        <v>6333.3</v>
      </c>
      <c r="G196" s="120">
        <v>6333.3</v>
      </c>
      <c r="H196" s="122">
        <v>0</v>
      </c>
      <c r="I196" s="120">
        <f t="shared" si="35"/>
        <v>99.627182633317602</v>
      </c>
    </row>
    <row r="197" spans="1:9" s="6" customFormat="1" ht="15.75" outlineLevel="1">
      <c r="A197" s="68" t="s">
        <v>52</v>
      </c>
      <c r="B197" s="114" t="s">
        <v>47</v>
      </c>
      <c r="C197" s="114" t="s">
        <v>33</v>
      </c>
      <c r="D197" s="118"/>
      <c r="E197" s="116">
        <f>E198</f>
        <v>116</v>
      </c>
      <c r="F197" s="116">
        <f t="shared" si="24"/>
        <v>101.5</v>
      </c>
      <c r="G197" s="117">
        <f>G198</f>
        <v>101.5</v>
      </c>
      <c r="H197" s="117">
        <f>H198</f>
        <v>0</v>
      </c>
      <c r="I197" s="116">
        <f t="shared" si="35"/>
        <v>87.5</v>
      </c>
    </row>
    <row r="198" spans="1:9" s="6" customFormat="1" ht="15.75" outlineLevel="1">
      <c r="A198" s="70" t="s">
        <v>134</v>
      </c>
      <c r="B198" s="119" t="s">
        <v>47</v>
      </c>
      <c r="C198" s="119" t="s">
        <v>33</v>
      </c>
      <c r="D198" s="115" t="s">
        <v>256</v>
      </c>
      <c r="E198" s="120">
        <f>E200+E201+E199</f>
        <v>116</v>
      </c>
      <c r="F198" s="120">
        <f t="shared" si="24"/>
        <v>101.5</v>
      </c>
      <c r="G198" s="120">
        <f t="shared" ref="G198:H198" si="37">G200+G201+G199</f>
        <v>101.5</v>
      </c>
      <c r="H198" s="120">
        <f t="shared" si="37"/>
        <v>0</v>
      </c>
      <c r="I198" s="120">
        <f t="shared" si="35"/>
        <v>87.5</v>
      </c>
    </row>
    <row r="199" spans="1:9" s="6" customFormat="1" ht="31.5" outlineLevel="1">
      <c r="A199" s="70" t="s">
        <v>182</v>
      </c>
      <c r="B199" s="119" t="s">
        <v>47</v>
      </c>
      <c r="C199" s="119" t="s">
        <v>33</v>
      </c>
      <c r="D199" s="115" t="s">
        <v>343</v>
      </c>
      <c r="E199" s="120">
        <v>50</v>
      </c>
      <c r="F199" s="120">
        <f t="shared" si="24"/>
        <v>50</v>
      </c>
      <c r="G199" s="120">
        <v>50</v>
      </c>
      <c r="H199" s="122">
        <v>0</v>
      </c>
      <c r="I199" s="120">
        <f t="shared" si="35"/>
        <v>100</v>
      </c>
    </row>
    <row r="200" spans="1:9" s="6" customFormat="1" ht="48.6" customHeight="1" outlineLevel="1">
      <c r="A200" s="70" t="s">
        <v>146</v>
      </c>
      <c r="B200" s="119" t="s">
        <v>47</v>
      </c>
      <c r="C200" s="119" t="s">
        <v>33</v>
      </c>
      <c r="D200" s="115" t="s">
        <v>379</v>
      </c>
      <c r="E200" s="120">
        <v>26</v>
      </c>
      <c r="F200" s="120">
        <f t="shared" si="24"/>
        <v>26</v>
      </c>
      <c r="G200" s="120">
        <v>26</v>
      </c>
      <c r="H200" s="122">
        <v>0</v>
      </c>
      <c r="I200" s="120">
        <f t="shared" si="35"/>
        <v>100</v>
      </c>
    </row>
    <row r="201" spans="1:9" s="6" customFormat="1" ht="98.45" customHeight="1" outlineLevel="1">
      <c r="A201" s="70" t="s">
        <v>147</v>
      </c>
      <c r="B201" s="119" t="s">
        <v>47</v>
      </c>
      <c r="C201" s="119" t="s">
        <v>33</v>
      </c>
      <c r="D201" s="115" t="s">
        <v>380</v>
      </c>
      <c r="E201" s="120">
        <v>40</v>
      </c>
      <c r="F201" s="120">
        <f t="shared" si="24"/>
        <v>25.5</v>
      </c>
      <c r="G201" s="120">
        <v>25.5</v>
      </c>
      <c r="H201" s="122">
        <v>0</v>
      </c>
      <c r="I201" s="120">
        <f t="shared" si="35"/>
        <v>63.749999999999993</v>
      </c>
    </row>
    <row r="202" spans="1:9" s="6" customFormat="1" ht="15.75" outlineLevel="1">
      <c r="A202" s="68" t="s">
        <v>53</v>
      </c>
      <c r="B202" s="114" t="s">
        <v>47</v>
      </c>
      <c r="C202" s="114" t="s">
        <v>34</v>
      </c>
      <c r="D202" s="118"/>
      <c r="E202" s="116">
        <f>E203</f>
        <v>11786.4</v>
      </c>
      <c r="F202" s="116">
        <f t="shared" si="24"/>
        <v>11087.2</v>
      </c>
      <c r="G202" s="117">
        <f>G203</f>
        <v>0</v>
      </c>
      <c r="H202" s="117">
        <f>H203</f>
        <v>11087.2</v>
      </c>
      <c r="I202" s="116">
        <f t="shared" si="35"/>
        <v>94.067739089119669</v>
      </c>
    </row>
    <row r="203" spans="1:9" s="6" customFormat="1" ht="15.75" outlineLevel="1">
      <c r="A203" s="70" t="s">
        <v>134</v>
      </c>
      <c r="B203" s="119" t="s">
        <v>47</v>
      </c>
      <c r="C203" s="119" t="s">
        <v>34</v>
      </c>
      <c r="D203" s="115" t="s">
        <v>256</v>
      </c>
      <c r="E203" s="120">
        <f>E204+E205+E206+E208+E207</f>
        <v>11786.4</v>
      </c>
      <c r="F203" s="120">
        <f t="shared" si="24"/>
        <v>11087.2</v>
      </c>
      <c r="G203" s="120">
        <f>G204+G205+G206+G208+G207</f>
        <v>0</v>
      </c>
      <c r="H203" s="120">
        <f>H204+H205+H206+H208+H207</f>
        <v>11087.2</v>
      </c>
      <c r="I203" s="120">
        <f t="shared" ref="I203" si="38">I204+I205+I206+I208</f>
        <v>195.35918127256647</v>
      </c>
    </row>
    <row r="204" spans="1:9" s="6" customFormat="1" ht="69" customHeight="1" outlineLevel="1">
      <c r="A204" s="70" t="s">
        <v>148</v>
      </c>
      <c r="B204" s="119" t="s">
        <v>47</v>
      </c>
      <c r="C204" s="119" t="s">
        <v>34</v>
      </c>
      <c r="D204" s="115" t="s">
        <v>381</v>
      </c>
      <c r="E204" s="120">
        <v>198.1</v>
      </c>
      <c r="F204" s="120">
        <f t="shared" si="24"/>
        <v>198</v>
      </c>
      <c r="G204" s="122">
        <v>0</v>
      </c>
      <c r="H204" s="122">
        <v>198</v>
      </c>
      <c r="I204" s="120">
        <f t="shared" si="35"/>
        <v>99.949520444220099</v>
      </c>
    </row>
    <row r="205" spans="1:9" s="6" customFormat="1" ht="130.15" customHeight="1" outlineLevel="1">
      <c r="A205" s="70" t="s">
        <v>209</v>
      </c>
      <c r="B205" s="119" t="s">
        <v>47</v>
      </c>
      <c r="C205" s="119" t="s">
        <v>34</v>
      </c>
      <c r="D205" s="115" t="s">
        <v>382</v>
      </c>
      <c r="E205" s="120">
        <v>25.2</v>
      </c>
      <c r="F205" s="120">
        <f t="shared" si="24"/>
        <v>0</v>
      </c>
      <c r="G205" s="122">
        <v>0</v>
      </c>
      <c r="H205" s="122">
        <v>0</v>
      </c>
      <c r="I205" s="120">
        <f t="shared" si="35"/>
        <v>0</v>
      </c>
    </row>
    <row r="206" spans="1:9" s="6" customFormat="1" ht="65.45" customHeight="1" outlineLevel="1">
      <c r="A206" s="70" t="s">
        <v>149</v>
      </c>
      <c r="B206" s="119" t="s">
        <v>47</v>
      </c>
      <c r="C206" s="119" t="s">
        <v>34</v>
      </c>
      <c r="D206" s="115" t="s">
        <v>383</v>
      </c>
      <c r="E206" s="120">
        <v>11413.1</v>
      </c>
      <c r="F206" s="120">
        <f t="shared" si="24"/>
        <v>10889.2</v>
      </c>
      <c r="G206" s="122">
        <v>0</v>
      </c>
      <c r="H206" s="122">
        <v>10889.2</v>
      </c>
      <c r="I206" s="120">
        <f t="shared" si="35"/>
        <v>95.409660828346375</v>
      </c>
    </row>
    <row r="207" spans="1:9" s="6" customFormat="1" ht="100.5" customHeight="1" outlineLevel="1">
      <c r="A207" s="81" t="s">
        <v>385</v>
      </c>
      <c r="B207" s="119" t="s">
        <v>47</v>
      </c>
      <c r="C207" s="119" t="s">
        <v>34</v>
      </c>
      <c r="D207" s="115" t="s">
        <v>386</v>
      </c>
      <c r="E207" s="120">
        <v>50</v>
      </c>
      <c r="F207" s="120">
        <f t="shared" si="24"/>
        <v>0</v>
      </c>
      <c r="G207" s="122">
        <v>0</v>
      </c>
      <c r="H207" s="122">
        <v>0</v>
      </c>
      <c r="I207" s="120">
        <f t="shared" si="35"/>
        <v>0</v>
      </c>
    </row>
    <row r="208" spans="1:9" s="6" customFormat="1" ht="80.45" customHeight="1" outlineLevel="1">
      <c r="A208" s="70" t="s">
        <v>184</v>
      </c>
      <c r="B208" s="119" t="s">
        <v>47</v>
      </c>
      <c r="C208" s="119" t="s">
        <v>34</v>
      </c>
      <c r="D208" s="115" t="s">
        <v>384</v>
      </c>
      <c r="E208" s="120">
        <v>100</v>
      </c>
      <c r="F208" s="120">
        <f t="shared" si="24"/>
        <v>0</v>
      </c>
      <c r="G208" s="122">
        <v>0</v>
      </c>
      <c r="H208" s="122">
        <v>0</v>
      </c>
      <c r="I208" s="120">
        <f t="shared" si="35"/>
        <v>0</v>
      </c>
    </row>
    <row r="209" spans="1:10" s="6" customFormat="1" ht="21" customHeight="1" outlineLevel="1">
      <c r="A209" s="68" t="s">
        <v>61</v>
      </c>
      <c r="B209" s="114" t="s">
        <v>47</v>
      </c>
      <c r="C209" s="114" t="s">
        <v>35</v>
      </c>
      <c r="D209" s="118"/>
      <c r="E209" s="116">
        <f>E210</f>
        <v>2586.3000000000002</v>
      </c>
      <c r="F209" s="116">
        <f t="shared" si="24"/>
        <v>2579.9</v>
      </c>
      <c r="G209" s="117">
        <f>G210</f>
        <v>0</v>
      </c>
      <c r="H209" s="117">
        <f>H210</f>
        <v>2579.9</v>
      </c>
      <c r="I209" s="116">
        <f t="shared" si="35"/>
        <v>99.75254224181262</v>
      </c>
    </row>
    <row r="210" spans="1:10" s="6" customFormat="1" ht="15.75" outlineLevel="1">
      <c r="A210" s="70" t="s">
        <v>134</v>
      </c>
      <c r="B210" s="119" t="s">
        <v>47</v>
      </c>
      <c r="C210" s="119" t="s">
        <v>35</v>
      </c>
      <c r="D210" s="115" t="s">
        <v>256</v>
      </c>
      <c r="E210" s="120">
        <f>E211</f>
        <v>2586.3000000000002</v>
      </c>
      <c r="F210" s="120">
        <f t="shared" ref="F210:F291" si="39">G210+H210</f>
        <v>2579.9</v>
      </c>
      <c r="G210" s="120">
        <f>G211</f>
        <v>0</v>
      </c>
      <c r="H210" s="120">
        <f>H211</f>
        <v>2579.9</v>
      </c>
      <c r="I210" s="120">
        <f t="shared" si="35"/>
        <v>99.75254224181262</v>
      </c>
    </row>
    <row r="211" spans="1:10" s="3" customFormat="1" ht="47.25" outlineLevel="2">
      <c r="A211" s="70" t="s">
        <v>150</v>
      </c>
      <c r="B211" s="119" t="s">
        <v>47</v>
      </c>
      <c r="C211" s="119" t="s">
        <v>35</v>
      </c>
      <c r="D211" s="115" t="s">
        <v>387</v>
      </c>
      <c r="E211" s="120">
        <v>2586.3000000000002</v>
      </c>
      <c r="F211" s="120">
        <f t="shared" si="39"/>
        <v>2579.9</v>
      </c>
      <c r="G211" s="122">
        <v>0</v>
      </c>
      <c r="H211" s="122">
        <v>2579.9</v>
      </c>
      <c r="I211" s="120">
        <f t="shared" si="35"/>
        <v>99.75254224181262</v>
      </c>
    </row>
    <row r="212" spans="1:10" s="3" customFormat="1" ht="31.5" outlineLevel="2">
      <c r="A212" s="77" t="s">
        <v>201</v>
      </c>
      <c r="B212" s="114" t="s">
        <v>202</v>
      </c>
      <c r="C212" s="114"/>
      <c r="D212" s="115"/>
      <c r="E212" s="116">
        <f>E217+E242+E213</f>
        <v>172059.80000000002</v>
      </c>
      <c r="F212" s="116">
        <f t="shared" si="39"/>
        <v>169443.5</v>
      </c>
      <c r="G212" s="116">
        <f>G217+G242+G213</f>
        <v>41153.599999999999</v>
      </c>
      <c r="H212" s="116">
        <f>H217+H242+H213</f>
        <v>128289.9</v>
      </c>
      <c r="I212" s="116">
        <f t="shared" si="35"/>
        <v>98.479424014209002</v>
      </c>
      <c r="J212" s="3">
        <v>0.2</v>
      </c>
    </row>
    <row r="213" spans="1:10" s="3" customFormat="1" ht="15.75" outlineLevel="2">
      <c r="A213" s="68" t="s">
        <v>121</v>
      </c>
      <c r="B213" s="114" t="s">
        <v>202</v>
      </c>
      <c r="C213" s="114" t="s">
        <v>9</v>
      </c>
      <c r="D213" s="115"/>
      <c r="E213" s="116">
        <f t="shared" ref="E213:H215" si="40">E214</f>
        <v>98.6</v>
      </c>
      <c r="F213" s="116">
        <f t="shared" si="39"/>
        <v>98.6</v>
      </c>
      <c r="G213" s="116">
        <f t="shared" si="40"/>
        <v>98.6</v>
      </c>
      <c r="H213" s="116">
        <f t="shared" si="40"/>
        <v>0</v>
      </c>
      <c r="I213" s="116">
        <f t="shared" si="35"/>
        <v>100</v>
      </c>
    </row>
    <row r="214" spans="1:10" s="3" customFormat="1" ht="15.75" outlineLevel="2">
      <c r="A214" s="68" t="s">
        <v>54</v>
      </c>
      <c r="B214" s="114" t="s">
        <v>202</v>
      </c>
      <c r="C214" s="114" t="s">
        <v>15</v>
      </c>
      <c r="D214" s="115"/>
      <c r="E214" s="116">
        <f t="shared" si="40"/>
        <v>98.6</v>
      </c>
      <c r="F214" s="116">
        <f t="shared" si="39"/>
        <v>98.6</v>
      </c>
      <c r="G214" s="116">
        <f t="shared" si="40"/>
        <v>98.6</v>
      </c>
      <c r="H214" s="116">
        <f t="shared" si="40"/>
        <v>0</v>
      </c>
      <c r="I214" s="116">
        <f t="shared" si="35"/>
        <v>100</v>
      </c>
    </row>
    <row r="215" spans="1:10" s="3" customFormat="1" ht="15.75" outlineLevel="2">
      <c r="A215" s="70" t="s">
        <v>134</v>
      </c>
      <c r="B215" s="119" t="s">
        <v>202</v>
      </c>
      <c r="C215" s="119" t="s">
        <v>15</v>
      </c>
      <c r="D215" s="115" t="s">
        <v>256</v>
      </c>
      <c r="E215" s="120">
        <f t="shared" si="40"/>
        <v>98.6</v>
      </c>
      <c r="F215" s="120">
        <f t="shared" si="39"/>
        <v>98.6</v>
      </c>
      <c r="G215" s="120">
        <f t="shared" si="40"/>
        <v>98.6</v>
      </c>
      <c r="H215" s="120">
        <f t="shared" si="40"/>
        <v>0</v>
      </c>
      <c r="I215" s="120">
        <f t="shared" si="35"/>
        <v>100</v>
      </c>
    </row>
    <row r="216" spans="1:10" s="3" customFormat="1" ht="37.5" customHeight="1" outlineLevel="2">
      <c r="A216" s="81" t="s">
        <v>141</v>
      </c>
      <c r="B216" s="119" t="s">
        <v>202</v>
      </c>
      <c r="C216" s="119" t="s">
        <v>15</v>
      </c>
      <c r="D216" s="115" t="s">
        <v>260</v>
      </c>
      <c r="E216" s="120">
        <v>98.6</v>
      </c>
      <c r="F216" s="120">
        <f t="shared" si="39"/>
        <v>98.6</v>
      </c>
      <c r="G216" s="121">
        <v>98.6</v>
      </c>
      <c r="H216" s="121">
        <v>0</v>
      </c>
      <c r="I216" s="120">
        <f t="shared" si="35"/>
        <v>100</v>
      </c>
    </row>
    <row r="217" spans="1:10" s="3" customFormat="1" ht="15.75" outlineLevel="2">
      <c r="A217" s="68" t="s">
        <v>112</v>
      </c>
      <c r="B217" s="114" t="s">
        <v>202</v>
      </c>
      <c r="C217" s="114" t="s">
        <v>16</v>
      </c>
      <c r="D217" s="118"/>
      <c r="E217" s="116">
        <f>E221+E218+E239</f>
        <v>114692.7</v>
      </c>
      <c r="F217" s="116">
        <f t="shared" si="39"/>
        <v>113698.79999999999</v>
      </c>
      <c r="G217" s="116">
        <f>G221+G218+G239</f>
        <v>3548.4</v>
      </c>
      <c r="H217" s="116">
        <f>H221+H218+H239</f>
        <v>110150.39999999999</v>
      </c>
      <c r="I217" s="116">
        <f t="shared" si="35"/>
        <v>99.133423487283835</v>
      </c>
    </row>
    <row r="218" spans="1:10" s="3" customFormat="1" ht="15.75" outlineLevel="3">
      <c r="A218" s="68" t="s">
        <v>173</v>
      </c>
      <c r="B218" s="114" t="s">
        <v>202</v>
      </c>
      <c r="C218" s="114" t="s">
        <v>174</v>
      </c>
      <c r="D218" s="118"/>
      <c r="E218" s="116">
        <f t="shared" ref="E218:H219" si="41">E219</f>
        <v>220</v>
      </c>
      <c r="F218" s="116">
        <f t="shared" si="39"/>
        <v>29.1</v>
      </c>
      <c r="G218" s="117">
        <f t="shared" si="41"/>
        <v>29.1</v>
      </c>
      <c r="H218" s="117">
        <f t="shared" si="41"/>
        <v>0</v>
      </c>
      <c r="I218" s="116">
        <f t="shared" si="35"/>
        <v>13.227272727272728</v>
      </c>
    </row>
    <row r="219" spans="1:10" s="6" customFormat="1" ht="20.45" customHeight="1" outlineLevel="3">
      <c r="A219" s="70" t="s">
        <v>134</v>
      </c>
      <c r="B219" s="119" t="s">
        <v>202</v>
      </c>
      <c r="C219" s="119" t="s">
        <v>174</v>
      </c>
      <c r="D219" s="115" t="s">
        <v>256</v>
      </c>
      <c r="E219" s="120">
        <f t="shared" si="41"/>
        <v>220</v>
      </c>
      <c r="F219" s="120">
        <f t="shared" si="39"/>
        <v>29.1</v>
      </c>
      <c r="G219" s="121">
        <f t="shared" si="41"/>
        <v>29.1</v>
      </c>
      <c r="H219" s="121">
        <f t="shared" si="41"/>
        <v>0</v>
      </c>
      <c r="I219" s="120">
        <f t="shared" si="35"/>
        <v>13.227272727272728</v>
      </c>
    </row>
    <row r="220" spans="1:10" s="3" customFormat="1" ht="84.75" customHeight="1" outlineLevel="3">
      <c r="A220" s="70" t="s">
        <v>2</v>
      </c>
      <c r="B220" s="119" t="s">
        <v>202</v>
      </c>
      <c r="C220" s="119" t="s">
        <v>174</v>
      </c>
      <c r="D220" s="115" t="s">
        <v>388</v>
      </c>
      <c r="E220" s="120">
        <v>220</v>
      </c>
      <c r="F220" s="120">
        <f t="shared" si="39"/>
        <v>29.1</v>
      </c>
      <c r="G220" s="122">
        <v>29.1</v>
      </c>
      <c r="H220" s="122">
        <v>0</v>
      </c>
      <c r="I220" s="120">
        <f t="shared" si="35"/>
        <v>13.227272727272728</v>
      </c>
    </row>
    <row r="221" spans="1:10" s="3" customFormat="1" ht="15.75" outlineLevel="3">
      <c r="A221" s="68" t="s">
        <v>204</v>
      </c>
      <c r="B221" s="114" t="s">
        <v>202</v>
      </c>
      <c r="C221" s="114" t="s">
        <v>110</v>
      </c>
      <c r="D221" s="118"/>
      <c r="E221" s="116">
        <f>E222+E229+E233</f>
        <v>114173.7</v>
      </c>
      <c r="F221" s="116">
        <f t="shared" si="39"/>
        <v>113370.7</v>
      </c>
      <c r="G221" s="116">
        <f>G222+G229+G233</f>
        <v>3519.3</v>
      </c>
      <c r="H221" s="116">
        <f>H222+H229+H233</f>
        <v>109851.4</v>
      </c>
      <c r="I221" s="116">
        <f t="shared" si="35"/>
        <v>99.29668566403646</v>
      </c>
    </row>
    <row r="222" spans="1:10" s="3" customFormat="1" ht="52.15" customHeight="1" outlineLevel="3">
      <c r="A222" s="81" t="s">
        <v>315</v>
      </c>
      <c r="B222" s="119" t="s">
        <v>202</v>
      </c>
      <c r="C222" s="119" t="s">
        <v>110</v>
      </c>
      <c r="D222" s="115" t="s">
        <v>316</v>
      </c>
      <c r="E222" s="120">
        <f>E223+E226</f>
        <v>95853</v>
      </c>
      <c r="F222" s="120">
        <f t="shared" si="39"/>
        <v>95149.7</v>
      </c>
      <c r="G222" s="120">
        <f>G223+G226</f>
        <v>2906.3</v>
      </c>
      <c r="H222" s="120">
        <f>H223+H226</f>
        <v>92243.4</v>
      </c>
      <c r="I222" s="120">
        <f t="shared" si="35"/>
        <v>99.266272312812319</v>
      </c>
    </row>
    <row r="223" spans="1:10" s="6" customFormat="1" ht="52.5" customHeight="1" outlineLevel="1">
      <c r="A223" s="81" t="s">
        <v>389</v>
      </c>
      <c r="B223" s="119" t="s">
        <v>202</v>
      </c>
      <c r="C223" s="119" t="s">
        <v>110</v>
      </c>
      <c r="D223" s="115" t="s">
        <v>390</v>
      </c>
      <c r="E223" s="120">
        <f>E224+E225</f>
        <v>59223.7</v>
      </c>
      <c r="F223" s="120">
        <f t="shared" si="39"/>
        <v>59127</v>
      </c>
      <c r="G223" s="121">
        <f>G224+G225</f>
        <v>1627</v>
      </c>
      <c r="H223" s="121">
        <f>H224+H225</f>
        <v>57500</v>
      </c>
      <c r="I223" s="120">
        <f t="shared" si="35"/>
        <v>99.836720772258403</v>
      </c>
    </row>
    <row r="224" spans="1:10" s="6" customFormat="1" ht="15.75" outlineLevel="1">
      <c r="A224" s="70" t="s">
        <v>177</v>
      </c>
      <c r="B224" s="119" t="s">
        <v>202</v>
      </c>
      <c r="C224" s="119" t="s">
        <v>110</v>
      </c>
      <c r="D224" s="115" t="s">
        <v>391</v>
      </c>
      <c r="E224" s="120">
        <v>1723.7</v>
      </c>
      <c r="F224" s="120">
        <f t="shared" si="39"/>
        <v>1627</v>
      </c>
      <c r="G224" s="122">
        <v>1627</v>
      </c>
      <c r="H224" s="122">
        <v>0</v>
      </c>
      <c r="I224" s="120">
        <f t="shared" si="35"/>
        <v>94.389975053663633</v>
      </c>
    </row>
    <row r="225" spans="1:9" s="6" customFormat="1" ht="15.75" outlineLevel="1">
      <c r="A225" s="70" t="s">
        <v>177</v>
      </c>
      <c r="B225" s="119" t="s">
        <v>202</v>
      </c>
      <c r="C225" s="119" t="s">
        <v>110</v>
      </c>
      <c r="D225" s="115" t="s">
        <v>392</v>
      </c>
      <c r="E225" s="120">
        <v>57500</v>
      </c>
      <c r="F225" s="120">
        <f t="shared" si="39"/>
        <v>57500</v>
      </c>
      <c r="G225" s="122">
        <v>0</v>
      </c>
      <c r="H225" s="122">
        <v>57500</v>
      </c>
      <c r="I225" s="120">
        <f t="shared" si="35"/>
        <v>100</v>
      </c>
    </row>
    <row r="226" spans="1:9" s="6" customFormat="1" ht="50.25" customHeight="1" outlineLevel="1">
      <c r="A226" s="81" t="s">
        <v>317</v>
      </c>
      <c r="B226" s="119" t="s">
        <v>202</v>
      </c>
      <c r="C226" s="119" t="s">
        <v>110</v>
      </c>
      <c r="D226" s="115" t="s">
        <v>318</v>
      </c>
      <c r="E226" s="120">
        <f>E227+E228</f>
        <v>36629.300000000003</v>
      </c>
      <c r="F226" s="120">
        <f t="shared" si="39"/>
        <v>36022.700000000004</v>
      </c>
      <c r="G226" s="120">
        <f t="shared" ref="G226:I226" si="42">G227+G228</f>
        <v>1279.3</v>
      </c>
      <c r="H226" s="120">
        <f t="shared" si="42"/>
        <v>34743.4</v>
      </c>
      <c r="I226" s="120">
        <f t="shared" si="42"/>
        <v>167.83498594835356</v>
      </c>
    </row>
    <row r="227" spans="1:9" s="6" customFormat="1" ht="18.600000000000001" customHeight="1" outlineLevel="1">
      <c r="A227" s="70" t="s">
        <v>177</v>
      </c>
      <c r="B227" s="119" t="s">
        <v>202</v>
      </c>
      <c r="C227" s="119" t="s">
        <v>110</v>
      </c>
      <c r="D227" s="115" t="s">
        <v>319</v>
      </c>
      <c r="E227" s="122">
        <v>34743.4</v>
      </c>
      <c r="F227" s="120">
        <f t="shared" si="39"/>
        <v>34743.4</v>
      </c>
      <c r="G227" s="122">
        <v>0</v>
      </c>
      <c r="H227" s="122">
        <v>34743.4</v>
      </c>
      <c r="I227" s="120">
        <f t="shared" si="35"/>
        <v>100</v>
      </c>
    </row>
    <row r="228" spans="1:9" s="6" customFormat="1" ht="18.600000000000001" customHeight="1" outlineLevel="1">
      <c r="A228" s="70" t="s">
        <v>177</v>
      </c>
      <c r="B228" s="119" t="s">
        <v>202</v>
      </c>
      <c r="C228" s="119" t="s">
        <v>110</v>
      </c>
      <c r="D228" s="115" t="s">
        <v>320</v>
      </c>
      <c r="E228" s="122">
        <v>1885.9</v>
      </c>
      <c r="F228" s="120">
        <f t="shared" si="39"/>
        <v>1279.3</v>
      </c>
      <c r="G228" s="122">
        <v>1279.3</v>
      </c>
      <c r="H228" s="122">
        <v>0</v>
      </c>
      <c r="I228" s="120">
        <f t="shared" si="35"/>
        <v>67.834985948353562</v>
      </c>
    </row>
    <row r="229" spans="1:9" s="6" customFormat="1" ht="67.5" customHeight="1" outlineLevel="1">
      <c r="A229" s="70" t="s">
        <v>223</v>
      </c>
      <c r="B229" s="119" t="s">
        <v>202</v>
      </c>
      <c r="C229" s="119" t="s">
        <v>110</v>
      </c>
      <c r="D229" s="115" t="s">
        <v>322</v>
      </c>
      <c r="E229" s="120">
        <f>E230</f>
        <v>1856.9</v>
      </c>
      <c r="F229" s="120">
        <f t="shared" si="39"/>
        <v>1791.6000000000001</v>
      </c>
      <c r="G229" s="121">
        <f>G230</f>
        <v>104.7</v>
      </c>
      <c r="H229" s="121">
        <f>H230</f>
        <v>1686.9</v>
      </c>
      <c r="I229" s="120">
        <f t="shared" si="35"/>
        <v>96.483386288976263</v>
      </c>
    </row>
    <row r="230" spans="1:9" s="6" customFormat="1" ht="49.5" customHeight="1" outlineLevel="1">
      <c r="A230" s="81" t="s">
        <v>321</v>
      </c>
      <c r="B230" s="119" t="s">
        <v>202</v>
      </c>
      <c r="C230" s="119" t="s">
        <v>110</v>
      </c>
      <c r="D230" s="115" t="s">
        <v>323</v>
      </c>
      <c r="E230" s="120">
        <f>E231+E232</f>
        <v>1856.9</v>
      </c>
      <c r="F230" s="120">
        <f t="shared" si="39"/>
        <v>1791.6000000000001</v>
      </c>
      <c r="G230" s="120">
        <v>104.7</v>
      </c>
      <c r="H230" s="120">
        <f>H231+H232</f>
        <v>1686.9</v>
      </c>
      <c r="I230" s="120">
        <f t="shared" si="35"/>
        <v>96.483386288976263</v>
      </c>
    </row>
    <row r="231" spans="1:9" s="6" customFormat="1" ht="18.600000000000001" customHeight="1" outlineLevel="1">
      <c r="A231" s="70" t="s">
        <v>177</v>
      </c>
      <c r="B231" s="119" t="s">
        <v>202</v>
      </c>
      <c r="C231" s="119" t="s">
        <v>110</v>
      </c>
      <c r="D231" s="115" t="s">
        <v>393</v>
      </c>
      <c r="E231" s="120">
        <v>1686.9</v>
      </c>
      <c r="F231" s="120">
        <f t="shared" si="39"/>
        <v>1686.9</v>
      </c>
      <c r="G231" s="122">
        <v>0</v>
      </c>
      <c r="H231" s="122">
        <v>1686.9</v>
      </c>
      <c r="I231" s="120">
        <f t="shared" si="35"/>
        <v>100</v>
      </c>
    </row>
    <row r="232" spans="1:9" s="6" customFormat="1" ht="18.600000000000001" customHeight="1" outlineLevel="1">
      <c r="A232" s="70" t="s">
        <v>177</v>
      </c>
      <c r="B232" s="119" t="s">
        <v>202</v>
      </c>
      <c r="C232" s="119" t="s">
        <v>110</v>
      </c>
      <c r="D232" s="115" t="s">
        <v>394</v>
      </c>
      <c r="E232" s="120">
        <v>170</v>
      </c>
      <c r="F232" s="120">
        <f t="shared" si="39"/>
        <v>104.7</v>
      </c>
      <c r="G232" s="122">
        <v>104.7</v>
      </c>
      <c r="H232" s="122">
        <v>0</v>
      </c>
      <c r="I232" s="120">
        <f t="shared" si="35"/>
        <v>61.588235294117645</v>
      </c>
    </row>
    <row r="233" spans="1:9" s="6" customFormat="1" ht="51" customHeight="1" outlineLevel="1">
      <c r="A233" s="81" t="s">
        <v>395</v>
      </c>
      <c r="B233" s="119" t="s">
        <v>202</v>
      </c>
      <c r="C233" s="119" t="s">
        <v>110</v>
      </c>
      <c r="D233" s="115" t="s">
        <v>396</v>
      </c>
      <c r="E233" s="120">
        <f>E234+E237</f>
        <v>16463.8</v>
      </c>
      <c r="F233" s="120">
        <f t="shared" si="39"/>
        <v>16429.400000000001</v>
      </c>
      <c r="G233" s="120">
        <f>G234+G237</f>
        <v>508.3</v>
      </c>
      <c r="H233" s="120">
        <f>H234+H237</f>
        <v>15921.1</v>
      </c>
      <c r="I233" s="120">
        <f t="shared" si="35"/>
        <v>99.791056742671813</v>
      </c>
    </row>
    <row r="234" spans="1:9" s="6" customFormat="1" ht="31.5" outlineLevel="1">
      <c r="A234" s="81" t="s">
        <v>397</v>
      </c>
      <c r="B234" s="119" t="s">
        <v>202</v>
      </c>
      <c r="C234" s="119" t="s">
        <v>110</v>
      </c>
      <c r="D234" s="115" t="s">
        <v>398</v>
      </c>
      <c r="E234" s="120">
        <f>E235+E236</f>
        <v>16082</v>
      </c>
      <c r="F234" s="120">
        <f t="shared" si="39"/>
        <v>16081.9</v>
      </c>
      <c r="G234" s="120">
        <f>G235+G236</f>
        <v>160.80000000000001</v>
      </c>
      <c r="H234" s="120">
        <f>H235+H236</f>
        <v>15921.1</v>
      </c>
      <c r="I234" s="120">
        <f t="shared" si="35"/>
        <v>99.999378186792683</v>
      </c>
    </row>
    <row r="235" spans="1:9" s="6" customFormat="1" ht="19.5" customHeight="1" outlineLevel="1">
      <c r="A235" s="70" t="s">
        <v>177</v>
      </c>
      <c r="B235" s="119" t="s">
        <v>202</v>
      </c>
      <c r="C235" s="119" t="s">
        <v>110</v>
      </c>
      <c r="D235" s="115" t="s">
        <v>399</v>
      </c>
      <c r="E235" s="120">
        <v>15921.1</v>
      </c>
      <c r="F235" s="120">
        <f t="shared" si="39"/>
        <v>15921.1</v>
      </c>
      <c r="G235" s="121">
        <v>0</v>
      </c>
      <c r="H235" s="121">
        <v>15921.1</v>
      </c>
      <c r="I235" s="120">
        <f t="shared" si="35"/>
        <v>100</v>
      </c>
    </row>
    <row r="236" spans="1:9" s="6" customFormat="1" ht="19.5" customHeight="1" outlineLevel="1">
      <c r="A236" s="70" t="s">
        <v>177</v>
      </c>
      <c r="B236" s="119" t="s">
        <v>202</v>
      </c>
      <c r="C236" s="119" t="s">
        <v>110</v>
      </c>
      <c r="D236" s="115" t="s">
        <v>400</v>
      </c>
      <c r="E236" s="120">
        <v>160.9</v>
      </c>
      <c r="F236" s="120">
        <f t="shared" si="39"/>
        <v>160.80000000000001</v>
      </c>
      <c r="G236" s="121">
        <v>160.80000000000001</v>
      </c>
      <c r="H236" s="121">
        <v>0</v>
      </c>
      <c r="I236" s="120">
        <f t="shared" si="35"/>
        <v>99.937849596022374</v>
      </c>
    </row>
    <row r="237" spans="1:9" s="6" customFormat="1" ht="32.25" customHeight="1" outlineLevel="1">
      <c r="A237" s="131" t="s">
        <v>402</v>
      </c>
      <c r="B237" s="119" t="s">
        <v>202</v>
      </c>
      <c r="C237" s="119" t="s">
        <v>110</v>
      </c>
      <c r="D237" s="115" t="s">
        <v>403</v>
      </c>
      <c r="E237" s="120">
        <f>E238</f>
        <v>381.8</v>
      </c>
      <c r="F237" s="120">
        <f t="shared" si="39"/>
        <v>347.5</v>
      </c>
      <c r="G237" s="120">
        <f>G238</f>
        <v>347.5</v>
      </c>
      <c r="H237" s="120">
        <f>H238</f>
        <v>0</v>
      </c>
      <c r="I237" s="120">
        <f t="shared" si="35"/>
        <v>91.016238868517547</v>
      </c>
    </row>
    <row r="238" spans="1:9" s="6" customFormat="1" ht="19.5" customHeight="1" outlineLevel="1">
      <c r="A238" s="70" t="s">
        <v>177</v>
      </c>
      <c r="B238" s="119" t="s">
        <v>202</v>
      </c>
      <c r="C238" s="119" t="s">
        <v>110</v>
      </c>
      <c r="D238" s="115" t="s">
        <v>401</v>
      </c>
      <c r="E238" s="120">
        <v>381.8</v>
      </c>
      <c r="F238" s="120">
        <f t="shared" si="39"/>
        <v>347.5</v>
      </c>
      <c r="G238" s="121">
        <v>347.5</v>
      </c>
      <c r="H238" s="121">
        <v>0</v>
      </c>
      <c r="I238" s="120">
        <f t="shared" si="35"/>
        <v>91.016238868517547</v>
      </c>
    </row>
    <row r="239" spans="1:9" s="6" customFormat="1" ht="34.5" customHeight="1" outlineLevel="1">
      <c r="A239" s="68" t="s">
        <v>55</v>
      </c>
      <c r="B239" s="114" t="s">
        <v>202</v>
      </c>
      <c r="C239" s="114" t="s">
        <v>17</v>
      </c>
      <c r="D239" s="115"/>
      <c r="E239" s="116">
        <f>E240</f>
        <v>299</v>
      </c>
      <c r="F239" s="116">
        <f t="shared" si="39"/>
        <v>299</v>
      </c>
      <c r="G239" s="116">
        <f>G240</f>
        <v>0</v>
      </c>
      <c r="H239" s="116">
        <f>H240</f>
        <v>299</v>
      </c>
      <c r="I239" s="116">
        <f t="shared" si="35"/>
        <v>100</v>
      </c>
    </row>
    <row r="240" spans="1:9" s="6" customFormat="1" ht="21.75" customHeight="1" outlineLevel="1">
      <c r="A240" s="79" t="s">
        <v>134</v>
      </c>
      <c r="B240" s="119" t="s">
        <v>202</v>
      </c>
      <c r="C240" s="119" t="s">
        <v>17</v>
      </c>
      <c r="D240" s="115" t="s">
        <v>256</v>
      </c>
      <c r="E240" s="120">
        <f>E241</f>
        <v>299</v>
      </c>
      <c r="F240" s="120">
        <f t="shared" si="39"/>
        <v>299</v>
      </c>
      <c r="G240" s="120">
        <f>G241</f>
        <v>0</v>
      </c>
      <c r="H240" s="120">
        <f>H241</f>
        <v>299</v>
      </c>
      <c r="I240" s="120">
        <f t="shared" si="35"/>
        <v>100</v>
      </c>
    </row>
    <row r="241" spans="1:9" s="6" customFormat="1" ht="52.5" customHeight="1" outlineLevel="1">
      <c r="A241" s="79" t="s">
        <v>376</v>
      </c>
      <c r="B241" s="119" t="s">
        <v>202</v>
      </c>
      <c r="C241" s="119" t="s">
        <v>17</v>
      </c>
      <c r="D241" s="115" t="s">
        <v>377</v>
      </c>
      <c r="E241" s="120">
        <v>299</v>
      </c>
      <c r="F241" s="120">
        <f t="shared" si="39"/>
        <v>299</v>
      </c>
      <c r="G241" s="121">
        <v>0</v>
      </c>
      <c r="H241" s="121">
        <v>299</v>
      </c>
      <c r="I241" s="120">
        <f t="shared" si="35"/>
        <v>100</v>
      </c>
    </row>
    <row r="242" spans="1:9" s="6" customFormat="1" ht="16.149999999999999" customHeight="1" outlineLevel="1">
      <c r="A242" s="68" t="s">
        <v>113</v>
      </c>
      <c r="B242" s="114" t="s">
        <v>202</v>
      </c>
      <c r="C242" s="114" t="s">
        <v>18</v>
      </c>
      <c r="D242" s="118"/>
      <c r="E242" s="116">
        <f>E256+E290+E247+E243</f>
        <v>57268.5</v>
      </c>
      <c r="F242" s="116">
        <f t="shared" si="39"/>
        <v>55646.1</v>
      </c>
      <c r="G242" s="116">
        <f>G256+G290+G247+G243</f>
        <v>37506.6</v>
      </c>
      <c r="H242" s="116">
        <f>H256+H290+H247+H243</f>
        <v>18139.5</v>
      </c>
      <c r="I242" s="116">
        <f t="shared" si="35"/>
        <v>97.167028994997253</v>
      </c>
    </row>
    <row r="243" spans="1:9" s="6" customFormat="1" ht="16.149999999999999" customHeight="1" outlineLevel="1">
      <c r="A243" s="68" t="s">
        <v>56</v>
      </c>
      <c r="B243" s="114" t="s">
        <v>202</v>
      </c>
      <c r="C243" s="114" t="s">
        <v>19</v>
      </c>
      <c r="D243" s="118"/>
      <c r="E243" s="116">
        <f>E244</f>
        <v>540</v>
      </c>
      <c r="F243" s="116">
        <f t="shared" si="39"/>
        <v>539</v>
      </c>
      <c r="G243" s="116">
        <f t="shared" ref="G243:H243" si="43">G244</f>
        <v>539</v>
      </c>
      <c r="H243" s="116">
        <f t="shared" si="43"/>
        <v>0</v>
      </c>
      <c r="I243" s="116">
        <f t="shared" si="35"/>
        <v>99.81481481481481</v>
      </c>
    </row>
    <row r="244" spans="1:9" s="6" customFormat="1" ht="62.25" customHeight="1" outlineLevel="1">
      <c r="A244" s="81" t="s">
        <v>226</v>
      </c>
      <c r="B244" s="119" t="s">
        <v>202</v>
      </c>
      <c r="C244" s="119" t="s">
        <v>19</v>
      </c>
      <c r="D244" s="115" t="s">
        <v>406</v>
      </c>
      <c r="E244" s="120">
        <f>E245</f>
        <v>540</v>
      </c>
      <c r="F244" s="120">
        <f t="shared" si="39"/>
        <v>539</v>
      </c>
      <c r="G244" s="120">
        <f>G245</f>
        <v>539</v>
      </c>
      <c r="H244" s="120">
        <f>H245</f>
        <v>0</v>
      </c>
      <c r="I244" s="120">
        <f t="shared" si="35"/>
        <v>99.81481481481481</v>
      </c>
    </row>
    <row r="245" spans="1:9" s="6" customFormat="1" ht="31.5" customHeight="1" outlineLevel="1">
      <c r="A245" s="81" t="s">
        <v>404</v>
      </c>
      <c r="B245" s="119" t="s">
        <v>202</v>
      </c>
      <c r="C245" s="119" t="s">
        <v>19</v>
      </c>
      <c r="D245" s="115" t="s">
        <v>407</v>
      </c>
      <c r="E245" s="120">
        <f>E246</f>
        <v>540</v>
      </c>
      <c r="F245" s="120">
        <f t="shared" si="39"/>
        <v>539</v>
      </c>
      <c r="G245" s="120">
        <f>G246</f>
        <v>539</v>
      </c>
      <c r="H245" s="120">
        <f>H246</f>
        <v>0</v>
      </c>
      <c r="I245" s="120">
        <f t="shared" si="35"/>
        <v>99.81481481481481</v>
      </c>
    </row>
    <row r="246" spans="1:9" s="6" customFormat="1" ht="25.5" customHeight="1" outlineLevel="1">
      <c r="A246" s="81" t="s">
        <v>177</v>
      </c>
      <c r="B246" s="119" t="s">
        <v>202</v>
      </c>
      <c r="C246" s="119" t="s">
        <v>19</v>
      </c>
      <c r="D246" s="115" t="s">
        <v>405</v>
      </c>
      <c r="E246" s="120">
        <v>540</v>
      </c>
      <c r="F246" s="120">
        <f t="shared" si="39"/>
        <v>539</v>
      </c>
      <c r="G246" s="120">
        <v>539</v>
      </c>
      <c r="H246" s="120">
        <v>0</v>
      </c>
      <c r="I246" s="120">
        <f t="shared" si="35"/>
        <v>99.81481481481481</v>
      </c>
    </row>
    <row r="247" spans="1:9" s="6" customFormat="1" ht="15.75" outlineLevel="1">
      <c r="A247" s="68" t="s">
        <v>114</v>
      </c>
      <c r="B247" s="114" t="s">
        <v>202</v>
      </c>
      <c r="C247" s="114" t="s">
        <v>20</v>
      </c>
      <c r="D247" s="118"/>
      <c r="E247" s="116">
        <f>E248+E251</f>
        <v>1943.7</v>
      </c>
      <c r="F247" s="116">
        <f t="shared" si="39"/>
        <v>1395.1</v>
      </c>
      <c r="G247" s="116">
        <f>G248+G251</f>
        <v>1395.1</v>
      </c>
      <c r="H247" s="116">
        <f>H248+H251</f>
        <v>0</v>
      </c>
      <c r="I247" s="116">
        <f t="shared" si="35"/>
        <v>71.775479755106232</v>
      </c>
    </row>
    <row r="248" spans="1:9" s="6" customFormat="1" ht="47.25" outlineLevel="1">
      <c r="A248" s="69" t="s">
        <v>200</v>
      </c>
      <c r="B248" s="119" t="s">
        <v>202</v>
      </c>
      <c r="C248" s="119" t="s">
        <v>20</v>
      </c>
      <c r="D248" s="115" t="s">
        <v>408</v>
      </c>
      <c r="E248" s="120">
        <f>E249</f>
        <v>1395.7</v>
      </c>
      <c r="F248" s="120">
        <f t="shared" si="39"/>
        <v>1395.1</v>
      </c>
      <c r="G248" s="120">
        <f>G249</f>
        <v>1395.1</v>
      </c>
      <c r="H248" s="120">
        <f>H249</f>
        <v>0</v>
      </c>
      <c r="I248" s="120">
        <f t="shared" si="35"/>
        <v>99.957010818943886</v>
      </c>
    </row>
    <row r="249" spans="1:9" s="6" customFormat="1" ht="47.25" outlineLevel="1">
      <c r="A249" s="79" t="s">
        <v>409</v>
      </c>
      <c r="B249" s="119" t="s">
        <v>202</v>
      </c>
      <c r="C249" s="119" t="s">
        <v>20</v>
      </c>
      <c r="D249" s="115" t="s">
        <v>410</v>
      </c>
      <c r="E249" s="120">
        <f>E250</f>
        <v>1395.7</v>
      </c>
      <c r="F249" s="120">
        <f t="shared" si="39"/>
        <v>1395.1</v>
      </c>
      <c r="G249" s="120">
        <f>G250</f>
        <v>1395.1</v>
      </c>
      <c r="H249" s="120">
        <f>H250</f>
        <v>0</v>
      </c>
      <c r="I249" s="120">
        <f t="shared" si="35"/>
        <v>99.957010818943886</v>
      </c>
    </row>
    <row r="250" spans="1:9" s="6" customFormat="1" ht="15.75" outlineLevel="1">
      <c r="A250" s="70" t="s">
        <v>177</v>
      </c>
      <c r="B250" s="119" t="s">
        <v>202</v>
      </c>
      <c r="C250" s="119" t="s">
        <v>20</v>
      </c>
      <c r="D250" s="115" t="s">
        <v>411</v>
      </c>
      <c r="E250" s="120">
        <v>1395.7</v>
      </c>
      <c r="F250" s="120">
        <f t="shared" si="39"/>
        <v>1395.1</v>
      </c>
      <c r="G250" s="122">
        <v>1395.1</v>
      </c>
      <c r="H250" s="122">
        <v>0</v>
      </c>
      <c r="I250" s="120">
        <f t="shared" si="35"/>
        <v>99.957010818943886</v>
      </c>
    </row>
    <row r="251" spans="1:9" s="6" customFormat="1" ht="66" customHeight="1" outlineLevel="1">
      <c r="A251" s="132" t="s">
        <v>412</v>
      </c>
      <c r="B251" s="119" t="s">
        <v>202</v>
      </c>
      <c r="C251" s="119" t="s">
        <v>20</v>
      </c>
      <c r="D251" s="133" t="s">
        <v>329</v>
      </c>
      <c r="E251" s="120">
        <f>E252+E254</f>
        <v>548</v>
      </c>
      <c r="F251" s="120">
        <f t="shared" si="39"/>
        <v>0</v>
      </c>
      <c r="G251" s="120">
        <f>G252+G254</f>
        <v>0</v>
      </c>
      <c r="H251" s="120">
        <f>H252+H254</f>
        <v>0</v>
      </c>
      <c r="I251" s="120">
        <f t="shared" si="35"/>
        <v>0</v>
      </c>
    </row>
    <row r="252" spans="1:9" s="6" customFormat="1" ht="57" customHeight="1" outlineLevel="1">
      <c r="A252" s="79" t="s">
        <v>413</v>
      </c>
      <c r="B252" s="119" t="s">
        <v>202</v>
      </c>
      <c r="C252" s="119" t="s">
        <v>20</v>
      </c>
      <c r="D252" s="128" t="s">
        <v>414</v>
      </c>
      <c r="E252" s="120">
        <f>E253</f>
        <v>498</v>
      </c>
      <c r="F252" s="120">
        <f t="shared" si="39"/>
        <v>0</v>
      </c>
      <c r="G252" s="120">
        <f>G253</f>
        <v>0</v>
      </c>
      <c r="H252" s="120">
        <f>H253</f>
        <v>0</v>
      </c>
      <c r="I252" s="120">
        <f t="shared" si="35"/>
        <v>0</v>
      </c>
    </row>
    <row r="253" spans="1:9" s="6" customFormat="1" ht="24.75" customHeight="1" outlineLevel="1">
      <c r="A253" s="70" t="s">
        <v>177</v>
      </c>
      <c r="B253" s="119" t="s">
        <v>202</v>
      </c>
      <c r="C253" s="119" t="s">
        <v>20</v>
      </c>
      <c r="D253" s="128" t="s">
        <v>415</v>
      </c>
      <c r="E253" s="120">
        <v>498</v>
      </c>
      <c r="F253" s="120">
        <f t="shared" si="39"/>
        <v>0</v>
      </c>
      <c r="G253" s="120">
        <v>0</v>
      </c>
      <c r="H253" s="120">
        <v>0</v>
      </c>
      <c r="I253" s="120">
        <f t="shared" si="35"/>
        <v>0</v>
      </c>
    </row>
    <row r="254" spans="1:9" s="6" customFormat="1" ht="54" customHeight="1" outlineLevel="1">
      <c r="A254" s="79" t="s">
        <v>416</v>
      </c>
      <c r="B254" s="119" t="s">
        <v>202</v>
      </c>
      <c r="C254" s="119" t="s">
        <v>20</v>
      </c>
      <c r="D254" s="128" t="s">
        <v>417</v>
      </c>
      <c r="E254" s="120">
        <f>E255</f>
        <v>50</v>
      </c>
      <c r="F254" s="120">
        <f t="shared" si="39"/>
        <v>0</v>
      </c>
      <c r="G254" s="120">
        <f>G255</f>
        <v>0</v>
      </c>
      <c r="H254" s="120">
        <f>H255</f>
        <v>0</v>
      </c>
      <c r="I254" s="120">
        <f t="shared" si="35"/>
        <v>0</v>
      </c>
    </row>
    <row r="255" spans="1:9" s="6" customFormat="1" ht="24.75" customHeight="1" outlineLevel="1">
      <c r="A255" s="70" t="s">
        <v>177</v>
      </c>
      <c r="B255" s="119" t="s">
        <v>202</v>
      </c>
      <c r="C255" s="119" t="s">
        <v>20</v>
      </c>
      <c r="D255" s="128" t="s">
        <v>418</v>
      </c>
      <c r="E255" s="120">
        <v>50</v>
      </c>
      <c r="F255" s="120">
        <f t="shared" si="39"/>
        <v>0</v>
      </c>
      <c r="G255" s="120">
        <v>0</v>
      </c>
      <c r="H255" s="120">
        <v>0</v>
      </c>
      <c r="I255" s="120">
        <f t="shared" si="35"/>
        <v>0</v>
      </c>
    </row>
    <row r="256" spans="1:9" s="6" customFormat="1" ht="15.75" outlineLevel="1">
      <c r="A256" s="68" t="s">
        <v>62</v>
      </c>
      <c r="B256" s="114" t="s">
        <v>202</v>
      </c>
      <c r="C256" s="114" t="s">
        <v>21</v>
      </c>
      <c r="D256" s="118"/>
      <c r="E256" s="116">
        <f>E257+E260+E279+E284</f>
        <v>48060.800000000003</v>
      </c>
      <c r="F256" s="116">
        <f t="shared" si="39"/>
        <v>47002.100000000006</v>
      </c>
      <c r="G256" s="117">
        <f>G257+G260+G279+G284</f>
        <v>28862.600000000002</v>
      </c>
      <c r="H256" s="117">
        <f>H257+H260+H279+H284</f>
        <v>18139.5</v>
      </c>
      <c r="I256" s="116">
        <f t="shared" si="35"/>
        <v>97.797165257340708</v>
      </c>
    </row>
    <row r="257" spans="1:9" s="6" customFormat="1" ht="15.75" outlineLevel="1">
      <c r="A257" s="70" t="s">
        <v>134</v>
      </c>
      <c r="B257" s="119" t="s">
        <v>202</v>
      </c>
      <c r="C257" s="119" t="s">
        <v>21</v>
      </c>
      <c r="D257" s="115" t="s">
        <v>256</v>
      </c>
      <c r="E257" s="120">
        <f>E259+E258</f>
        <v>644</v>
      </c>
      <c r="F257" s="120">
        <f t="shared" si="39"/>
        <v>434.7</v>
      </c>
      <c r="G257" s="120">
        <f t="shared" ref="G257:H257" si="44">G259+G258</f>
        <v>434.7</v>
      </c>
      <c r="H257" s="120">
        <f t="shared" si="44"/>
        <v>0</v>
      </c>
      <c r="I257" s="120">
        <f t="shared" si="35"/>
        <v>67.5</v>
      </c>
    </row>
    <row r="258" spans="1:9" s="6" customFormat="1" ht="99" customHeight="1" outlineLevel="1">
      <c r="A258" s="134" t="s">
        <v>419</v>
      </c>
      <c r="B258" s="119" t="s">
        <v>202</v>
      </c>
      <c r="C258" s="119" t="s">
        <v>21</v>
      </c>
      <c r="D258" s="115" t="s">
        <v>420</v>
      </c>
      <c r="E258" s="120">
        <v>570</v>
      </c>
      <c r="F258" s="120">
        <f t="shared" si="39"/>
        <v>360.7</v>
      </c>
      <c r="G258" s="121">
        <v>360.7</v>
      </c>
      <c r="H258" s="121">
        <v>0</v>
      </c>
      <c r="I258" s="120">
        <f t="shared" si="35"/>
        <v>63.280701754385959</v>
      </c>
    </row>
    <row r="259" spans="1:9" s="6" customFormat="1" ht="49.15" customHeight="1" outlineLevel="1">
      <c r="A259" s="69" t="s">
        <v>178</v>
      </c>
      <c r="B259" s="119" t="s">
        <v>202</v>
      </c>
      <c r="C259" s="119" t="s">
        <v>21</v>
      </c>
      <c r="D259" s="115" t="s">
        <v>259</v>
      </c>
      <c r="E259" s="120">
        <v>74</v>
      </c>
      <c r="F259" s="120">
        <f t="shared" si="39"/>
        <v>74</v>
      </c>
      <c r="G259" s="122">
        <v>74</v>
      </c>
      <c r="H259" s="122">
        <v>0</v>
      </c>
      <c r="I259" s="120">
        <f t="shared" si="35"/>
        <v>100</v>
      </c>
    </row>
    <row r="260" spans="1:9" s="6" customFormat="1" ht="37.15" customHeight="1" outlineLevel="1">
      <c r="A260" s="70" t="s">
        <v>421</v>
      </c>
      <c r="B260" s="119" t="s">
        <v>202</v>
      </c>
      <c r="C260" s="119" t="s">
        <v>21</v>
      </c>
      <c r="D260" s="115" t="s">
        <v>422</v>
      </c>
      <c r="E260" s="120">
        <f>E261+E263+E265+E267+E269+E271+E273+E275+E277</f>
        <v>14640.400000000001</v>
      </c>
      <c r="F260" s="120">
        <f t="shared" si="39"/>
        <v>14402.900000000001</v>
      </c>
      <c r="G260" s="120">
        <f>G261+G263+G265+G267+G269+G271+G273+G275+G277</f>
        <v>14402.900000000001</v>
      </c>
      <c r="H260" s="120">
        <f>H261+H263+H265+H267+H269+H271+H273+H275+H277</f>
        <v>0</v>
      </c>
      <c r="I260" s="120">
        <f t="shared" si="35"/>
        <v>98.377776563481873</v>
      </c>
    </row>
    <row r="261" spans="1:9" s="6" customFormat="1" ht="48" customHeight="1" outlineLevel="1">
      <c r="A261" s="79" t="s">
        <v>425</v>
      </c>
      <c r="B261" s="119" t="s">
        <v>202</v>
      </c>
      <c r="C261" s="119" t="s">
        <v>21</v>
      </c>
      <c r="D261" s="115" t="s">
        <v>423</v>
      </c>
      <c r="E261" s="120">
        <f>E262</f>
        <v>300</v>
      </c>
      <c r="F261" s="120">
        <f t="shared" si="39"/>
        <v>300</v>
      </c>
      <c r="G261" s="121">
        <f>G262</f>
        <v>300</v>
      </c>
      <c r="H261" s="121">
        <f>H262</f>
        <v>0</v>
      </c>
      <c r="I261" s="120">
        <f t="shared" si="35"/>
        <v>100</v>
      </c>
    </row>
    <row r="262" spans="1:9" s="6" customFormat="1" ht="18.600000000000001" customHeight="1" outlineLevel="1">
      <c r="A262" s="70" t="s">
        <v>177</v>
      </c>
      <c r="B262" s="119" t="s">
        <v>202</v>
      </c>
      <c r="C262" s="119" t="s">
        <v>21</v>
      </c>
      <c r="D262" s="115" t="s">
        <v>424</v>
      </c>
      <c r="E262" s="120">
        <v>300</v>
      </c>
      <c r="F262" s="120">
        <f t="shared" si="39"/>
        <v>300</v>
      </c>
      <c r="G262" s="122">
        <v>300</v>
      </c>
      <c r="H262" s="122">
        <v>0</v>
      </c>
      <c r="I262" s="120">
        <f t="shared" si="35"/>
        <v>100</v>
      </c>
    </row>
    <row r="263" spans="1:9" s="6" customFormat="1" ht="67.5" customHeight="1" outlineLevel="1">
      <c r="A263" s="79" t="s">
        <v>428</v>
      </c>
      <c r="B263" s="119" t="s">
        <v>202</v>
      </c>
      <c r="C263" s="119" t="s">
        <v>21</v>
      </c>
      <c r="D263" s="115" t="s">
        <v>427</v>
      </c>
      <c r="E263" s="120">
        <f>E264</f>
        <v>361</v>
      </c>
      <c r="F263" s="120">
        <f t="shared" si="39"/>
        <v>360.7</v>
      </c>
      <c r="G263" s="120">
        <f>G264</f>
        <v>360.7</v>
      </c>
      <c r="H263" s="120">
        <f>H264</f>
        <v>0</v>
      </c>
      <c r="I263" s="120">
        <f t="shared" si="35"/>
        <v>99.91689750692521</v>
      </c>
    </row>
    <row r="264" spans="1:9" s="6" customFormat="1" ht="18.600000000000001" customHeight="1" outlineLevel="1">
      <c r="A264" s="70" t="s">
        <v>177</v>
      </c>
      <c r="B264" s="119" t="s">
        <v>202</v>
      </c>
      <c r="C264" s="119" t="s">
        <v>21</v>
      </c>
      <c r="D264" s="115" t="s">
        <v>426</v>
      </c>
      <c r="E264" s="120">
        <v>361</v>
      </c>
      <c r="F264" s="120">
        <f t="shared" si="39"/>
        <v>360.7</v>
      </c>
      <c r="G264" s="122">
        <v>360.7</v>
      </c>
      <c r="H264" s="122">
        <v>0</v>
      </c>
      <c r="I264" s="120">
        <f t="shared" si="35"/>
        <v>99.91689750692521</v>
      </c>
    </row>
    <row r="265" spans="1:9" s="6" customFormat="1" ht="38.25" customHeight="1" outlineLevel="1">
      <c r="A265" s="79" t="s">
        <v>429</v>
      </c>
      <c r="B265" s="119" t="s">
        <v>202</v>
      </c>
      <c r="C265" s="119" t="s">
        <v>21</v>
      </c>
      <c r="D265" s="115" t="s">
        <v>430</v>
      </c>
      <c r="E265" s="120">
        <f>E266</f>
        <v>78.2</v>
      </c>
      <c r="F265" s="120">
        <f t="shared" si="39"/>
        <v>78.2</v>
      </c>
      <c r="G265" s="120">
        <f>G266</f>
        <v>78.2</v>
      </c>
      <c r="H265" s="120">
        <f>H266</f>
        <v>0</v>
      </c>
      <c r="I265" s="120">
        <f t="shared" si="35"/>
        <v>100</v>
      </c>
    </row>
    <row r="266" spans="1:9" s="6" customFormat="1" ht="18.600000000000001" customHeight="1" outlineLevel="1">
      <c r="A266" s="81" t="s">
        <v>177</v>
      </c>
      <c r="B266" s="119" t="s">
        <v>202</v>
      </c>
      <c r="C266" s="119" t="s">
        <v>21</v>
      </c>
      <c r="D266" s="115" t="s">
        <v>431</v>
      </c>
      <c r="E266" s="120">
        <v>78.2</v>
      </c>
      <c r="F266" s="120">
        <f t="shared" si="39"/>
        <v>78.2</v>
      </c>
      <c r="G266" s="122">
        <v>78.2</v>
      </c>
      <c r="H266" s="122">
        <v>0</v>
      </c>
      <c r="I266" s="120">
        <f t="shared" si="35"/>
        <v>100</v>
      </c>
    </row>
    <row r="267" spans="1:9" s="6" customFormat="1" ht="69.75" customHeight="1" outlineLevel="1">
      <c r="A267" s="79" t="s">
        <v>432</v>
      </c>
      <c r="B267" s="119" t="s">
        <v>202</v>
      </c>
      <c r="C267" s="119" t="s">
        <v>21</v>
      </c>
      <c r="D267" s="115" t="s">
        <v>433</v>
      </c>
      <c r="E267" s="120">
        <f>E268</f>
        <v>1114.9000000000001</v>
      </c>
      <c r="F267" s="120">
        <f t="shared" si="39"/>
        <v>1047.2</v>
      </c>
      <c r="G267" s="121">
        <f>G268</f>
        <v>1047.2</v>
      </c>
      <c r="H267" s="121">
        <f>H268</f>
        <v>0</v>
      </c>
      <c r="I267" s="120">
        <f t="shared" si="35"/>
        <v>93.92770652076419</v>
      </c>
    </row>
    <row r="268" spans="1:9" s="6" customFormat="1" ht="29.25" customHeight="1" outlineLevel="1">
      <c r="A268" s="70" t="s">
        <v>177</v>
      </c>
      <c r="B268" s="119" t="s">
        <v>202</v>
      </c>
      <c r="C268" s="119" t="s">
        <v>21</v>
      </c>
      <c r="D268" s="115" t="s">
        <v>434</v>
      </c>
      <c r="E268" s="120">
        <v>1114.9000000000001</v>
      </c>
      <c r="F268" s="120">
        <f t="shared" si="39"/>
        <v>1047.2</v>
      </c>
      <c r="G268" s="122">
        <v>1047.2</v>
      </c>
      <c r="H268" s="122">
        <v>0</v>
      </c>
      <c r="I268" s="120">
        <f t="shared" si="35"/>
        <v>93.92770652076419</v>
      </c>
    </row>
    <row r="269" spans="1:9" s="6" customFormat="1" ht="31.5" outlineLevel="1">
      <c r="A269" s="79" t="s">
        <v>435</v>
      </c>
      <c r="B269" s="119" t="s">
        <v>202</v>
      </c>
      <c r="C269" s="119" t="s">
        <v>21</v>
      </c>
      <c r="D269" s="112" t="s">
        <v>436</v>
      </c>
      <c r="E269" s="120">
        <f>E270</f>
        <v>323.5</v>
      </c>
      <c r="F269" s="120">
        <f t="shared" si="39"/>
        <v>323.5</v>
      </c>
      <c r="G269" s="120">
        <f t="shared" ref="G269:H269" si="45">G270</f>
        <v>323.5</v>
      </c>
      <c r="H269" s="120">
        <f t="shared" si="45"/>
        <v>0</v>
      </c>
      <c r="I269" s="120">
        <f t="shared" ref="I269:I331" si="46">F269/E269*100</f>
        <v>100</v>
      </c>
    </row>
    <row r="270" spans="1:9" s="6" customFormat="1" ht="21" customHeight="1" outlineLevel="1">
      <c r="A270" s="70" t="s">
        <v>177</v>
      </c>
      <c r="B270" s="119" t="s">
        <v>202</v>
      </c>
      <c r="C270" s="119" t="s">
        <v>21</v>
      </c>
      <c r="D270" s="112" t="s">
        <v>437</v>
      </c>
      <c r="E270" s="120">
        <v>323.5</v>
      </c>
      <c r="F270" s="120">
        <f t="shared" si="39"/>
        <v>323.5</v>
      </c>
      <c r="G270" s="122">
        <v>323.5</v>
      </c>
      <c r="H270" s="122">
        <v>0</v>
      </c>
      <c r="I270" s="120">
        <f t="shared" si="46"/>
        <v>100</v>
      </c>
    </row>
    <row r="271" spans="1:9" s="6" customFormat="1" ht="51.75" customHeight="1" outlineLevel="1">
      <c r="A271" s="79" t="s">
        <v>438</v>
      </c>
      <c r="B271" s="119" t="s">
        <v>202</v>
      </c>
      <c r="C271" s="119" t="s">
        <v>21</v>
      </c>
      <c r="D271" s="112" t="s">
        <v>439</v>
      </c>
      <c r="E271" s="120">
        <f>E272</f>
        <v>4451.8999999999996</v>
      </c>
      <c r="F271" s="120">
        <f t="shared" si="39"/>
        <v>4320.8</v>
      </c>
      <c r="G271" s="120">
        <f>G272</f>
        <v>4320.8</v>
      </c>
      <c r="H271" s="120">
        <f>H272</f>
        <v>0</v>
      </c>
      <c r="I271" s="120">
        <f t="shared" si="46"/>
        <v>97.05518991891104</v>
      </c>
    </row>
    <row r="272" spans="1:9" s="6" customFormat="1" ht="21" customHeight="1" outlineLevel="1">
      <c r="A272" s="81" t="s">
        <v>177</v>
      </c>
      <c r="B272" s="119" t="s">
        <v>202</v>
      </c>
      <c r="C272" s="119" t="s">
        <v>21</v>
      </c>
      <c r="D272" s="112" t="s">
        <v>440</v>
      </c>
      <c r="E272" s="120">
        <v>4451.8999999999996</v>
      </c>
      <c r="F272" s="120">
        <f t="shared" si="39"/>
        <v>4320.8</v>
      </c>
      <c r="G272" s="122">
        <v>4320.8</v>
      </c>
      <c r="H272" s="122">
        <v>0</v>
      </c>
      <c r="I272" s="120">
        <f t="shared" si="46"/>
        <v>97.05518991891104</v>
      </c>
    </row>
    <row r="273" spans="1:9" s="6" customFormat="1" ht="48.75" customHeight="1" outlineLevel="1">
      <c r="A273" s="79" t="s">
        <v>441</v>
      </c>
      <c r="B273" s="119" t="s">
        <v>202</v>
      </c>
      <c r="C273" s="119" t="s">
        <v>21</v>
      </c>
      <c r="D273" s="112" t="s">
        <v>442</v>
      </c>
      <c r="E273" s="120">
        <f>E274</f>
        <v>440</v>
      </c>
      <c r="F273" s="120">
        <f t="shared" si="39"/>
        <v>401.6</v>
      </c>
      <c r="G273" s="120">
        <f>G274</f>
        <v>401.6</v>
      </c>
      <c r="H273" s="120">
        <f>H274</f>
        <v>0</v>
      </c>
      <c r="I273" s="120">
        <f t="shared" si="46"/>
        <v>91.27272727272728</v>
      </c>
    </row>
    <row r="274" spans="1:9" s="6" customFormat="1" ht="21" customHeight="1" outlineLevel="1">
      <c r="A274" s="81" t="s">
        <v>177</v>
      </c>
      <c r="B274" s="119" t="s">
        <v>202</v>
      </c>
      <c r="C274" s="119" t="s">
        <v>21</v>
      </c>
      <c r="D274" s="112" t="s">
        <v>443</v>
      </c>
      <c r="E274" s="120">
        <v>440</v>
      </c>
      <c r="F274" s="120">
        <f t="shared" si="39"/>
        <v>401.6</v>
      </c>
      <c r="G274" s="122">
        <v>401.6</v>
      </c>
      <c r="H274" s="122">
        <v>0</v>
      </c>
      <c r="I274" s="120">
        <f t="shared" si="46"/>
        <v>91.27272727272728</v>
      </c>
    </row>
    <row r="275" spans="1:9" s="6" customFormat="1" ht="36.75" customHeight="1" outlineLevel="1">
      <c r="A275" s="79" t="s">
        <v>444</v>
      </c>
      <c r="B275" s="119" t="s">
        <v>202</v>
      </c>
      <c r="C275" s="119" t="s">
        <v>21</v>
      </c>
      <c r="D275" s="112" t="s">
        <v>445</v>
      </c>
      <c r="E275" s="120">
        <f>E276</f>
        <v>61.1</v>
      </c>
      <c r="F275" s="120">
        <f t="shared" si="39"/>
        <v>61.1</v>
      </c>
      <c r="G275" s="120">
        <f>G276</f>
        <v>61.1</v>
      </c>
      <c r="H275" s="120">
        <f>H276</f>
        <v>0</v>
      </c>
      <c r="I275" s="120">
        <f t="shared" si="46"/>
        <v>100</v>
      </c>
    </row>
    <row r="276" spans="1:9" s="6" customFormat="1" ht="21" customHeight="1" outlineLevel="1">
      <c r="A276" s="81" t="s">
        <v>177</v>
      </c>
      <c r="B276" s="119" t="s">
        <v>202</v>
      </c>
      <c r="C276" s="119" t="s">
        <v>21</v>
      </c>
      <c r="D276" s="112" t="s">
        <v>446</v>
      </c>
      <c r="E276" s="120">
        <v>61.1</v>
      </c>
      <c r="F276" s="120">
        <f t="shared" si="39"/>
        <v>61.1</v>
      </c>
      <c r="G276" s="122">
        <v>61.1</v>
      </c>
      <c r="H276" s="122">
        <v>0</v>
      </c>
      <c r="I276" s="120">
        <f t="shared" si="46"/>
        <v>100</v>
      </c>
    </row>
    <row r="277" spans="1:9" s="6" customFormat="1" ht="53.25" customHeight="1" outlineLevel="1">
      <c r="A277" s="79" t="s">
        <v>447</v>
      </c>
      <c r="B277" s="119" t="s">
        <v>202</v>
      </c>
      <c r="C277" s="119" t="s">
        <v>21</v>
      </c>
      <c r="D277" s="112" t="s">
        <v>448</v>
      </c>
      <c r="E277" s="120">
        <f>E278</f>
        <v>7509.8</v>
      </c>
      <c r="F277" s="120">
        <f t="shared" si="39"/>
        <v>7509.8</v>
      </c>
      <c r="G277" s="120">
        <f>G278</f>
        <v>7509.8</v>
      </c>
      <c r="H277" s="120">
        <f>H278</f>
        <v>0</v>
      </c>
      <c r="I277" s="120">
        <f t="shared" si="46"/>
        <v>100</v>
      </c>
    </row>
    <row r="278" spans="1:9" s="6" customFormat="1" ht="21" customHeight="1" outlineLevel="1">
      <c r="A278" s="81" t="s">
        <v>177</v>
      </c>
      <c r="B278" s="119" t="s">
        <v>202</v>
      </c>
      <c r="C278" s="119" t="s">
        <v>21</v>
      </c>
      <c r="D278" s="112" t="s">
        <v>449</v>
      </c>
      <c r="E278" s="120">
        <v>7509.8</v>
      </c>
      <c r="F278" s="120">
        <f t="shared" si="39"/>
        <v>7509.8</v>
      </c>
      <c r="G278" s="122">
        <v>7509.8</v>
      </c>
      <c r="H278" s="122">
        <v>0</v>
      </c>
      <c r="I278" s="120">
        <f t="shared" si="46"/>
        <v>100</v>
      </c>
    </row>
    <row r="279" spans="1:9" s="6" customFormat="1" ht="65.25" customHeight="1" outlineLevel="1">
      <c r="A279" s="70" t="s">
        <v>223</v>
      </c>
      <c r="B279" s="119" t="s">
        <v>202</v>
      </c>
      <c r="C279" s="119" t="s">
        <v>21</v>
      </c>
      <c r="D279" s="115" t="s">
        <v>322</v>
      </c>
      <c r="E279" s="120">
        <f>E280+E282</f>
        <v>14185.5</v>
      </c>
      <c r="F279" s="120">
        <f t="shared" si="39"/>
        <v>13647.3</v>
      </c>
      <c r="G279" s="120">
        <f>G280+G282</f>
        <v>13647.3</v>
      </c>
      <c r="H279" s="120">
        <f>H280+H282</f>
        <v>0</v>
      </c>
      <c r="I279" s="120">
        <f t="shared" si="46"/>
        <v>96.205984984667438</v>
      </c>
    </row>
    <row r="280" spans="1:9" s="6" customFormat="1" ht="48" customHeight="1" outlineLevel="1">
      <c r="A280" s="81" t="s">
        <v>450</v>
      </c>
      <c r="B280" s="119" t="s">
        <v>202</v>
      </c>
      <c r="C280" s="119" t="s">
        <v>21</v>
      </c>
      <c r="D280" s="115" t="s">
        <v>451</v>
      </c>
      <c r="E280" s="120">
        <f t="shared" ref="E280:H280" si="47">E281</f>
        <v>100</v>
      </c>
      <c r="F280" s="120">
        <f t="shared" si="39"/>
        <v>0</v>
      </c>
      <c r="G280" s="121">
        <f t="shared" si="47"/>
        <v>0</v>
      </c>
      <c r="H280" s="121">
        <f t="shared" si="47"/>
        <v>0</v>
      </c>
      <c r="I280" s="120">
        <f t="shared" si="46"/>
        <v>0</v>
      </c>
    </row>
    <row r="281" spans="1:9" s="6" customFormat="1" ht="15.75" outlineLevel="1">
      <c r="A281" s="81" t="s">
        <v>177</v>
      </c>
      <c r="B281" s="119" t="s">
        <v>202</v>
      </c>
      <c r="C281" s="119" t="s">
        <v>21</v>
      </c>
      <c r="D281" s="115" t="s">
        <v>452</v>
      </c>
      <c r="E281" s="120">
        <v>100</v>
      </c>
      <c r="F281" s="120">
        <f t="shared" si="39"/>
        <v>0</v>
      </c>
      <c r="G281" s="122">
        <v>0</v>
      </c>
      <c r="H281" s="122">
        <v>0</v>
      </c>
      <c r="I281" s="120">
        <f t="shared" si="46"/>
        <v>0</v>
      </c>
    </row>
    <row r="282" spans="1:9" s="6" customFormat="1" ht="63" outlineLevel="1">
      <c r="A282" s="81" t="s">
        <v>453</v>
      </c>
      <c r="B282" s="119" t="s">
        <v>202</v>
      </c>
      <c r="C282" s="119" t="s">
        <v>21</v>
      </c>
      <c r="D282" s="115" t="s">
        <v>454</v>
      </c>
      <c r="E282" s="120">
        <f>E283</f>
        <v>14085.5</v>
      </c>
      <c r="F282" s="120">
        <f t="shared" si="39"/>
        <v>13647.3</v>
      </c>
      <c r="G282" s="120">
        <f>G283</f>
        <v>13647.3</v>
      </c>
      <c r="H282" s="120">
        <f>H283</f>
        <v>0</v>
      </c>
      <c r="I282" s="120">
        <f t="shared" si="46"/>
        <v>96.888999325547545</v>
      </c>
    </row>
    <row r="283" spans="1:9" s="6" customFormat="1" ht="15.75" outlineLevel="1">
      <c r="A283" s="81" t="s">
        <v>177</v>
      </c>
      <c r="B283" s="119" t="s">
        <v>202</v>
      </c>
      <c r="C283" s="119" t="s">
        <v>21</v>
      </c>
      <c r="D283" s="115" t="s">
        <v>455</v>
      </c>
      <c r="E283" s="120">
        <v>14085.5</v>
      </c>
      <c r="F283" s="120">
        <f t="shared" si="39"/>
        <v>13647.3</v>
      </c>
      <c r="G283" s="122">
        <v>13647.3</v>
      </c>
      <c r="H283" s="122">
        <v>0</v>
      </c>
      <c r="I283" s="120">
        <f t="shared" si="46"/>
        <v>96.888999325547545</v>
      </c>
    </row>
    <row r="284" spans="1:9" s="6" customFormat="1" ht="47.25" outlineLevel="1">
      <c r="A284" s="72" t="s">
        <v>395</v>
      </c>
      <c r="B284" s="119" t="s">
        <v>202</v>
      </c>
      <c r="C284" s="119" t="s">
        <v>21</v>
      </c>
      <c r="D284" s="115" t="s">
        <v>396</v>
      </c>
      <c r="E284" s="120">
        <f>E285+E287</f>
        <v>18590.899999999998</v>
      </c>
      <c r="F284" s="120">
        <f t="shared" si="39"/>
        <v>18517.2</v>
      </c>
      <c r="G284" s="120">
        <f>G285+G287</f>
        <v>377.70000000000005</v>
      </c>
      <c r="H284" s="120">
        <f>H285+H287</f>
        <v>18139.5</v>
      </c>
      <c r="I284" s="120">
        <f t="shared" si="46"/>
        <v>99.603569488298049</v>
      </c>
    </row>
    <row r="285" spans="1:9" s="6" customFormat="1" ht="31.5" outlineLevel="1">
      <c r="A285" s="81" t="s">
        <v>402</v>
      </c>
      <c r="B285" s="119" t="s">
        <v>202</v>
      </c>
      <c r="C285" s="119" t="s">
        <v>21</v>
      </c>
      <c r="D285" s="115" t="s">
        <v>456</v>
      </c>
      <c r="E285" s="120">
        <f>E286</f>
        <v>266.7</v>
      </c>
      <c r="F285" s="120">
        <f t="shared" si="39"/>
        <v>194.4</v>
      </c>
      <c r="G285" s="120">
        <f>G286</f>
        <v>194.4</v>
      </c>
      <c r="H285" s="120">
        <f>H286</f>
        <v>0</v>
      </c>
      <c r="I285" s="120">
        <f t="shared" si="46"/>
        <v>72.890888638920131</v>
      </c>
    </row>
    <row r="286" spans="1:9" s="6" customFormat="1" ht="15.75" outlineLevel="1">
      <c r="A286" s="81" t="s">
        <v>177</v>
      </c>
      <c r="B286" s="119" t="s">
        <v>202</v>
      </c>
      <c r="C286" s="119" t="s">
        <v>21</v>
      </c>
      <c r="D286" s="115" t="s">
        <v>401</v>
      </c>
      <c r="E286" s="120">
        <v>266.7</v>
      </c>
      <c r="F286" s="120">
        <f t="shared" si="39"/>
        <v>194.4</v>
      </c>
      <c r="G286" s="120">
        <v>194.4</v>
      </c>
      <c r="H286" s="120">
        <v>0</v>
      </c>
      <c r="I286" s="120">
        <f t="shared" si="46"/>
        <v>72.890888638920131</v>
      </c>
    </row>
    <row r="287" spans="1:9" s="6" customFormat="1" ht="31.5" outlineLevel="1">
      <c r="A287" s="81" t="s">
        <v>397</v>
      </c>
      <c r="B287" s="119" t="s">
        <v>202</v>
      </c>
      <c r="C287" s="119" t="s">
        <v>21</v>
      </c>
      <c r="D287" s="115" t="s">
        <v>398</v>
      </c>
      <c r="E287" s="120">
        <f>E288+E289</f>
        <v>18324.199999999997</v>
      </c>
      <c r="F287" s="120">
        <f t="shared" si="39"/>
        <v>18322.8</v>
      </c>
      <c r="G287" s="120">
        <f>G288+G289</f>
        <v>183.3</v>
      </c>
      <c r="H287" s="120">
        <f>H288+H289</f>
        <v>18139.5</v>
      </c>
      <c r="I287" s="120">
        <f t="shared" si="46"/>
        <v>99.992359830169946</v>
      </c>
    </row>
    <row r="288" spans="1:9" s="6" customFormat="1" ht="18.600000000000001" customHeight="1" outlineLevel="1">
      <c r="A288" s="70" t="s">
        <v>177</v>
      </c>
      <c r="B288" s="119" t="s">
        <v>202</v>
      </c>
      <c r="C288" s="119" t="s">
        <v>21</v>
      </c>
      <c r="D288" s="113" t="s">
        <v>457</v>
      </c>
      <c r="E288" s="120">
        <v>18139.599999999999</v>
      </c>
      <c r="F288" s="120">
        <f t="shared" si="39"/>
        <v>18139.5</v>
      </c>
      <c r="G288" s="122">
        <v>0</v>
      </c>
      <c r="H288" s="122">
        <v>18139.5</v>
      </c>
      <c r="I288" s="120">
        <f t="shared" si="46"/>
        <v>99.99944871992767</v>
      </c>
    </row>
    <row r="289" spans="1:10" s="6" customFormat="1" ht="18.600000000000001" customHeight="1" outlineLevel="1">
      <c r="A289" s="70" t="s">
        <v>177</v>
      </c>
      <c r="B289" s="119" t="s">
        <v>202</v>
      </c>
      <c r="C289" s="119" t="s">
        <v>21</v>
      </c>
      <c r="D289" s="113" t="s">
        <v>457</v>
      </c>
      <c r="E289" s="120">
        <v>184.6</v>
      </c>
      <c r="F289" s="120">
        <f t="shared" si="39"/>
        <v>183.3</v>
      </c>
      <c r="G289" s="122">
        <v>183.3</v>
      </c>
      <c r="H289" s="122">
        <v>0</v>
      </c>
      <c r="I289" s="120">
        <f t="shared" si="46"/>
        <v>99.295774647887342</v>
      </c>
    </row>
    <row r="290" spans="1:10" s="6" customFormat="1" ht="31.5" outlineLevel="1">
      <c r="A290" s="68" t="s">
        <v>57</v>
      </c>
      <c r="B290" s="114" t="s">
        <v>202</v>
      </c>
      <c r="C290" s="114" t="s">
        <v>22</v>
      </c>
      <c r="D290" s="118"/>
      <c r="E290" s="116">
        <f>E294+E291</f>
        <v>6724</v>
      </c>
      <c r="F290" s="116">
        <f t="shared" si="39"/>
        <v>6709.9</v>
      </c>
      <c r="G290" s="116">
        <f>G294+G291</f>
        <v>6709.9</v>
      </c>
      <c r="H290" s="116">
        <f>H294+H291</f>
        <v>0</v>
      </c>
      <c r="I290" s="116">
        <f t="shared" si="46"/>
        <v>99.790303390838787</v>
      </c>
    </row>
    <row r="291" spans="1:10" s="6" customFormat="1" ht="47.25" outlineLevel="1">
      <c r="A291" s="81" t="s">
        <v>334</v>
      </c>
      <c r="B291" s="119" t="s">
        <v>202</v>
      </c>
      <c r="C291" s="119" t="s">
        <v>22</v>
      </c>
      <c r="D291" s="115" t="s">
        <v>458</v>
      </c>
      <c r="E291" s="120">
        <f>E292</f>
        <v>10</v>
      </c>
      <c r="F291" s="120">
        <f t="shared" si="39"/>
        <v>10</v>
      </c>
      <c r="G291" s="120">
        <f>G292</f>
        <v>10</v>
      </c>
      <c r="H291" s="120">
        <f>H292</f>
        <v>0</v>
      </c>
      <c r="I291" s="120">
        <f t="shared" si="46"/>
        <v>100</v>
      </c>
    </row>
    <row r="292" spans="1:10" s="6" customFormat="1" ht="47.25" outlineLevel="1">
      <c r="A292" s="81" t="s">
        <v>336</v>
      </c>
      <c r="B292" s="119" t="s">
        <v>202</v>
      </c>
      <c r="C292" s="119" t="s">
        <v>22</v>
      </c>
      <c r="D292" s="115" t="s">
        <v>459</v>
      </c>
      <c r="E292" s="120">
        <f>E293</f>
        <v>10</v>
      </c>
      <c r="F292" s="120">
        <f t="shared" ref="F292:F293" si="48">G292+H292</f>
        <v>10</v>
      </c>
      <c r="G292" s="120">
        <f>G293</f>
        <v>10</v>
      </c>
      <c r="H292" s="120">
        <f>H293</f>
        <v>0</v>
      </c>
      <c r="I292" s="120">
        <f t="shared" si="46"/>
        <v>100</v>
      </c>
    </row>
    <row r="293" spans="1:10" s="6" customFormat="1" ht="15.75" outlineLevel="1">
      <c r="A293" s="81" t="s">
        <v>177</v>
      </c>
      <c r="B293" s="119" t="s">
        <v>202</v>
      </c>
      <c r="C293" s="119" t="s">
        <v>22</v>
      </c>
      <c r="D293" s="115" t="s">
        <v>460</v>
      </c>
      <c r="E293" s="120">
        <v>10</v>
      </c>
      <c r="F293" s="120">
        <f t="shared" si="48"/>
        <v>10</v>
      </c>
      <c r="G293" s="121">
        <v>10</v>
      </c>
      <c r="H293" s="121">
        <v>0</v>
      </c>
      <c r="I293" s="120">
        <f t="shared" si="46"/>
        <v>100</v>
      </c>
    </row>
    <row r="294" spans="1:10" s="3" customFormat="1" ht="15.75" outlineLevel="2">
      <c r="A294" s="70" t="s">
        <v>134</v>
      </c>
      <c r="B294" s="119" t="s">
        <v>202</v>
      </c>
      <c r="C294" s="119" t="s">
        <v>22</v>
      </c>
      <c r="D294" s="115" t="s">
        <v>256</v>
      </c>
      <c r="E294" s="120">
        <f>E295+E296</f>
        <v>6714</v>
      </c>
      <c r="F294" s="120">
        <f t="shared" ref="F294:F346" si="49">G294+H294</f>
        <v>6699.9</v>
      </c>
      <c r="G294" s="120">
        <f>G295+G296</f>
        <v>6699.9</v>
      </c>
      <c r="H294" s="120">
        <f>H295+H296</f>
        <v>0</v>
      </c>
      <c r="I294" s="120">
        <f t="shared" si="46"/>
        <v>99.789991063449506</v>
      </c>
    </row>
    <row r="295" spans="1:10" s="3" customFormat="1" ht="34.15" customHeight="1" outlineLevel="2">
      <c r="A295" s="69" t="s">
        <v>138</v>
      </c>
      <c r="B295" s="119" t="s">
        <v>202</v>
      </c>
      <c r="C295" s="119" t="s">
        <v>22</v>
      </c>
      <c r="D295" s="115" t="s">
        <v>257</v>
      </c>
      <c r="E295" s="120">
        <v>6599.6</v>
      </c>
      <c r="F295" s="120">
        <f t="shared" si="49"/>
        <v>6585.5</v>
      </c>
      <c r="G295" s="122">
        <v>6585.5</v>
      </c>
      <c r="H295" s="122">
        <v>0</v>
      </c>
      <c r="I295" s="120">
        <f t="shared" si="46"/>
        <v>99.786350687920475</v>
      </c>
    </row>
    <row r="296" spans="1:10" s="3" customFormat="1" ht="34.15" customHeight="1" outlineLevel="2">
      <c r="A296" s="70" t="s">
        <v>309</v>
      </c>
      <c r="B296" s="119" t="s">
        <v>202</v>
      </c>
      <c r="C296" s="119" t="s">
        <v>22</v>
      </c>
      <c r="D296" s="115" t="s">
        <v>310</v>
      </c>
      <c r="E296" s="120">
        <v>114.4</v>
      </c>
      <c r="F296" s="120">
        <f t="shared" si="49"/>
        <v>114.4</v>
      </c>
      <c r="G296" s="122">
        <v>114.4</v>
      </c>
      <c r="H296" s="122">
        <v>0</v>
      </c>
      <c r="I296" s="120">
        <f t="shared" si="46"/>
        <v>100</v>
      </c>
    </row>
    <row r="297" spans="1:10" s="3" customFormat="1" ht="34.15" customHeight="1" outlineLevel="2">
      <c r="A297" s="68" t="s">
        <v>193</v>
      </c>
      <c r="B297" s="114" t="s">
        <v>129</v>
      </c>
      <c r="C297" s="114"/>
      <c r="D297" s="118"/>
      <c r="E297" s="116">
        <f>E302+E331+E366+E360+E298</f>
        <v>104909.10000000002</v>
      </c>
      <c r="F297" s="116">
        <f t="shared" si="49"/>
        <v>103174.8</v>
      </c>
      <c r="G297" s="116">
        <f>G302+G331+G366+G360+G298</f>
        <v>99713.5</v>
      </c>
      <c r="H297" s="116">
        <f>H302+H331+H366+H360+H298</f>
        <v>3461.3</v>
      </c>
      <c r="I297" s="116">
        <f t="shared" si="46"/>
        <v>98.346854562664234</v>
      </c>
    </row>
    <row r="298" spans="1:10" s="3" customFormat="1" ht="21.75" customHeight="1" outlineLevel="2">
      <c r="A298" s="68" t="s">
        <v>112</v>
      </c>
      <c r="B298" s="114" t="s">
        <v>129</v>
      </c>
      <c r="C298" s="114" t="s">
        <v>16</v>
      </c>
      <c r="D298" s="118"/>
      <c r="E298" s="116">
        <f>E299</f>
        <v>1002</v>
      </c>
      <c r="F298" s="116">
        <f t="shared" si="49"/>
        <v>1002</v>
      </c>
      <c r="G298" s="116">
        <f t="shared" ref="G298:H300" si="50">G299</f>
        <v>0</v>
      </c>
      <c r="H298" s="116">
        <f t="shared" si="50"/>
        <v>1002</v>
      </c>
      <c r="I298" s="116">
        <f t="shared" si="46"/>
        <v>100</v>
      </c>
    </row>
    <row r="299" spans="1:10" s="3" customFormat="1" ht="34.15" customHeight="1" outlineLevel="2">
      <c r="A299" s="68" t="s">
        <v>55</v>
      </c>
      <c r="B299" s="114" t="s">
        <v>129</v>
      </c>
      <c r="C299" s="114" t="s">
        <v>17</v>
      </c>
      <c r="D299" s="118"/>
      <c r="E299" s="116">
        <f>E300</f>
        <v>1002</v>
      </c>
      <c r="F299" s="116">
        <f t="shared" si="49"/>
        <v>1002</v>
      </c>
      <c r="G299" s="116">
        <f t="shared" si="50"/>
        <v>0</v>
      </c>
      <c r="H299" s="116">
        <f t="shared" si="50"/>
        <v>1002</v>
      </c>
      <c r="I299" s="116">
        <f t="shared" si="46"/>
        <v>100</v>
      </c>
    </row>
    <row r="300" spans="1:10" s="3" customFormat="1" ht="25.5" customHeight="1" outlineLevel="2">
      <c r="A300" s="79" t="s">
        <v>134</v>
      </c>
      <c r="B300" s="119" t="s">
        <v>129</v>
      </c>
      <c r="C300" s="119" t="s">
        <v>17</v>
      </c>
      <c r="D300" s="111" t="s">
        <v>256</v>
      </c>
      <c r="E300" s="120">
        <f>E301</f>
        <v>1002</v>
      </c>
      <c r="F300" s="120">
        <f t="shared" si="49"/>
        <v>1002</v>
      </c>
      <c r="G300" s="120">
        <f t="shared" si="50"/>
        <v>0</v>
      </c>
      <c r="H300" s="120">
        <f t="shared" si="50"/>
        <v>1002</v>
      </c>
      <c r="I300" s="120">
        <f t="shared" si="46"/>
        <v>100</v>
      </c>
    </row>
    <row r="301" spans="1:10" s="3" customFormat="1" ht="52.5" customHeight="1" outlineLevel="2">
      <c r="A301" s="79" t="s">
        <v>376</v>
      </c>
      <c r="B301" s="119" t="s">
        <v>129</v>
      </c>
      <c r="C301" s="119" t="s">
        <v>17</v>
      </c>
      <c r="D301" s="111" t="s">
        <v>377</v>
      </c>
      <c r="E301" s="120">
        <v>1002</v>
      </c>
      <c r="F301" s="120">
        <f t="shared" si="49"/>
        <v>1002</v>
      </c>
      <c r="G301" s="120">
        <v>0</v>
      </c>
      <c r="H301" s="120">
        <v>1002</v>
      </c>
      <c r="I301" s="120">
        <f t="shared" si="46"/>
        <v>100</v>
      </c>
    </row>
    <row r="302" spans="1:10" s="3" customFormat="1" ht="15.75" outlineLevel="2">
      <c r="A302" s="68" t="s">
        <v>115</v>
      </c>
      <c r="B302" s="114" t="s">
        <v>129</v>
      </c>
      <c r="C302" s="114" t="s">
        <v>23</v>
      </c>
      <c r="D302" s="118"/>
      <c r="E302" s="116">
        <f>E303+E320</f>
        <v>53377.599999999999</v>
      </c>
      <c r="F302" s="116">
        <f t="shared" si="49"/>
        <v>52775.799999999996</v>
      </c>
      <c r="G302" s="117">
        <f>G303+G320</f>
        <v>52775.799999999996</v>
      </c>
      <c r="H302" s="117">
        <f>H303+H320</f>
        <v>0</v>
      </c>
      <c r="I302" s="116">
        <f t="shared" si="46"/>
        <v>98.872560774557115</v>
      </c>
    </row>
    <row r="303" spans="1:10" s="3" customFormat="1" ht="18.600000000000001" customHeight="1" outlineLevel="2">
      <c r="A303" s="68" t="s">
        <v>194</v>
      </c>
      <c r="B303" s="114" t="s">
        <v>129</v>
      </c>
      <c r="C303" s="114" t="s">
        <v>190</v>
      </c>
      <c r="D303" s="118"/>
      <c r="E303" s="135">
        <f>E304+E308+E312+E316</f>
        <v>53197.599999999999</v>
      </c>
      <c r="F303" s="116">
        <f t="shared" si="49"/>
        <v>52661.399999999994</v>
      </c>
      <c r="G303" s="135">
        <f>G304+G308+G312+G316</f>
        <v>52661.399999999994</v>
      </c>
      <c r="H303" s="135">
        <f>H304+H308+H312+H316</f>
        <v>0</v>
      </c>
      <c r="I303" s="116">
        <f t="shared" si="46"/>
        <v>98.992059792171077</v>
      </c>
    </row>
    <row r="304" spans="1:10" s="37" customFormat="1" ht="34.15" customHeight="1" outlineLevel="2">
      <c r="A304" s="79" t="s">
        <v>241</v>
      </c>
      <c r="B304" s="119" t="s">
        <v>129</v>
      </c>
      <c r="C304" s="119" t="s">
        <v>190</v>
      </c>
      <c r="D304" s="128" t="s">
        <v>480</v>
      </c>
      <c r="E304" s="138">
        <f t="shared" ref="E304:H304" si="51">E305</f>
        <v>10</v>
      </c>
      <c r="F304" s="120">
        <f t="shared" si="49"/>
        <v>10</v>
      </c>
      <c r="G304" s="138">
        <f t="shared" si="51"/>
        <v>10</v>
      </c>
      <c r="H304" s="138">
        <f t="shared" si="51"/>
        <v>0</v>
      </c>
      <c r="I304" s="120">
        <f t="shared" si="46"/>
        <v>100</v>
      </c>
      <c r="J304" s="90"/>
    </row>
    <row r="305" spans="1:10" s="37" customFormat="1" ht="47.25" outlineLevel="2">
      <c r="A305" s="110" t="s">
        <v>251</v>
      </c>
      <c r="B305" s="119" t="s">
        <v>129</v>
      </c>
      <c r="C305" s="119" t="s">
        <v>190</v>
      </c>
      <c r="D305" s="111" t="s">
        <v>481</v>
      </c>
      <c r="E305" s="138">
        <f>E306</f>
        <v>10</v>
      </c>
      <c r="F305" s="120">
        <f t="shared" si="49"/>
        <v>10</v>
      </c>
      <c r="G305" s="138">
        <f>G306</f>
        <v>10</v>
      </c>
      <c r="H305" s="138">
        <f>H306</f>
        <v>0</v>
      </c>
      <c r="I305" s="120">
        <f t="shared" si="46"/>
        <v>100</v>
      </c>
      <c r="J305" s="90"/>
    </row>
    <row r="306" spans="1:10" s="37" customFormat="1" ht="31.5" outlineLevel="2">
      <c r="A306" s="110" t="s">
        <v>252</v>
      </c>
      <c r="B306" s="119" t="s">
        <v>129</v>
      </c>
      <c r="C306" s="119" t="s">
        <v>190</v>
      </c>
      <c r="D306" s="111" t="s">
        <v>253</v>
      </c>
      <c r="E306" s="138">
        <f>E307</f>
        <v>10</v>
      </c>
      <c r="F306" s="120">
        <f t="shared" si="49"/>
        <v>10</v>
      </c>
      <c r="G306" s="138">
        <f>G307</f>
        <v>10</v>
      </c>
      <c r="H306" s="138">
        <f>H307</f>
        <v>0</v>
      </c>
      <c r="I306" s="120">
        <f t="shared" si="46"/>
        <v>100</v>
      </c>
      <c r="J306" s="90"/>
    </row>
    <row r="307" spans="1:10" s="37" customFormat="1" ht="18.600000000000001" customHeight="1" outlineLevel="2">
      <c r="A307" s="110" t="s">
        <v>177</v>
      </c>
      <c r="B307" s="119" t="s">
        <v>129</v>
      </c>
      <c r="C307" s="119" t="s">
        <v>190</v>
      </c>
      <c r="D307" s="111" t="s">
        <v>254</v>
      </c>
      <c r="E307" s="138">
        <v>10</v>
      </c>
      <c r="F307" s="120">
        <f t="shared" si="49"/>
        <v>10</v>
      </c>
      <c r="G307" s="122">
        <v>10</v>
      </c>
      <c r="H307" s="122">
        <v>0</v>
      </c>
      <c r="I307" s="120">
        <f t="shared" si="46"/>
        <v>100</v>
      </c>
      <c r="J307" s="90"/>
    </row>
    <row r="308" spans="1:10" s="37" customFormat="1" ht="56.25" customHeight="1" outlineLevel="2">
      <c r="A308" s="70" t="s">
        <v>468</v>
      </c>
      <c r="B308" s="119" t="s">
        <v>129</v>
      </c>
      <c r="C308" s="119" t="s">
        <v>190</v>
      </c>
      <c r="D308" s="115" t="s">
        <v>461</v>
      </c>
      <c r="E308" s="120">
        <f t="shared" ref="E308:H308" si="52">E309</f>
        <v>29711.3</v>
      </c>
      <c r="F308" s="120">
        <f t="shared" si="49"/>
        <v>29362.400000000001</v>
      </c>
      <c r="G308" s="121">
        <f t="shared" si="52"/>
        <v>29362.400000000001</v>
      </c>
      <c r="H308" s="121">
        <f t="shared" si="52"/>
        <v>0</v>
      </c>
      <c r="I308" s="120">
        <f t="shared" si="46"/>
        <v>98.825699313055978</v>
      </c>
    </row>
    <row r="309" spans="1:10" s="37" customFormat="1" ht="53.25" customHeight="1" outlineLevel="2">
      <c r="A309" s="78" t="s">
        <v>195</v>
      </c>
      <c r="B309" s="119" t="s">
        <v>129</v>
      </c>
      <c r="C309" s="119" t="s">
        <v>190</v>
      </c>
      <c r="D309" s="115" t="s">
        <v>469</v>
      </c>
      <c r="E309" s="120">
        <f>E310</f>
        <v>29711.3</v>
      </c>
      <c r="F309" s="120">
        <f t="shared" si="49"/>
        <v>29362.400000000001</v>
      </c>
      <c r="G309" s="120">
        <f>G310</f>
        <v>29362.400000000001</v>
      </c>
      <c r="H309" s="120">
        <f>H310</f>
        <v>0</v>
      </c>
      <c r="I309" s="120">
        <f t="shared" si="46"/>
        <v>98.825699313055978</v>
      </c>
    </row>
    <row r="310" spans="1:10" s="37" customFormat="1" ht="37.5" customHeight="1" outlineLevel="2">
      <c r="A310" s="70" t="s">
        <v>470</v>
      </c>
      <c r="B310" s="119" t="s">
        <v>129</v>
      </c>
      <c r="C310" s="119" t="s">
        <v>190</v>
      </c>
      <c r="D310" s="115" t="s">
        <v>471</v>
      </c>
      <c r="E310" s="120">
        <f>E311</f>
        <v>29711.3</v>
      </c>
      <c r="F310" s="120">
        <f t="shared" si="49"/>
        <v>29362.400000000001</v>
      </c>
      <c r="G310" s="120">
        <f>G311</f>
        <v>29362.400000000001</v>
      </c>
      <c r="H310" s="120">
        <f>H311</f>
        <v>0</v>
      </c>
      <c r="I310" s="120">
        <f t="shared" si="46"/>
        <v>98.825699313055978</v>
      </c>
    </row>
    <row r="311" spans="1:10" s="37" customFormat="1" ht="18.600000000000001" customHeight="1" outlineLevel="2">
      <c r="A311" s="70" t="s">
        <v>177</v>
      </c>
      <c r="B311" s="119" t="s">
        <v>129</v>
      </c>
      <c r="C311" s="119" t="s">
        <v>190</v>
      </c>
      <c r="D311" s="115" t="s">
        <v>472</v>
      </c>
      <c r="E311" s="120">
        <v>29711.3</v>
      </c>
      <c r="F311" s="120">
        <f t="shared" si="49"/>
        <v>29362.400000000001</v>
      </c>
      <c r="G311" s="122">
        <v>29362.400000000001</v>
      </c>
      <c r="H311" s="122">
        <v>0</v>
      </c>
      <c r="I311" s="120">
        <f t="shared" si="46"/>
        <v>98.825699313055978</v>
      </c>
    </row>
    <row r="312" spans="1:10" s="3" customFormat="1" ht="47.25" outlineLevel="2">
      <c r="A312" s="70" t="s">
        <v>473</v>
      </c>
      <c r="B312" s="119" t="s">
        <v>129</v>
      </c>
      <c r="C312" s="119" t="s">
        <v>190</v>
      </c>
      <c r="D312" s="115" t="s">
        <v>475</v>
      </c>
      <c r="E312" s="120">
        <f t="shared" ref="E312:H313" si="53">E313</f>
        <v>15047.8</v>
      </c>
      <c r="F312" s="120">
        <f t="shared" si="49"/>
        <v>14960.8</v>
      </c>
      <c r="G312" s="121">
        <f t="shared" si="53"/>
        <v>14960.8</v>
      </c>
      <c r="H312" s="121">
        <f t="shared" si="53"/>
        <v>0</v>
      </c>
      <c r="I312" s="120">
        <f t="shared" si="46"/>
        <v>99.421842395566131</v>
      </c>
    </row>
    <row r="313" spans="1:10" s="3" customFormat="1" ht="68.25" customHeight="1" outlineLevel="2">
      <c r="A313" s="70" t="s">
        <v>474</v>
      </c>
      <c r="B313" s="119" t="s">
        <v>129</v>
      </c>
      <c r="C313" s="119" t="s">
        <v>190</v>
      </c>
      <c r="D313" s="115" t="s">
        <v>476</v>
      </c>
      <c r="E313" s="120">
        <f t="shared" si="53"/>
        <v>15047.8</v>
      </c>
      <c r="F313" s="120">
        <f t="shared" si="49"/>
        <v>14960.8</v>
      </c>
      <c r="G313" s="121">
        <f t="shared" si="53"/>
        <v>14960.8</v>
      </c>
      <c r="H313" s="121">
        <f t="shared" si="53"/>
        <v>0</v>
      </c>
      <c r="I313" s="120">
        <f t="shared" si="46"/>
        <v>99.421842395566131</v>
      </c>
    </row>
    <row r="314" spans="1:10" s="3" customFormat="1" ht="64.150000000000006" customHeight="1" outlineLevel="2">
      <c r="A314" s="79" t="s">
        <v>477</v>
      </c>
      <c r="B314" s="119" t="s">
        <v>129</v>
      </c>
      <c r="C314" s="119" t="s">
        <v>190</v>
      </c>
      <c r="D314" s="115" t="s">
        <v>478</v>
      </c>
      <c r="E314" s="120">
        <f>E315</f>
        <v>15047.8</v>
      </c>
      <c r="F314" s="120">
        <f t="shared" si="49"/>
        <v>14960.8</v>
      </c>
      <c r="G314" s="120">
        <f>G315</f>
        <v>14960.8</v>
      </c>
      <c r="H314" s="120">
        <f>H315</f>
        <v>0</v>
      </c>
      <c r="I314" s="120">
        <f t="shared" si="46"/>
        <v>99.421842395566131</v>
      </c>
    </row>
    <row r="315" spans="1:10" s="37" customFormat="1" ht="18" customHeight="1" outlineLevel="2">
      <c r="A315" s="70" t="s">
        <v>177</v>
      </c>
      <c r="B315" s="119" t="s">
        <v>129</v>
      </c>
      <c r="C315" s="119" t="s">
        <v>190</v>
      </c>
      <c r="D315" s="115" t="s">
        <v>479</v>
      </c>
      <c r="E315" s="120">
        <v>15047.8</v>
      </c>
      <c r="F315" s="120">
        <f t="shared" si="49"/>
        <v>14960.8</v>
      </c>
      <c r="G315" s="122">
        <v>14960.8</v>
      </c>
      <c r="H315" s="122">
        <v>0</v>
      </c>
      <c r="I315" s="120">
        <f t="shared" si="46"/>
        <v>99.421842395566131</v>
      </c>
    </row>
    <row r="316" spans="1:10" s="37" customFormat="1" ht="36" customHeight="1" outlineLevel="2">
      <c r="A316" s="72" t="s">
        <v>217</v>
      </c>
      <c r="B316" s="119" t="s">
        <v>129</v>
      </c>
      <c r="C316" s="119" t="s">
        <v>190</v>
      </c>
      <c r="D316" s="112" t="s">
        <v>261</v>
      </c>
      <c r="E316" s="138">
        <f t="shared" ref="E316:H316" si="54">E317</f>
        <v>8428.5</v>
      </c>
      <c r="F316" s="120">
        <f t="shared" si="49"/>
        <v>8328.2000000000007</v>
      </c>
      <c r="G316" s="138">
        <f t="shared" si="54"/>
        <v>8328.2000000000007</v>
      </c>
      <c r="H316" s="138">
        <f t="shared" si="54"/>
        <v>0</v>
      </c>
      <c r="I316" s="120">
        <f t="shared" si="46"/>
        <v>98.809989915168785</v>
      </c>
    </row>
    <row r="317" spans="1:10" s="37" customFormat="1" ht="36" customHeight="1" outlineLevel="2">
      <c r="A317" s="72" t="s">
        <v>227</v>
      </c>
      <c r="B317" s="119" t="s">
        <v>129</v>
      </c>
      <c r="C317" s="119" t="s">
        <v>190</v>
      </c>
      <c r="D317" s="112" t="s">
        <v>465</v>
      </c>
      <c r="E317" s="138">
        <f>E318</f>
        <v>8428.5</v>
      </c>
      <c r="F317" s="120">
        <f t="shared" si="49"/>
        <v>8328.2000000000007</v>
      </c>
      <c r="G317" s="138">
        <f>G318</f>
        <v>8328.2000000000007</v>
      </c>
      <c r="H317" s="138">
        <f>H318</f>
        <v>0</v>
      </c>
      <c r="I317" s="120">
        <f t="shared" si="46"/>
        <v>98.809989915168785</v>
      </c>
    </row>
    <row r="318" spans="1:10" s="37" customFormat="1" ht="51.75" customHeight="1" outlineLevel="2">
      <c r="A318" s="70" t="s">
        <v>464</v>
      </c>
      <c r="B318" s="119" t="s">
        <v>129</v>
      </c>
      <c r="C318" s="119" t="s">
        <v>190</v>
      </c>
      <c r="D318" s="112" t="s">
        <v>466</v>
      </c>
      <c r="E318" s="138">
        <f>E319</f>
        <v>8428.5</v>
      </c>
      <c r="F318" s="120">
        <f t="shared" si="49"/>
        <v>8328.2000000000007</v>
      </c>
      <c r="G318" s="138">
        <f>G319</f>
        <v>8328.2000000000007</v>
      </c>
      <c r="H318" s="138">
        <f>H319</f>
        <v>0</v>
      </c>
      <c r="I318" s="120">
        <f t="shared" si="46"/>
        <v>98.809989915168785</v>
      </c>
    </row>
    <row r="319" spans="1:10" s="37" customFormat="1" ht="18" customHeight="1" outlineLevel="2">
      <c r="A319" s="92" t="s">
        <v>177</v>
      </c>
      <c r="B319" s="119" t="s">
        <v>129</v>
      </c>
      <c r="C319" s="119" t="s">
        <v>190</v>
      </c>
      <c r="D319" s="112" t="s">
        <v>467</v>
      </c>
      <c r="E319" s="138">
        <v>8428.5</v>
      </c>
      <c r="F319" s="120">
        <f t="shared" si="49"/>
        <v>8328.2000000000007</v>
      </c>
      <c r="G319" s="122">
        <v>8328.2000000000007</v>
      </c>
      <c r="H319" s="122">
        <v>0</v>
      </c>
      <c r="I319" s="120">
        <f t="shared" si="46"/>
        <v>98.809989915168785</v>
      </c>
    </row>
    <row r="320" spans="1:10" s="37" customFormat="1" ht="15.75" outlineLevel="2">
      <c r="A320" s="68" t="s">
        <v>205</v>
      </c>
      <c r="B320" s="114" t="s">
        <v>129</v>
      </c>
      <c r="C320" s="114" t="s">
        <v>26</v>
      </c>
      <c r="D320" s="118"/>
      <c r="E320" s="116">
        <f>E321</f>
        <v>180</v>
      </c>
      <c r="F320" s="116">
        <f t="shared" si="49"/>
        <v>114.4</v>
      </c>
      <c r="G320" s="117">
        <f>G321</f>
        <v>114.4</v>
      </c>
      <c r="H320" s="117">
        <f>H321</f>
        <v>0</v>
      </c>
      <c r="I320" s="116">
        <f t="shared" si="46"/>
        <v>63.555555555555557</v>
      </c>
    </row>
    <row r="321" spans="1:9" s="3" customFormat="1" ht="31.5" outlineLevel="2">
      <c r="A321" s="70" t="s">
        <v>217</v>
      </c>
      <c r="B321" s="119" t="s">
        <v>129</v>
      </c>
      <c r="C321" s="119" t="s">
        <v>26</v>
      </c>
      <c r="D321" s="112" t="s">
        <v>261</v>
      </c>
      <c r="E321" s="120">
        <f>E322+E325+E328</f>
        <v>180</v>
      </c>
      <c r="F321" s="116">
        <f t="shared" si="49"/>
        <v>114.4</v>
      </c>
      <c r="G321" s="121">
        <f>G322+G325+G328</f>
        <v>114.4</v>
      </c>
      <c r="H321" s="121">
        <f>H322+H325+H328</f>
        <v>0</v>
      </c>
      <c r="I321" s="120">
        <f t="shared" si="46"/>
        <v>63.555555555555557</v>
      </c>
    </row>
    <row r="322" spans="1:9" s="3" customFormat="1" ht="31.5" outlineLevel="2">
      <c r="A322" s="70" t="s">
        <v>228</v>
      </c>
      <c r="B322" s="119" t="s">
        <v>129</v>
      </c>
      <c r="C322" s="119" t="s">
        <v>26</v>
      </c>
      <c r="D322" s="112" t="s">
        <v>483</v>
      </c>
      <c r="E322" s="120">
        <f>E323</f>
        <v>80</v>
      </c>
      <c r="F322" s="120">
        <f t="shared" si="49"/>
        <v>44.3</v>
      </c>
      <c r="G322" s="120">
        <f t="shared" ref="G322:H322" si="55">G323</f>
        <v>44.3</v>
      </c>
      <c r="H322" s="120">
        <f t="shared" si="55"/>
        <v>0</v>
      </c>
      <c r="I322" s="120">
        <f t="shared" si="46"/>
        <v>55.375</v>
      </c>
    </row>
    <row r="323" spans="1:9" s="3" customFormat="1" ht="50.25" customHeight="1" outlineLevel="2">
      <c r="A323" s="81" t="s">
        <v>482</v>
      </c>
      <c r="B323" s="119" t="s">
        <v>129</v>
      </c>
      <c r="C323" s="119" t="s">
        <v>26</v>
      </c>
      <c r="D323" s="112" t="s">
        <v>484</v>
      </c>
      <c r="E323" s="120">
        <f>E324</f>
        <v>80</v>
      </c>
      <c r="F323" s="120">
        <f t="shared" si="49"/>
        <v>44.3</v>
      </c>
      <c r="G323" s="121">
        <f>G324</f>
        <v>44.3</v>
      </c>
      <c r="H323" s="121">
        <f>H324</f>
        <v>0</v>
      </c>
      <c r="I323" s="120">
        <f t="shared" si="46"/>
        <v>55.375</v>
      </c>
    </row>
    <row r="324" spans="1:9" s="3" customFormat="1" ht="15.75" outlineLevel="2">
      <c r="A324" s="70" t="s">
        <v>177</v>
      </c>
      <c r="B324" s="119" t="s">
        <v>129</v>
      </c>
      <c r="C324" s="119" t="s">
        <v>26</v>
      </c>
      <c r="D324" s="115" t="s">
        <v>485</v>
      </c>
      <c r="E324" s="120">
        <v>80</v>
      </c>
      <c r="F324" s="120">
        <f t="shared" si="49"/>
        <v>44.3</v>
      </c>
      <c r="G324" s="122">
        <v>44.3</v>
      </c>
      <c r="H324" s="122">
        <v>0</v>
      </c>
      <c r="I324" s="120">
        <f t="shared" si="46"/>
        <v>55.375</v>
      </c>
    </row>
    <row r="325" spans="1:9" s="3" customFormat="1" ht="36.6" customHeight="1" outlineLevel="2">
      <c r="A325" s="70" t="s">
        <v>229</v>
      </c>
      <c r="B325" s="119" t="s">
        <v>129</v>
      </c>
      <c r="C325" s="119" t="s">
        <v>26</v>
      </c>
      <c r="D325" s="115" t="s">
        <v>486</v>
      </c>
      <c r="E325" s="120">
        <f t="shared" ref="E325:H326" si="56">E326</f>
        <v>80</v>
      </c>
      <c r="F325" s="120">
        <f t="shared" si="49"/>
        <v>50.1</v>
      </c>
      <c r="G325" s="120">
        <f t="shared" si="56"/>
        <v>50.1</v>
      </c>
      <c r="H325" s="120">
        <f t="shared" si="56"/>
        <v>0</v>
      </c>
      <c r="I325" s="120">
        <f t="shared" si="46"/>
        <v>62.625</v>
      </c>
    </row>
    <row r="326" spans="1:9" s="3" customFormat="1" ht="53.25" customHeight="1" outlineLevel="2">
      <c r="A326" s="81" t="s">
        <v>487</v>
      </c>
      <c r="B326" s="119" t="s">
        <v>129</v>
      </c>
      <c r="C326" s="119" t="s">
        <v>26</v>
      </c>
      <c r="D326" s="115" t="s">
        <v>488</v>
      </c>
      <c r="E326" s="120">
        <f t="shared" si="56"/>
        <v>80</v>
      </c>
      <c r="F326" s="120">
        <f t="shared" si="49"/>
        <v>50.1</v>
      </c>
      <c r="G326" s="120">
        <f t="shared" si="56"/>
        <v>50.1</v>
      </c>
      <c r="H326" s="120">
        <f t="shared" si="56"/>
        <v>0</v>
      </c>
      <c r="I326" s="120">
        <f t="shared" si="46"/>
        <v>62.625</v>
      </c>
    </row>
    <row r="327" spans="1:9" s="3" customFormat="1" ht="15.75" outlineLevel="2">
      <c r="A327" s="73" t="s">
        <v>177</v>
      </c>
      <c r="B327" s="119" t="s">
        <v>129</v>
      </c>
      <c r="C327" s="119" t="s">
        <v>26</v>
      </c>
      <c r="D327" s="115" t="s">
        <v>489</v>
      </c>
      <c r="E327" s="120">
        <v>80</v>
      </c>
      <c r="F327" s="120">
        <f t="shared" si="49"/>
        <v>50.1</v>
      </c>
      <c r="G327" s="122">
        <v>50.1</v>
      </c>
      <c r="H327" s="122">
        <v>0</v>
      </c>
      <c r="I327" s="120">
        <f t="shared" si="46"/>
        <v>62.625</v>
      </c>
    </row>
    <row r="328" spans="1:9" s="3" customFormat="1" ht="55.5" customHeight="1" outlineLevel="2">
      <c r="A328" s="72" t="s">
        <v>230</v>
      </c>
      <c r="B328" s="119" t="s">
        <v>129</v>
      </c>
      <c r="C328" s="119" t="s">
        <v>26</v>
      </c>
      <c r="D328" s="112" t="s">
        <v>490</v>
      </c>
      <c r="E328" s="120">
        <f>E329</f>
        <v>20</v>
      </c>
      <c r="F328" s="120">
        <f t="shared" si="49"/>
        <v>20</v>
      </c>
      <c r="G328" s="120">
        <f t="shared" ref="G328:H328" si="57">G329</f>
        <v>20</v>
      </c>
      <c r="H328" s="120">
        <f t="shared" si="57"/>
        <v>0</v>
      </c>
      <c r="I328" s="120">
        <f t="shared" si="46"/>
        <v>100</v>
      </c>
    </row>
    <row r="329" spans="1:9" s="3" customFormat="1" ht="82.5" customHeight="1" outlineLevel="2">
      <c r="A329" s="81" t="s">
        <v>491</v>
      </c>
      <c r="B329" s="119" t="s">
        <v>129</v>
      </c>
      <c r="C329" s="119" t="s">
        <v>26</v>
      </c>
      <c r="D329" s="112" t="s">
        <v>492</v>
      </c>
      <c r="E329" s="120">
        <f>E330</f>
        <v>20</v>
      </c>
      <c r="F329" s="120">
        <f t="shared" si="49"/>
        <v>20</v>
      </c>
      <c r="G329" s="121">
        <f>G330</f>
        <v>20</v>
      </c>
      <c r="H329" s="121">
        <f>H330</f>
        <v>0</v>
      </c>
      <c r="I329" s="120">
        <f t="shared" si="46"/>
        <v>100</v>
      </c>
    </row>
    <row r="330" spans="1:9" s="3" customFormat="1" ht="15.75" outlineLevel="2">
      <c r="A330" s="70" t="s">
        <v>177</v>
      </c>
      <c r="B330" s="119" t="s">
        <v>129</v>
      </c>
      <c r="C330" s="119" t="s">
        <v>26</v>
      </c>
      <c r="D330" s="115" t="s">
        <v>493</v>
      </c>
      <c r="E330" s="120">
        <v>20</v>
      </c>
      <c r="F330" s="120">
        <f t="shared" si="49"/>
        <v>20</v>
      </c>
      <c r="G330" s="122">
        <v>20</v>
      </c>
      <c r="H330" s="122">
        <v>0</v>
      </c>
      <c r="I330" s="120">
        <f t="shared" si="46"/>
        <v>100</v>
      </c>
    </row>
    <row r="331" spans="1:9" s="3" customFormat="1" ht="18" customHeight="1" outlineLevel="2">
      <c r="A331" s="68" t="s">
        <v>127</v>
      </c>
      <c r="B331" s="114" t="s">
        <v>129</v>
      </c>
      <c r="C331" s="114" t="s">
        <v>28</v>
      </c>
      <c r="D331" s="118"/>
      <c r="E331" s="116">
        <f>E332+E355</f>
        <v>32797.600000000006</v>
      </c>
      <c r="F331" s="116">
        <f t="shared" si="49"/>
        <v>32062.1</v>
      </c>
      <c r="G331" s="117">
        <f>G332+G355</f>
        <v>30969.599999999999</v>
      </c>
      <c r="H331" s="117">
        <f>H332+H355</f>
        <v>1092.5</v>
      </c>
      <c r="I331" s="116">
        <f t="shared" si="46"/>
        <v>97.757457862770423</v>
      </c>
    </row>
    <row r="332" spans="1:9" s="3" customFormat="1" ht="19.899999999999999" customHeight="1" outlineLevel="2">
      <c r="A332" s="67" t="s">
        <v>59</v>
      </c>
      <c r="B332" s="114" t="s">
        <v>129</v>
      </c>
      <c r="C332" s="114" t="s">
        <v>29</v>
      </c>
      <c r="D332" s="118"/>
      <c r="E332" s="116">
        <f>E333+E336</f>
        <v>24122.600000000002</v>
      </c>
      <c r="F332" s="116">
        <f t="shared" si="49"/>
        <v>23450.1</v>
      </c>
      <c r="G332" s="117">
        <f>G333+G336</f>
        <v>22357.599999999999</v>
      </c>
      <c r="H332" s="117">
        <f>H333+H336</f>
        <v>1092.5</v>
      </c>
      <c r="I332" s="116">
        <f t="shared" ref="I332:I401" si="58">F332/E332*100</f>
        <v>97.212157893427715</v>
      </c>
    </row>
    <row r="333" spans="1:9" s="3" customFormat="1" ht="22.9" customHeight="1" outlineLevel="2">
      <c r="A333" s="79" t="s">
        <v>134</v>
      </c>
      <c r="B333" s="119" t="s">
        <v>129</v>
      </c>
      <c r="C333" s="119" t="s">
        <v>29</v>
      </c>
      <c r="D333" s="115" t="s">
        <v>256</v>
      </c>
      <c r="E333" s="120">
        <f>E334+E335</f>
        <v>624</v>
      </c>
      <c r="F333" s="120">
        <f t="shared" si="49"/>
        <v>623.6</v>
      </c>
      <c r="G333" s="121">
        <f>G334+G335</f>
        <v>323.60000000000002</v>
      </c>
      <c r="H333" s="121">
        <f>H334+H335</f>
        <v>300</v>
      </c>
      <c r="I333" s="120">
        <f t="shared" si="58"/>
        <v>99.935897435897431</v>
      </c>
    </row>
    <row r="334" spans="1:9" s="3" customFormat="1" ht="64.900000000000006" customHeight="1" outlineLevel="2">
      <c r="A334" s="70" t="s">
        <v>189</v>
      </c>
      <c r="B334" s="119" t="s">
        <v>129</v>
      </c>
      <c r="C334" s="119" t="s">
        <v>29</v>
      </c>
      <c r="D334" s="115" t="s">
        <v>269</v>
      </c>
      <c r="E334" s="120">
        <v>300</v>
      </c>
      <c r="F334" s="120">
        <f t="shared" si="49"/>
        <v>300</v>
      </c>
      <c r="G334" s="122">
        <v>0</v>
      </c>
      <c r="H334" s="122">
        <v>300</v>
      </c>
      <c r="I334" s="120">
        <f t="shared" si="58"/>
        <v>100</v>
      </c>
    </row>
    <row r="335" spans="1:9" s="3" customFormat="1" ht="48" customHeight="1" outlineLevel="2">
      <c r="A335" s="69" t="s">
        <v>178</v>
      </c>
      <c r="B335" s="119" t="s">
        <v>129</v>
      </c>
      <c r="C335" s="119" t="s">
        <v>29</v>
      </c>
      <c r="D335" s="115" t="s">
        <v>259</v>
      </c>
      <c r="E335" s="120">
        <v>324</v>
      </c>
      <c r="F335" s="120">
        <f t="shared" si="49"/>
        <v>323.60000000000002</v>
      </c>
      <c r="G335" s="122">
        <v>323.60000000000002</v>
      </c>
      <c r="H335" s="122">
        <v>0</v>
      </c>
      <c r="I335" s="120">
        <f t="shared" si="58"/>
        <v>99.876543209876544</v>
      </c>
    </row>
    <row r="336" spans="1:9" s="3" customFormat="1" ht="49.5" customHeight="1" outlineLevel="2">
      <c r="A336" s="70" t="s">
        <v>468</v>
      </c>
      <c r="B336" s="119" t="s">
        <v>129</v>
      </c>
      <c r="C336" s="119" t="s">
        <v>29</v>
      </c>
      <c r="D336" s="115" t="s">
        <v>461</v>
      </c>
      <c r="E336" s="120">
        <f>E337+E341+E344+E347+E350</f>
        <v>23498.600000000002</v>
      </c>
      <c r="F336" s="120">
        <f t="shared" si="49"/>
        <v>22826.5</v>
      </c>
      <c r="G336" s="120">
        <f>G337+G341+G344+G347+G350</f>
        <v>22034</v>
      </c>
      <c r="H336" s="120">
        <f>H337+H341+H344+H347+H350</f>
        <v>792.49999999999989</v>
      </c>
      <c r="I336" s="120">
        <f t="shared" si="58"/>
        <v>97.139829606870194</v>
      </c>
    </row>
    <row r="337" spans="1:9" s="6" customFormat="1" ht="34.5" customHeight="1" outlineLevel="2">
      <c r="A337" s="78" t="s">
        <v>3</v>
      </c>
      <c r="B337" s="119" t="s">
        <v>129</v>
      </c>
      <c r="C337" s="119" t="s">
        <v>29</v>
      </c>
      <c r="D337" s="115" t="s">
        <v>498</v>
      </c>
      <c r="E337" s="120">
        <f>E338</f>
        <v>15869.9</v>
      </c>
      <c r="F337" s="120">
        <f t="shared" si="49"/>
        <v>15480</v>
      </c>
      <c r="G337" s="120">
        <f>G338</f>
        <v>15301.1</v>
      </c>
      <c r="H337" s="120">
        <f>H338</f>
        <v>178.9</v>
      </c>
      <c r="I337" s="120">
        <f t="shared" si="58"/>
        <v>97.543147719897419</v>
      </c>
    </row>
    <row r="338" spans="1:9" s="3" customFormat="1" ht="63.75" customHeight="1" outlineLevel="3">
      <c r="A338" s="81" t="s">
        <v>499</v>
      </c>
      <c r="B338" s="119" t="s">
        <v>129</v>
      </c>
      <c r="C338" s="119" t="s">
        <v>29</v>
      </c>
      <c r="D338" s="115" t="s">
        <v>500</v>
      </c>
      <c r="E338" s="120">
        <f>E339+E340</f>
        <v>15869.9</v>
      </c>
      <c r="F338" s="120">
        <f t="shared" si="49"/>
        <v>15480</v>
      </c>
      <c r="G338" s="120">
        <f>G339+G340</f>
        <v>15301.1</v>
      </c>
      <c r="H338" s="120">
        <f>H339+H340</f>
        <v>178.9</v>
      </c>
      <c r="I338" s="120">
        <f t="shared" si="58"/>
        <v>97.543147719897419</v>
      </c>
    </row>
    <row r="339" spans="1:9" s="6" customFormat="1" ht="22.5" customHeight="1" outlineLevel="3">
      <c r="A339" s="70" t="s">
        <v>177</v>
      </c>
      <c r="B339" s="119" t="s">
        <v>129</v>
      </c>
      <c r="C339" s="119" t="s">
        <v>29</v>
      </c>
      <c r="D339" s="115" t="s">
        <v>501</v>
      </c>
      <c r="E339" s="120">
        <v>15671.1</v>
      </c>
      <c r="F339" s="120">
        <f t="shared" si="49"/>
        <v>15281.2</v>
      </c>
      <c r="G339" s="122">
        <v>15281.2</v>
      </c>
      <c r="H339" s="122">
        <v>0</v>
      </c>
      <c r="I339" s="120">
        <f t="shared" si="58"/>
        <v>97.511980652283498</v>
      </c>
    </row>
    <row r="340" spans="1:9" s="6" customFormat="1" ht="29.25" customHeight="1" outlineLevel="3">
      <c r="A340" s="70" t="s">
        <v>177</v>
      </c>
      <c r="B340" s="119" t="s">
        <v>129</v>
      </c>
      <c r="C340" s="119" t="s">
        <v>29</v>
      </c>
      <c r="D340" s="115" t="s">
        <v>502</v>
      </c>
      <c r="E340" s="120">
        <v>198.8</v>
      </c>
      <c r="F340" s="120">
        <f t="shared" si="49"/>
        <v>198.8</v>
      </c>
      <c r="G340" s="120">
        <v>19.899999999999999</v>
      </c>
      <c r="H340" s="122">
        <v>178.9</v>
      </c>
      <c r="I340" s="120">
        <f t="shared" si="58"/>
        <v>100</v>
      </c>
    </row>
    <row r="341" spans="1:9" s="3" customFormat="1" ht="31.5" outlineLevel="3">
      <c r="A341" s="70" t="s">
        <v>4</v>
      </c>
      <c r="B341" s="119" t="s">
        <v>129</v>
      </c>
      <c r="C341" s="119" t="s">
        <v>29</v>
      </c>
      <c r="D341" s="115" t="s">
        <v>503</v>
      </c>
      <c r="E341" s="120">
        <f>E342</f>
        <v>2862</v>
      </c>
      <c r="F341" s="120">
        <f t="shared" si="49"/>
        <v>2813</v>
      </c>
      <c r="G341" s="120">
        <f>G342</f>
        <v>2813</v>
      </c>
      <c r="H341" s="120">
        <f>H342</f>
        <v>0</v>
      </c>
      <c r="I341" s="120">
        <f t="shared" si="58"/>
        <v>98.287910552061504</v>
      </c>
    </row>
    <row r="342" spans="1:9" s="3" customFormat="1" ht="31.5" outlineLevel="3">
      <c r="A342" s="70" t="s">
        <v>0</v>
      </c>
      <c r="B342" s="119" t="s">
        <v>129</v>
      </c>
      <c r="C342" s="119" t="s">
        <v>29</v>
      </c>
      <c r="D342" s="115" t="s">
        <v>504</v>
      </c>
      <c r="E342" s="120">
        <f>E343</f>
        <v>2862</v>
      </c>
      <c r="F342" s="120">
        <f t="shared" si="49"/>
        <v>2813</v>
      </c>
      <c r="G342" s="120">
        <f>G343</f>
        <v>2813</v>
      </c>
      <c r="H342" s="120">
        <f>H343</f>
        <v>0</v>
      </c>
      <c r="I342" s="120">
        <f t="shared" si="58"/>
        <v>98.287910552061504</v>
      </c>
    </row>
    <row r="343" spans="1:9" s="3" customFormat="1" ht="17.45" customHeight="1" outlineLevel="2">
      <c r="A343" s="70" t="s">
        <v>177</v>
      </c>
      <c r="B343" s="119" t="s">
        <v>129</v>
      </c>
      <c r="C343" s="119" t="s">
        <v>29</v>
      </c>
      <c r="D343" s="115" t="s">
        <v>505</v>
      </c>
      <c r="E343" s="120">
        <v>2862</v>
      </c>
      <c r="F343" s="120">
        <f t="shared" si="49"/>
        <v>2813</v>
      </c>
      <c r="G343" s="120">
        <v>2813</v>
      </c>
      <c r="H343" s="122">
        <v>0</v>
      </c>
      <c r="I343" s="120">
        <f t="shared" si="58"/>
        <v>98.287910552061504</v>
      </c>
    </row>
    <row r="344" spans="1:9" s="3" customFormat="1" ht="31.5" outlineLevel="3">
      <c r="A344" s="70" t="s">
        <v>5</v>
      </c>
      <c r="B344" s="119" t="s">
        <v>129</v>
      </c>
      <c r="C344" s="119" t="s">
        <v>29</v>
      </c>
      <c r="D344" s="115" t="s">
        <v>506</v>
      </c>
      <c r="E344" s="120">
        <f>E345</f>
        <v>3255.1</v>
      </c>
      <c r="F344" s="120">
        <f t="shared" si="49"/>
        <v>3161.7</v>
      </c>
      <c r="G344" s="121">
        <f>G345</f>
        <v>3161.7</v>
      </c>
      <c r="H344" s="121">
        <f>H345</f>
        <v>0</v>
      </c>
      <c r="I344" s="120">
        <f t="shared" si="58"/>
        <v>97.130656508248592</v>
      </c>
    </row>
    <row r="345" spans="1:9" s="3" customFormat="1" ht="31.5" outlineLevel="3">
      <c r="A345" s="70" t="s">
        <v>1</v>
      </c>
      <c r="B345" s="119" t="s">
        <v>129</v>
      </c>
      <c r="C345" s="119" t="s">
        <v>29</v>
      </c>
      <c r="D345" s="115" t="s">
        <v>507</v>
      </c>
      <c r="E345" s="120">
        <f>E346</f>
        <v>3255.1</v>
      </c>
      <c r="F345" s="120">
        <f t="shared" si="49"/>
        <v>3161.7</v>
      </c>
      <c r="G345" s="120">
        <f>G346</f>
        <v>3161.7</v>
      </c>
      <c r="H345" s="120">
        <f>H346</f>
        <v>0</v>
      </c>
      <c r="I345" s="120">
        <f t="shared" si="58"/>
        <v>97.130656508248592</v>
      </c>
    </row>
    <row r="346" spans="1:9" s="3" customFormat="1" ht="20.45" customHeight="1" outlineLevel="3">
      <c r="A346" s="70" t="s">
        <v>177</v>
      </c>
      <c r="B346" s="119" t="s">
        <v>129</v>
      </c>
      <c r="C346" s="119" t="s">
        <v>29</v>
      </c>
      <c r="D346" s="115" t="s">
        <v>508</v>
      </c>
      <c r="E346" s="120">
        <v>3255.1</v>
      </c>
      <c r="F346" s="120">
        <f t="shared" si="49"/>
        <v>3161.7</v>
      </c>
      <c r="G346" s="120">
        <v>3161.7</v>
      </c>
      <c r="H346" s="122">
        <v>0</v>
      </c>
      <c r="I346" s="120">
        <f t="shared" si="58"/>
        <v>97.130656508248592</v>
      </c>
    </row>
    <row r="347" spans="1:9" s="3" customFormat="1" ht="31.5" outlineLevel="3">
      <c r="A347" s="70" t="s">
        <v>6</v>
      </c>
      <c r="B347" s="119" t="s">
        <v>129</v>
      </c>
      <c r="C347" s="119" t="s">
        <v>29</v>
      </c>
      <c r="D347" s="115" t="s">
        <v>509</v>
      </c>
      <c r="E347" s="120">
        <f t="shared" ref="E347:H348" si="59">E348</f>
        <v>503.9</v>
      </c>
      <c r="F347" s="120">
        <f t="shared" ref="F347:F407" si="60">G347+H347</f>
        <v>408.3</v>
      </c>
      <c r="G347" s="121">
        <f t="shared" si="59"/>
        <v>408.3</v>
      </c>
      <c r="H347" s="121">
        <f t="shared" si="59"/>
        <v>0</v>
      </c>
      <c r="I347" s="120">
        <f t="shared" si="58"/>
        <v>81.02798174240921</v>
      </c>
    </row>
    <row r="348" spans="1:9" s="3" customFormat="1" ht="47.25" outlineLevel="3">
      <c r="A348" s="81" t="s">
        <v>510</v>
      </c>
      <c r="B348" s="119" t="s">
        <v>129</v>
      </c>
      <c r="C348" s="119" t="s">
        <v>29</v>
      </c>
      <c r="D348" s="115" t="s">
        <v>511</v>
      </c>
      <c r="E348" s="120">
        <f t="shared" si="59"/>
        <v>503.9</v>
      </c>
      <c r="F348" s="120">
        <f t="shared" si="60"/>
        <v>408.3</v>
      </c>
      <c r="G348" s="121">
        <f t="shared" si="59"/>
        <v>408.3</v>
      </c>
      <c r="H348" s="121">
        <f t="shared" si="59"/>
        <v>0</v>
      </c>
      <c r="I348" s="120">
        <f t="shared" si="58"/>
        <v>81.02798174240921</v>
      </c>
    </row>
    <row r="349" spans="1:9" s="3" customFormat="1" ht="15.75" outlineLevel="3">
      <c r="A349" s="70" t="s">
        <v>177</v>
      </c>
      <c r="B349" s="119" t="s">
        <v>129</v>
      </c>
      <c r="C349" s="119" t="s">
        <v>29</v>
      </c>
      <c r="D349" s="115" t="s">
        <v>512</v>
      </c>
      <c r="E349" s="120">
        <v>503.9</v>
      </c>
      <c r="F349" s="120">
        <f t="shared" si="60"/>
        <v>408.3</v>
      </c>
      <c r="G349" s="120">
        <v>408.3</v>
      </c>
      <c r="H349" s="122">
        <v>0</v>
      </c>
      <c r="I349" s="120">
        <f t="shared" si="58"/>
        <v>81.02798174240921</v>
      </c>
    </row>
    <row r="350" spans="1:9" s="3" customFormat="1" ht="31.5" outlineLevel="3">
      <c r="A350" s="72" t="s">
        <v>231</v>
      </c>
      <c r="B350" s="119" t="s">
        <v>129</v>
      </c>
      <c r="C350" s="119" t="s">
        <v>29</v>
      </c>
      <c r="D350" s="115" t="s">
        <v>462</v>
      </c>
      <c r="E350" s="120">
        <f>E351</f>
        <v>1007.7</v>
      </c>
      <c r="F350" s="120">
        <f t="shared" si="60"/>
        <v>963.5</v>
      </c>
      <c r="G350" s="120">
        <f>G351</f>
        <v>349.90000000000003</v>
      </c>
      <c r="H350" s="120">
        <f>H351</f>
        <v>613.59999999999991</v>
      </c>
      <c r="I350" s="120">
        <f t="shared" si="58"/>
        <v>95.613773940656927</v>
      </c>
    </row>
    <row r="351" spans="1:9" s="3" customFormat="1" ht="47.25" outlineLevel="3">
      <c r="A351" s="81" t="s">
        <v>513</v>
      </c>
      <c r="B351" s="119" t="s">
        <v>129</v>
      </c>
      <c r="C351" s="119" t="s">
        <v>29</v>
      </c>
      <c r="D351" s="115" t="s">
        <v>463</v>
      </c>
      <c r="E351" s="120">
        <f>E352+E353+E354</f>
        <v>1007.7</v>
      </c>
      <c r="F351" s="120">
        <f t="shared" si="60"/>
        <v>963.5</v>
      </c>
      <c r="G351" s="120">
        <f>G352+G353+G354</f>
        <v>349.90000000000003</v>
      </c>
      <c r="H351" s="120">
        <f>H352+H353+H354</f>
        <v>613.59999999999991</v>
      </c>
      <c r="I351" s="120">
        <f t="shared" si="58"/>
        <v>95.613773940656927</v>
      </c>
    </row>
    <row r="352" spans="1:9" s="3" customFormat="1" ht="15.75" outlineLevel="3">
      <c r="A352" s="72" t="s">
        <v>177</v>
      </c>
      <c r="B352" s="119" t="s">
        <v>129</v>
      </c>
      <c r="C352" s="119" t="s">
        <v>29</v>
      </c>
      <c r="D352" s="115" t="s">
        <v>514</v>
      </c>
      <c r="E352" s="120">
        <v>283.89999999999998</v>
      </c>
      <c r="F352" s="120">
        <f t="shared" si="60"/>
        <v>283.89999999999998</v>
      </c>
      <c r="G352" s="120">
        <v>0</v>
      </c>
      <c r="H352" s="122">
        <v>283.89999999999998</v>
      </c>
      <c r="I352" s="120">
        <f t="shared" si="58"/>
        <v>100</v>
      </c>
    </row>
    <row r="353" spans="1:9" s="3" customFormat="1" ht="15.75" outlineLevel="3">
      <c r="A353" s="72" t="s">
        <v>177</v>
      </c>
      <c r="B353" s="119" t="s">
        <v>129</v>
      </c>
      <c r="C353" s="119" t="s">
        <v>29</v>
      </c>
      <c r="D353" s="115" t="s">
        <v>515</v>
      </c>
      <c r="E353" s="120">
        <v>393.8</v>
      </c>
      <c r="F353" s="120">
        <f t="shared" si="60"/>
        <v>349.6</v>
      </c>
      <c r="G353" s="120">
        <v>349.6</v>
      </c>
      <c r="H353" s="122">
        <v>0</v>
      </c>
      <c r="I353" s="120">
        <f t="shared" si="58"/>
        <v>88.776028440832917</v>
      </c>
    </row>
    <row r="354" spans="1:9" s="3" customFormat="1" ht="55.5" customHeight="1" outlineLevel="3">
      <c r="A354" s="79" t="s">
        <v>517</v>
      </c>
      <c r="B354" s="119" t="s">
        <v>129</v>
      </c>
      <c r="C354" s="119" t="s">
        <v>29</v>
      </c>
      <c r="D354" s="115" t="s">
        <v>516</v>
      </c>
      <c r="E354" s="120">
        <v>330</v>
      </c>
      <c r="F354" s="120">
        <f t="shared" si="60"/>
        <v>330</v>
      </c>
      <c r="G354" s="120">
        <v>0.3</v>
      </c>
      <c r="H354" s="122">
        <v>329.7</v>
      </c>
      <c r="I354" s="120">
        <f t="shared" si="58"/>
        <v>100</v>
      </c>
    </row>
    <row r="355" spans="1:9" s="6" customFormat="1" ht="31.5">
      <c r="A355" s="67" t="s">
        <v>128</v>
      </c>
      <c r="B355" s="114" t="s">
        <v>129</v>
      </c>
      <c r="C355" s="114" t="s">
        <v>30</v>
      </c>
      <c r="D355" s="118"/>
      <c r="E355" s="116">
        <f>E356</f>
        <v>8675</v>
      </c>
      <c r="F355" s="116">
        <f t="shared" si="60"/>
        <v>8612</v>
      </c>
      <c r="G355" s="117">
        <f>G356</f>
        <v>8612</v>
      </c>
      <c r="H355" s="117">
        <f>H356</f>
        <v>0</v>
      </c>
      <c r="I355" s="116">
        <f t="shared" si="58"/>
        <v>99.273775216138333</v>
      </c>
    </row>
    <row r="356" spans="1:9" s="3" customFormat="1" ht="15.75">
      <c r="A356" s="79" t="s">
        <v>134</v>
      </c>
      <c r="B356" s="119" t="s">
        <v>129</v>
      </c>
      <c r="C356" s="119" t="s">
        <v>30</v>
      </c>
      <c r="D356" s="115" t="s">
        <v>256</v>
      </c>
      <c r="E356" s="120">
        <f>E358+E359+E357</f>
        <v>8675</v>
      </c>
      <c r="F356" s="120">
        <f t="shared" si="60"/>
        <v>8612</v>
      </c>
      <c r="G356" s="120">
        <f>G358+G359+G357</f>
        <v>8612</v>
      </c>
      <c r="H356" s="120">
        <f>H358+H359+H357</f>
        <v>0</v>
      </c>
      <c r="I356" s="120">
        <f t="shared" si="58"/>
        <v>99.273775216138333</v>
      </c>
    </row>
    <row r="357" spans="1:9" s="3" customFormat="1" ht="63">
      <c r="A357" s="70" t="s">
        <v>309</v>
      </c>
      <c r="B357" s="119" t="s">
        <v>129</v>
      </c>
      <c r="C357" s="119" t="s">
        <v>30</v>
      </c>
      <c r="D357" s="115" t="s">
        <v>310</v>
      </c>
      <c r="E357" s="120">
        <v>90.2</v>
      </c>
      <c r="F357" s="120">
        <f t="shared" si="60"/>
        <v>90.2</v>
      </c>
      <c r="G357" s="120">
        <v>90.2</v>
      </c>
      <c r="H357" s="120">
        <v>0</v>
      </c>
      <c r="I357" s="120">
        <f t="shared" si="58"/>
        <v>100</v>
      </c>
    </row>
    <row r="358" spans="1:9" s="3" customFormat="1" ht="31.5">
      <c r="A358" s="69" t="s">
        <v>138</v>
      </c>
      <c r="B358" s="119" t="s">
        <v>129</v>
      </c>
      <c r="C358" s="119" t="s">
        <v>30</v>
      </c>
      <c r="D358" s="115" t="s">
        <v>257</v>
      </c>
      <c r="E358" s="120">
        <v>3971.9</v>
      </c>
      <c r="F358" s="120">
        <f t="shared" si="60"/>
        <v>3955.8</v>
      </c>
      <c r="G358" s="120">
        <v>3955.8</v>
      </c>
      <c r="H358" s="122">
        <v>0</v>
      </c>
      <c r="I358" s="120">
        <f t="shared" si="58"/>
        <v>99.594652433344237</v>
      </c>
    </row>
    <row r="359" spans="1:9" s="3" customFormat="1" ht="34.15" customHeight="1">
      <c r="A359" s="69" t="s">
        <v>192</v>
      </c>
      <c r="B359" s="119" t="s">
        <v>129</v>
      </c>
      <c r="C359" s="119" t="s">
        <v>30</v>
      </c>
      <c r="D359" s="115" t="s">
        <v>494</v>
      </c>
      <c r="E359" s="120">
        <v>4612.8999999999996</v>
      </c>
      <c r="F359" s="120">
        <f t="shared" si="60"/>
        <v>4566</v>
      </c>
      <c r="G359" s="120">
        <v>4566</v>
      </c>
      <c r="H359" s="122">
        <v>0</v>
      </c>
      <c r="I359" s="120">
        <f t="shared" si="58"/>
        <v>98.983286002297916</v>
      </c>
    </row>
    <row r="360" spans="1:9" s="3" customFormat="1" ht="34.15" customHeight="1">
      <c r="A360" s="68" t="s">
        <v>116</v>
      </c>
      <c r="B360" s="114" t="s">
        <v>129</v>
      </c>
      <c r="C360" s="114" t="s">
        <v>31</v>
      </c>
      <c r="D360" s="115"/>
      <c r="E360" s="116">
        <f t="shared" ref="E360:H364" si="61">E361</f>
        <v>2789.3</v>
      </c>
      <c r="F360" s="116">
        <f t="shared" si="60"/>
        <v>2789.3</v>
      </c>
      <c r="G360" s="116">
        <f t="shared" si="61"/>
        <v>1422.5</v>
      </c>
      <c r="H360" s="116">
        <f t="shared" si="61"/>
        <v>1366.8</v>
      </c>
      <c r="I360" s="116">
        <f t="shared" si="58"/>
        <v>100</v>
      </c>
    </row>
    <row r="361" spans="1:9" s="3" customFormat="1" ht="22.5" customHeight="1">
      <c r="A361" s="68" t="s">
        <v>53</v>
      </c>
      <c r="B361" s="114" t="s">
        <v>129</v>
      </c>
      <c r="C361" s="114" t="s">
        <v>34</v>
      </c>
      <c r="D361" s="115"/>
      <c r="E361" s="116">
        <f t="shared" si="61"/>
        <v>2789.3</v>
      </c>
      <c r="F361" s="116">
        <f t="shared" si="60"/>
        <v>2789.3</v>
      </c>
      <c r="G361" s="116">
        <f t="shared" si="61"/>
        <v>1422.5</v>
      </c>
      <c r="H361" s="116">
        <f t="shared" si="61"/>
        <v>1366.8</v>
      </c>
      <c r="I361" s="116">
        <f t="shared" si="58"/>
        <v>100</v>
      </c>
    </row>
    <row r="362" spans="1:9" s="3" customFormat="1" ht="34.15" customHeight="1">
      <c r="A362" s="81" t="s">
        <v>217</v>
      </c>
      <c r="B362" s="119" t="s">
        <v>129</v>
      </c>
      <c r="C362" s="119" t="s">
        <v>34</v>
      </c>
      <c r="D362" s="112" t="s">
        <v>261</v>
      </c>
      <c r="E362" s="120">
        <f t="shared" si="61"/>
        <v>2789.3</v>
      </c>
      <c r="F362" s="120">
        <f t="shared" si="60"/>
        <v>2789.3</v>
      </c>
      <c r="G362" s="120">
        <f t="shared" si="61"/>
        <v>1422.5</v>
      </c>
      <c r="H362" s="120">
        <f t="shared" si="61"/>
        <v>1366.8</v>
      </c>
      <c r="I362" s="120">
        <f t="shared" si="58"/>
        <v>100</v>
      </c>
    </row>
    <row r="363" spans="1:9" s="3" customFormat="1" ht="34.15" customHeight="1">
      <c r="A363" s="72" t="s">
        <v>232</v>
      </c>
      <c r="B363" s="119" t="s">
        <v>129</v>
      </c>
      <c r="C363" s="119" t="s">
        <v>34</v>
      </c>
      <c r="D363" s="112" t="s">
        <v>495</v>
      </c>
      <c r="E363" s="120">
        <f t="shared" si="61"/>
        <v>2789.3</v>
      </c>
      <c r="F363" s="120">
        <f t="shared" si="60"/>
        <v>2789.3</v>
      </c>
      <c r="G363" s="120">
        <f t="shared" si="61"/>
        <v>1422.5</v>
      </c>
      <c r="H363" s="120">
        <f t="shared" si="61"/>
        <v>1366.8</v>
      </c>
      <c r="I363" s="120">
        <f t="shared" si="58"/>
        <v>100</v>
      </c>
    </row>
    <row r="364" spans="1:9" s="3" customFormat="1" ht="81.75" customHeight="1">
      <c r="A364" s="72" t="s">
        <v>233</v>
      </c>
      <c r="B364" s="119" t="s">
        <v>129</v>
      </c>
      <c r="C364" s="119" t="s">
        <v>34</v>
      </c>
      <c r="D364" s="112" t="s">
        <v>496</v>
      </c>
      <c r="E364" s="120">
        <f t="shared" si="61"/>
        <v>2789.3</v>
      </c>
      <c r="F364" s="120">
        <f t="shared" si="60"/>
        <v>2789.3</v>
      </c>
      <c r="G364" s="120">
        <f t="shared" si="61"/>
        <v>1422.5</v>
      </c>
      <c r="H364" s="120">
        <f t="shared" si="61"/>
        <v>1366.8</v>
      </c>
      <c r="I364" s="120">
        <f t="shared" si="58"/>
        <v>100</v>
      </c>
    </row>
    <row r="365" spans="1:9" s="3" customFormat="1" ht="24" customHeight="1">
      <c r="A365" s="72" t="s">
        <v>177</v>
      </c>
      <c r="B365" s="119" t="s">
        <v>129</v>
      </c>
      <c r="C365" s="119" t="s">
        <v>34</v>
      </c>
      <c r="D365" s="112" t="s">
        <v>497</v>
      </c>
      <c r="E365" s="120">
        <v>2789.3</v>
      </c>
      <c r="F365" s="120">
        <f t="shared" si="60"/>
        <v>2789.3</v>
      </c>
      <c r="G365" s="120">
        <v>1422.5</v>
      </c>
      <c r="H365" s="122">
        <v>1366.8</v>
      </c>
      <c r="I365" s="120">
        <f t="shared" si="58"/>
        <v>100</v>
      </c>
    </row>
    <row r="366" spans="1:9" s="3" customFormat="1" ht="17.45" customHeight="1">
      <c r="A366" s="68" t="s">
        <v>118</v>
      </c>
      <c r="B366" s="114" t="s">
        <v>129</v>
      </c>
      <c r="C366" s="114" t="s">
        <v>36</v>
      </c>
      <c r="D366" s="118"/>
      <c r="E366" s="116">
        <f>E367</f>
        <v>14942.6</v>
      </c>
      <c r="F366" s="116">
        <f t="shared" si="60"/>
        <v>14545.599999999999</v>
      </c>
      <c r="G366" s="117">
        <f>G367</f>
        <v>14545.599999999999</v>
      </c>
      <c r="H366" s="117">
        <f>H367</f>
        <v>0</v>
      </c>
      <c r="I366" s="116">
        <f t="shared" si="58"/>
        <v>97.34316651720583</v>
      </c>
    </row>
    <row r="367" spans="1:9" s="3" customFormat="1" ht="20.45" customHeight="1">
      <c r="A367" s="68" t="s">
        <v>119</v>
      </c>
      <c r="B367" s="114" t="s">
        <v>129</v>
      </c>
      <c r="C367" s="114" t="s">
        <v>37</v>
      </c>
      <c r="D367" s="118"/>
      <c r="E367" s="116">
        <f>E368+E370</f>
        <v>14942.6</v>
      </c>
      <c r="F367" s="116">
        <f t="shared" si="60"/>
        <v>14545.599999999999</v>
      </c>
      <c r="G367" s="117">
        <f>G368+G370</f>
        <v>14545.599999999999</v>
      </c>
      <c r="H367" s="117">
        <f>H368+H370</f>
        <v>0</v>
      </c>
      <c r="I367" s="116">
        <f t="shared" si="58"/>
        <v>97.34316651720583</v>
      </c>
    </row>
    <row r="368" spans="1:9" s="3" customFormat="1" ht="20.45" customHeight="1">
      <c r="A368" s="70" t="s">
        <v>134</v>
      </c>
      <c r="B368" s="119" t="s">
        <v>129</v>
      </c>
      <c r="C368" s="119" t="s">
        <v>37</v>
      </c>
      <c r="D368" s="115" t="s">
        <v>518</v>
      </c>
      <c r="E368" s="120">
        <f>E369</f>
        <v>325</v>
      </c>
      <c r="F368" s="120">
        <f t="shared" si="60"/>
        <v>325</v>
      </c>
      <c r="G368" s="121">
        <f>G369</f>
        <v>325</v>
      </c>
      <c r="H368" s="121">
        <f>H369</f>
        <v>0</v>
      </c>
      <c r="I368" s="120">
        <f t="shared" si="58"/>
        <v>100</v>
      </c>
    </row>
    <row r="369" spans="1:10" s="3" customFormat="1" ht="52.5" customHeight="1">
      <c r="A369" s="69" t="s">
        <v>178</v>
      </c>
      <c r="B369" s="119" t="s">
        <v>129</v>
      </c>
      <c r="C369" s="119" t="s">
        <v>37</v>
      </c>
      <c r="D369" s="115" t="s">
        <v>259</v>
      </c>
      <c r="E369" s="120">
        <v>325</v>
      </c>
      <c r="F369" s="120">
        <f t="shared" si="60"/>
        <v>325</v>
      </c>
      <c r="G369" s="122">
        <v>325</v>
      </c>
      <c r="H369" s="122">
        <v>0</v>
      </c>
      <c r="I369" s="120">
        <f t="shared" si="58"/>
        <v>100</v>
      </c>
    </row>
    <row r="370" spans="1:10" s="3" customFormat="1" ht="47.25">
      <c r="A370" s="70" t="s">
        <v>519</v>
      </c>
      <c r="B370" s="119" t="s">
        <v>129</v>
      </c>
      <c r="C370" s="119" t="s">
        <v>37</v>
      </c>
      <c r="D370" s="115" t="s">
        <v>475</v>
      </c>
      <c r="E370" s="120">
        <f>E371+E376</f>
        <v>14617.6</v>
      </c>
      <c r="F370" s="120">
        <f t="shared" si="60"/>
        <v>14220.599999999999</v>
      </c>
      <c r="G370" s="121">
        <f>G371+G376</f>
        <v>14220.599999999999</v>
      </c>
      <c r="H370" s="121">
        <f>H371+H376</f>
        <v>0</v>
      </c>
      <c r="I370" s="120">
        <f t="shared" si="58"/>
        <v>97.284095884413304</v>
      </c>
    </row>
    <row r="371" spans="1:10" s="3" customFormat="1" ht="81.75" customHeight="1">
      <c r="A371" s="79" t="s">
        <v>521</v>
      </c>
      <c r="B371" s="119" t="s">
        <v>129</v>
      </c>
      <c r="C371" s="119" t="s">
        <v>37</v>
      </c>
      <c r="D371" s="115" t="s">
        <v>520</v>
      </c>
      <c r="E371" s="120">
        <f>E372+E374</f>
        <v>11031.2</v>
      </c>
      <c r="F371" s="120">
        <f t="shared" si="60"/>
        <v>10986.8</v>
      </c>
      <c r="G371" s="121">
        <f>G372+G374</f>
        <v>10986.8</v>
      </c>
      <c r="H371" s="121">
        <f>H372+H374</f>
        <v>0</v>
      </c>
      <c r="I371" s="120">
        <f t="shared" si="58"/>
        <v>99.597505257814191</v>
      </c>
    </row>
    <row r="372" spans="1:10" s="3" customFormat="1" ht="66.75" customHeight="1">
      <c r="A372" s="79" t="s">
        <v>523</v>
      </c>
      <c r="B372" s="119" t="s">
        <v>129</v>
      </c>
      <c r="C372" s="119" t="s">
        <v>37</v>
      </c>
      <c r="D372" s="115" t="s">
        <v>522</v>
      </c>
      <c r="E372" s="120">
        <f>E373</f>
        <v>530.6</v>
      </c>
      <c r="F372" s="120">
        <f t="shared" si="60"/>
        <v>530.5</v>
      </c>
      <c r="G372" s="121">
        <f>G373</f>
        <v>530.5</v>
      </c>
      <c r="H372" s="121">
        <f>H373</f>
        <v>0</v>
      </c>
      <c r="I372" s="120">
        <f t="shared" si="58"/>
        <v>99.981153411232555</v>
      </c>
    </row>
    <row r="373" spans="1:10" s="3" customFormat="1" ht="15.75">
      <c r="A373" s="70" t="s">
        <v>177</v>
      </c>
      <c r="B373" s="119" t="s">
        <v>129</v>
      </c>
      <c r="C373" s="119" t="s">
        <v>37</v>
      </c>
      <c r="D373" s="115" t="s">
        <v>524</v>
      </c>
      <c r="E373" s="120">
        <v>530.6</v>
      </c>
      <c r="F373" s="120">
        <f t="shared" si="60"/>
        <v>530.5</v>
      </c>
      <c r="G373" s="120">
        <v>530.5</v>
      </c>
      <c r="H373" s="122">
        <v>0</v>
      </c>
      <c r="I373" s="120">
        <f t="shared" si="58"/>
        <v>99.981153411232555</v>
      </c>
    </row>
    <row r="374" spans="1:10" s="3" customFormat="1" ht="69.75" customHeight="1">
      <c r="A374" s="79" t="s">
        <v>527</v>
      </c>
      <c r="B374" s="119" t="s">
        <v>129</v>
      </c>
      <c r="C374" s="119" t="s">
        <v>37</v>
      </c>
      <c r="D374" s="115" t="s">
        <v>525</v>
      </c>
      <c r="E374" s="120">
        <f>E375</f>
        <v>10500.6</v>
      </c>
      <c r="F374" s="120">
        <f t="shared" si="60"/>
        <v>10456.299999999999</v>
      </c>
      <c r="G374" s="121">
        <f>G375</f>
        <v>10456.299999999999</v>
      </c>
      <c r="H374" s="121">
        <f>H375</f>
        <v>0</v>
      </c>
      <c r="I374" s="120">
        <f t="shared" si="58"/>
        <v>99.578119345561205</v>
      </c>
    </row>
    <row r="375" spans="1:10" s="3" customFormat="1" ht="15.75">
      <c r="A375" s="70" t="s">
        <v>177</v>
      </c>
      <c r="B375" s="119" t="s">
        <v>129</v>
      </c>
      <c r="C375" s="119" t="s">
        <v>37</v>
      </c>
      <c r="D375" s="115" t="s">
        <v>526</v>
      </c>
      <c r="E375" s="120">
        <v>10500.6</v>
      </c>
      <c r="F375" s="120">
        <f t="shared" si="60"/>
        <v>10456.299999999999</v>
      </c>
      <c r="G375" s="120">
        <v>10456.299999999999</v>
      </c>
      <c r="H375" s="122">
        <v>0</v>
      </c>
      <c r="I375" s="120">
        <f t="shared" si="58"/>
        <v>99.578119345561205</v>
      </c>
    </row>
    <row r="376" spans="1:10" s="3" customFormat="1" ht="51" customHeight="1">
      <c r="A376" s="76" t="s">
        <v>528</v>
      </c>
      <c r="B376" s="119" t="s">
        <v>129</v>
      </c>
      <c r="C376" s="119" t="s">
        <v>37</v>
      </c>
      <c r="D376" s="115" t="s">
        <v>529</v>
      </c>
      <c r="E376" s="120">
        <f>E377+E379+E381</f>
        <v>3586.4</v>
      </c>
      <c r="F376" s="120">
        <f t="shared" si="60"/>
        <v>3233.8</v>
      </c>
      <c r="G376" s="120">
        <f>G377+G379+G381</f>
        <v>3233.8</v>
      </c>
      <c r="H376" s="120">
        <f>H377+H379+H381</f>
        <v>0</v>
      </c>
      <c r="I376" s="120">
        <f t="shared" si="58"/>
        <v>90.168414008476475</v>
      </c>
    </row>
    <row r="377" spans="1:10" s="3" customFormat="1" ht="34.15" customHeight="1">
      <c r="A377" s="79" t="s">
        <v>531</v>
      </c>
      <c r="B377" s="119" t="s">
        <v>129</v>
      </c>
      <c r="C377" s="119" t="s">
        <v>37</v>
      </c>
      <c r="D377" s="115" t="s">
        <v>530</v>
      </c>
      <c r="E377" s="120">
        <f>E378</f>
        <v>328</v>
      </c>
      <c r="F377" s="120">
        <f t="shared" si="60"/>
        <v>233.8</v>
      </c>
      <c r="G377" s="120">
        <f t="shared" ref="G377:H377" si="62">G378</f>
        <v>233.8</v>
      </c>
      <c r="H377" s="120">
        <f t="shared" si="62"/>
        <v>0</v>
      </c>
      <c r="I377" s="120">
        <f t="shared" si="58"/>
        <v>71.280487804878049</v>
      </c>
    </row>
    <row r="378" spans="1:10" s="3" customFormat="1" ht="15.75">
      <c r="A378" s="70" t="s">
        <v>177</v>
      </c>
      <c r="B378" s="119" t="s">
        <v>129</v>
      </c>
      <c r="C378" s="119" t="s">
        <v>37</v>
      </c>
      <c r="D378" s="115" t="s">
        <v>532</v>
      </c>
      <c r="E378" s="120">
        <v>328</v>
      </c>
      <c r="F378" s="120">
        <f t="shared" si="60"/>
        <v>233.8</v>
      </c>
      <c r="G378" s="122">
        <v>233.8</v>
      </c>
      <c r="H378" s="122">
        <v>0</v>
      </c>
      <c r="I378" s="120">
        <f t="shared" si="58"/>
        <v>71.280487804878049</v>
      </c>
    </row>
    <row r="379" spans="1:10" s="3" customFormat="1" ht="32.25" customHeight="1">
      <c r="A379" s="136" t="s">
        <v>534</v>
      </c>
      <c r="B379" s="119" t="s">
        <v>129</v>
      </c>
      <c r="C379" s="119" t="s">
        <v>37</v>
      </c>
      <c r="D379" s="115" t="s">
        <v>533</v>
      </c>
      <c r="E379" s="120">
        <f>E380</f>
        <v>3000</v>
      </c>
      <c r="F379" s="120">
        <f t="shared" si="60"/>
        <v>3000</v>
      </c>
      <c r="G379" s="120">
        <f>G380</f>
        <v>3000</v>
      </c>
      <c r="H379" s="120">
        <f>H380</f>
        <v>0</v>
      </c>
      <c r="I379" s="120">
        <f t="shared" si="58"/>
        <v>100</v>
      </c>
    </row>
    <row r="380" spans="1:10" s="3" customFormat="1" ht="15.75">
      <c r="A380" s="70" t="s">
        <v>177</v>
      </c>
      <c r="B380" s="119" t="s">
        <v>129</v>
      </c>
      <c r="C380" s="119" t="s">
        <v>37</v>
      </c>
      <c r="D380" s="115" t="s">
        <v>535</v>
      </c>
      <c r="E380" s="120">
        <v>3000</v>
      </c>
      <c r="F380" s="120">
        <f t="shared" si="60"/>
        <v>3000</v>
      </c>
      <c r="G380" s="122">
        <v>3000</v>
      </c>
      <c r="H380" s="122">
        <v>0</v>
      </c>
      <c r="I380" s="120">
        <f t="shared" si="58"/>
        <v>100</v>
      </c>
    </row>
    <row r="381" spans="1:10" s="3" customFormat="1" ht="21.75" customHeight="1">
      <c r="A381" s="81" t="s">
        <v>537</v>
      </c>
      <c r="B381" s="119" t="s">
        <v>129</v>
      </c>
      <c r="C381" s="119" t="s">
        <v>37</v>
      </c>
      <c r="D381" s="115" t="s">
        <v>536</v>
      </c>
      <c r="E381" s="120">
        <f>E382</f>
        <v>258.39999999999998</v>
      </c>
      <c r="F381" s="120">
        <f t="shared" si="60"/>
        <v>0</v>
      </c>
      <c r="G381" s="120">
        <f t="shared" ref="G381:H381" si="63">G382</f>
        <v>0</v>
      </c>
      <c r="H381" s="120">
        <f t="shared" si="63"/>
        <v>0</v>
      </c>
      <c r="I381" s="120">
        <f t="shared" si="58"/>
        <v>0</v>
      </c>
    </row>
    <row r="382" spans="1:10" s="3" customFormat="1" ht="15.75">
      <c r="A382" s="70" t="s">
        <v>177</v>
      </c>
      <c r="B382" s="119" t="s">
        <v>129</v>
      </c>
      <c r="C382" s="119" t="s">
        <v>37</v>
      </c>
      <c r="D382" s="115" t="s">
        <v>538</v>
      </c>
      <c r="E382" s="120">
        <v>258.39999999999998</v>
      </c>
      <c r="F382" s="120">
        <f t="shared" si="60"/>
        <v>0</v>
      </c>
      <c r="G382" s="122">
        <v>0</v>
      </c>
      <c r="H382" s="122">
        <v>0</v>
      </c>
      <c r="I382" s="120">
        <f t="shared" si="58"/>
        <v>0</v>
      </c>
    </row>
    <row r="383" spans="1:10" s="3" customFormat="1" ht="31.5">
      <c r="A383" s="68" t="s">
        <v>125</v>
      </c>
      <c r="B383" s="114" t="s">
        <v>48</v>
      </c>
      <c r="C383" s="114" t="s">
        <v>40</v>
      </c>
      <c r="D383" s="118"/>
      <c r="E383" s="116">
        <f>E384+E393+E398+E403</f>
        <v>20522.900000000001</v>
      </c>
      <c r="F383" s="116">
        <f t="shared" si="60"/>
        <v>20008.8</v>
      </c>
      <c r="G383" s="117">
        <f>G384+G393+G398+G403</f>
        <v>18223.7</v>
      </c>
      <c r="H383" s="117">
        <f>H384+H393+H398+H403</f>
        <v>1785.1000000000001</v>
      </c>
      <c r="I383" s="116">
        <f t="shared" si="58"/>
        <v>97.49499339761924</v>
      </c>
      <c r="J383" s="3">
        <v>-0.1</v>
      </c>
    </row>
    <row r="384" spans="1:10" s="3" customFormat="1" ht="15.75">
      <c r="A384" s="68" t="s">
        <v>121</v>
      </c>
      <c r="B384" s="114" t="s">
        <v>48</v>
      </c>
      <c r="C384" s="114" t="s">
        <v>9</v>
      </c>
      <c r="D384" s="118"/>
      <c r="E384" s="116">
        <f>E385+E389</f>
        <v>6325.6</v>
      </c>
      <c r="F384" s="116">
        <f t="shared" si="60"/>
        <v>6290.9</v>
      </c>
      <c r="G384" s="116">
        <f>G385+G389</f>
        <v>6290.9</v>
      </c>
      <c r="H384" s="116">
        <f>H385+H389</f>
        <v>0</v>
      </c>
      <c r="I384" s="116">
        <f t="shared" si="58"/>
        <v>99.451435436954583</v>
      </c>
    </row>
    <row r="385" spans="1:9" s="3" customFormat="1" ht="48.6" customHeight="1">
      <c r="A385" s="68" t="s">
        <v>203</v>
      </c>
      <c r="B385" s="114" t="s">
        <v>48</v>
      </c>
      <c r="C385" s="114" t="s">
        <v>14</v>
      </c>
      <c r="D385" s="118"/>
      <c r="E385" s="116">
        <f t="shared" ref="E385:H385" si="64">E386</f>
        <v>6210.9000000000005</v>
      </c>
      <c r="F385" s="116">
        <f t="shared" si="60"/>
        <v>6176.2</v>
      </c>
      <c r="G385" s="117">
        <f t="shared" si="64"/>
        <v>6176.2</v>
      </c>
      <c r="H385" s="117">
        <f t="shared" si="64"/>
        <v>0</v>
      </c>
      <c r="I385" s="116">
        <f t="shared" si="58"/>
        <v>99.441304802846602</v>
      </c>
    </row>
    <row r="386" spans="1:9" s="3" customFormat="1" ht="15.75">
      <c r="A386" s="70" t="s">
        <v>134</v>
      </c>
      <c r="B386" s="119" t="s">
        <v>48</v>
      </c>
      <c r="C386" s="119" t="s">
        <v>14</v>
      </c>
      <c r="D386" s="115" t="s">
        <v>256</v>
      </c>
      <c r="E386" s="120">
        <f>E387+E388</f>
        <v>6210.9000000000005</v>
      </c>
      <c r="F386" s="120">
        <f t="shared" si="60"/>
        <v>6176.2</v>
      </c>
      <c r="G386" s="120">
        <f>G387+G388</f>
        <v>6176.2</v>
      </c>
      <c r="H386" s="120">
        <f>H387+H388</f>
        <v>0</v>
      </c>
      <c r="I386" s="116">
        <f t="shared" si="58"/>
        <v>99.441304802846602</v>
      </c>
    </row>
    <row r="387" spans="1:9" s="3" customFormat="1" ht="31.5">
      <c r="A387" s="70" t="s">
        <v>138</v>
      </c>
      <c r="B387" s="119" t="s">
        <v>48</v>
      </c>
      <c r="C387" s="119" t="s">
        <v>14</v>
      </c>
      <c r="D387" s="115" t="s">
        <v>257</v>
      </c>
      <c r="E387" s="120">
        <v>6107.6</v>
      </c>
      <c r="F387" s="120">
        <f t="shared" si="60"/>
        <v>6072.9</v>
      </c>
      <c r="G387" s="120">
        <v>6072.9</v>
      </c>
      <c r="H387" s="122">
        <v>0</v>
      </c>
      <c r="I387" s="120">
        <f t="shared" si="58"/>
        <v>99.431855393280486</v>
      </c>
    </row>
    <row r="388" spans="1:9" s="3" customFormat="1" ht="63">
      <c r="A388" s="70" t="s">
        <v>309</v>
      </c>
      <c r="B388" s="119" t="s">
        <v>48</v>
      </c>
      <c r="C388" s="119" t="s">
        <v>14</v>
      </c>
      <c r="D388" s="115" t="s">
        <v>310</v>
      </c>
      <c r="E388" s="120">
        <v>103.3</v>
      </c>
      <c r="F388" s="120">
        <f t="shared" si="60"/>
        <v>103.3</v>
      </c>
      <c r="G388" s="120">
        <v>103.3</v>
      </c>
      <c r="H388" s="122">
        <v>0</v>
      </c>
      <c r="I388" s="120">
        <f t="shared" si="58"/>
        <v>100</v>
      </c>
    </row>
    <row r="389" spans="1:9" s="3" customFormat="1" ht="19.5" customHeight="1">
      <c r="A389" s="68" t="s">
        <v>54</v>
      </c>
      <c r="B389" s="114" t="s">
        <v>48</v>
      </c>
      <c r="C389" s="114" t="s">
        <v>15</v>
      </c>
      <c r="D389" s="115"/>
      <c r="E389" s="116">
        <f t="shared" ref="E389:H391" si="65">E390</f>
        <v>114.7</v>
      </c>
      <c r="F389" s="116">
        <f t="shared" si="60"/>
        <v>114.7</v>
      </c>
      <c r="G389" s="116">
        <f t="shared" si="65"/>
        <v>114.7</v>
      </c>
      <c r="H389" s="116">
        <f t="shared" si="65"/>
        <v>0</v>
      </c>
      <c r="I389" s="116">
        <f t="shared" si="58"/>
        <v>100</v>
      </c>
    </row>
    <row r="390" spans="1:9" s="3" customFormat="1" ht="66.75" customHeight="1">
      <c r="A390" s="70" t="s">
        <v>539</v>
      </c>
      <c r="B390" s="119" t="s">
        <v>48</v>
      </c>
      <c r="C390" s="119" t="s">
        <v>15</v>
      </c>
      <c r="D390" s="115" t="s">
        <v>540</v>
      </c>
      <c r="E390" s="120">
        <f t="shared" si="65"/>
        <v>114.7</v>
      </c>
      <c r="F390" s="120">
        <f t="shared" si="60"/>
        <v>114.7</v>
      </c>
      <c r="G390" s="120">
        <f t="shared" si="65"/>
        <v>114.7</v>
      </c>
      <c r="H390" s="120">
        <f t="shared" si="65"/>
        <v>0</v>
      </c>
      <c r="I390" s="120">
        <f t="shared" si="58"/>
        <v>100</v>
      </c>
    </row>
    <row r="391" spans="1:9" s="3" customFormat="1" ht="50.25" customHeight="1">
      <c r="A391" s="70" t="s">
        <v>183</v>
      </c>
      <c r="B391" s="119" t="s">
        <v>48</v>
      </c>
      <c r="C391" s="119" t="s">
        <v>15</v>
      </c>
      <c r="D391" s="115" t="s">
        <v>541</v>
      </c>
      <c r="E391" s="120">
        <f t="shared" si="65"/>
        <v>114.7</v>
      </c>
      <c r="F391" s="120">
        <f t="shared" si="60"/>
        <v>114.7</v>
      </c>
      <c r="G391" s="120">
        <f t="shared" si="65"/>
        <v>114.7</v>
      </c>
      <c r="H391" s="120">
        <f t="shared" si="65"/>
        <v>0</v>
      </c>
      <c r="I391" s="120">
        <f t="shared" si="58"/>
        <v>100</v>
      </c>
    </row>
    <row r="392" spans="1:9" s="3" customFormat="1" ht="23.25" customHeight="1">
      <c r="A392" s="70" t="s">
        <v>177</v>
      </c>
      <c r="B392" s="119" t="s">
        <v>48</v>
      </c>
      <c r="C392" s="119" t="s">
        <v>15</v>
      </c>
      <c r="D392" s="115" t="s">
        <v>542</v>
      </c>
      <c r="E392" s="120">
        <v>114.7</v>
      </c>
      <c r="F392" s="120">
        <f t="shared" si="60"/>
        <v>114.7</v>
      </c>
      <c r="G392" s="122">
        <v>114.7</v>
      </c>
      <c r="H392" s="122">
        <v>0</v>
      </c>
      <c r="I392" s="120">
        <f t="shared" si="58"/>
        <v>100</v>
      </c>
    </row>
    <row r="393" spans="1:9" s="3" customFormat="1" ht="20.45" customHeight="1">
      <c r="A393" s="68" t="s">
        <v>113</v>
      </c>
      <c r="B393" s="114" t="s">
        <v>48</v>
      </c>
      <c r="C393" s="114" t="s">
        <v>18</v>
      </c>
      <c r="D393" s="118"/>
      <c r="E393" s="116">
        <f t="shared" ref="E393:H394" si="66">E394</f>
        <v>7529</v>
      </c>
      <c r="F393" s="116">
        <f t="shared" si="60"/>
        <v>7529</v>
      </c>
      <c r="G393" s="117">
        <f t="shared" si="66"/>
        <v>7529</v>
      </c>
      <c r="H393" s="117">
        <f t="shared" si="66"/>
        <v>0</v>
      </c>
      <c r="I393" s="116">
        <f t="shared" si="58"/>
        <v>100</v>
      </c>
    </row>
    <row r="394" spans="1:9" s="3" customFormat="1" ht="15.75">
      <c r="A394" s="68" t="s">
        <v>114</v>
      </c>
      <c r="B394" s="114" t="s">
        <v>48</v>
      </c>
      <c r="C394" s="114" t="s">
        <v>20</v>
      </c>
      <c r="D394" s="118"/>
      <c r="E394" s="116">
        <f t="shared" si="66"/>
        <v>7529</v>
      </c>
      <c r="F394" s="116">
        <f t="shared" si="60"/>
        <v>7529</v>
      </c>
      <c r="G394" s="117">
        <f t="shared" si="66"/>
        <v>7529</v>
      </c>
      <c r="H394" s="117">
        <f t="shared" si="66"/>
        <v>0</v>
      </c>
      <c r="I394" s="116">
        <f t="shared" si="58"/>
        <v>100</v>
      </c>
    </row>
    <row r="395" spans="1:9" s="3" customFormat="1" ht="15.75">
      <c r="A395" s="70" t="s">
        <v>134</v>
      </c>
      <c r="B395" s="119" t="s">
        <v>48</v>
      </c>
      <c r="C395" s="119" t="s">
        <v>20</v>
      </c>
      <c r="D395" s="115" t="s">
        <v>256</v>
      </c>
      <c r="E395" s="120">
        <f>E396+E397</f>
        <v>7529</v>
      </c>
      <c r="F395" s="120">
        <f t="shared" si="60"/>
        <v>7529</v>
      </c>
      <c r="G395" s="120">
        <f t="shared" ref="G395:H395" si="67">G396+G397</f>
        <v>7529</v>
      </c>
      <c r="H395" s="120">
        <f t="shared" si="67"/>
        <v>0</v>
      </c>
      <c r="I395" s="116">
        <f t="shared" si="58"/>
        <v>100</v>
      </c>
    </row>
    <row r="396" spans="1:9" s="3" customFormat="1" ht="63">
      <c r="A396" s="72" t="s">
        <v>191</v>
      </c>
      <c r="B396" s="119" t="s">
        <v>48</v>
      </c>
      <c r="C396" s="119" t="s">
        <v>20</v>
      </c>
      <c r="D396" s="115" t="s">
        <v>543</v>
      </c>
      <c r="E396" s="120">
        <v>829</v>
      </c>
      <c r="F396" s="120">
        <f t="shared" si="60"/>
        <v>829</v>
      </c>
      <c r="G396" s="120">
        <v>829</v>
      </c>
      <c r="H396" s="122">
        <v>0</v>
      </c>
      <c r="I396" s="120">
        <f t="shared" si="58"/>
        <v>100</v>
      </c>
    </row>
    <row r="397" spans="1:9" s="3" customFormat="1" ht="94.5">
      <c r="A397" s="81" t="s">
        <v>234</v>
      </c>
      <c r="B397" s="119" t="s">
        <v>48</v>
      </c>
      <c r="C397" s="119" t="s">
        <v>20</v>
      </c>
      <c r="D397" s="115" t="s">
        <v>544</v>
      </c>
      <c r="E397" s="120">
        <v>6700</v>
      </c>
      <c r="F397" s="120">
        <f t="shared" si="60"/>
        <v>6700</v>
      </c>
      <c r="G397" s="120">
        <v>6700</v>
      </c>
      <c r="H397" s="122">
        <v>0</v>
      </c>
      <c r="I397" s="120">
        <f t="shared" si="58"/>
        <v>100</v>
      </c>
    </row>
    <row r="398" spans="1:9" s="3" customFormat="1" ht="15.75">
      <c r="A398" s="68" t="s">
        <v>116</v>
      </c>
      <c r="B398" s="114" t="s">
        <v>48</v>
      </c>
      <c r="C398" s="114" t="s">
        <v>31</v>
      </c>
      <c r="D398" s="118"/>
      <c r="E398" s="116">
        <f>E399</f>
        <v>1853.3</v>
      </c>
      <c r="F398" s="116">
        <f t="shared" si="60"/>
        <v>1785.1000000000001</v>
      </c>
      <c r="G398" s="117">
        <f>G399</f>
        <v>0</v>
      </c>
      <c r="H398" s="117">
        <f>H399</f>
        <v>1785.1000000000001</v>
      </c>
      <c r="I398" s="116">
        <f t="shared" si="58"/>
        <v>96.320077699239206</v>
      </c>
    </row>
    <row r="399" spans="1:9" s="3" customFormat="1" ht="15.75">
      <c r="A399" s="68" t="s">
        <v>52</v>
      </c>
      <c r="B399" s="114" t="s">
        <v>48</v>
      </c>
      <c r="C399" s="114" t="s">
        <v>33</v>
      </c>
      <c r="D399" s="118"/>
      <c r="E399" s="116">
        <f>E400</f>
        <v>1853.3</v>
      </c>
      <c r="F399" s="116">
        <f t="shared" si="60"/>
        <v>1785.1000000000001</v>
      </c>
      <c r="G399" s="116">
        <f t="shared" ref="G399:H399" si="68">G400</f>
        <v>0</v>
      </c>
      <c r="H399" s="116">
        <f t="shared" si="68"/>
        <v>1785.1000000000001</v>
      </c>
      <c r="I399" s="116">
        <f t="shared" si="58"/>
        <v>96.320077699239206</v>
      </c>
    </row>
    <row r="400" spans="1:9" s="3" customFormat="1" ht="15.75">
      <c r="A400" s="70" t="s">
        <v>134</v>
      </c>
      <c r="B400" s="119" t="s">
        <v>48</v>
      </c>
      <c r="C400" s="119" t="s">
        <v>33</v>
      </c>
      <c r="D400" s="115" t="s">
        <v>256</v>
      </c>
      <c r="E400" s="120">
        <f>E401+E402</f>
        <v>1853.3</v>
      </c>
      <c r="F400" s="116">
        <f t="shared" si="60"/>
        <v>1785.1000000000001</v>
      </c>
      <c r="G400" s="120">
        <f t="shared" ref="G400:H400" si="69">G401+G402</f>
        <v>0</v>
      </c>
      <c r="H400" s="120">
        <f t="shared" si="69"/>
        <v>1785.1000000000001</v>
      </c>
      <c r="I400" s="120">
        <f t="shared" si="58"/>
        <v>96.320077699239206</v>
      </c>
    </row>
    <row r="401" spans="1:9" s="3" customFormat="1" ht="114.75" customHeight="1">
      <c r="A401" s="66" t="s">
        <v>235</v>
      </c>
      <c r="B401" s="119" t="s">
        <v>48</v>
      </c>
      <c r="C401" s="119" t="s">
        <v>33</v>
      </c>
      <c r="D401" s="115" t="s">
        <v>546</v>
      </c>
      <c r="E401" s="120">
        <v>1274.0999999999999</v>
      </c>
      <c r="F401" s="120">
        <f t="shared" si="60"/>
        <v>1205.9000000000001</v>
      </c>
      <c r="G401" s="122">
        <v>0</v>
      </c>
      <c r="H401" s="120">
        <v>1205.9000000000001</v>
      </c>
      <c r="I401" s="120">
        <f t="shared" si="58"/>
        <v>94.647201946472038</v>
      </c>
    </row>
    <row r="402" spans="1:9" s="3" customFormat="1" ht="65.25" customHeight="1">
      <c r="A402" s="91" t="s">
        <v>236</v>
      </c>
      <c r="B402" s="119" t="s">
        <v>48</v>
      </c>
      <c r="C402" s="119" t="s">
        <v>33</v>
      </c>
      <c r="D402" s="115" t="s">
        <v>547</v>
      </c>
      <c r="E402" s="120">
        <v>579.20000000000005</v>
      </c>
      <c r="F402" s="120">
        <f t="shared" si="60"/>
        <v>579.20000000000005</v>
      </c>
      <c r="G402" s="122">
        <v>0</v>
      </c>
      <c r="H402" s="120">
        <v>579.20000000000005</v>
      </c>
      <c r="I402" s="120">
        <f>F401/E401*100</f>
        <v>94.647201946472038</v>
      </c>
    </row>
    <row r="403" spans="1:9" s="3" customFormat="1" ht="35.450000000000003" customHeight="1">
      <c r="A403" s="80" t="s">
        <v>130</v>
      </c>
      <c r="B403" s="114" t="s">
        <v>48</v>
      </c>
      <c r="C403" s="114" t="s">
        <v>132</v>
      </c>
      <c r="D403" s="118"/>
      <c r="E403" s="116">
        <f t="shared" ref="E403:H405" si="70">E404</f>
        <v>4815</v>
      </c>
      <c r="F403" s="116">
        <f t="shared" si="60"/>
        <v>4403.8</v>
      </c>
      <c r="G403" s="116">
        <f t="shared" si="70"/>
        <v>4403.8</v>
      </c>
      <c r="H403" s="116">
        <f t="shared" si="70"/>
        <v>0</v>
      </c>
      <c r="I403" s="116">
        <f t="shared" ref="I403:I407" si="71">F403/E403*100</f>
        <v>91.460020768431988</v>
      </c>
    </row>
    <row r="404" spans="1:9" s="3" customFormat="1" ht="33.6" customHeight="1">
      <c r="A404" s="80" t="s">
        <v>131</v>
      </c>
      <c r="B404" s="114" t="s">
        <v>48</v>
      </c>
      <c r="C404" s="114" t="s">
        <v>133</v>
      </c>
      <c r="D404" s="118"/>
      <c r="E404" s="116">
        <f t="shared" si="70"/>
        <v>4815</v>
      </c>
      <c r="F404" s="116">
        <f t="shared" si="60"/>
        <v>4403.8</v>
      </c>
      <c r="G404" s="116">
        <f t="shared" si="70"/>
        <v>4403.8</v>
      </c>
      <c r="H404" s="116">
        <f t="shared" si="70"/>
        <v>0</v>
      </c>
      <c r="I404" s="116">
        <f t="shared" si="71"/>
        <v>91.460020768431988</v>
      </c>
    </row>
    <row r="405" spans="1:9" s="3" customFormat="1" ht="24.75" customHeight="1">
      <c r="A405" s="70" t="s">
        <v>134</v>
      </c>
      <c r="B405" s="119" t="s">
        <v>48</v>
      </c>
      <c r="C405" s="119" t="s">
        <v>133</v>
      </c>
      <c r="D405" s="115" t="s">
        <v>256</v>
      </c>
      <c r="E405" s="120">
        <f t="shared" si="70"/>
        <v>4815</v>
      </c>
      <c r="F405" s="120">
        <f t="shared" si="60"/>
        <v>4403.8</v>
      </c>
      <c r="G405" s="120">
        <f t="shared" si="70"/>
        <v>4403.8</v>
      </c>
      <c r="H405" s="120">
        <f t="shared" si="70"/>
        <v>0</v>
      </c>
      <c r="I405" s="120">
        <f>F404/E404*100</f>
        <v>91.460020768431988</v>
      </c>
    </row>
    <row r="406" spans="1:9" s="3" customFormat="1" ht="51" customHeight="1">
      <c r="A406" s="81" t="s">
        <v>210</v>
      </c>
      <c r="B406" s="119" t="s">
        <v>48</v>
      </c>
      <c r="C406" s="119" t="s">
        <v>133</v>
      </c>
      <c r="D406" s="115" t="s">
        <v>545</v>
      </c>
      <c r="E406" s="120">
        <v>4815</v>
      </c>
      <c r="F406" s="120">
        <f t="shared" si="60"/>
        <v>4403.8</v>
      </c>
      <c r="G406" s="120">
        <v>4403.8</v>
      </c>
      <c r="H406" s="122">
        <v>0</v>
      </c>
      <c r="I406" s="120">
        <f t="shared" si="71"/>
        <v>91.460020768431988</v>
      </c>
    </row>
    <row r="407" spans="1:9" s="3" customFormat="1" ht="23.45" customHeight="1">
      <c r="A407" s="83" t="s">
        <v>120</v>
      </c>
      <c r="B407" s="127"/>
      <c r="C407" s="127"/>
      <c r="D407" s="137"/>
      <c r="E407" s="116">
        <f>E6+E16+E21+E108+E145+E297+E383+E212</f>
        <v>1013755.7</v>
      </c>
      <c r="F407" s="116">
        <f t="shared" si="60"/>
        <v>997497.7</v>
      </c>
      <c r="G407" s="117">
        <f>G6+G16+G21+G108+G145+G297+G383+G212</f>
        <v>396192.1</v>
      </c>
      <c r="H407" s="117">
        <f>H6+H16+H21+H108+H145+H297+H383+H212</f>
        <v>601305.59999999998</v>
      </c>
      <c r="I407" s="116">
        <f t="shared" si="71"/>
        <v>98.396260558633614</v>
      </c>
    </row>
    <row r="408" spans="1:9" s="3" customFormat="1">
      <c r="A408" s="147"/>
      <c r="B408" s="147"/>
      <c r="C408" s="147"/>
      <c r="D408" s="147"/>
      <c r="E408" s="147"/>
      <c r="F408" s="147"/>
      <c r="G408" s="63"/>
      <c r="H408" s="63"/>
    </row>
    <row r="409" spans="1:9" s="3" customFormat="1">
      <c r="E409" s="5"/>
      <c r="F409" s="8"/>
    </row>
    <row r="410" spans="1:9" s="3" customFormat="1">
      <c r="E410" s="5"/>
      <c r="F410" s="5"/>
    </row>
    <row r="411" spans="1:9" s="3" customFormat="1">
      <c r="E411" s="5"/>
      <c r="F411" s="5"/>
    </row>
    <row r="412" spans="1:9" s="3" customFormat="1">
      <c r="E412" s="5"/>
      <c r="F412" s="5"/>
    </row>
    <row r="413" spans="1:9" s="3" customFormat="1">
      <c r="E413" s="5"/>
      <c r="F413" s="5"/>
    </row>
    <row r="414" spans="1:9" s="3" customFormat="1">
      <c r="E414" s="5"/>
      <c r="F414" s="5"/>
    </row>
    <row r="415" spans="1:9" s="3" customFormat="1">
      <c r="E415" s="5"/>
      <c r="F415" s="5"/>
    </row>
    <row r="416" spans="1:9" s="3" customFormat="1">
      <c r="E416" s="5"/>
      <c r="F416" s="5"/>
    </row>
    <row r="417" spans="5:6" s="3" customFormat="1">
      <c r="E417" s="5"/>
      <c r="F417" s="5"/>
    </row>
    <row r="418" spans="5:6" s="3" customFormat="1">
      <c r="E418" s="5"/>
      <c r="F418" s="5"/>
    </row>
    <row r="419" spans="5:6" s="3" customFormat="1">
      <c r="E419" s="5"/>
      <c r="F419" s="5"/>
    </row>
    <row r="420" spans="5:6" s="3" customFormat="1">
      <c r="E420" s="5"/>
      <c r="F420" s="5"/>
    </row>
    <row r="421" spans="5:6" s="3" customFormat="1">
      <c r="E421" s="5"/>
      <c r="F421" s="5"/>
    </row>
    <row r="422" spans="5:6" s="3" customFormat="1">
      <c r="E422" s="5"/>
      <c r="F422" s="5"/>
    </row>
    <row r="423" spans="5:6" s="3" customFormat="1">
      <c r="E423" s="5"/>
      <c r="F423" s="5"/>
    </row>
    <row r="424" spans="5:6" s="3" customFormat="1">
      <c r="E424" s="5"/>
      <c r="F424" s="5"/>
    </row>
    <row r="425" spans="5:6" s="3" customFormat="1">
      <c r="E425" s="5"/>
      <c r="F425" s="5"/>
    </row>
    <row r="426" spans="5:6" s="3" customFormat="1">
      <c r="E426" s="5"/>
      <c r="F426" s="5"/>
    </row>
    <row r="427" spans="5:6" s="3" customFormat="1">
      <c r="E427" s="5"/>
      <c r="F427" s="5"/>
    </row>
    <row r="428" spans="5:6" s="3" customFormat="1">
      <c r="E428" s="5"/>
      <c r="F428" s="5"/>
    </row>
    <row r="429" spans="5:6" s="3" customFormat="1">
      <c r="E429" s="5"/>
      <c r="F429" s="5"/>
    </row>
    <row r="430" spans="5:6" s="3" customFormat="1">
      <c r="E430" s="5"/>
      <c r="F430" s="5"/>
    </row>
    <row r="431" spans="5:6" s="3" customFormat="1">
      <c r="E431" s="5"/>
      <c r="F431" s="5"/>
    </row>
    <row r="432" spans="5:6" s="3" customFormat="1">
      <c r="E432" s="5"/>
      <c r="F432" s="5"/>
    </row>
    <row r="433" spans="5:6" s="3" customFormat="1">
      <c r="E433" s="5"/>
      <c r="F433" s="5"/>
    </row>
    <row r="434" spans="5:6" s="3" customFormat="1">
      <c r="E434" s="5"/>
      <c r="F434" s="5"/>
    </row>
    <row r="435" spans="5:6" s="3" customFormat="1">
      <c r="E435" s="5"/>
      <c r="F435" s="5"/>
    </row>
    <row r="436" spans="5:6" s="3" customFormat="1">
      <c r="E436" s="5"/>
      <c r="F436" s="5"/>
    </row>
    <row r="437" spans="5:6" s="3" customFormat="1">
      <c r="E437" s="5"/>
      <c r="F437" s="5"/>
    </row>
    <row r="438" spans="5:6" s="3" customFormat="1">
      <c r="E438" s="5"/>
      <c r="F438" s="5"/>
    </row>
    <row r="439" spans="5:6" s="3" customFormat="1">
      <c r="E439" s="5"/>
      <c r="F439" s="5"/>
    </row>
    <row r="440" spans="5:6" s="3" customFormat="1">
      <c r="E440" s="5"/>
      <c r="F440" s="5"/>
    </row>
    <row r="441" spans="5:6" s="3" customFormat="1">
      <c r="E441" s="5"/>
      <c r="F441" s="5"/>
    </row>
    <row r="442" spans="5:6" s="3" customFormat="1">
      <c r="E442" s="5"/>
      <c r="F442" s="5"/>
    </row>
    <row r="443" spans="5:6" s="3" customFormat="1">
      <c r="E443" s="5"/>
      <c r="F443" s="5"/>
    </row>
    <row r="444" spans="5:6" s="3" customFormat="1">
      <c r="E444" s="5"/>
      <c r="F444" s="5"/>
    </row>
    <row r="445" spans="5:6" s="3" customFormat="1">
      <c r="E445" s="5"/>
      <c r="F445" s="5"/>
    </row>
    <row r="446" spans="5:6" s="3" customFormat="1">
      <c r="E446" s="5"/>
      <c r="F446" s="5"/>
    </row>
    <row r="447" spans="5:6" s="3" customFormat="1">
      <c r="E447" s="5"/>
      <c r="F447" s="5"/>
    </row>
    <row r="448" spans="5:6" s="3" customFormat="1">
      <c r="E448" s="5"/>
      <c r="F448" s="5"/>
    </row>
    <row r="449" spans="5:6" s="3" customFormat="1">
      <c r="E449" s="5"/>
      <c r="F449" s="5"/>
    </row>
    <row r="450" spans="5:6" s="3" customFormat="1">
      <c r="E450" s="5"/>
      <c r="F450" s="5"/>
    </row>
    <row r="451" spans="5:6" s="3" customFormat="1">
      <c r="E451" s="5"/>
      <c r="F451" s="5"/>
    </row>
    <row r="452" spans="5:6" s="3" customFormat="1">
      <c r="E452" s="5"/>
      <c r="F452" s="5"/>
    </row>
    <row r="453" spans="5:6" s="3" customFormat="1">
      <c r="E453" s="5"/>
      <c r="F453" s="5"/>
    </row>
    <row r="454" spans="5:6" s="3" customFormat="1">
      <c r="E454" s="5"/>
      <c r="F454" s="5"/>
    </row>
    <row r="455" spans="5:6" s="3" customFormat="1">
      <c r="E455" s="5"/>
      <c r="F455" s="5"/>
    </row>
    <row r="456" spans="5:6" s="3" customFormat="1">
      <c r="E456" s="5"/>
      <c r="F456" s="5"/>
    </row>
    <row r="457" spans="5:6" s="3" customFormat="1">
      <c r="E457" s="5"/>
      <c r="F457" s="5"/>
    </row>
    <row r="458" spans="5:6" s="3" customFormat="1">
      <c r="E458" s="5"/>
      <c r="F458" s="5"/>
    </row>
    <row r="459" spans="5:6" s="3" customFormat="1">
      <c r="E459" s="5"/>
      <c r="F459" s="5"/>
    </row>
    <row r="460" spans="5:6" s="3" customFormat="1">
      <c r="E460" s="5"/>
      <c r="F460" s="5"/>
    </row>
    <row r="461" spans="5:6" s="3" customFormat="1">
      <c r="E461" s="5"/>
      <c r="F461" s="5"/>
    </row>
    <row r="462" spans="5:6" s="3" customFormat="1">
      <c r="E462" s="5"/>
      <c r="F462" s="5"/>
    </row>
    <row r="463" spans="5:6" s="3" customFormat="1">
      <c r="E463" s="5"/>
      <c r="F463" s="5"/>
    </row>
    <row r="464" spans="5:6" s="3" customFormat="1">
      <c r="E464" s="5"/>
      <c r="F464" s="5"/>
    </row>
    <row r="465" spans="5:6" s="3" customFormat="1">
      <c r="E465" s="5"/>
      <c r="F465" s="5"/>
    </row>
    <row r="466" spans="5:6" s="3" customFormat="1">
      <c r="E466" s="5"/>
      <c r="F466" s="5"/>
    </row>
    <row r="467" spans="5:6" s="3" customFormat="1">
      <c r="E467" s="5"/>
      <c r="F467" s="5"/>
    </row>
    <row r="468" spans="5:6" s="3" customFormat="1">
      <c r="E468" s="5"/>
      <c r="F468" s="5"/>
    </row>
    <row r="469" spans="5:6" s="3" customFormat="1">
      <c r="E469" s="5"/>
      <c r="F469" s="5"/>
    </row>
    <row r="470" spans="5:6" s="3" customFormat="1">
      <c r="E470" s="5"/>
      <c r="F470" s="5"/>
    </row>
    <row r="471" spans="5:6" s="3" customFormat="1">
      <c r="E471" s="5"/>
      <c r="F471" s="5"/>
    </row>
    <row r="472" spans="5:6" s="3" customFormat="1">
      <c r="E472" s="5"/>
      <c r="F472" s="5"/>
    </row>
    <row r="473" spans="5:6" s="3" customFormat="1">
      <c r="E473" s="5"/>
      <c r="F473" s="5"/>
    </row>
    <row r="474" spans="5:6" s="3" customFormat="1">
      <c r="E474" s="5"/>
      <c r="F474" s="5"/>
    </row>
    <row r="475" spans="5:6" s="3" customFormat="1">
      <c r="E475" s="5"/>
      <c r="F475" s="5"/>
    </row>
    <row r="476" spans="5:6" s="3" customFormat="1">
      <c r="E476" s="5"/>
      <c r="F476" s="5"/>
    </row>
    <row r="477" spans="5:6" s="3" customFormat="1">
      <c r="E477" s="5"/>
      <c r="F477" s="5"/>
    </row>
    <row r="478" spans="5:6" s="3" customFormat="1">
      <c r="E478" s="5"/>
      <c r="F478" s="5"/>
    </row>
    <row r="479" spans="5:6" s="3" customFormat="1">
      <c r="E479" s="5"/>
      <c r="F479" s="5"/>
    </row>
    <row r="480" spans="5:6" s="3" customFormat="1">
      <c r="E480" s="5"/>
      <c r="F480" s="5"/>
    </row>
    <row r="481" spans="1:6" s="3" customFormat="1">
      <c r="E481" s="5"/>
      <c r="F481" s="5"/>
    </row>
    <row r="482" spans="1:6" s="3" customFormat="1">
      <c r="E482" s="5"/>
      <c r="F482" s="5"/>
    </row>
    <row r="483" spans="1:6" s="3" customFormat="1">
      <c r="E483" s="5"/>
      <c r="F483" s="5"/>
    </row>
    <row r="484" spans="1:6" s="3" customFormat="1">
      <c r="E484" s="5"/>
      <c r="F484" s="5"/>
    </row>
    <row r="485" spans="1:6" s="3" customFormat="1">
      <c r="E485" s="5"/>
      <c r="F485" s="5"/>
    </row>
    <row r="486" spans="1:6" s="3" customFormat="1">
      <c r="E486" s="5"/>
      <c r="F486" s="5"/>
    </row>
    <row r="487" spans="1:6" s="3" customFormat="1">
      <c r="E487" s="5"/>
      <c r="F487" s="5"/>
    </row>
    <row r="488" spans="1:6" s="3" customFormat="1">
      <c r="E488" s="5"/>
      <c r="F488" s="5"/>
    </row>
    <row r="489" spans="1:6" s="3" customFormat="1">
      <c r="E489" s="5"/>
      <c r="F489" s="5"/>
    </row>
    <row r="490" spans="1:6" s="3" customFormat="1">
      <c r="E490" s="5"/>
      <c r="F490" s="5"/>
    </row>
    <row r="491" spans="1:6" s="3" customFormat="1">
      <c r="E491" s="5"/>
      <c r="F491" s="5"/>
    </row>
    <row r="492" spans="1:6" s="3" customFormat="1">
      <c r="E492" s="5"/>
      <c r="F492" s="5"/>
    </row>
    <row r="493" spans="1:6">
      <c r="A493" s="3"/>
      <c r="B493" s="3"/>
      <c r="C493" s="3"/>
      <c r="D493" s="3"/>
      <c r="E493" s="5"/>
      <c r="F493" s="5"/>
    </row>
    <row r="494" spans="1:6">
      <c r="A494" s="3"/>
      <c r="B494" s="3"/>
      <c r="C494" s="3"/>
      <c r="D494" s="3"/>
      <c r="E494" s="5"/>
      <c r="F494" s="5"/>
    </row>
    <row r="495" spans="1:6">
      <c r="A495" s="3"/>
      <c r="B495" s="3"/>
      <c r="C495" s="3"/>
      <c r="D495" s="3"/>
      <c r="E495" s="5"/>
      <c r="F495" s="5"/>
    </row>
    <row r="496" spans="1:6">
      <c r="A496" s="3"/>
      <c r="B496" s="3"/>
      <c r="C496" s="3"/>
      <c r="D496" s="3"/>
      <c r="E496" s="5"/>
      <c r="F496" s="5"/>
    </row>
    <row r="497" spans="1:6">
      <c r="A497" s="3"/>
      <c r="B497" s="3"/>
      <c r="C497" s="3"/>
      <c r="D497" s="3"/>
      <c r="E497" s="5"/>
      <c r="F497" s="5"/>
    </row>
    <row r="498" spans="1:6">
      <c r="A498" s="3"/>
      <c r="B498" s="3"/>
      <c r="C498" s="3"/>
      <c r="D498" s="3"/>
      <c r="E498" s="5"/>
      <c r="F498" s="5"/>
    </row>
    <row r="499" spans="1:6">
      <c r="A499" s="3"/>
      <c r="B499" s="3"/>
      <c r="C499" s="3"/>
      <c r="D499" s="3"/>
      <c r="E499" s="5"/>
      <c r="F499" s="5"/>
    </row>
    <row r="500" spans="1:6">
      <c r="A500" s="3"/>
      <c r="B500" s="3"/>
      <c r="C500" s="3"/>
      <c r="D500" s="3"/>
      <c r="E500" s="5"/>
      <c r="F500" s="5"/>
    </row>
    <row r="501" spans="1:6">
      <c r="A501" s="3"/>
      <c r="B501" s="3"/>
      <c r="C501" s="3"/>
      <c r="D501" s="3"/>
      <c r="E501" s="5"/>
      <c r="F501" s="5"/>
    </row>
    <row r="502" spans="1:6">
      <c r="A502" s="3"/>
      <c r="B502" s="3"/>
      <c r="C502" s="3"/>
      <c r="D502" s="3"/>
      <c r="E502" s="5"/>
      <c r="F502" s="5"/>
    </row>
    <row r="503" spans="1:6">
      <c r="A503" s="3"/>
      <c r="B503" s="3"/>
      <c r="C503" s="3"/>
      <c r="D503" s="3"/>
      <c r="E503" s="5"/>
      <c r="F503" s="5"/>
    </row>
    <row r="504" spans="1:6">
      <c r="A504" s="3"/>
      <c r="B504" s="3"/>
      <c r="C504" s="3"/>
      <c r="D504" s="3"/>
      <c r="E504" s="5"/>
      <c r="F504" s="5"/>
    </row>
    <row r="505" spans="1:6">
      <c r="A505" s="3"/>
      <c r="B505" s="3"/>
      <c r="C505" s="3"/>
      <c r="D505" s="3"/>
      <c r="E505" s="5"/>
      <c r="F505" s="5"/>
    </row>
    <row r="506" spans="1:6">
      <c r="A506" s="3"/>
      <c r="B506" s="3"/>
      <c r="C506" s="3"/>
      <c r="D506" s="3"/>
      <c r="E506" s="5"/>
      <c r="F506" s="5"/>
    </row>
    <row r="507" spans="1:6">
      <c r="A507" s="3"/>
      <c r="B507" s="3"/>
      <c r="C507" s="3"/>
      <c r="D507" s="3"/>
      <c r="E507" s="5"/>
      <c r="F507" s="5"/>
    </row>
    <row r="508" spans="1:6">
      <c r="A508" s="3"/>
      <c r="B508" s="3"/>
      <c r="C508" s="3"/>
      <c r="D508" s="3"/>
      <c r="E508" s="5"/>
      <c r="F508" s="5"/>
    </row>
    <row r="509" spans="1:6">
      <c r="A509" s="3"/>
      <c r="B509" s="3"/>
      <c r="C509" s="3"/>
      <c r="D509" s="3"/>
      <c r="E509" s="5"/>
      <c r="F509" s="5"/>
    </row>
    <row r="510" spans="1:6">
      <c r="A510" s="3"/>
      <c r="B510" s="3"/>
      <c r="C510" s="3"/>
      <c r="D510" s="3"/>
      <c r="E510" s="5"/>
      <c r="F510" s="5"/>
    </row>
    <row r="511" spans="1:6">
      <c r="A511" s="3"/>
      <c r="B511" s="3"/>
      <c r="C511" s="3"/>
      <c r="D511" s="3"/>
      <c r="E511" s="5"/>
      <c r="F511" s="5"/>
    </row>
    <row r="512" spans="1:6">
      <c r="A512" s="3"/>
      <c r="B512" s="3"/>
      <c r="C512" s="3"/>
      <c r="D512" s="3"/>
      <c r="E512" s="5"/>
      <c r="F512" s="5"/>
    </row>
    <row r="513" spans="1:6">
      <c r="A513" s="3"/>
      <c r="B513" s="3"/>
      <c r="C513" s="3"/>
      <c r="D513" s="3"/>
      <c r="E513" s="5"/>
      <c r="F513" s="5"/>
    </row>
    <row r="514" spans="1:6">
      <c r="A514" s="3"/>
      <c r="B514" s="3"/>
      <c r="C514" s="3"/>
      <c r="D514" s="3"/>
      <c r="E514" s="5"/>
      <c r="F514" s="5"/>
    </row>
    <row r="515" spans="1:6">
      <c r="A515" s="3"/>
      <c r="B515" s="3"/>
      <c r="C515" s="3"/>
      <c r="D515" s="3"/>
      <c r="E515" s="5"/>
      <c r="F515" s="5"/>
    </row>
    <row r="516" spans="1:6">
      <c r="A516" s="3"/>
      <c r="B516" s="3"/>
      <c r="C516" s="3"/>
      <c r="D516" s="3"/>
      <c r="E516" s="5"/>
      <c r="F516" s="5"/>
    </row>
    <row r="517" spans="1:6">
      <c r="A517" s="3"/>
      <c r="B517" s="3"/>
      <c r="C517" s="3"/>
      <c r="D517" s="3"/>
      <c r="E517" s="5"/>
      <c r="F517" s="5"/>
    </row>
    <row r="518" spans="1:6">
      <c r="A518" s="3"/>
      <c r="B518" s="3"/>
      <c r="C518" s="3"/>
      <c r="D518" s="3"/>
      <c r="E518" s="5"/>
      <c r="F518" s="5"/>
    </row>
    <row r="519" spans="1:6">
      <c r="A519" s="3"/>
      <c r="B519" s="3"/>
      <c r="C519" s="3"/>
      <c r="D519" s="3"/>
      <c r="E519" s="5"/>
      <c r="F519" s="5"/>
    </row>
    <row r="520" spans="1:6">
      <c r="A520" s="3"/>
      <c r="B520" s="3"/>
      <c r="C520" s="3"/>
      <c r="D520" s="3"/>
      <c r="E520" s="5"/>
      <c r="F520" s="5"/>
    </row>
    <row r="521" spans="1:6">
      <c r="A521" s="3"/>
      <c r="B521" s="3"/>
      <c r="C521" s="3"/>
      <c r="D521" s="3"/>
      <c r="E521" s="5"/>
      <c r="F521" s="5"/>
    </row>
    <row r="522" spans="1:6">
      <c r="A522" s="3"/>
      <c r="B522" s="3"/>
      <c r="C522" s="3"/>
      <c r="D522" s="3"/>
      <c r="E522" s="5"/>
      <c r="F522" s="5"/>
    </row>
    <row r="523" spans="1:6">
      <c r="A523" s="3"/>
      <c r="B523" s="3"/>
      <c r="C523" s="3"/>
      <c r="D523" s="3"/>
      <c r="E523" s="5"/>
      <c r="F523" s="5"/>
    </row>
    <row r="524" spans="1:6">
      <c r="A524" s="3"/>
      <c r="B524" s="3"/>
      <c r="C524" s="3"/>
      <c r="D524" s="3"/>
      <c r="E524" s="5"/>
      <c r="F524" s="5"/>
    </row>
    <row r="525" spans="1:6">
      <c r="A525" s="3"/>
      <c r="B525" s="3"/>
      <c r="C525" s="3"/>
      <c r="D525" s="3"/>
      <c r="E525" s="5"/>
      <c r="F525" s="5"/>
    </row>
    <row r="526" spans="1:6">
      <c r="A526" s="3"/>
      <c r="B526" s="3"/>
      <c r="C526" s="3"/>
      <c r="D526" s="3"/>
      <c r="E526" s="5"/>
      <c r="F526" s="5"/>
    </row>
    <row r="527" spans="1:6">
      <c r="A527" s="3"/>
      <c r="B527" s="3"/>
      <c r="C527" s="3"/>
      <c r="D527" s="3"/>
      <c r="E527" s="5"/>
      <c r="F527" s="5"/>
    </row>
  </sheetData>
  <mergeCells count="12">
    <mergeCell ref="G4:H4"/>
    <mergeCell ref="D1:F1"/>
    <mergeCell ref="I4:I5"/>
    <mergeCell ref="G1:I1"/>
    <mergeCell ref="A2:I2"/>
    <mergeCell ref="A408:F408"/>
    <mergeCell ref="A4:A5"/>
    <mergeCell ref="B4:B5"/>
    <mergeCell ref="C4:C5"/>
    <mergeCell ref="D4:D5"/>
    <mergeCell ref="E4:E5"/>
    <mergeCell ref="F4:F5"/>
  </mergeCells>
  <phoneticPr fontId="3" type="noConversion"/>
  <pageMargins left="0.98425196850393704" right="0.59055118110236227" top="0.78740157480314965" bottom="0.78740157480314965" header="0" footer="0"/>
  <pageSetup paperSize="9" scale="95" fitToHeight="200" orientation="landscape" r:id="rId1"/>
  <headerFooter alignWithMargins="0">
    <oddHeader>&amp;C&amp;P</oddHeader>
  </headerFooter>
  <ignoredErrors>
    <ignoredError sqref="C5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9"/>
  <sheetViews>
    <sheetView view="pageBreakPreview" zoomScale="89" zoomScaleNormal="120" zoomScaleSheetLayoutView="89" workbookViewId="0">
      <selection activeCell="D1" sqref="D1:E1"/>
    </sheetView>
  </sheetViews>
  <sheetFormatPr defaultRowHeight="12.75"/>
  <cols>
    <col min="1" max="1" width="55.28515625" style="9" customWidth="1"/>
    <col min="2" max="2" width="6.7109375" style="9" hidden="1" customWidth="1"/>
    <col min="3" max="3" width="20" style="9" customWidth="1"/>
    <col min="4" max="4" width="12.42578125" style="10" customWidth="1"/>
    <col min="5" max="5" width="13.7109375" style="10" customWidth="1"/>
    <col min="6" max="12" width="20.7109375" style="10" hidden="1" customWidth="1"/>
    <col min="13" max="13" width="23.7109375" style="9" hidden="1" customWidth="1"/>
  </cols>
  <sheetData>
    <row r="1" spans="1:21" s="3" customFormat="1" ht="76.900000000000006" customHeight="1">
      <c r="A1" s="25"/>
      <c r="B1" s="25"/>
      <c r="C1" s="25"/>
      <c r="D1" s="156" t="s">
        <v>550</v>
      </c>
      <c r="E1" s="156"/>
      <c r="F1" s="26"/>
      <c r="G1" s="26"/>
      <c r="H1" s="26"/>
      <c r="I1" s="26"/>
      <c r="J1" s="26"/>
      <c r="K1" s="26"/>
      <c r="L1" s="26"/>
      <c r="M1" s="25"/>
      <c r="R1" s="5"/>
    </row>
    <row r="2" spans="1:21" s="3" customFormat="1" ht="29.25" customHeight="1">
      <c r="A2" s="25"/>
      <c r="B2" s="25"/>
      <c r="C2" s="25"/>
      <c r="D2" s="31"/>
      <c r="E2" s="31"/>
      <c r="F2" s="26"/>
      <c r="G2" s="26"/>
      <c r="H2" s="26"/>
      <c r="I2" s="26"/>
      <c r="J2" s="26"/>
      <c r="K2" s="26"/>
      <c r="L2" s="26"/>
      <c r="M2" s="25"/>
    </row>
    <row r="3" spans="1:21" ht="32.25" customHeight="1">
      <c r="A3" s="157" t="s">
        <v>237</v>
      </c>
      <c r="B3" s="157"/>
      <c r="C3" s="157"/>
      <c r="D3" s="157"/>
      <c r="E3" s="157"/>
    </row>
    <row r="4" spans="1:21" ht="13.5" customHeight="1">
      <c r="E4" s="29" t="s">
        <v>38</v>
      </c>
    </row>
    <row r="5" spans="1:21" ht="60.75" customHeight="1">
      <c r="A5" s="61" t="s">
        <v>7</v>
      </c>
      <c r="B5" s="61" t="s">
        <v>103</v>
      </c>
      <c r="C5" s="61" t="s">
        <v>104</v>
      </c>
      <c r="D5" s="62" t="s">
        <v>185</v>
      </c>
      <c r="E5" s="62" t="s">
        <v>186</v>
      </c>
      <c r="U5" s="64"/>
    </row>
    <row r="6" spans="1:21" ht="24.75" customHeight="1">
      <c r="A6" s="46" t="s">
        <v>126</v>
      </c>
      <c r="B6" s="46" t="s">
        <v>64</v>
      </c>
      <c r="C6" s="46" t="s">
        <v>65</v>
      </c>
      <c r="D6" s="141">
        <f>D7+D12+D18</f>
        <v>-3700</v>
      </c>
      <c r="E6" s="141">
        <f>E7+E12+E18</f>
        <v>-14297.40000000014</v>
      </c>
      <c r="F6" s="60">
        <v>0</v>
      </c>
      <c r="G6" s="12">
        <v>0</v>
      </c>
      <c r="H6" s="12">
        <v>0</v>
      </c>
      <c r="I6" s="12">
        <v>18973202.920000002</v>
      </c>
      <c r="J6" s="12">
        <v>0</v>
      </c>
      <c r="K6" s="12">
        <v>0</v>
      </c>
      <c r="L6" s="12">
        <v>0</v>
      </c>
      <c r="M6" s="11" t="s">
        <v>66</v>
      </c>
    </row>
    <row r="7" spans="1:21" ht="20.25" customHeight="1">
      <c r="A7" s="46" t="s">
        <v>151</v>
      </c>
      <c r="B7" s="46"/>
      <c r="C7" s="46" t="s">
        <v>152</v>
      </c>
      <c r="D7" s="141">
        <f>D8+D10</f>
        <v>0</v>
      </c>
      <c r="E7" s="141">
        <f>E8+E10</f>
        <v>-10000</v>
      </c>
      <c r="F7" s="60"/>
      <c r="G7" s="12"/>
      <c r="H7" s="12"/>
      <c r="I7" s="12"/>
      <c r="J7" s="12"/>
      <c r="K7" s="12"/>
      <c r="L7" s="12"/>
      <c r="M7" s="11"/>
    </row>
    <row r="8" spans="1:21" ht="28.9" customHeight="1">
      <c r="A8" s="47" t="s">
        <v>153</v>
      </c>
      <c r="B8" s="46"/>
      <c r="C8" s="46" t="s">
        <v>154</v>
      </c>
      <c r="D8" s="141">
        <f>D9</f>
        <v>150000</v>
      </c>
      <c r="E8" s="141">
        <f>E9</f>
        <v>75000</v>
      </c>
      <c r="F8" s="60"/>
      <c r="G8" s="12"/>
      <c r="H8" s="12"/>
      <c r="I8" s="12"/>
      <c r="J8" s="12"/>
      <c r="K8" s="12"/>
      <c r="L8" s="12"/>
      <c r="M8" s="11"/>
    </row>
    <row r="9" spans="1:21" ht="27.6" customHeight="1">
      <c r="A9" s="48" t="s">
        <v>155</v>
      </c>
      <c r="B9" s="46"/>
      <c r="C9" s="46" t="s">
        <v>156</v>
      </c>
      <c r="D9" s="141">
        <v>150000</v>
      </c>
      <c r="E9" s="141">
        <v>75000</v>
      </c>
      <c r="F9" s="60"/>
      <c r="G9" s="12"/>
      <c r="H9" s="12"/>
      <c r="I9" s="12"/>
      <c r="J9" s="12"/>
      <c r="K9" s="12"/>
      <c r="L9" s="12"/>
      <c r="M9" s="11"/>
    </row>
    <row r="10" spans="1:21" ht="26.45" customHeight="1">
      <c r="A10" s="48" t="s">
        <v>157</v>
      </c>
      <c r="B10" s="46"/>
      <c r="C10" s="46" t="s">
        <v>158</v>
      </c>
      <c r="D10" s="141">
        <f>D11</f>
        <v>-150000</v>
      </c>
      <c r="E10" s="141">
        <f>E11</f>
        <v>-85000</v>
      </c>
      <c r="F10" s="60"/>
      <c r="G10" s="12"/>
      <c r="H10" s="12"/>
      <c r="I10" s="12"/>
      <c r="J10" s="12"/>
      <c r="K10" s="12"/>
      <c r="L10" s="12"/>
      <c r="M10" s="11"/>
    </row>
    <row r="11" spans="1:21" ht="26.45" customHeight="1">
      <c r="A11" s="48" t="s">
        <v>160</v>
      </c>
      <c r="B11" s="46"/>
      <c r="C11" s="46" t="s">
        <v>159</v>
      </c>
      <c r="D11" s="141">
        <v>-150000</v>
      </c>
      <c r="E11" s="141">
        <v>-85000</v>
      </c>
      <c r="F11" s="60"/>
      <c r="G11" s="12"/>
      <c r="H11" s="12"/>
      <c r="I11" s="12"/>
      <c r="J11" s="12"/>
      <c r="K11" s="12"/>
      <c r="L11" s="12"/>
      <c r="M11" s="11"/>
    </row>
    <row r="12" spans="1:21" ht="28.9" customHeight="1">
      <c r="A12" s="48" t="s">
        <v>162</v>
      </c>
      <c r="B12" s="46"/>
      <c r="C12" s="46" t="s">
        <v>161</v>
      </c>
      <c r="D12" s="141">
        <f>D13</f>
        <v>10000</v>
      </c>
      <c r="E12" s="141">
        <f>E13</f>
        <v>0</v>
      </c>
      <c r="F12" s="60"/>
      <c r="G12" s="12"/>
      <c r="H12" s="12"/>
      <c r="I12" s="12"/>
      <c r="J12" s="12"/>
      <c r="K12" s="12"/>
      <c r="L12" s="12"/>
      <c r="M12" s="11"/>
    </row>
    <row r="13" spans="1:21" ht="30.6" customHeight="1">
      <c r="A13" s="48" t="s">
        <v>163</v>
      </c>
      <c r="B13" s="46"/>
      <c r="C13" s="46" t="s">
        <v>164</v>
      </c>
      <c r="D13" s="141">
        <f>D14+D16</f>
        <v>10000</v>
      </c>
      <c r="E13" s="141">
        <f>E14+E16</f>
        <v>0</v>
      </c>
      <c r="F13" s="60"/>
      <c r="G13" s="12"/>
      <c r="H13" s="12"/>
      <c r="I13" s="12"/>
      <c r="J13" s="12"/>
      <c r="K13" s="12"/>
      <c r="L13" s="12"/>
      <c r="M13" s="11"/>
    </row>
    <row r="14" spans="1:21" ht="27.6" customHeight="1">
      <c r="A14" s="48" t="s">
        <v>165</v>
      </c>
      <c r="B14" s="46"/>
      <c r="C14" s="49" t="s">
        <v>166</v>
      </c>
      <c r="D14" s="141">
        <f>D15</f>
        <v>20000</v>
      </c>
      <c r="E14" s="141">
        <f>E15</f>
        <v>8000</v>
      </c>
      <c r="F14" s="60"/>
      <c r="G14" s="12"/>
      <c r="H14" s="12"/>
      <c r="I14" s="12"/>
      <c r="J14" s="12"/>
      <c r="K14" s="12"/>
      <c r="L14" s="12"/>
      <c r="M14" s="11"/>
    </row>
    <row r="15" spans="1:21" ht="42" customHeight="1">
      <c r="A15" s="48" t="s">
        <v>167</v>
      </c>
      <c r="B15" s="46"/>
      <c r="C15" s="50" t="s">
        <v>168</v>
      </c>
      <c r="D15" s="141">
        <v>20000</v>
      </c>
      <c r="E15" s="141">
        <v>8000</v>
      </c>
      <c r="F15" s="60"/>
      <c r="G15" s="12"/>
      <c r="H15" s="12"/>
      <c r="I15" s="12"/>
      <c r="J15" s="12"/>
      <c r="K15" s="12"/>
      <c r="L15" s="12"/>
      <c r="M15" s="11"/>
    </row>
    <row r="16" spans="1:21" ht="39.75" customHeight="1">
      <c r="A16" s="48" t="s">
        <v>170</v>
      </c>
      <c r="B16" s="46"/>
      <c r="C16" s="50" t="s">
        <v>169</v>
      </c>
      <c r="D16" s="141">
        <f>D17</f>
        <v>-10000</v>
      </c>
      <c r="E16" s="141">
        <f>E17</f>
        <v>-8000</v>
      </c>
      <c r="F16" s="60"/>
      <c r="G16" s="12"/>
      <c r="H16" s="12"/>
      <c r="I16" s="12"/>
      <c r="J16" s="12"/>
      <c r="K16" s="12"/>
      <c r="L16" s="12"/>
      <c r="M16" s="11"/>
    </row>
    <row r="17" spans="1:13" ht="39.75" customHeight="1">
      <c r="A17" s="48" t="s">
        <v>171</v>
      </c>
      <c r="B17" s="46"/>
      <c r="C17" s="50" t="s">
        <v>172</v>
      </c>
      <c r="D17" s="141">
        <v>-10000</v>
      </c>
      <c r="E17" s="141">
        <v>-8000</v>
      </c>
      <c r="F17" s="60"/>
      <c r="G17" s="12"/>
      <c r="H17" s="12"/>
      <c r="I17" s="12"/>
      <c r="J17" s="12"/>
      <c r="K17" s="12"/>
      <c r="L17" s="12"/>
      <c r="M17" s="11"/>
    </row>
    <row r="18" spans="1:13" ht="18" customHeight="1">
      <c r="A18" s="46" t="s">
        <v>67</v>
      </c>
      <c r="B18" s="46" t="s">
        <v>68</v>
      </c>
      <c r="C18" s="46" t="s">
        <v>69</v>
      </c>
      <c r="D18" s="141">
        <f>D19+D23</f>
        <v>-13700</v>
      </c>
      <c r="E18" s="141">
        <f>E19+E23</f>
        <v>-4297.4000000001397</v>
      </c>
      <c r="F18" s="60">
        <v>0</v>
      </c>
      <c r="G18" s="12">
        <v>0</v>
      </c>
      <c r="H18" s="12">
        <v>0</v>
      </c>
      <c r="I18" s="12">
        <v>18973202.920000002</v>
      </c>
      <c r="J18" s="12">
        <v>0</v>
      </c>
      <c r="K18" s="12">
        <v>0</v>
      </c>
      <c r="L18" s="12">
        <v>0</v>
      </c>
      <c r="M18" s="11" t="s">
        <v>70</v>
      </c>
    </row>
    <row r="19" spans="1:13" ht="18.75" customHeight="1">
      <c r="A19" s="46" t="s">
        <v>71</v>
      </c>
      <c r="B19" s="46" t="s">
        <v>72</v>
      </c>
      <c r="C19" s="46" t="s">
        <v>73</v>
      </c>
      <c r="D19" s="141">
        <f t="shared" ref="D19:E21" si="0">D20</f>
        <v>-1187455.7</v>
      </c>
      <c r="E19" s="141">
        <f t="shared" si="0"/>
        <v>-1094795.1000000001</v>
      </c>
      <c r="F19" s="60">
        <v>0</v>
      </c>
      <c r="G19" s="12">
        <v>0</v>
      </c>
      <c r="H19" s="12">
        <v>0</v>
      </c>
      <c r="I19" s="12">
        <v>-532176621.75999999</v>
      </c>
      <c r="J19" s="12">
        <v>0</v>
      </c>
      <c r="K19" s="12">
        <v>0</v>
      </c>
      <c r="L19" s="12">
        <v>0</v>
      </c>
      <c r="M19" s="11" t="s">
        <v>74</v>
      </c>
    </row>
    <row r="20" spans="1:13" ht="18.75" customHeight="1">
      <c r="A20" s="46" t="s">
        <v>75</v>
      </c>
      <c r="B20" s="46" t="s">
        <v>76</v>
      </c>
      <c r="C20" s="46" t="s">
        <v>77</v>
      </c>
      <c r="D20" s="141">
        <f t="shared" si="0"/>
        <v>-1187455.7</v>
      </c>
      <c r="E20" s="141">
        <f t="shared" si="0"/>
        <v>-1094795.1000000001</v>
      </c>
      <c r="F20" s="60">
        <v>0</v>
      </c>
      <c r="G20" s="12">
        <v>0</v>
      </c>
      <c r="H20" s="12">
        <v>0</v>
      </c>
      <c r="I20" s="12">
        <v>-532176621.75999999</v>
      </c>
      <c r="J20" s="12">
        <v>0</v>
      </c>
      <c r="K20" s="12">
        <v>0</v>
      </c>
      <c r="L20" s="12">
        <v>0</v>
      </c>
      <c r="M20" s="11" t="s">
        <v>78</v>
      </c>
    </row>
    <row r="21" spans="1:13" ht="18" customHeight="1">
      <c r="A21" s="46" t="s">
        <v>79</v>
      </c>
      <c r="B21" s="46" t="s">
        <v>80</v>
      </c>
      <c r="C21" s="46" t="s">
        <v>81</v>
      </c>
      <c r="D21" s="141">
        <f t="shared" si="0"/>
        <v>-1187455.7</v>
      </c>
      <c r="E21" s="141">
        <f t="shared" si="0"/>
        <v>-1094795.1000000001</v>
      </c>
      <c r="F21" s="60">
        <v>0</v>
      </c>
      <c r="G21" s="12">
        <v>0</v>
      </c>
      <c r="H21" s="12">
        <v>0</v>
      </c>
      <c r="I21" s="12">
        <v>-532176621.75999999</v>
      </c>
      <c r="J21" s="12">
        <v>0</v>
      </c>
      <c r="K21" s="12">
        <v>0</v>
      </c>
      <c r="L21" s="12">
        <v>0</v>
      </c>
      <c r="M21" s="11" t="s">
        <v>82</v>
      </c>
    </row>
    <row r="22" spans="1:13" ht="28.5" customHeight="1">
      <c r="A22" s="47" t="s">
        <v>83</v>
      </c>
      <c r="B22" s="46" t="s">
        <v>84</v>
      </c>
      <c r="C22" s="46" t="s">
        <v>85</v>
      </c>
      <c r="D22" s="141">
        <v>-1187455.7</v>
      </c>
      <c r="E22" s="141">
        <v>-1094795.1000000001</v>
      </c>
      <c r="F22" s="32">
        <v>0</v>
      </c>
      <c r="G22" s="13">
        <v>0</v>
      </c>
      <c r="H22" s="13">
        <v>0</v>
      </c>
      <c r="I22" s="13">
        <v>-532176621.75999999</v>
      </c>
      <c r="J22" s="13">
        <v>0</v>
      </c>
      <c r="K22" s="13">
        <v>0</v>
      </c>
      <c r="L22" s="13">
        <v>0</v>
      </c>
      <c r="M22" s="11" t="s">
        <v>86</v>
      </c>
    </row>
    <row r="23" spans="1:13" ht="19.5" customHeight="1">
      <c r="A23" s="46" t="s">
        <v>87</v>
      </c>
      <c r="B23" s="46" t="s">
        <v>88</v>
      </c>
      <c r="C23" s="46" t="s">
        <v>89</v>
      </c>
      <c r="D23" s="141">
        <f t="shared" ref="D23:E25" si="1">D24</f>
        <v>1173755.7</v>
      </c>
      <c r="E23" s="141">
        <f t="shared" si="1"/>
        <v>1090497.7</v>
      </c>
      <c r="F23" s="60">
        <v>0</v>
      </c>
      <c r="G23" s="12">
        <v>0</v>
      </c>
      <c r="H23" s="12">
        <v>0</v>
      </c>
      <c r="I23" s="12">
        <v>551149824.67999995</v>
      </c>
      <c r="J23" s="12">
        <v>0</v>
      </c>
      <c r="K23" s="12">
        <v>0</v>
      </c>
      <c r="L23" s="12">
        <v>0</v>
      </c>
      <c r="M23" s="11" t="s">
        <v>90</v>
      </c>
    </row>
    <row r="24" spans="1:13" ht="17.25" customHeight="1">
      <c r="A24" s="46" t="s">
        <v>91</v>
      </c>
      <c r="B24" s="46" t="s">
        <v>92</v>
      </c>
      <c r="C24" s="46" t="s">
        <v>93</v>
      </c>
      <c r="D24" s="141">
        <f t="shared" si="1"/>
        <v>1173755.7</v>
      </c>
      <c r="E24" s="141">
        <f t="shared" si="1"/>
        <v>1090497.7</v>
      </c>
      <c r="F24" s="60">
        <v>0</v>
      </c>
      <c r="G24" s="12">
        <v>0</v>
      </c>
      <c r="H24" s="12">
        <v>0</v>
      </c>
      <c r="I24" s="12">
        <v>551149824.67999995</v>
      </c>
      <c r="J24" s="12">
        <v>0</v>
      </c>
      <c r="K24" s="12">
        <v>0</v>
      </c>
      <c r="L24" s="12">
        <v>0</v>
      </c>
      <c r="M24" s="11" t="s">
        <v>94</v>
      </c>
    </row>
    <row r="25" spans="1:13" ht="15" customHeight="1">
      <c r="A25" s="46" t="s">
        <v>95</v>
      </c>
      <c r="B25" s="46" t="s">
        <v>96</v>
      </c>
      <c r="C25" s="46" t="s">
        <v>97</v>
      </c>
      <c r="D25" s="141">
        <f t="shared" si="1"/>
        <v>1173755.7</v>
      </c>
      <c r="E25" s="141">
        <f t="shared" si="1"/>
        <v>1090497.7</v>
      </c>
      <c r="F25" s="60">
        <v>0</v>
      </c>
      <c r="G25" s="12">
        <v>0</v>
      </c>
      <c r="H25" s="12">
        <v>0</v>
      </c>
      <c r="I25" s="12">
        <v>551149824.67999995</v>
      </c>
      <c r="J25" s="12">
        <v>0</v>
      </c>
      <c r="K25" s="12">
        <v>0</v>
      </c>
      <c r="L25" s="12">
        <v>0</v>
      </c>
      <c r="M25" s="11" t="s">
        <v>98</v>
      </c>
    </row>
    <row r="26" spans="1:13" ht="26.25" customHeight="1">
      <c r="A26" s="47" t="s">
        <v>99</v>
      </c>
      <c r="B26" s="46" t="s">
        <v>100</v>
      </c>
      <c r="C26" s="46" t="s">
        <v>101</v>
      </c>
      <c r="D26" s="141">
        <v>1173755.7</v>
      </c>
      <c r="E26" s="141">
        <v>1090497.7</v>
      </c>
      <c r="F26" s="32">
        <v>0</v>
      </c>
      <c r="G26" s="13">
        <v>0</v>
      </c>
      <c r="H26" s="13">
        <v>0</v>
      </c>
      <c r="I26" s="13">
        <v>551149824.67999995</v>
      </c>
      <c r="J26" s="13">
        <v>0</v>
      </c>
      <c r="K26" s="13">
        <v>0</v>
      </c>
      <c r="L26" s="13">
        <v>0</v>
      </c>
      <c r="M26" s="11" t="s">
        <v>102</v>
      </c>
    </row>
    <row r="27" spans="1:13" ht="87" customHeight="1">
      <c r="A27" s="35"/>
      <c r="B27" s="36"/>
      <c r="C27" s="159"/>
      <c r="D27" s="159"/>
      <c r="E27" s="159"/>
      <c r="F27" s="32"/>
      <c r="G27" s="13"/>
      <c r="H27" s="13"/>
      <c r="I27" s="13"/>
      <c r="J27" s="13"/>
      <c r="K27" s="13"/>
      <c r="L27" s="13"/>
      <c r="M27" s="11"/>
    </row>
    <row r="28" spans="1:13" ht="27" customHeight="1">
      <c r="A28" s="51"/>
      <c r="B28" s="51"/>
      <c r="C28" s="160"/>
      <c r="D28" s="160"/>
      <c r="E28" s="160"/>
      <c r="F28" s="30"/>
      <c r="G28" s="15"/>
      <c r="H28" s="15"/>
      <c r="I28" s="15"/>
      <c r="J28" s="15"/>
      <c r="K28" s="15"/>
      <c r="L28" s="15"/>
      <c r="M28" s="14"/>
    </row>
    <row r="29" spans="1:13" ht="31.5" customHeight="1">
      <c r="A29" s="158"/>
      <c r="B29" s="158"/>
      <c r="C29" s="158"/>
      <c r="D29" s="158"/>
      <c r="E29" s="158"/>
    </row>
  </sheetData>
  <mergeCells count="4">
    <mergeCell ref="D1:E1"/>
    <mergeCell ref="A3:E3"/>
    <mergeCell ref="A29:E29"/>
    <mergeCell ref="C27:E28"/>
  </mergeCells>
  <phoneticPr fontId="3" type="noConversion"/>
  <pageMargins left="0.98425196850393704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</vt:lpstr>
      <vt:lpstr>прил4</vt:lpstr>
      <vt:lpstr>прил 5</vt:lpstr>
      <vt:lpstr>'прил 3'!Заголовки_для_печати</vt:lpstr>
      <vt:lpstr>прил4!Заголовки_для_печати</vt:lpstr>
      <vt:lpstr>'прил 3'!Область_печати</vt:lpstr>
      <vt:lpstr>'прил 5'!Область_печати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Fin7</dc:creator>
  <cp:lastModifiedBy>Galina</cp:lastModifiedBy>
  <cp:lastPrinted>2021-06-01T07:48:12Z</cp:lastPrinted>
  <dcterms:created xsi:type="dcterms:W3CDTF">2012-03-06T07:59:48Z</dcterms:created>
  <dcterms:modified xsi:type="dcterms:W3CDTF">2021-06-01T07:48:29Z</dcterms:modified>
</cp:coreProperties>
</file>