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175" windowHeight="8280" tabRatio="864" activeTab="2"/>
  </bookViews>
  <sheets>
    <sheet name="р.подр прил 4" sheetId="1" r:id="rId1"/>
    <sheet name="р.подр.ц.ст прил 6" sheetId="2" r:id="rId2"/>
    <sheet name="вед.прил8" sheetId="3" r:id="rId3"/>
  </sheets>
  <definedNames>
    <definedName name="_xlnm.Print_Titles" localSheetId="2">'вед.прил8'!$4:$4</definedName>
    <definedName name="_xlnm.Print_Titles" localSheetId="1">'р.подр.ц.ст прил 6'!$4:$5</definedName>
    <definedName name="_xlnm.Print_Area" localSheetId="2">'вед.прил8'!$A$1:$O$1281</definedName>
    <definedName name="_xlnm.Print_Area" localSheetId="0">'р.подр прил 4'!$A$1:$G$46</definedName>
    <definedName name="_xlnm.Print_Area" localSheetId="1">'р.подр.ц.ст прил 6'!$B$1:$J$1148</definedName>
  </definedNames>
  <calcPr fullCalcOnLoad="1"/>
</workbook>
</file>

<file path=xl/comments3.xml><?xml version="1.0" encoding="utf-8"?>
<comments xmlns="http://schemas.openxmlformats.org/spreadsheetml/2006/main">
  <authors>
    <author>Galina</author>
  </authors>
  <commentList>
    <comment ref="A402" authorId="0">
      <text>
        <r>
          <rPr>
            <b/>
            <sz val="9"/>
            <rFont val="Tahoma"/>
            <family val="2"/>
          </rPr>
          <t>Galina: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<sst xmlns="http://schemas.openxmlformats.org/spreadsheetml/2006/main" count="11883" uniqueCount="640">
  <si>
    <t>Основное мероприятие "Организация психолого-медико-социального сопровождения детей"</t>
  </si>
  <si>
    <t>Подпрограмма "Функционирование и развитие сети образовательных организаций города Ливны"</t>
  </si>
  <si>
    <t>51 3 00 00000</t>
  </si>
  <si>
    <t>Основное мероприятие "Строительство, реконструкция, капитальный и текущий ремонт образовательных организаций"</t>
  </si>
  <si>
    <t>51 3 01 00000</t>
  </si>
  <si>
    <t>51 3 01 77590</t>
  </si>
  <si>
    <t>88 0 00 71510</t>
  </si>
  <si>
    <t>88 0 00 77370</t>
  </si>
  <si>
    <t>88 0 00 77000</t>
  </si>
  <si>
    <t xml:space="preserve"> 88 0 00 00000</t>
  </si>
  <si>
    <t>88 0 00 77020</t>
  </si>
  <si>
    <t>88 0 00 77060</t>
  </si>
  <si>
    <t>88 0 00 77080</t>
  </si>
  <si>
    <t>880 00 77080</t>
  </si>
  <si>
    <t xml:space="preserve">53 0 00 00000 </t>
  </si>
  <si>
    <t>53 1 00 00000</t>
  </si>
  <si>
    <t>Основное мероприятие "Обеспечение деятельности учреждений дополнительного образования"</t>
  </si>
  <si>
    <t>53 1 01 00000</t>
  </si>
  <si>
    <t>53 1 01 77280</t>
  </si>
  <si>
    <t xml:space="preserve">53 2 00 00000 </t>
  </si>
  <si>
    <t>53 2 01 00000</t>
  </si>
  <si>
    <t>53 2 01 77290</t>
  </si>
  <si>
    <t>53 3 00 00000</t>
  </si>
  <si>
    <t>53 3 01 00000</t>
  </si>
  <si>
    <t>53 3 01 77300</t>
  </si>
  <si>
    <t>53 4 00 00000</t>
  </si>
  <si>
    <t>53 4 01 00000</t>
  </si>
  <si>
    <t>53 4 01 77310</t>
  </si>
  <si>
    <t>53 5 00 00000</t>
  </si>
  <si>
    <t>53 5 01 00000</t>
  </si>
  <si>
    <t>53 5 01 77330</t>
  </si>
  <si>
    <t>88 0 00 77140</t>
  </si>
  <si>
    <t xml:space="preserve">88 0 00 00000 </t>
  </si>
  <si>
    <t>65 0 00 00000</t>
  </si>
  <si>
    <t>88 0 00 77200</t>
  </si>
  <si>
    <t>88 0 00 77800</t>
  </si>
  <si>
    <t>54 0 00 00000</t>
  </si>
  <si>
    <t>54 1 00 00000</t>
  </si>
  <si>
    <t>630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</si>
  <si>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</si>
  <si>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54 1 01 00000</t>
  </si>
  <si>
    <t>54 1 01 77480</t>
  </si>
  <si>
    <t>Основное мероприятие "Создание условий по организации и проведению физкультурно-оздоровительных, спортивно-массовых и учебно-тренировочных мероприятий в МАУ "ФОК"</t>
  </si>
  <si>
    <t>54 1 02 00000</t>
  </si>
  <si>
    <t>54 1 02 77480</t>
  </si>
  <si>
    <t>54 3 00 00000</t>
  </si>
  <si>
    <t>Основное мероприятие "Содержание спортивных сооружений"</t>
  </si>
  <si>
    <t>54 3 01 00000</t>
  </si>
  <si>
    <t>54 3 01 77780</t>
  </si>
  <si>
    <t>62 0 00 00000</t>
  </si>
  <si>
    <t>62 0 02 00000</t>
  </si>
  <si>
    <t>62 0 02 77710</t>
  </si>
  <si>
    <t>63 0 00 00000</t>
  </si>
  <si>
    <t>52 0 00 00000</t>
  </si>
  <si>
    <t>Основное мероприятие «Укрепление материально-технической базы архива»</t>
  </si>
  <si>
    <t>52 0 04 00000</t>
  </si>
  <si>
    <t>52 0 04 77460</t>
  </si>
  <si>
    <t>58 0 00 00000</t>
  </si>
  <si>
    <t>58 5 00 00000</t>
  </si>
  <si>
    <t>Основное мероприятие "Организация и финансирование временного трудоустройства несовершеннолетних граждан в возрасте от 14 до 18 лет в свободное от учебы время, в том числе в каникулярный период"</t>
  </si>
  <si>
    <t>58 5 01 00000</t>
  </si>
  <si>
    <t>58 5 01 77560</t>
  </si>
  <si>
    <t>88 0 00 0000</t>
  </si>
  <si>
    <t>88 0 00 77170</t>
  </si>
  <si>
    <t>88 0 00 77190</t>
  </si>
  <si>
    <t>57 0 00 00000</t>
  </si>
  <si>
    <t>57 0 02 00000</t>
  </si>
  <si>
    <t>57 0 02 77470</t>
  </si>
  <si>
    <t>64 0 00 00000</t>
  </si>
  <si>
    <t>88 0 00 51200</t>
  </si>
  <si>
    <t>88 0 00 77030</t>
  </si>
  <si>
    <t>50 0 00 00000</t>
  </si>
  <si>
    <t>88 0 00 71580</t>
  </si>
  <si>
    <t>88 0 00 71590</t>
  </si>
  <si>
    <t>88 0 00 71610</t>
  </si>
  <si>
    <t>88 0 00 77400</t>
  </si>
  <si>
    <t>88 0 00 77380</t>
  </si>
  <si>
    <t>88 0 00 77390</t>
  </si>
  <si>
    <t xml:space="preserve">88 0 00 77390 </t>
  </si>
  <si>
    <t>88 0 00 72480</t>
  </si>
  <si>
    <t>88 0 00 72490</t>
  </si>
  <si>
    <t>88 0 00 72500</t>
  </si>
  <si>
    <t>88 0 00 71600</t>
  </si>
  <si>
    <t>88 0 00 77130</t>
  </si>
  <si>
    <t>55 0 00 00000</t>
  </si>
  <si>
    <t>55 0 01 00000</t>
  </si>
  <si>
    <t>55 0 01 77630</t>
  </si>
  <si>
    <t>55 0 02 00000</t>
  </si>
  <si>
    <t>55 0 02 77630</t>
  </si>
  <si>
    <t>55 0 02 70550</t>
  </si>
  <si>
    <t>88 0 00 72950</t>
  </si>
  <si>
    <t>56 0 02 00000</t>
  </si>
  <si>
    <t>56 0 00 00000</t>
  </si>
  <si>
    <t>56 0 02 77640</t>
  </si>
  <si>
    <t>56 0 03 00000</t>
  </si>
  <si>
    <t>56 0 03 77640</t>
  </si>
  <si>
    <t>56 0 04 77640</t>
  </si>
  <si>
    <t>56 0 05 00000</t>
  </si>
  <si>
    <t>56 0 05 77640</t>
  </si>
  <si>
    <t>56 0 06 00000</t>
  </si>
  <si>
    <t>56 0 06 77640</t>
  </si>
  <si>
    <t>56 0 08 00000</t>
  </si>
  <si>
    <t>56 0 08 77640</t>
  </si>
  <si>
    <t>56 0 09 00000</t>
  </si>
  <si>
    <t>56 0 09 77640</t>
  </si>
  <si>
    <t>56 0 10 00000</t>
  </si>
  <si>
    <t>56 0 10 77640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</si>
  <si>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 в рамках непрограммной части городского бюджета</t>
  </si>
  <si>
    <t>Основное мероприятие "Организация и проведение мероприятий в сфере молодежной политики на территории города Ливны Орловской области"</t>
  </si>
  <si>
    <t>58 1 00 00000</t>
  </si>
  <si>
    <t>58 1 01 77520</t>
  </si>
  <si>
    <t>58 1 01 00000</t>
  </si>
  <si>
    <t>58 2 00 00000</t>
  </si>
  <si>
    <t>58 2 01 00000</t>
  </si>
  <si>
    <t>58 2 01 77530</t>
  </si>
  <si>
    <t>58 3 00 00000</t>
  </si>
  <si>
    <t>58 3 01 00000</t>
  </si>
  <si>
    <t>58 3 01 77540</t>
  </si>
  <si>
    <t xml:space="preserve">58 0 00 00000 </t>
  </si>
  <si>
    <t xml:space="preserve">58 4 00 00000 </t>
  </si>
  <si>
    <t>58 4 01 00000</t>
  </si>
  <si>
    <t>58 4 01 L4970</t>
  </si>
  <si>
    <t xml:space="preserve">88 0 00 0000 </t>
  </si>
  <si>
    <t xml:space="preserve">88 0 00 77010 </t>
  </si>
  <si>
    <t>88  0 00 00000</t>
  </si>
  <si>
    <t>88  0 00 71580</t>
  </si>
  <si>
    <t>88 0 00 77040</t>
  </si>
  <si>
    <t>Основное мероприятие "Техническое диагностирование и экспертиза промышленной безопасности газопроводов и технических устройств"</t>
  </si>
  <si>
    <t>69 0 00 00000</t>
  </si>
  <si>
    <t>70 0 00 00000</t>
  </si>
  <si>
    <t>Основное мероприятие "Благоустройство дворовых территорий многоквартирных домов"</t>
  </si>
  <si>
    <t>61 0 00 00000</t>
  </si>
  <si>
    <t>55 0 01 70550</t>
  </si>
  <si>
    <t>56 0 12 00000</t>
  </si>
  <si>
    <t>56 0 12 77640</t>
  </si>
  <si>
    <t>Основное мероприятие "Благоустройство общественных территорий"</t>
  </si>
  <si>
    <t>61 0 02 00000</t>
  </si>
  <si>
    <t>61 0 02 77720</t>
  </si>
  <si>
    <t>53 6 01 77330</t>
  </si>
  <si>
    <t>Основное мероприятие "Обеспечение деятельности МБУ ДО г.Ливны "Центр творческого развития им.Н.Н.Поликарпова"</t>
  </si>
  <si>
    <t>Основное мероприятие "Совершенствование системы информационного обеспечения в области профилактики терроризма и экстремизма на территории города Ливны"</t>
  </si>
  <si>
    <t>70 0 01 00000</t>
  </si>
  <si>
    <t>70 0 01 77110</t>
  </si>
  <si>
    <t>Основное мероприятие "Проведение ремонтных работ, содержание и паспортизация объектов культурного наследия"</t>
  </si>
  <si>
    <t>Основное мероприятие "Совершенствование технических средств регулирования дорожного движения"</t>
  </si>
  <si>
    <t>Основное мероприятие "Обеспечение необходимого уровня освещенности городских территорий, повышение надежности работы сетей наружного освещения города Ливны"</t>
  </si>
  <si>
    <t>57 0 03 00000</t>
  </si>
  <si>
    <t>57 0 03 77470</t>
  </si>
  <si>
    <t xml:space="preserve">Осуществление полномочий по составлению (изменению) списков кандидатов в присяжные заседатели федеральных судов общей юрисдикции в рамках непрограммной части городского бюджета </t>
  </si>
  <si>
    <t>350</t>
  </si>
  <si>
    <t>Премии и гранты</t>
  </si>
  <si>
    <t>Проезд школьников из малоимущих семей от места жительства до муниципальных бюджетных  общеобразовательных учреждений города Ливны в рамках непрограммной части городского бюджета</t>
  </si>
  <si>
    <t>Расходы, связанные с выплатой процентных платежей по муниципальным долговым обязательствам, в рамках непрограммной части городского бюджета</t>
  </si>
  <si>
    <t>410</t>
  </si>
  <si>
    <t xml:space="preserve">Бюджетные инвестиции </t>
  </si>
  <si>
    <t>Непрограммная часть городского бюджета</t>
  </si>
  <si>
    <t>Выполнение полномочий в сфере опеки и попечительства в рамках  непрограммной части городского бюджета</t>
  </si>
  <si>
    <t xml:space="preserve">Подпрограмма "Развитие музейной деятельности в городе Ливны" </t>
  </si>
  <si>
    <t xml:space="preserve">Подпрограмма "Развитие библиотечной системы города Ливны" </t>
  </si>
  <si>
    <t xml:space="preserve">Подпрограмма "Проведение культурно-массовых мероприятий" </t>
  </si>
  <si>
    <t>Выполнение полномочий в сфере трудовых отношений в рамках  непрограммной части городского бюджета</t>
  </si>
  <si>
    <t>Выполнение полномочий по созданию административных комиссий и определению перечня должностных лиц органов местного самоуправления, уполномоченных составлять протоколы об административных правонарушениях,  в рамках  непрограммной части городского бюджета</t>
  </si>
  <si>
    <t>Глава муниципального образования в рамках непрограммной части городского бюджета</t>
  </si>
  <si>
    <t xml:space="preserve">Председатель Ливенского городского Совета народных депутатов в рамках непрограммной части городского бюджета </t>
  </si>
  <si>
    <t xml:space="preserve">Наименование  </t>
  </si>
  <si>
    <t>Резервные фонды</t>
  </si>
  <si>
    <t>Другие общегосударственные вопросы</t>
  </si>
  <si>
    <t>Национальная экономика</t>
  </si>
  <si>
    <t>Жилищно-коммунальное хозяйство</t>
  </si>
  <si>
    <t>Жилищное хозяйство</t>
  </si>
  <si>
    <t>Коммунальное хозяйство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</si>
  <si>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</si>
  <si>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</si>
  <si>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</si>
  <si>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</si>
  <si>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</si>
  <si>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 xml:space="preserve">Социальная политика </t>
  </si>
  <si>
    <t>Пенсионное обеспечение</t>
  </si>
  <si>
    <t>Другие вопросы в области социальной политики</t>
  </si>
  <si>
    <t>01</t>
  </si>
  <si>
    <t>03</t>
  </si>
  <si>
    <t>09</t>
  </si>
  <si>
    <t>04</t>
  </si>
  <si>
    <t>08</t>
  </si>
  <si>
    <t>05</t>
  </si>
  <si>
    <t>02</t>
  </si>
  <si>
    <t>07</t>
  </si>
  <si>
    <t>06</t>
  </si>
  <si>
    <t>РЗ</t>
  </si>
  <si>
    <t>ПР</t>
  </si>
  <si>
    <t>ВР</t>
  </si>
  <si>
    <t>Социальное обеспечение населения</t>
  </si>
  <si>
    <t>тыс.руб.</t>
  </si>
  <si>
    <t>10</t>
  </si>
  <si>
    <t>12</t>
  </si>
  <si>
    <t>Благоустройство</t>
  </si>
  <si>
    <t>11</t>
  </si>
  <si>
    <t>Другие вопросы в области национальной экономики</t>
  </si>
  <si>
    <t>Физическая культура и спорт</t>
  </si>
  <si>
    <t xml:space="preserve"> </t>
  </si>
  <si>
    <t>792</t>
  </si>
  <si>
    <t xml:space="preserve">  </t>
  </si>
  <si>
    <t xml:space="preserve">Вед </t>
  </si>
  <si>
    <t>ЛИВЕНСКИЙ ГОРОДСКОЙ СОВЕТ НАРОДНЫХ ДЕПУТАТОВ</t>
  </si>
  <si>
    <t>011</t>
  </si>
  <si>
    <t>012</t>
  </si>
  <si>
    <t>075</t>
  </si>
  <si>
    <t>163</t>
  </si>
  <si>
    <t xml:space="preserve">Физическая культура и спорт </t>
  </si>
  <si>
    <t>720</t>
  </si>
  <si>
    <t>РО</t>
  </si>
  <si>
    <t>Дейст</t>
  </si>
  <si>
    <t>1</t>
  </si>
  <si>
    <t>2</t>
  </si>
  <si>
    <t>УПРАВЛЕНИЕ ОБЩЕГО ОБРАЗОВАНИЯ  АДМИНИСТРАЦИИ ГОРОДА ЛИВНЫ</t>
  </si>
  <si>
    <t>УПРАВЛЕНИЕ МУНИЦИПАЛЬНОГО ИМУЩЕСТВА  АДМИНИСТРАЦИИ ГОРОДА ЛИВНЫ</t>
  </si>
  <si>
    <t>АДМИНИСТРАЦИЯ ГОРОДА ЛИВНЫ ОРЛОВСКОЙ ОБЛАСТИ</t>
  </si>
  <si>
    <t>ФИНАНСОВОЕ УПРАВЛЕНИЕ АДМИНИСТРАЦИИ  ГОРОДА  ЛИВНЫ</t>
  </si>
  <si>
    <t>Поправки</t>
  </si>
  <si>
    <t>Уточненный план</t>
  </si>
  <si>
    <t>13</t>
  </si>
  <si>
    <t xml:space="preserve">Массовый спорт </t>
  </si>
  <si>
    <t xml:space="preserve">ИТОГО </t>
  </si>
  <si>
    <t xml:space="preserve">Физическая культура  и спорт </t>
  </si>
  <si>
    <t>Городские средства</t>
  </si>
  <si>
    <t>Областные средства</t>
  </si>
  <si>
    <t>Общеэкономические вопросы</t>
  </si>
  <si>
    <t xml:space="preserve">Охрана семьи и детства </t>
  </si>
  <si>
    <t>Охрана семьи и детства</t>
  </si>
  <si>
    <t>Общегосударственные вопросы</t>
  </si>
  <si>
    <t xml:space="preserve">КОНТРОЛЬНО-СЧЕТНАЯ ПАЛАТА ГОРОДА ЛИВНЫ ОРЛОВСКОЙ ОБЛАСТИ </t>
  </si>
  <si>
    <t xml:space="preserve">Центральный аппарат в рамках непрограммной части городского бюджета </t>
  </si>
  <si>
    <t>100</t>
  </si>
  <si>
    <t>120</t>
  </si>
  <si>
    <t>200</t>
  </si>
  <si>
    <t>240</t>
  </si>
  <si>
    <t>600</t>
  </si>
  <si>
    <t>Предоставление субсидий бюджетным, автономным учреждениям и иным некоммерческим организациям</t>
  </si>
  <si>
    <t>610</t>
  </si>
  <si>
    <t>Субсидии бюджетным учреждениям</t>
  </si>
  <si>
    <t>110</t>
  </si>
  <si>
    <t>Расходы на выплаты персоналу казенных учреждений</t>
  </si>
  <si>
    <t>800</t>
  </si>
  <si>
    <t>Иные бюджетные ассигнования</t>
  </si>
  <si>
    <t>850</t>
  </si>
  <si>
    <t>Уплата налогов, сборов и иных платежей</t>
  </si>
  <si>
    <t>300</t>
  </si>
  <si>
    <t>Социальное обеспечение и иные выплаты населению</t>
  </si>
  <si>
    <t>310</t>
  </si>
  <si>
    <t>Публичные нормативные социальные выплаты гражданам</t>
  </si>
  <si>
    <t>320</t>
  </si>
  <si>
    <t>Основное мероприятие "Обеспечение деятельности библиотечной системы"</t>
  </si>
  <si>
    <t>Основное мероприятие «Реализация права на получение общедоступного и бесплатного начального общего, основного общего и среднего общего образования в муниципальных общеобразовательных организациях»</t>
  </si>
  <si>
    <t>УПРАВЛЕНИЕ КУЛЬТУРЫ, МОЛОДЕЖНОЙ ПОЛИТИКИ И СПОРТА АДМИНИСТРАЦИИ ГОРОДА ЛИВНЫ</t>
  </si>
  <si>
    <t>Основное мероприятие "Вовлечение в сферу малого предпринимательства молодежи, пропаганда предпринимательской деятельности"</t>
  </si>
  <si>
    <t>Централизованная бухгалтерия в рамках непрограммной части городского бюджета</t>
  </si>
  <si>
    <t>Транспорт</t>
  </si>
  <si>
    <t>Выполнение работ (оказание услуг) по осуществлению перевозок по регулируемым тарифам по регулярным маршрутам муниципальной маршрутной сети в рамках непрограммной части городского бюджета</t>
  </si>
  <si>
    <t>Социальные выплаты гражданам, кроме публичных нормативных социальных выплат</t>
  </si>
  <si>
    <t>620</t>
  </si>
  <si>
    <t xml:space="preserve">Субсидии автономным учреждениям </t>
  </si>
  <si>
    <t>400</t>
  </si>
  <si>
    <t>810</t>
  </si>
  <si>
    <t xml:space="preserve">Прочие расходы органов местного самоуправления в рамках непрограммной части городского бюджета </t>
  </si>
  <si>
    <t xml:space="preserve">Оценка недвижимости, признание прав и регулирование отношений по государственной и муниципальной собственности в рамках непрограммной части городского бюджета </t>
  </si>
  <si>
    <t>ИТОГО</t>
  </si>
  <si>
    <t xml:space="preserve">Мероприятия по землеустройству и землепользованию в рамках непрограммной части городского бюджета </t>
  </si>
  <si>
    <t>Содержание ребёнка в семье опекуна и приёмной семье, а также вознаграждение, причитающееся приемному родителю, в рамках непрограммной части городского бюджета</t>
  </si>
  <si>
    <r>
      <t>Б</t>
    </r>
    <r>
      <rPr>
        <b/>
        <sz val="11"/>
        <rFont val="Times New Roman"/>
        <family val="1"/>
      </rPr>
      <t xml:space="preserve">лагоустройство </t>
    </r>
  </si>
  <si>
    <t>700</t>
  </si>
  <si>
    <t>730</t>
  </si>
  <si>
    <t>Обслуживание муниципального долга</t>
  </si>
  <si>
    <t xml:space="preserve">Под-раздел </t>
  </si>
  <si>
    <t>ЦСт</t>
  </si>
  <si>
    <t xml:space="preserve">РЗ </t>
  </si>
  <si>
    <t xml:space="preserve">ЦСт </t>
  </si>
  <si>
    <t>Председатель Ливенского городского Совета народных депутатов в рамках непрограммной части городского бюджета</t>
  </si>
  <si>
    <t xml:space="preserve">Глава муниципального образования в рамках непрограммной части городского бюджета </t>
  </si>
  <si>
    <t xml:space="preserve">Резервный фонд администрации в рамках непрограммной части городского бюджета </t>
  </si>
  <si>
    <t xml:space="preserve">Доплаты к пенсиям выборным лицам, пенсии за выслугу лет в рамках непрограммной части городского бюджета </t>
  </si>
  <si>
    <t xml:space="preserve">Благоустройство </t>
  </si>
  <si>
    <t xml:space="preserve">Предоставление мер социальной поддержки в виде ежемесячной денежной компенсации на оплату жилого помещения, коммунальных услуг, абонентской платы за телефон, платы за пользование радио Почетным гражданам города в рамках непрограммной части городского бюджета </t>
  </si>
  <si>
    <t>Бюджетные инвестиции</t>
  </si>
  <si>
    <t>Наказы избирателей депутатам Ливенского городского Совета народных депутатов в рамках непрограммной части городского бюджета</t>
  </si>
  <si>
    <t>Другие вопросы в области жилищно-коммунального хозяйства</t>
  </si>
  <si>
    <t xml:space="preserve">Обслуживание государственного (муниципального) долга </t>
  </si>
  <si>
    <t>Ежемесячное денежное вознаграждение за классное руководство в рамках непрограммной части городского бюджета</t>
  </si>
  <si>
    <t>Реализация основного мероприятия</t>
  </si>
  <si>
    <t>Основное мероприятие "Обеспечение  деятельности музея"</t>
  </si>
  <si>
    <t>Основное мероприятие "Обеспечение условий для художественного и народного творчества, совершенствование культурно-досуговой деятельности"</t>
  </si>
  <si>
    <t>870</t>
  </si>
  <si>
    <t>Резервные средства</t>
  </si>
  <si>
    <t>756</t>
  </si>
  <si>
    <t>Дополнительное образование детей</t>
  </si>
  <si>
    <t xml:space="preserve">Судебная система </t>
  </si>
  <si>
    <t>Судебная система</t>
  </si>
  <si>
    <t>Субсидия МУКП "Ливенское" на возмещение затрат (недополученных доходов) в связи с оказанием банных услуг в рамках непрограммной части городского бюджета</t>
  </si>
  <si>
    <t>Взносы на капитальный ремонт муниципального жилищного фонда в рамках непрограммной части городского бюджета</t>
  </si>
  <si>
    <t>Обеспечение деятельности финансовых, налоговых  и таможенных органов и органов финансового (финансово-бюджетного) надзора</t>
  </si>
  <si>
    <t xml:space="preserve">Молодежная политика 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</si>
  <si>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</si>
  <si>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</si>
  <si>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</si>
  <si>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</si>
  <si>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Дорожное хозяйство (дорожные фонды)</t>
  </si>
  <si>
    <t>Капитальные вложения в объекты государственной (муниципальной) собственности</t>
  </si>
  <si>
    <t>Функционирование высшего должностного лица субъекта Российской Федерации и муниципального образования</t>
  </si>
  <si>
    <t>УПРАВЛЕНИЕ ЖИЛИЩНО-КОММУНАЛЬНОГО ХОЗЯЙСТВА АДМИНИСТРАЦИИ ГОРОДА ЛИВНЫ</t>
  </si>
  <si>
    <t>727</t>
  </si>
  <si>
    <t>Основное мероприятие "Предоставление молодым семьям социальных выплат на приобретение жилья экономического класса или строительство индивидуального жилого дома экономического класса"</t>
  </si>
  <si>
    <t xml:space="preserve">Другие вопросы в области культуры, кинематографии </t>
  </si>
  <si>
    <t>Другие вопросы в области культуры, кинематографии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</si>
  <si>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</si>
  <si>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 xml:space="preserve">Раздел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</si>
  <si>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</si>
  <si>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Закупка товаров, работ и услуг для обеспечения государственных (муниципальных) нужд</t>
  </si>
  <si>
    <t>Основное мероприятие "Акарицидная обработка мест с массовым пребыванием людей"</t>
  </si>
  <si>
    <t xml:space="preserve">Подпрограмма "Развитие системы дошкольного и общего образования детей, воспитательной работы в образовательных организациях города Ливны" </t>
  </si>
  <si>
    <t>51 0 00 00000</t>
  </si>
  <si>
    <t>51 1 01 00000</t>
  </si>
  <si>
    <t>51 1 00 00000</t>
  </si>
  <si>
    <t>Основное мероприятие «Реализация права на получение общедоступного и бесплатного дошкольного образования в муниципальных дошкольных образовательных организациях»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</si>
  <si>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учреждениях</t>
  </si>
  <si>
    <t>51 1 01 71570</t>
  </si>
  <si>
    <t>51 1 01 77210</t>
  </si>
  <si>
    <t>88 0 00 71500</t>
  </si>
  <si>
    <t>51 1 02 00000</t>
  </si>
  <si>
    <t>51 1 02 71570</t>
  </si>
  <si>
    <t>51 1 02 77210</t>
  </si>
  <si>
    <t>Основное мероприятие "Совершенствование управления системой образования посредством участия образовательных организаций в единой независимой системе оценки качества образования"</t>
  </si>
  <si>
    <t>51 1 03 77210</t>
  </si>
  <si>
    <t>51 1 03 00000</t>
  </si>
  <si>
    <t xml:space="preserve">07 </t>
  </si>
  <si>
    <t>Основное мероприятие "Развитие системы отдыха детей и подростков"</t>
  </si>
  <si>
    <t>51 1 06 00000</t>
  </si>
  <si>
    <t>51 1 06 77210</t>
  </si>
  <si>
    <t>51 1 04 00000</t>
  </si>
  <si>
    <t>51 1 04 77210</t>
  </si>
  <si>
    <t>Основное мероприятие "Организация питания обучающихся муниципальных общеобразовательных организаций"</t>
  </si>
  <si>
    <t>51 1 05 00000</t>
  </si>
  <si>
    <t>51 1 05 77210</t>
  </si>
  <si>
    <t>88 0 00 77010</t>
  </si>
  <si>
    <t>88 0 00 00000</t>
  </si>
  <si>
    <t>88 0 00 77120</t>
  </si>
  <si>
    <t>Обеспечение  жилыми помещениями детей-сирот и детей, оставшихся без попечения родителей, лиц из числа детей-сирот и детей, оставшихся без попечения родителей  в рамках непрограммной части городского бюджета</t>
  </si>
  <si>
    <t>69 0 05 00000</t>
  </si>
  <si>
    <t>69 0 05 77660</t>
  </si>
  <si>
    <t>Основное мероприятие "Повышение уровня доступности объектов и услуг в сфере образования для детей-инвалидов и детей с ограниченными возможностями здоровья"</t>
  </si>
  <si>
    <t xml:space="preserve">Выплата персональных надбавок местного значения лицам, имеющим особые заслуги перед городом, в рамках непрограммной части городского бюджета </t>
  </si>
  <si>
    <t>Единовременная выплата на ремонт жилых помещений, закрепленных на праве собственности за детьми-сиротами и  детьми, оставшимися без попечения родителей, лицами из  числа детей-сирот и детей, оставшихся без попечения родителей, в рамках непрограммной части городского бюджета</t>
  </si>
  <si>
    <t>Выплата единовременного пособия гражданам, усыновившим детей-сирот и детей, оставшихся без попечения родителей, в рамках непрограммной части городского бюджета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</si>
  <si>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образования, в рамках непрограммной части городского бюджета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</si>
  <si>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</si>
  <si>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61 0 F2 00000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</si>
  <si>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</si>
  <si>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Подпрограмма "Обеспечение сохранности объектов культурного наследия"</t>
  </si>
  <si>
    <t>53 6 00 00000</t>
  </si>
  <si>
    <t xml:space="preserve">08 </t>
  </si>
  <si>
    <t>Основное мероприятие "Организация содержательного досуга и обеспечение условий для отдыха горожан"</t>
  </si>
  <si>
    <t>64 0 05 00000</t>
  </si>
  <si>
    <t>64 0 05 77570</t>
  </si>
  <si>
    <t>Основное мероприятие "Обеспечение организации повышения квалификации муниципальных служащих города"</t>
  </si>
  <si>
    <t>61 0 F2 55550</t>
  </si>
  <si>
    <t>51 2 00 00000</t>
  </si>
  <si>
    <t>51 2 02 00000</t>
  </si>
  <si>
    <t xml:space="preserve">Подпрограмма "Муниципальная поддержка работников системы образования, талантливых детей и молодежи в городе Ливны" </t>
  </si>
  <si>
    <t>Основное мероприятие "Выявление и поддержка одаренных детей и молодежи"</t>
  </si>
  <si>
    <t xml:space="preserve">075 </t>
  </si>
  <si>
    <t>Стипендии</t>
  </si>
  <si>
    <t>51 2 02 77220</t>
  </si>
  <si>
    <t>340</t>
  </si>
  <si>
    <t xml:space="preserve">Культура, кинематография </t>
  </si>
  <si>
    <t>63 0 02 00000</t>
  </si>
  <si>
    <t>63 0 02 77150</t>
  </si>
  <si>
    <t>Основное мероприятие "Содержание автомобильных дорог общего пользования местного значения города"</t>
  </si>
  <si>
    <t>65 0 03 00000</t>
  </si>
  <si>
    <t>65 0 03 77580</t>
  </si>
  <si>
    <t>Основное мероприятие "Ремонт автомобильных дорог общего пользования местного значения города"</t>
  </si>
  <si>
    <t>Основное мероприятие "Организация профилактических мероприятий в целях противодействия употреблению психоактивных веществ, алкогольных и табачных изделий среди молодежи города Ливны"</t>
  </si>
  <si>
    <t>Основное мероприятие "Поддержка работников муниципальной системы образования"</t>
  </si>
  <si>
    <t>51 2 01 00000</t>
  </si>
  <si>
    <t>51 2 01 77220</t>
  </si>
  <si>
    <t>53 6 01 00000</t>
  </si>
  <si>
    <t>51 1 05 72410</t>
  </si>
  <si>
    <t>Функционирование законодательных (представительных) органов государственной власти  и  представительных органов муниципальных образований</t>
  </si>
  <si>
    <t>Обслуживание государственного (муниципального) долга</t>
  </si>
  <si>
    <t>Обслуживание государственного (муниципального) внутреннего  долга</t>
  </si>
  <si>
    <t>Основное мероприятие «Создание и совершенствование оптимальных условий для обеспечения сохранности, учета и использования документов архивного фонда города, в том числе повышение безопасности хранения документов в помещениях архивохранилищ архивного отдела"</t>
  </si>
  <si>
    <t>52 0 01 00000</t>
  </si>
  <si>
    <t>52 0 01 77460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</si>
  <si>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в рамках непрограммной части городского бюджета</t>
  </si>
  <si>
    <t>Основное мероприятие "Организация бесплатного горячего питания обучающихся, получающих начальное общее образование в муниципальных общеобразовательных организациях"</t>
  </si>
  <si>
    <t>51 1 07 00000</t>
  </si>
  <si>
    <t>51 1 07 L3040</t>
  </si>
  <si>
    <t>56 0 18 00000</t>
  </si>
  <si>
    <t>56 0 18 77640</t>
  </si>
  <si>
    <t>Муниципальная программа "Обеспечение безопасности дорожного движения на территории города Ливны Орловской области"</t>
  </si>
  <si>
    <t>Муниципальная программа "Молодежь города Ливны Орловской области"</t>
  </si>
  <si>
    <t xml:space="preserve">Подпрограмма "Содействие занятости молодежи города Ливны" </t>
  </si>
  <si>
    <t xml:space="preserve">Подпрограмма "Ливны молодые" </t>
  </si>
  <si>
    <t>Подпрограмма "Нравственное и патриотическое воспитание граждан"</t>
  </si>
  <si>
    <t xml:space="preserve">Подпрограмма "Профилактика алкоголизма, наркомании и табакокурения в городе Ливны" </t>
  </si>
  <si>
    <t xml:space="preserve">Подпрограмма "Обеспечение жильем молодых семей" </t>
  </si>
  <si>
    <t>50 0 04 77180</t>
  </si>
  <si>
    <t>50 0 04 00000</t>
  </si>
  <si>
    <t>56 0 19 00000</t>
  </si>
  <si>
    <t>56 0 19 77640</t>
  </si>
  <si>
    <t>Капитальный ремонт крыш в рамках непрограммной части городского бюджета</t>
  </si>
  <si>
    <t>88 0 00 77820</t>
  </si>
  <si>
    <t>Муниципальная программа "Развитие территориального общественного самоуправления в городе Ливны Орловской области"</t>
  </si>
  <si>
    <t>Основное мероприятие "Осуществление выплаты председателям уличных комитетов"</t>
  </si>
  <si>
    <t>Основное мероприятие "Проведение конкурса "Лучший ТОС"</t>
  </si>
  <si>
    <t>54 4 00 00000</t>
  </si>
  <si>
    <t>Основное мероприятие "Обеспечение деятельности муниципального бюджетного учреждения "Спортивная школа" города Ливны"</t>
  </si>
  <si>
    <t>54 4 01 00000</t>
  </si>
  <si>
    <t>54 4 01 77490</t>
  </si>
  <si>
    <t>Муниципальная программа "Образование в городе Ливны Орловской области"</t>
  </si>
  <si>
    <t>Подпрограмма "Развитие дополнительного образования в городе Ливны"</t>
  </si>
  <si>
    <t>51 4 00 00000</t>
  </si>
  <si>
    <t>51 4 01 00000</t>
  </si>
  <si>
    <t>51 4 01 77240</t>
  </si>
  <si>
    <t>Муниципальная программа "Формирование законопослушного поведения участников дорожного движения в городе Ливны Орловской области"</t>
  </si>
  <si>
    <t>73 0 00 00000</t>
  </si>
  <si>
    <t>73 0 01 00000</t>
  </si>
  <si>
    <t>73 0 01 77840</t>
  </si>
  <si>
    <t>73 0 02 77840</t>
  </si>
  <si>
    <t>74 0 00 00000</t>
  </si>
  <si>
    <t>74 0 01 00000</t>
  </si>
  <si>
    <t>74 0 01 77850</t>
  </si>
  <si>
    <t>74 0 02 00000</t>
  </si>
  <si>
    <t xml:space="preserve">74 0 02 77850 </t>
  </si>
  <si>
    <t>Муниципальная программа "Ремонт, строительство, реконструкция и содержание автомобильных дорог общего пользования местного значения города Ливны Орловской области"</t>
  </si>
  <si>
    <t>88 0 00 51350</t>
  </si>
  <si>
    <t>Обеспечение жильем отдельных категорий граждан, установленных Федеральным законом от 12 января 1995 года №5-ФЗ "О ветеранах" в рамках непрограммной части городского бюджета</t>
  </si>
  <si>
    <t>Основное мероприятие "Повышение уровня правового воспитания участников дорожного движения"</t>
  </si>
  <si>
    <t>Основное мероприятие "Проведение мероприятий, направленных на формирование навыков безопасного поведения на дорогах"</t>
  </si>
  <si>
    <t>Основное мероприятие "Организация и проведение мероприятий гражданско-патриотической направленности"</t>
  </si>
  <si>
    <t>Основное мероприятие "Организация, участие и проведение официальных физкультурных, физкультурно-оздоровительных и спортивных мероприятий на территории города Ливны"</t>
  </si>
  <si>
    <t>61 0 01 00000</t>
  </si>
  <si>
    <t>61 0 01 77720</t>
  </si>
  <si>
    <t>Основное мероприятие "Реализация регионального проекта "Формирование комфортной городской среды" федерального проекта "Формирование комфортной городской среды" национального проекта "Жилье и городская среда"</t>
  </si>
  <si>
    <t>Реализация программ формирования современной городской среды</t>
  </si>
  <si>
    <t>460</t>
  </si>
  <si>
    <t xml:space="preserve"> Капитальные вложения в объекты государственной (муниципальной) собственности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</si>
  <si>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</si>
  <si>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Муниципальная программа "Благоустройство города Ливны Орловской области"</t>
  </si>
  <si>
    <t>51 1 07 77230</t>
  </si>
  <si>
    <t>Основное мероприятие "Региональный проект "Успех каждого ребенка" федерального проекта "Успех каждого ребенка" национального проекта "Образование"</t>
  </si>
  <si>
    <t>Основное мероприятие "Региональный проект "Современная школа" федерального проекта "Современная школа" национального проекта "Образование"</t>
  </si>
  <si>
    <t>51 3 E1 00000</t>
  </si>
  <si>
    <t>Создание новых мест в общеобразовательных организациях в связи с ростом числа обучающихся, вызванным демографическим фактором</t>
  </si>
  <si>
    <t>51 3 E1 53050</t>
  </si>
  <si>
    <t>Основное мероприятие "Благоустройство и содержание пляжа на реке Сосна в купальный период на территории города"</t>
  </si>
  <si>
    <t>Основное мероприятие "Создание площадок накопления твердых коммунальных отходов и уборка несанкционированных свалок на территории города"</t>
  </si>
  <si>
    <t>Основное мероприятие "Проведение смотра-конкурса по благоустройству"</t>
  </si>
  <si>
    <t>Основное мероприятие "Текущее содержание мест захоронений: Черкасское кладбище, Заливенское кладбище, Беломестненское кладбище, кладбище в районе п.Георгиевский"</t>
  </si>
  <si>
    <t>Основное мероприятие "Отлов животных без владельцев, обитающих на территории города"</t>
  </si>
  <si>
    <t>Основное мероприятие "Праздничное оформление территории города"</t>
  </si>
  <si>
    <t>Основное мероприятие "Озеленение, санитарная обрезка и валка аварийных деревьев на территории города"</t>
  </si>
  <si>
    <t>Основное мероприятие "Содержание территории городского парка культуры и отдыха"</t>
  </si>
  <si>
    <t>Основное мероприятие "Мероприятия по содержанию общественных территорий"</t>
  </si>
  <si>
    <t>Основное мероприятие "Содержание "Парка Машиностроителей"</t>
  </si>
  <si>
    <t>Единая дежурно-диспетчерская служба города Ливны и административно-хозяйственная служба администрации города Ливны в рамках непрограммной части городского бюджета</t>
  </si>
  <si>
    <t>Реализация мероприятий по обеспечению жильем молодых семей</t>
  </si>
  <si>
    <t>88 0 00 53030</t>
  </si>
  <si>
    <t>73 0 02 00000</t>
  </si>
  <si>
    <t>51 3 E2 00000</t>
  </si>
  <si>
    <t>"Региональный проект "Спорт-норма жизни" федерального проекта "Спорт-норма жизни" национального проекта "Демография"</t>
  </si>
  <si>
    <t>54 3 P5 00000</t>
  </si>
  <si>
    <t>Создание и модернизация объектов спортивной инфраструктуры региональной собственности (муниципальной собственности) для занятий физической культурой и спортом</t>
  </si>
  <si>
    <t>54 3 P5 51390</t>
  </si>
  <si>
    <t>Ведомственная структура расходов  бюджета города Ливны на 2023 год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</si>
  <si>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 классификации расходов бюджета города Ливны на 2023 год</t>
  </si>
  <si>
    <t xml:space="preserve">Распределение бюджетных ассигнований по разделам и подразделам  классификации расходов бюджета города Ливны на 2023 год                                                                                                                                                                                                                      
 </t>
  </si>
  <si>
    <t>Основное мероприятие "Повышение энергетической эффективности в социальной сфере"</t>
  </si>
  <si>
    <t>Муниципальная программа "Энергосбережение и повышение энергетической эффективности в городе Ливны Орловской области"</t>
  </si>
  <si>
    <t>75 0 00 00000</t>
  </si>
  <si>
    <t>75 0 02 00000</t>
  </si>
  <si>
    <t>75 0 02 77890</t>
  </si>
  <si>
    <t>Основное мероприятие "Обеспечение функционирования модели персонифицированного финансирования дополнительного образования детей"</t>
  </si>
  <si>
    <t>51 4 02 00000</t>
  </si>
  <si>
    <t>51 4 02 77240</t>
  </si>
  <si>
    <t>56 0 04 00000</t>
  </si>
  <si>
    <t>Основное мероприятие "Строительство сети газораспределения на участке индивидуальной жилой застройки в районе ул. Южная в г. Ливны Орловской области"</t>
  </si>
  <si>
    <t>69 0 04 00000</t>
  </si>
  <si>
    <t>69 0 04 72310</t>
  </si>
  <si>
    <t>69 0 04 77660</t>
  </si>
  <si>
    <t>88 0 00 77450</t>
  </si>
  <si>
    <t>Иные мероприятия в области жилищного хозяйства в рамках непрограммной части городского бюджета</t>
  </si>
  <si>
    <t>Муниципальная программа "Развитие и поддержка малого и среднего предпринимательства в городе Ливны Орловской области"</t>
  </si>
  <si>
    <t>Муниципальная программа "Профилактика правонарушений в городе Ливны Орловской области"</t>
  </si>
  <si>
    <t>Основное мероприятие "Внедрение комплекса технических средств контроля за состоянием правопорядка на улицах и в других общественных местах"</t>
  </si>
  <si>
    <t>63 0 01 00000</t>
  </si>
  <si>
    <t>63 0 01 77150</t>
  </si>
  <si>
    <t>Основное мероприятие "Организация личного страхования членов народной дружины"</t>
  </si>
  <si>
    <t>Основное мероприятие "Оказание финансовой поддержки СОНКО по итогам конкурса"</t>
  </si>
  <si>
    <t>Основное мероприятие "Укрепление состояния антитеррористической защищенности объектов города Ливны"</t>
  </si>
  <si>
    <t>70 0 03 00000</t>
  </si>
  <si>
    <t>70 0 03 77110</t>
  </si>
  <si>
    <t>Муниципальная программа "Стимулирование развития жилищного строительства на территории города Ливны Орловской области"</t>
  </si>
  <si>
    <t>Муниципальная программа "Развитие муниципальной службы в городе Ливны Орловской области"</t>
  </si>
  <si>
    <t>Муниципальная программа "Развитие архивного дела в городе Ливны Орловской области"</t>
  </si>
  <si>
    <t>Муниципальная программа "Профилактика экстремизма и терроризма в городе Ливны Орловской области"</t>
  </si>
  <si>
    <t xml:space="preserve">Муниципальная программа "Развитие физической культуры и спорта в городе Ливны Орловской области" </t>
  </si>
  <si>
    <t>Подпрограмма "Развитие инфраструктуры массового спорта в городе Ливны Орловской области"</t>
  </si>
  <si>
    <t>Муниципальная программа "Культура и искусство города Ливны Орловской области"</t>
  </si>
  <si>
    <t>Подпрограмма "Организация, участие и проведение официальных физкультурных, физкультурно-оздоровительных и спортивных мероприятий в городе Ливны Орловской области"</t>
  </si>
  <si>
    <t>Подпрограмма "Развитие муниципального бюджетного учреждения спортивной подготовки в городе Ливны Орловской области"</t>
  </si>
  <si>
    <t>Муниципальная программа "Поддержка социально ориентированных некоммерческих организаций города Ливны Орловской области"</t>
  </si>
  <si>
    <t>Подпрограмма "Развитие дополнительного образования в сфере культуры и искусства города Ливны"</t>
  </si>
  <si>
    <t>Подпрограмма "Развитие учреждений культурно-досугового типа города Ливны"</t>
  </si>
  <si>
    <t>Организация временного социально-бытового обустройства лиц, вынужденно покинувших территорию Украины и временно пребывающих на территории города Ливны, в рамках непрограммной части городского бюджета</t>
  </si>
  <si>
    <t>88 0 00 77870</t>
  </si>
  <si>
    <t>88 0 00 77070</t>
  </si>
  <si>
    <t xml:space="preserve">Реализация инициативных проектов в рамках непрограммной части городского бюджета </t>
  </si>
  <si>
    <t>Выполнение государственных полномочий Орловской области по созданию комиссий по делам несовершеннолетних и защите их прав и организации деятельности этих комиссий в рамках  непрограммной части городского бюджета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</si>
  <si>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</si>
  <si>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88 0 00 72960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</si>
  <si>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в соответствии с судебными решениями в рамках непрограммной части городского бюджета</t>
  </si>
  <si>
    <t>Обеспечение жильем отдельных категорий граждан, установленных Федеральным законом от 24 ноября 1995 года №181-ФЗ "О социальной защите инвалидов в Российской Федерации" в рамках непрограммной части городского бюджета</t>
  </si>
  <si>
    <t>88 0 00 51760</t>
  </si>
  <si>
    <t>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</si>
  <si>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51 3 E2 50980</t>
  </si>
  <si>
    <t xml:space="preserve">756 </t>
  </si>
  <si>
    <t>53 2 A3 54530</t>
  </si>
  <si>
    <t>Создание виртуальных концертных залов</t>
  </si>
  <si>
    <t>53 2 A3 00000</t>
  </si>
  <si>
    <t>88 0 00 72650</t>
  </si>
  <si>
    <t>Реализация наказов избирателей депутатам Орловского областного Совета народных депутатов в рамках непрограммной части городского бюджета</t>
  </si>
  <si>
    <t>Охрана окружающей среды</t>
  </si>
  <si>
    <t>Другие вопросы в области охраны окружающей среды</t>
  </si>
  <si>
    <t>Основное мероприятие "Региональный проект "Комплексная система обращения с твердыми коммунальными отходами" федерального проекта "Комплексная система обращения с твердыми коммунальными отходами" национального проекта "Экология"</t>
  </si>
  <si>
    <t>56 0 G2 00000</t>
  </si>
  <si>
    <t>Государственная поддержка закупки контейнеров для раздельного накопления твердых коммунальных отходов</t>
  </si>
  <si>
    <t>56 0 G2 52690</t>
  </si>
  <si>
    <t>Сельское хозяйство и рыболовство</t>
  </si>
  <si>
    <t>Обеспечение эпизоотического и ветеринарно-санитарного благополучия на территории Орловской области</t>
  </si>
  <si>
    <t>56 0 06 74780</t>
  </si>
  <si>
    <t>Основное мероприятие "Создание безопасных условий для организации образовательного процесса и пребывания обучающихся в образовательных организациях"</t>
  </si>
  <si>
    <t>51 3 02 00000</t>
  </si>
  <si>
    <t>51 3 02 77590</t>
  </si>
  <si>
    <t xml:space="preserve">Выполнение решений судебных органов в рамках непрограммной части городского бюджета </t>
  </si>
  <si>
    <t>88 0 00 77100</t>
  </si>
  <si>
    <t>Исполнение судебных актов</t>
  </si>
  <si>
    <t>830</t>
  </si>
  <si>
    <t>71 0 00 00000</t>
  </si>
  <si>
    <t>Основное мероприятие "Капитальный ремонт системы водоснабжения города Ливны Орловской области"</t>
  </si>
  <si>
    <t>71 0 01 00000</t>
  </si>
  <si>
    <t>71 0 01 77090</t>
  </si>
  <si>
    <t>Муниципальная программа "Капитальный ремонт системы водоснабжения на территории города Ливны Орловской области"</t>
  </si>
  <si>
    <t>Основное мероприятие "Мероприятия по повышению безопасности движения на дорогах города Ливны"</t>
  </si>
  <si>
    <t>57 0 04 00000</t>
  </si>
  <si>
    <t>57 0 04 77470</t>
  </si>
  <si>
    <t>88 0 00 77270</t>
  </si>
  <si>
    <t>Муниципальная программа "Формирование современной городской среды на территории города Ливны Орловской области"</t>
  </si>
  <si>
    <t>Предоставление субсидии на возмещение недополученных доходов МУКП "Ливенское" в связи с оказанием услуг аттракционов в рамках непрограммной части городского бюджета</t>
  </si>
  <si>
    <t>Основное мероприятие "Региональный проект "Цифровизация услуг и формирование информационного пространства в сфере культуры (Орловская область)" федерального проекта "Цифровизация услуг и формирование информационного пространства в сфере культуры " ("Цифровая культура") национального проекта "Культура"</t>
  </si>
  <si>
    <t>Бюджет</t>
  </si>
  <si>
    <t>Бюджет с поправками</t>
  </si>
  <si>
    <t>Федеральные средства</t>
  </si>
  <si>
    <t>3</t>
  </si>
  <si>
    <t>53 4 01 L5190</t>
  </si>
  <si>
    <t>Государственная поддержка отрасли культуры на реализацию мероприятий по модернизации библиотек в части комплектования книжных фондов библиотек муниципальных образований и государственных общедоступных библиотек субъектов Российской Федерации</t>
  </si>
  <si>
    <t>Иные выплаты населению</t>
  </si>
  <si>
    <t>360</t>
  </si>
  <si>
    <t>Реализация инновационного социального проекта города Ливны "Движение вверх" в рамках непрограммной части городского бюджета</t>
  </si>
  <si>
    <t>88 0 00 77880</t>
  </si>
  <si>
    <t>Основное мероприятие "Выполнение работ по инженерным изысканиям и изготовлению проектной документации на строительство крытого катка с искусственным льдом в            г. Ливны "</t>
  </si>
  <si>
    <t>54 3 05 00000</t>
  </si>
  <si>
    <t>54 3 05 77780</t>
  </si>
  <si>
    <t>51 3 01 72320</t>
  </si>
  <si>
    <t>61 0 F2 54240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</si>
  <si>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</si>
  <si>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Реализация мероприятий для участия во Всероссийском конкурсе лучших проектов туристского кода центра города в рамках непрограммной части городского бюджета</t>
  </si>
  <si>
    <t>88 0 00 77860</t>
  </si>
  <si>
    <t>Основное мероприятие "Выплата педагогическим работникам муниципальных образовательных организаций компенсации за работу по подготовке и проведению государственной итоговой аттестации по образовательным программам основного общего и среднего общего образования"</t>
  </si>
  <si>
    <t>51 1 09 00000</t>
  </si>
  <si>
    <t>51 1 09 71970</t>
  </si>
  <si>
    <t>Выплата педагогическим работникам муниципальных образовательных организаций компенсации за работу по подготовке и проведению государственной итоговой аттестации по образовательным программам основного общего и среднего общего образования</t>
  </si>
  <si>
    <t>88 0 00 74920</t>
  </si>
  <si>
    <t>Организация и проведение рейтингового голосования по выбору общественных территорий, подлежащих благоустройству в первоочередном порядке, и дизайн-проектов общественных территорий в рамках непрограммной части городского бюджета</t>
  </si>
  <si>
    <t>88 0 00 70310</t>
  </si>
  <si>
    <t>Реализация мероприятий по подготовке к Всероссийскому конкурсу лучших проектов создания комфортной городской среды в рамках непрограммной части городского бюджета</t>
  </si>
  <si>
    <t>69 0 07 77660</t>
  </si>
  <si>
    <t>69 0 07 00000</t>
  </si>
  <si>
    <t>Основное мероприятие "Капитальный ремонт участка тепловой сети д/у 219 мм от дома № 5 по ул. Денисова до дома № 5 по ул. Победы"</t>
  </si>
  <si>
    <t>69 0 02 00000</t>
  </si>
  <si>
    <t>Основное мероприятие "Реконструкция котельной мощностью 1,0 МВТ по адресу: Орловская область, г. Ливны, ул. Заливенская, д. 61"</t>
  </si>
  <si>
    <t>Обеспечение мероприятий по модернизации систем коммунальной инфраструктуры за счет средств, поступивших от публично-правовой компании "Фонд развития территорий"</t>
  </si>
  <si>
    <t>Обеспечение мероприятий по модернизации систем коммунальной инфраструктуры за счет областных средств</t>
  </si>
  <si>
    <t>69 0 02 09505</t>
  </si>
  <si>
    <t>69 0 02 09605</t>
  </si>
  <si>
    <t>Основное мероприятие "Реконструкция котельной по адресу: Орловская область, г. Ливны, ул. Садовая, д. 9"</t>
  </si>
  <si>
    <t>69 0 03 00000</t>
  </si>
  <si>
    <t>69 0 03 09505</t>
  </si>
  <si>
    <t>69 0 03 09605</t>
  </si>
  <si>
    <t>88 0 00 56940</t>
  </si>
  <si>
    <t>Возмещение расходов, понесенных бюджетами субъектов Российской Федерации, местными бюджетами на размещение и питание граждан Российской Федерации, иностранных граждан и лиц без гражданства, постоянно проживающих на территориях Украины, Донецкой Народной Республики, Луганской Народной Республики, Запорожской области, Херсонской области, вынужденно покинувших жилые помещения и находившихся в пунктах временного размещения и питания на территории Российской Федерации, за счет средств резервного фонда Правительства Российской Федерации в рамках непрограммной части городского бюджета</t>
  </si>
  <si>
    <t>88 0 00 74950</t>
  </si>
  <si>
    <t>Организация временного социально-бытового обустройство граждан Российской Федерации, иностранных граждан и лиц без гражданства, постоянно проживающих на территориях Украины, Донецкой Народной Республики, Луганской Народной Республики, Запорожской области, Херсонской области, вынужденно покинувших жилые помещения и находящихся в пунктах временного размещения и питания на территории Орловской области, источником  финансового обеспечения которых являются поступления от денежных пожертвований в областной бюджет на эти цели в рамках непрограммной части городского бюджета</t>
  </si>
  <si>
    <t>51 3 E1 5305F</t>
  </si>
  <si>
    <t>Создание новых мест в общеобразовательных организациях в связи с ростом числа обучающихся, вызванным демографическим фактором за счет средств резервного фонда Правительства Российской Федерации</t>
  </si>
  <si>
    <t>Муниципальная программа "Доступная среда  города Ливны Орловской области"</t>
  </si>
  <si>
    <t>68 0 00 00000</t>
  </si>
  <si>
    <t>Основное мероприятие "Региональный проект "Обеспечение устойчивого сокращения непригодного для проживания жилищного фонда" федерального проекта "Обеспечение устойчивого сокращения непригодного для проживания жилищного фонда" национального проекта "Жилье и городская среда"</t>
  </si>
  <si>
    <t>68 0 F3 00000</t>
  </si>
  <si>
    <t>Обеспечение устойчивого сокращения непригодного для проживания жилого фонда за счет средств городского бюджета</t>
  </si>
  <si>
    <t>68 0 F3 6748S</t>
  </si>
  <si>
    <t>53 4 02 00000</t>
  </si>
  <si>
    <t>Основное мероприятие "Реализация инициативного проекта, отобранного по результатам конкурсного отбора инициативных проектов, выдвигаемых для получения финансовой поддержки в рамках проекта "Народный бюджет" в Орловской области"</t>
  </si>
  <si>
    <t>53 4 02 70140</t>
  </si>
  <si>
    <t>Реализация инициативных проектов</t>
  </si>
  <si>
    <t>53 4 02 77310</t>
  </si>
  <si>
    <t>Основное мероприятие "Приобретение оборудования и предметов длительного пользования для образовательных организаций"</t>
  </si>
  <si>
    <t>51 1 10 00000</t>
  </si>
  <si>
    <t>Мероприятия по укреплению и обновлению материально-технической базы образовательных организаций</t>
  </si>
  <si>
    <t>51 1 10 72300</t>
  </si>
  <si>
    <t>51 1 10 77210</t>
  </si>
  <si>
    <t>88 0 00 77320</t>
  </si>
  <si>
    <t>Ремонт муниципального имущества в рамках непрограммной части городского бюджета</t>
  </si>
  <si>
    <t xml:space="preserve">Подпрограмма "Развитие дополнительного образования в области физической культуры и спорта в городе Ливны Орловской области" </t>
  </si>
  <si>
    <t>54 5 00 00000</t>
  </si>
  <si>
    <t>Основное мероприятие "Обеспечение деятельности муниципального бюджетного учреждения дополнительного образования МБУ ДО"Спортивная школа" города Ливны"</t>
  </si>
  <si>
    <t>54 5 01 00000</t>
  </si>
  <si>
    <t>54 5 01 77500</t>
  </si>
  <si>
    <t>51 1 EВ 00000</t>
  </si>
  <si>
    <t>Основное мероприятие "Проведение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организациях"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</si>
  <si>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</si>
  <si>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51 1 EВ 51790</t>
  </si>
  <si>
    <t>Поощрение муниципальных управленческих команд, деятельность которых способствовала достижению значений (уровней) показателей для оценки эффективности деятельности Губернатора Орловской области и деятельности органов исполнительной власти Орловской области в рамках непрограммной части городского бюджета</t>
  </si>
  <si>
    <t>88 0 00 55490</t>
  </si>
  <si>
    <t>88 0 00 554910</t>
  </si>
  <si>
    <t xml:space="preserve">Обеспечение устойчивого сокращения непригодного для проживания жилого фонда за счет средств, поступивших от Фонда содействия реформированию жилищно-коммунального хозяйства </t>
  </si>
  <si>
    <t>68 0 F3 67483</t>
  </si>
  <si>
    <t>Обеспечение устойчивого сокращения непригодного для проживания жилого фонда за счет областных средств</t>
  </si>
  <si>
    <t>68 0 F3 67484</t>
  </si>
  <si>
    <t>Муниципальная программа "Переселение граждан, проживающих на территории города Ливны, из аварийного жилищного фонда" на 2019-2023 годы</t>
  </si>
  <si>
    <t>Приложение 3 к решению Ливенского городского Совета народных депутатов                           от  26  октября  2023 г.  № 25/230 - МПА                                                                                     "Приложение 4  к решению Ливенского городского Совета народных депутатов                           от 16 декабря 2022 г.  №15/190 - ГС"</t>
  </si>
  <si>
    <t>Приложение 5 к решению Ливенского городского Совета народных депутатов             от  26 октября 2023 г. № 25/230 - МПА "Приложение 6 к решению Ливенского городского Совета народных депутатов             от 16 декабря 2022 г. №15/190-ГС "</t>
  </si>
  <si>
    <t>Приложение 7  к решению Ливенского городского Совета народных депутатов                                          от  26 октября  2023 г. № 25/230 - МПА "Приложение 8  к решению Ливенского городского Совета народных депутатов                                          от 16 декабря 2022 г. №15/190-ГС"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</si>
</sst>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00000"/>
    <numFmt numFmtId="184" formatCode="0.0"/>
    <numFmt numFmtId="185" formatCode="#,##0.0_р_."/>
    <numFmt numFmtId="186" formatCode="0000"/>
    <numFmt numFmtId="187" formatCode="[$€-2]\ ###,000_);[Red]\([$€-2]\ ###,000\)"/>
    <numFmt numFmtId="188" formatCode="#,##0.0"/>
    <numFmt numFmtId="189" formatCode="0.000"/>
    <numFmt numFmtId="190" formatCode="0.0%"/>
    <numFmt numFmtId="191" formatCode="#,##0.0&quot;р.&quot;"/>
    <numFmt numFmtId="192" formatCode="#,##0.000"/>
  </numFmts>
  <fonts count="51">
    <font>
      <sz val="10"/>
      <name val="Arial Cyr"/>
      <family val="0"/>
    </font>
    <font>
      <b/>
      <sz val="10"/>
      <name val="Arial Cyr"/>
      <family val="0"/>
    </font>
    <font>
      <b/>
      <sz val="11"/>
      <name val="Arial Cyr"/>
      <family val="2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i/>
      <sz val="10"/>
      <name val="Arial Cyr"/>
      <family val="0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i/>
      <sz val="12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b/>
      <i/>
      <sz val="11"/>
      <name val="Times New Roman"/>
      <family val="1"/>
    </font>
    <font>
      <sz val="12"/>
      <color indexed="10"/>
      <name val="Times New Roman"/>
      <family val="1"/>
    </font>
    <font>
      <i/>
      <sz val="11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b/>
      <sz val="14"/>
      <name val="Arial Cyr"/>
      <family val="0"/>
    </font>
    <font>
      <i/>
      <sz val="12"/>
      <color indexed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Times New Roman"/>
      <family val="1"/>
    </font>
    <font>
      <sz val="11"/>
      <color rgb="FF000000"/>
      <name val="Times New Roman"/>
      <family val="1"/>
    </font>
    <font>
      <b/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1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243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184" fontId="4" fillId="0" borderId="0" xfId="0" applyNumberFormat="1" applyFont="1" applyAlignment="1">
      <alignment/>
    </xf>
    <xf numFmtId="0" fontId="5" fillId="0" borderId="11" xfId="0" applyFont="1" applyBorder="1" applyAlignment="1">
      <alignment horizontal="justify" vertical="top" wrapText="1"/>
    </xf>
    <xf numFmtId="0" fontId="5" fillId="0" borderId="11" xfId="0" applyFont="1" applyBorder="1" applyAlignment="1">
      <alignment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justify" vertical="top" wrapText="1"/>
    </xf>
    <xf numFmtId="49" fontId="5" fillId="0" borderId="0" xfId="0" applyNumberFormat="1" applyFont="1" applyBorder="1" applyAlignment="1">
      <alignment horizontal="center" vertical="center" wrapText="1"/>
    </xf>
    <xf numFmtId="184" fontId="5" fillId="0" borderId="0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top" wrapText="1"/>
    </xf>
    <xf numFmtId="0" fontId="10" fillId="0" borderId="10" xfId="0" applyFont="1" applyBorder="1" applyAlignment="1">
      <alignment horizontal="right"/>
    </xf>
    <xf numFmtId="0" fontId="4" fillId="0" borderId="11" xfId="0" applyFont="1" applyFill="1" applyBorder="1" applyAlignment="1">
      <alignment vertical="top" wrapText="1"/>
    </xf>
    <xf numFmtId="49" fontId="4" fillId="0" borderId="11" xfId="0" applyNumberFormat="1" applyFont="1" applyBorder="1" applyAlignment="1">
      <alignment horizontal="left" wrapText="1"/>
    </xf>
    <xf numFmtId="184" fontId="5" fillId="0" borderId="11" xfId="0" applyNumberFormat="1" applyFont="1" applyFill="1" applyBorder="1" applyAlignment="1">
      <alignment horizontal="center" vertical="center" wrapText="1"/>
    </xf>
    <xf numFmtId="184" fontId="4" fillId="0" borderId="11" xfId="0" applyNumberFormat="1" applyFont="1" applyFill="1" applyBorder="1" applyAlignment="1">
      <alignment horizontal="center" vertical="center" wrapText="1"/>
    </xf>
    <xf numFmtId="184" fontId="5" fillId="0" borderId="11" xfId="0" applyNumberFormat="1" applyFont="1" applyFill="1" applyBorder="1" applyAlignment="1">
      <alignment horizontal="center" vertical="center" wrapText="1"/>
    </xf>
    <xf numFmtId="184" fontId="4" fillId="0" borderId="11" xfId="0" applyNumberFormat="1" applyFont="1" applyFill="1" applyBorder="1" applyAlignment="1">
      <alignment horizontal="center" vertical="center" wrapText="1"/>
    </xf>
    <xf numFmtId="0" fontId="8" fillId="24" borderId="11" xfId="0" applyFont="1" applyFill="1" applyBorder="1" applyAlignment="1">
      <alignment wrapText="1"/>
    </xf>
    <xf numFmtId="0" fontId="8" fillId="24" borderId="11" xfId="0" applyFont="1" applyFill="1" applyBorder="1" applyAlignment="1">
      <alignment horizontal="left" vertical="top" wrapText="1"/>
    </xf>
    <xf numFmtId="49" fontId="8" fillId="24" borderId="11" xfId="0" applyNumberFormat="1" applyFont="1" applyFill="1" applyBorder="1" applyAlignment="1">
      <alignment horizontal="center" vertical="center" wrapText="1"/>
    </xf>
    <xf numFmtId="184" fontId="8" fillId="24" borderId="11" xfId="0" applyNumberFormat="1" applyFont="1" applyFill="1" applyBorder="1" applyAlignment="1">
      <alignment horizontal="center" vertical="center" wrapText="1"/>
    </xf>
    <xf numFmtId="0" fontId="36" fillId="24" borderId="11" xfId="0" applyFont="1" applyFill="1" applyBorder="1" applyAlignment="1">
      <alignment wrapText="1"/>
    </xf>
    <xf numFmtId="49" fontId="36" fillId="24" borderId="11" xfId="0" applyNumberFormat="1" applyFont="1" applyFill="1" applyBorder="1" applyAlignment="1">
      <alignment horizontal="center" vertical="center" wrapText="1"/>
    </xf>
    <xf numFmtId="184" fontId="36" fillId="24" borderId="11" xfId="0" applyNumberFormat="1" applyFont="1" applyFill="1" applyBorder="1" applyAlignment="1">
      <alignment horizontal="center" vertical="center" wrapText="1"/>
    </xf>
    <xf numFmtId="0" fontId="8" fillId="24" borderId="11" xfId="0" applyFont="1" applyFill="1" applyBorder="1" applyAlignment="1">
      <alignment vertical="top" wrapText="1"/>
    </xf>
    <xf numFmtId="0" fontId="36" fillId="24" borderId="11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36" fillId="24" borderId="11" xfId="0" applyFont="1" applyFill="1" applyBorder="1" applyAlignment="1">
      <alignment vertical="top" wrapText="1"/>
    </xf>
    <xf numFmtId="0" fontId="14" fillId="24" borderId="0" xfId="0" applyFont="1" applyFill="1" applyAlignment="1">
      <alignment horizontal="left"/>
    </xf>
    <xf numFmtId="49" fontId="14" fillId="24" borderId="0" xfId="0" applyNumberFormat="1" applyFont="1" applyFill="1" applyAlignment="1">
      <alignment horizontal="center" vertical="center"/>
    </xf>
    <xf numFmtId="49" fontId="15" fillId="24" borderId="0" xfId="0" applyNumberFormat="1" applyFont="1" applyFill="1" applyAlignment="1">
      <alignment horizontal="center" vertical="center"/>
    </xf>
    <xf numFmtId="0" fontId="15" fillId="24" borderId="0" xfId="0" applyFont="1" applyFill="1" applyAlignment="1">
      <alignment/>
    </xf>
    <xf numFmtId="0" fontId="15" fillId="24" borderId="0" xfId="0" applyFont="1" applyFill="1" applyBorder="1" applyAlignment="1">
      <alignment/>
    </xf>
    <xf numFmtId="0" fontId="4" fillId="24" borderId="10" xfId="0" applyFont="1" applyFill="1" applyBorder="1" applyAlignment="1">
      <alignment horizontal="right"/>
    </xf>
    <xf numFmtId="0" fontId="4" fillId="24" borderId="0" xfId="0" applyFont="1" applyFill="1" applyBorder="1" applyAlignment="1">
      <alignment horizontal="center" vertical="center"/>
    </xf>
    <xf numFmtId="0" fontId="3" fillId="24" borderId="0" xfId="0" applyFont="1" applyFill="1" applyAlignment="1">
      <alignment/>
    </xf>
    <xf numFmtId="0" fontId="9" fillId="24" borderId="11" xfId="0" applyFont="1" applyFill="1" applyBorder="1" applyAlignment="1">
      <alignment horizontal="center" vertical="top" wrapText="1"/>
    </xf>
    <xf numFmtId="49" fontId="9" fillId="24" borderId="11" xfId="0" applyNumberFormat="1" applyFont="1" applyFill="1" applyBorder="1" applyAlignment="1">
      <alignment horizontal="center" vertical="center" wrapText="1"/>
    </xf>
    <xf numFmtId="184" fontId="9" fillId="24" borderId="11" xfId="0" applyNumberFormat="1" applyFont="1" applyFill="1" applyBorder="1" applyAlignment="1">
      <alignment horizontal="center" vertical="center" wrapText="1"/>
    </xf>
    <xf numFmtId="0" fontId="6" fillId="24" borderId="11" xfId="0" applyFont="1" applyFill="1" applyBorder="1" applyAlignment="1">
      <alignment horizontal="center"/>
    </xf>
    <xf numFmtId="0" fontId="6" fillId="24" borderId="0" xfId="0" applyFont="1" applyFill="1" applyAlignment="1">
      <alignment horizontal="center"/>
    </xf>
    <xf numFmtId="0" fontId="37" fillId="24" borderId="11" xfId="0" applyFont="1" applyFill="1" applyBorder="1" applyAlignment="1">
      <alignment horizontal="left" vertical="top" wrapText="1"/>
    </xf>
    <xf numFmtId="49" fontId="37" fillId="24" borderId="11" xfId="0" applyNumberFormat="1" applyFont="1" applyFill="1" applyBorder="1" applyAlignment="1">
      <alignment horizontal="center" vertical="center" wrapText="1"/>
    </xf>
    <xf numFmtId="0" fontId="8" fillId="24" borderId="11" xfId="0" applyFont="1" applyFill="1" applyBorder="1" applyAlignment="1">
      <alignment horizontal="justify" vertical="top" wrapText="1"/>
    </xf>
    <xf numFmtId="0" fontId="13" fillId="24" borderId="0" xfId="0" applyFont="1" applyFill="1" applyAlignment="1">
      <alignment horizontal="center"/>
    </xf>
    <xf numFmtId="0" fontId="6" fillId="24" borderId="0" xfId="0" applyFont="1" applyFill="1" applyBorder="1" applyAlignment="1">
      <alignment horizontal="center"/>
    </xf>
    <xf numFmtId="0" fontId="37" fillId="24" borderId="11" xfId="0" applyFont="1" applyFill="1" applyBorder="1" applyAlignment="1">
      <alignment wrapText="1"/>
    </xf>
    <xf numFmtId="0" fontId="6" fillId="24" borderId="0" xfId="0" applyFont="1" applyFill="1" applyAlignment="1">
      <alignment/>
    </xf>
    <xf numFmtId="0" fontId="2" fillId="24" borderId="0" xfId="0" applyFont="1" applyFill="1" applyAlignment="1">
      <alignment/>
    </xf>
    <xf numFmtId="0" fontId="37" fillId="24" borderId="11" xfId="0" applyFont="1" applyFill="1" applyBorder="1" applyAlignment="1">
      <alignment vertical="top" wrapText="1"/>
    </xf>
    <xf numFmtId="0" fontId="3" fillId="24" borderId="0" xfId="0" applyFont="1" applyFill="1" applyBorder="1" applyAlignment="1">
      <alignment/>
    </xf>
    <xf numFmtId="0" fontId="36" fillId="24" borderId="11" xfId="0" applyFont="1" applyFill="1" applyBorder="1" applyAlignment="1">
      <alignment horizontal="center" vertical="center" wrapText="1"/>
    </xf>
    <xf numFmtId="0" fontId="8" fillId="24" borderId="11" xfId="0" applyNumberFormat="1" applyFont="1" applyFill="1" applyBorder="1" applyAlignment="1">
      <alignment horizontal="left" vertical="top" wrapText="1"/>
    </xf>
    <xf numFmtId="49" fontId="36" fillId="24" borderId="11" xfId="0" applyNumberFormat="1" applyFont="1" applyFill="1" applyBorder="1" applyAlignment="1">
      <alignment horizontal="center" vertical="center"/>
    </xf>
    <xf numFmtId="184" fontId="36" fillId="24" borderId="11" xfId="0" applyNumberFormat="1" applyFont="1" applyFill="1" applyBorder="1" applyAlignment="1">
      <alignment horizontal="center" vertical="center"/>
    </xf>
    <xf numFmtId="49" fontId="39" fillId="24" borderId="11" xfId="0" applyNumberFormat="1" applyFont="1" applyFill="1" applyBorder="1" applyAlignment="1">
      <alignment horizontal="center" vertical="center" wrapText="1"/>
    </xf>
    <xf numFmtId="49" fontId="37" fillId="24" borderId="11" xfId="0" applyNumberFormat="1" applyFont="1" applyFill="1" applyBorder="1" applyAlignment="1">
      <alignment horizontal="left" wrapText="1"/>
    </xf>
    <xf numFmtId="0" fontId="8" fillId="24" borderId="11" xfId="0" applyFont="1" applyFill="1" applyBorder="1" applyAlignment="1">
      <alignment horizontal="center" vertical="top" wrapText="1"/>
    </xf>
    <xf numFmtId="0" fontId="36" fillId="24" borderId="11" xfId="0" applyFont="1" applyFill="1" applyBorder="1" applyAlignment="1">
      <alignment horizontal="center" vertical="top" wrapText="1"/>
    </xf>
    <xf numFmtId="0" fontId="37" fillId="24" borderId="11" xfId="0" applyFont="1" applyFill="1" applyBorder="1" applyAlignment="1">
      <alignment horizontal="left" vertical="center" wrapText="1"/>
    </xf>
    <xf numFmtId="184" fontId="37" fillId="24" borderId="11" xfId="0" applyNumberFormat="1" applyFont="1" applyFill="1" applyBorder="1" applyAlignment="1">
      <alignment horizontal="center" vertical="center"/>
    </xf>
    <xf numFmtId="0" fontId="8" fillId="24" borderId="11" xfId="0" applyFont="1" applyFill="1" applyBorder="1" applyAlignment="1">
      <alignment vertical="justify" wrapText="1"/>
    </xf>
    <xf numFmtId="49" fontId="8" fillId="24" borderId="11" xfId="0" applyNumberFormat="1" applyFont="1" applyFill="1" applyBorder="1" applyAlignment="1">
      <alignment horizontal="center" vertical="center"/>
    </xf>
    <xf numFmtId="0" fontId="40" fillId="24" borderId="0" xfId="0" applyFont="1" applyFill="1" applyBorder="1" applyAlignment="1">
      <alignment horizontal="left" vertical="justify"/>
    </xf>
    <xf numFmtId="0" fontId="15" fillId="24" borderId="11" xfId="0" applyFont="1" applyFill="1" applyBorder="1" applyAlignment="1">
      <alignment/>
    </xf>
    <xf numFmtId="49" fontId="8" fillId="24" borderId="12" xfId="0" applyNumberFormat="1" applyFont="1" applyFill="1" applyBorder="1" applyAlignment="1">
      <alignment horizontal="center" vertical="center" wrapText="1"/>
    </xf>
    <xf numFmtId="0" fontId="37" fillId="24" borderId="11" xfId="0" applyFont="1" applyFill="1" applyBorder="1" applyAlignment="1">
      <alignment vertical="center" wrapText="1"/>
    </xf>
    <xf numFmtId="0" fontId="37" fillId="24" borderId="11" xfId="0" applyFont="1" applyFill="1" applyBorder="1" applyAlignment="1">
      <alignment horizontal="left"/>
    </xf>
    <xf numFmtId="49" fontId="38" fillId="24" borderId="11" xfId="0" applyNumberFormat="1" applyFont="1" applyFill="1" applyBorder="1" applyAlignment="1">
      <alignment horizontal="center" vertical="center"/>
    </xf>
    <xf numFmtId="49" fontId="1" fillId="24" borderId="11" xfId="0" applyNumberFormat="1" applyFont="1" applyFill="1" applyBorder="1" applyAlignment="1">
      <alignment horizontal="center" vertical="center"/>
    </xf>
    <xf numFmtId="0" fontId="3" fillId="24" borderId="0" xfId="0" applyFont="1" applyFill="1" applyBorder="1" applyAlignment="1">
      <alignment horizontal="left"/>
    </xf>
    <xf numFmtId="49" fontId="3" fillId="24" borderId="0" xfId="0" applyNumberFormat="1" applyFont="1" applyFill="1" applyBorder="1" applyAlignment="1">
      <alignment horizontal="center" vertical="center"/>
    </xf>
    <xf numFmtId="184" fontId="3" fillId="24" borderId="0" xfId="0" applyNumberFormat="1" applyFont="1" applyFill="1" applyBorder="1" applyAlignment="1">
      <alignment horizontal="center" vertical="center"/>
    </xf>
    <xf numFmtId="49" fontId="4" fillId="24" borderId="0" xfId="0" applyNumberFormat="1" applyFont="1" applyFill="1" applyBorder="1" applyAlignment="1">
      <alignment horizontal="center" vertical="center"/>
    </xf>
    <xf numFmtId="0" fontId="15" fillId="24" borderId="0" xfId="0" applyFont="1" applyFill="1" applyBorder="1" applyAlignment="1">
      <alignment horizontal="left"/>
    </xf>
    <xf numFmtId="49" fontId="15" fillId="24" borderId="0" xfId="0" applyNumberFormat="1" applyFont="1" applyFill="1" applyBorder="1" applyAlignment="1">
      <alignment horizontal="center" vertical="center"/>
    </xf>
    <xf numFmtId="0" fontId="15" fillId="24" borderId="0" xfId="0" applyFont="1" applyFill="1" applyAlignment="1">
      <alignment horizontal="left"/>
    </xf>
    <xf numFmtId="184" fontId="3" fillId="24" borderId="0" xfId="0" applyNumberFormat="1" applyFont="1" applyFill="1" applyAlignment="1">
      <alignment horizontal="center" vertical="center"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/>
    </xf>
    <xf numFmtId="49" fontId="38" fillId="24" borderId="0" xfId="0" applyNumberFormat="1" applyFont="1" applyFill="1" applyBorder="1" applyAlignment="1">
      <alignment horizontal="center" wrapText="1"/>
    </xf>
    <xf numFmtId="0" fontId="2" fillId="24" borderId="0" xfId="0" applyFont="1" applyFill="1" applyBorder="1" applyAlignment="1">
      <alignment horizontal="center" wrapText="1"/>
    </xf>
    <xf numFmtId="0" fontId="10" fillId="24" borderId="10" xfId="0" applyFont="1" applyFill="1" applyBorder="1" applyAlignment="1">
      <alignment horizontal="right" vertical="center"/>
    </xf>
    <xf numFmtId="0" fontId="1" fillId="24" borderId="0" xfId="0" applyFont="1" applyFill="1" applyAlignment="1">
      <alignment/>
    </xf>
    <xf numFmtId="49" fontId="8" fillId="24" borderId="11" xfId="0" applyNumberFormat="1" applyFont="1" applyFill="1" applyBorder="1" applyAlignment="1">
      <alignment horizontal="left" wrapText="1"/>
    </xf>
    <xf numFmtId="0" fontId="7" fillId="24" borderId="0" xfId="0" applyFont="1" applyFill="1" applyAlignment="1">
      <alignment/>
    </xf>
    <xf numFmtId="49" fontId="36" fillId="24" borderId="11" xfId="0" applyNumberFormat="1" applyFont="1" applyFill="1" applyBorder="1" applyAlignment="1">
      <alignment horizontal="left" wrapText="1"/>
    </xf>
    <xf numFmtId="0" fontId="5" fillId="24" borderId="11" xfId="0" applyFont="1" applyFill="1" applyBorder="1" applyAlignment="1">
      <alignment horizontal="left" vertical="top" wrapText="1"/>
    </xf>
    <xf numFmtId="184" fontId="8" fillId="24" borderId="11" xfId="0" applyNumberFormat="1" applyFont="1" applyFill="1" applyBorder="1" applyAlignment="1">
      <alignment horizontal="center" vertical="center"/>
    </xf>
    <xf numFmtId="49" fontId="8" fillId="24" borderId="11" xfId="0" applyNumberFormat="1" applyFont="1" applyFill="1" applyBorder="1" applyAlignment="1">
      <alignment vertical="justify"/>
    </xf>
    <xf numFmtId="0" fontId="0" fillId="24" borderId="0" xfId="0" applyFont="1" applyFill="1" applyAlignment="1">
      <alignment horizontal="center" vertical="top"/>
    </xf>
    <xf numFmtId="0" fontId="7" fillId="24" borderId="0" xfId="0" applyFont="1" applyFill="1" applyAlignment="1">
      <alignment horizontal="center" vertical="top"/>
    </xf>
    <xf numFmtId="0" fontId="10" fillId="24" borderId="0" xfId="0" applyFont="1" applyFill="1" applyAlignment="1">
      <alignment/>
    </xf>
    <xf numFmtId="0" fontId="11" fillId="24" borderId="0" xfId="0" applyFont="1" applyFill="1" applyAlignment="1">
      <alignment/>
    </xf>
    <xf numFmtId="0" fontId="7" fillId="24" borderId="10" xfId="0" applyFont="1" applyFill="1" applyBorder="1" applyAlignment="1">
      <alignment/>
    </xf>
    <xf numFmtId="0" fontId="7" fillId="24" borderId="0" xfId="0" applyFont="1" applyFill="1" applyBorder="1" applyAlignment="1">
      <alignment/>
    </xf>
    <xf numFmtId="0" fontId="8" fillId="24" borderId="11" xfId="0" applyNumberFormat="1" applyFont="1" applyFill="1" applyBorder="1" applyAlignment="1">
      <alignment horizontal="center" vertical="center" wrapText="1"/>
    </xf>
    <xf numFmtId="0" fontId="36" fillId="24" borderId="11" xfId="0" applyNumberFormat="1" applyFont="1" applyFill="1" applyBorder="1" applyAlignment="1">
      <alignment horizontal="center" vertical="center" wrapText="1"/>
    </xf>
    <xf numFmtId="184" fontId="37" fillId="24" borderId="11" xfId="0" applyNumberFormat="1" applyFont="1" applyFill="1" applyBorder="1" applyAlignment="1">
      <alignment horizontal="center"/>
    </xf>
    <xf numFmtId="0" fontId="37" fillId="24" borderId="11" xfId="0" applyNumberFormat="1" applyFont="1" applyFill="1" applyBorder="1" applyAlignment="1">
      <alignment horizontal="center" vertical="center" wrapText="1"/>
    </xf>
    <xf numFmtId="0" fontId="8" fillId="24" borderId="11" xfId="0" applyNumberFormat="1" applyFont="1" applyFill="1" applyBorder="1" applyAlignment="1">
      <alignment wrapText="1"/>
    </xf>
    <xf numFmtId="49" fontId="0" fillId="24" borderId="0" xfId="0" applyNumberFormat="1" applyFont="1" applyFill="1" applyAlignment="1">
      <alignment/>
    </xf>
    <xf numFmtId="49" fontId="10" fillId="24" borderId="0" xfId="0" applyNumberFormat="1" applyFont="1" applyFill="1" applyAlignment="1">
      <alignment horizontal="center" vertical="center"/>
    </xf>
    <xf numFmtId="184" fontId="10" fillId="24" borderId="0" xfId="0" applyNumberFormat="1" applyFont="1" applyFill="1" applyAlignment="1">
      <alignment horizontal="center" vertical="center"/>
    </xf>
    <xf numFmtId="184" fontId="0" fillId="24" borderId="0" xfId="0" applyNumberFormat="1" applyFont="1" applyFill="1" applyAlignment="1">
      <alignment horizontal="center" vertical="center"/>
    </xf>
    <xf numFmtId="0" fontId="8" fillId="24" borderId="11" xfId="0" applyFont="1" applyFill="1" applyBorder="1" applyAlignment="1">
      <alignment vertical="center" wrapText="1"/>
    </xf>
    <xf numFmtId="0" fontId="8" fillId="24" borderId="11" xfId="0" applyFont="1" applyFill="1" applyBorder="1" applyAlignment="1">
      <alignment horizontal="left" vertical="center" wrapText="1"/>
    </xf>
    <xf numFmtId="0" fontId="36" fillId="24" borderId="11" xfId="0" applyFont="1" applyFill="1" applyBorder="1" applyAlignment="1">
      <alignment vertical="center" wrapText="1"/>
    </xf>
    <xf numFmtId="0" fontId="36" fillId="24" borderId="11" xfId="0" applyFont="1" applyFill="1" applyBorder="1" applyAlignment="1">
      <alignment horizontal="left" vertical="center" wrapText="1"/>
    </xf>
    <xf numFmtId="0" fontId="8" fillId="24" borderId="11" xfId="0" applyFont="1" applyFill="1" applyBorder="1" applyAlignment="1">
      <alignment vertical="justify"/>
    </xf>
    <xf numFmtId="0" fontId="8" fillId="24" borderId="11" xfId="0" applyFont="1" applyFill="1" applyBorder="1" applyAlignment="1">
      <alignment horizontal="justify" vertical="center" wrapText="1"/>
    </xf>
    <xf numFmtId="188" fontId="8" fillId="24" borderId="11" xfId="0" applyNumberFormat="1" applyFont="1" applyFill="1" applyBorder="1" applyAlignment="1">
      <alignment horizontal="center" vertical="center" wrapText="1"/>
    </xf>
    <xf numFmtId="188" fontId="36" fillId="24" borderId="11" xfId="0" applyNumberFormat="1" applyFont="1" applyFill="1" applyBorder="1" applyAlignment="1">
      <alignment horizontal="center" vertical="center" wrapText="1"/>
    </xf>
    <xf numFmtId="0" fontId="49" fillId="24" borderId="13" xfId="0" applyFont="1" applyFill="1" applyBorder="1" applyAlignment="1">
      <alignment vertical="center" wrapText="1"/>
    </xf>
    <xf numFmtId="0" fontId="8" fillId="24" borderId="12" xfId="0" applyFont="1" applyFill="1" applyBorder="1" applyAlignment="1">
      <alignment vertical="center" wrapText="1"/>
    </xf>
    <xf numFmtId="0" fontId="36" fillId="24" borderId="11" xfId="0" applyFont="1" applyFill="1" applyBorder="1" applyAlignment="1">
      <alignment vertical="justify"/>
    </xf>
    <xf numFmtId="0" fontId="36" fillId="24" borderId="11" xfId="0" applyFont="1" applyFill="1" applyBorder="1" applyAlignment="1">
      <alignment vertical="justify" wrapText="1"/>
    </xf>
    <xf numFmtId="0" fontId="8" fillId="24" borderId="11" xfId="0" applyFont="1" applyFill="1" applyBorder="1" applyAlignment="1">
      <alignment horizontal="center" vertical="center" wrapText="1"/>
    </xf>
    <xf numFmtId="49" fontId="0" fillId="24" borderId="0" xfId="0" applyNumberFormat="1" applyFont="1" applyFill="1" applyAlignment="1">
      <alignment horizontal="center"/>
    </xf>
    <xf numFmtId="0" fontId="5" fillId="0" borderId="11" xfId="0" applyFont="1" applyFill="1" applyBorder="1" applyAlignment="1">
      <alignment horizontal="left" vertical="top" wrapText="1"/>
    </xf>
    <xf numFmtId="0" fontId="6" fillId="24" borderId="14" xfId="0" applyFont="1" applyFill="1" applyBorder="1" applyAlignment="1">
      <alignment horizontal="center"/>
    </xf>
    <xf numFmtId="0" fontId="15" fillId="24" borderId="15" xfId="0" applyFont="1" applyFill="1" applyBorder="1" applyAlignment="1">
      <alignment/>
    </xf>
    <xf numFmtId="0" fontId="4" fillId="24" borderId="0" xfId="0" applyFont="1" applyFill="1" applyBorder="1" applyAlignment="1">
      <alignment vertical="center" wrapText="1"/>
    </xf>
    <xf numFmtId="0" fontId="9" fillId="24" borderId="11" xfId="0" applyFont="1" applyFill="1" applyBorder="1" applyAlignment="1">
      <alignment horizontal="center"/>
    </xf>
    <xf numFmtId="0" fontId="9" fillId="24" borderId="11" xfId="0" applyFont="1" applyFill="1" applyBorder="1" applyAlignment="1">
      <alignment horizontal="center" wrapText="1"/>
    </xf>
    <xf numFmtId="0" fontId="4" fillId="24" borderId="0" xfId="0" applyFont="1" applyFill="1" applyAlignment="1">
      <alignment vertical="center" wrapText="1"/>
    </xf>
    <xf numFmtId="184" fontId="4" fillId="24" borderId="0" xfId="0" applyNumberFormat="1" applyFont="1" applyFill="1" applyAlignment="1">
      <alignment wrapText="1"/>
    </xf>
    <xf numFmtId="184" fontId="36" fillId="24" borderId="11" xfId="0" applyNumberFormat="1" applyFont="1" applyFill="1" applyBorder="1" applyAlignment="1">
      <alignment horizontal="center"/>
    </xf>
    <xf numFmtId="184" fontId="8" fillId="24" borderId="11" xfId="0" applyNumberFormat="1" applyFont="1" applyFill="1" applyBorder="1" applyAlignment="1">
      <alignment horizontal="center"/>
    </xf>
    <xf numFmtId="184" fontId="36" fillId="24" borderId="11" xfId="0" applyNumberFormat="1" applyFont="1" applyFill="1" applyBorder="1" applyAlignment="1">
      <alignment horizontal="center" vertical="top"/>
    </xf>
    <xf numFmtId="0" fontId="8" fillId="24" borderId="11" xfId="0" applyFont="1" applyFill="1" applyBorder="1" applyAlignment="1">
      <alignment horizontal="center" vertical="center" wrapText="1"/>
    </xf>
    <xf numFmtId="184" fontId="4" fillId="0" borderId="11" xfId="0" applyNumberFormat="1" applyFont="1" applyBorder="1" applyAlignment="1">
      <alignment horizontal="center" vertical="center"/>
    </xf>
    <xf numFmtId="0" fontId="37" fillId="24" borderId="12" xfId="0" applyFont="1" applyFill="1" applyBorder="1" applyAlignment="1">
      <alignment horizontal="left"/>
    </xf>
    <xf numFmtId="49" fontId="38" fillId="24" borderId="12" xfId="0" applyNumberFormat="1" applyFont="1" applyFill="1" applyBorder="1" applyAlignment="1">
      <alignment horizontal="center" vertical="center"/>
    </xf>
    <xf numFmtId="49" fontId="1" fillId="24" borderId="12" xfId="0" applyNumberFormat="1" applyFont="1" applyFill="1" applyBorder="1" applyAlignment="1">
      <alignment horizontal="center" vertical="center"/>
    </xf>
    <xf numFmtId="0" fontId="5" fillId="24" borderId="11" xfId="0" applyFont="1" applyFill="1" applyBorder="1" applyAlignment="1">
      <alignment vertical="justify"/>
    </xf>
    <xf numFmtId="49" fontId="37" fillId="24" borderId="0" xfId="0" applyNumberFormat="1" applyFont="1" applyFill="1" applyBorder="1" applyAlignment="1">
      <alignment vertical="justify"/>
    </xf>
    <xf numFmtId="49" fontId="37" fillId="24" borderId="11" xfId="0" applyNumberFormat="1" applyFont="1" applyFill="1" applyBorder="1" applyAlignment="1">
      <alignment vertical="justify"/>
    </xf>
    <xf numFmtId="49" fontId="37" fillId="24" borderId="11" xfId="0" applyNumberFormat="1" applyFont="1" applyFill="1" applyBorder="1" applyAlignment="1">
      <alignment horizontal="center" vertical="center"/>
    </xf>
    <xf numFmtId="0" fontId="37" fillId="24" borderId="11" xfId="0" applyFont="1" applyFill="1" applyBorder="1" applyAlignment="1">
      <alignment vertical="justify"/>
    </xf>
    <xf numFmtId="0" fontId="37" fillId="24" borderId="11" xfId="0" applyFont="1" applyFill="1" applyBorder="1" applyAlignment="1">
      <alignment horizontal="center" vertical="justify"/>
    </xf>
    <xf numFmtId="49" fontId="37" fillId="24" borderId="11" xfId="0" applyNumberFormat="1" applyFont="1" applyFill="1" applyBorder="1" applyAlignment="1">
      <alignment vertical="center"/>
    </xf>
    <xf numFmtId="184" fontId="37" fillId="24" borderId="11" xfId="0" applyNumberFormat="1" applyFont="1" applyFill="1" applyBorder="1" applyAlignment="1">
      <alignment horizontal="center" vertical="center" wrapText="1"/>
    </xf>
    <xf numFmtId="0" fontId="8" fillId="24" borderId="11" xfId="0" applyFont="1" applyFill="1" applyBorder="1" applyAlignment="1">
      <alignment horizontal="center" vertical="center" wrapText="1"/>
    </xf>
    <xf numFmtId="0" fontId="49" fillId="24" borderId="11" xfId="0" applyFont="1" applyFill="1" applyBorder="1" applyAlignment="1">
      <alignment vertical="center" wrapText="1"/>
    </xf>
    <xf numFmtId="184" fontId="37" fillId="24" borderId="11" xfId="0" applyNumberFormat="1" applyFont="1" applyFill="1" applyBorder="1" applyAlignment="1">
      <alignment horizontal="center" vertical="center" wrapText="1"/>
    </xf>
    <xf numFmtId="184" fontId="37" fillId="24" borderId="11" xfId="0" applyNumberFormat="1" applyFont="1" applyFill="1" applyBorder="1" applyAlignment="1">
      <alignment horizontal="center" vertical="center" wrapText="1"/>
    </xf>
    <xf numFmtId="184" fontId="37" fillId="24" borderId="16" xfId="0" applyNumberFormat="1" applyFont="1" applyFill="1" applyBorder="1" applyAlignment="1">
      <alignment horizontal="center" vertical="center" wrapText="1"/>
    </xf>
    <xf numFmtId="184" fontId="37" fillId="24" borderId="17" xfId="0" applyNumberFormat="1" applyFont="1" applyFill="1" applyBorder="1" applyAlignment="1">
      <alignment horizontal="center" vertical="center" wrapText="1"/>
    </xf>
    <xf numFmtId="184" fontId="8" fillId="24" borderId="14" xfId="0" applyNumberFormat="1" applyFont="1" applyFill="1" applyBorder="1" applyAlignment="1">
      <alignment horizontal="center" vertical="center" wrapText="1"/>
    </xf>
    <xf numFmtId="184" fontId="36" fillId="24" borderId="14" xfId="0" applyNumberFormat="1" applyFont="1" applyFill="1" applyBorder="1" applyAlignment="1">
      <alignment horizontal="center" vertical="center" wrapText="1"/>
    </xf>
    <xf numFmtId="0" fontId="41" fillId="24" borderId="0" xfId="0" applyFont="1" applyFill="1" applyBorder="1" applyAlignment="1">
      <alignment horizontal="center"/>
    </xf>
    <xf numFmtId="0" fontId="2" fillId="24" borderId="0" xfId="0" applyFont="1" applyFill="1" applyBorder="1" applyAlignment="1">
      <alignment horizontal="center"/>
    </xf>
    <xf numFmtId="184" fontId="37" fillId="24" borderId="14" xfId="0" applyNumberFormat="1" applyFont="1" applyFill="1" applyBorder="1" applyAlignment="1">
      <alignment horizontal="center" vertical="center" wrapText="1"/>
    </xf>
    <xf numFmtId="0" fontId="42" fillId="24" borderId="0" xfId="0" applyFont="1" applyFill="1" applyAlignment="1">
      <alignment/>
    </xf>
    <xf numFmtId="0" fontId="41" fillId="24" borderId="0" xfId="0" applyFont="1" applyFill="1" applyAlignment="1">
      <alignment/>
    </xf>
    <xf numFmtId="184" fontId="8" fillId="24" borderId="0" xfId="0" applyNumberFormat="1" applyFont="1" applyFill="1" applyBorder="1" applyAlignment="1">
      <alignment horizontal="center" vertical="center" wrapText="1"/>
    </xf>
    <xf numFmtId="0" fontId="41" fillId="24" borderId="11" xfId="0" applyFont="1" applyFill="1" applyBorder="1" applyAlignment="1">
      <alignment/>
    </xf>
    <xf numFmtId="0" fontId="41" fillId="24" borderId="14" xfId="0" applyFont="1" applyFill="1" applyBorder="1" applyAlignment="1">
      <alignment/>
    </xf>
    <xf numFmtId="0" fontId="38" fillId="24" borderId="0" xfId="0" applyFont="1" applyFill="1" applyBorder="1" applyAlignment="1">
      <alignment/>
    </xf>
    <xf numFmtId="0" fontId="38" fillId="24" borderId="0" xfId="0" applyFont="1" applyFill="1" applyAlignment="1">
      <alignment/>
    </xf>
    <xf numFmtId="0" fontId="8" fillId="24" borderId="0" xfId="0" applyFont="1" applyFill="1" applyAlignment="1">
      <alignment/>
    </xf>
    <xf numFmtId="0" fontId="36" fillId="24" borderId="0" xfId="0" applyFont="1" applyFill="1" applyAlignment="1">
      <alignment/>
    </xf>
    <xf numFmtId="184" fontId="36" fillId="24" borderId="0" xfId="0" applyNumberFormat="1" applyFont="1" applyFill="1" applyBorder="1" applyAlignment="1">
      <alignment horizontal="center" vertical="center" wrapText="1"/>
    </xf>
    <xf numFmtId="0" fontId="15" fillId="24" borderId="14" xfId="0" applyFont="1" applyFill="1" applyBorder="1" applyAlignment="1">
      <alignment/>
    </xf>
    <xf numFmtId="0" fontId="43" fillId="24" borderId="0" xfId="0" applyFont="1" applyFill="1" applyAlignment="1">
      <alignment/>
    </xf>
    <xf numFmtId="184" fontId="37" fillId="24" borderId="0" xfId="0" applyNumberFormat="1" applyFont="1" applyFill="1" applyBorder="1" applyAlignment="1">
      <alignment horizontal="center" vertical="center" wrapText="1"/>
    </xf>
    <xf numFmtId="188" fontId="37" fillId="24" borderId="11" xfId="0" applyNumberFormat="1" applyFont="1" applyFill="1" applyBorder="1" applyAlignment="1">
      <alignment horizontal="center" vertical="center" wrapText="1"/>
    </xf>
    <xf numFmtId="0" fontId="44" fillId="24" borderId="0" xfId="0" applyFont="1" applyFill="1" applyAlignment="1">
      <alignment/>
    </xf>
    <xf numFmtId="184" fontId="37" fillId="24" borderId="12" xfId="0" applyNumberFormat="1" applyFont="1" applyFill="1" applyBorder="1" applyAlignment="1">
      <alignment horizontal="center" vertical="center"/>
    </xf>
    <xf numFmtId="184" fontId="37" fillId="24" borderId="11" xfId="0" applyNumberFormat="1" applyFont="1" applyFill="1" applyBorder="1" applyAlignment="1">
      <alignment horizontal="center" vertical="justify"/>
    </xf>
    <xf numFmtId="0" fontId="44" fillId="24" borderId="11" xfId="0" applyFont="1" applyFill="1" applyBorder="1" applyAlignment="1">
      <alignment horizontal="center"/>
    </xf>
    <xf numFmtId="184" fontId="37" fillId="24" borderId="11" xfId="0" applyNumberFormat="1" applyFont="1" applyFill="1" applyBorder="1" applyAlignment="1">
      <alignment horizontal="center" vertical="center" wrapText="1"/>
    </xf>
    <xf numFmtId="184" fontId="37" fillId="24" borderId="11" xfId="0" applyNumberFormat="1" applyFont="1" applyFill="1" applyBorder="1" applyAlignment="1">
      <alignment horizontal="center" vertical="center" wrapText="1"/>
    </xf>
    <xf numFmtId="0" fontId="38" fillId="24" borderId="0" xfId="0" applyFont="1" applyFill="1" applyBorder="1" applyAlignment="1">
      <alignment horizontal="center"/>
    </xf>
    <xf numFmtId="0" fontId="8" fillId="24" borderId="11" xfId="0" applyFont="1" applyFill="1" applyBorder="1" applyAlignment="1">
      <alignment horizontal="center" vertical="center"/>
    </xf>
    <xf numFmtId="184" fontId="37" fillId="24" borderId="11" xfId="0" applyNumberFormat="1" applyFont="1" applyFill="1" applyBorder="1" applyAlignment="1">
      <alignment horizontal="center" vertical="center" wrapText="1"/>
    </xf>
    <xf numFmtId="184" fontId="37" fillId="24" borderId="11" xfId="0" applyNumberFormat="1" applyFont="1" applyFill="1" applyBorder="1" applyAlignment="1">
      <alignment horizontal="center" vertical="center" wrapText="1"/>
    </xf>
    <xf numFmtId="0" fontId="49" fillId="24" borderId="18" xfId="0" applyFont="1" applyFill="1" applyBorder="1" applyAlignment="1">
      <alignment vertical="center" wrapText="1"/>
    </xf>
    <xf numFmtId="184" fontId="37" fillId="24" borderId="11" xfId="0" applyNumberFormat="1" applyFont="1" applyFill="1" applyBorder="1" applyAlignment="1">
      <alignment horizontal="center" vertical="center" wrapText="1"/>
    </xf>
    <xf numFmtId="184" fontId="37" fillId="24" borderId="11" xfId="0" applyNumberFormat="1" applyFont="1" applyFill="1" applyBorder="1" applyAlignment="1">
      <alignment horizontal="center" vertical="center" wrapText="1"/>
    </xf>
    <xf numFmtId="0" fontId="8" fillId="24" borderId="11" xfId="0" applyNumberFormat="1" applyFont="1" applyFill="1" applyBorder="1" applyAlignment="1">
      <alignment vertical="center" wrapText="1"/>
    </xf>
    <xf numFmtId="184" fontId="37" fillId="24" borderId="11" xfId="0" applyNumberFormat="1" applyFont="1" applyFill="1" applyBorder="1" applyAlignment="1">
      <alignment horizontal="center" vertical="center" wrapText="1"/>
    </xf>
    <xf numFmtId="184" fontId="37" fillId="24" borderId="11" xfId="0" applyNumberFormat="1" applyFont="1" applyFill="1" applyBorder="1" applyAlignment="1">
      <alignment horizontal="center" vertical="center" wrapText="1"/>
    </xf>
    <xf numFmtId="184" fontId="37" fillId="24" borderId="11" xfId="0" applyNumberFormat="1" applyFont="1" applyFill="1" applyBorder="1" applyAlignment="1">
      <alignment horizontal="center" vertical="center" wrapText="1"/>
    </xf>
    <xf numFmtId="0" fontId="45" fillId="24" borderId="0" xfId="0" applyFont="1" applyFill="1" applyBorder="1" applyAlignment="1">
      <alignment horizontal="left" vertical="justify"/>
    </xf>
    <xf numFmtId="184" fontId="37" fillId="24" borderId="11" xfId="0" applyNumberFormat="1" applyFont="1" applyFill="1" applyBorder="1" applyAlignment="1">
      <alignment horizontal="center" vertical="center" wrapText="1"/>
    </xf>
    <xf numFmtId="184" fontId="37" fillId="24" borderId="11" xfId="0" applyNumberFormat="1" applyFont="1" applyFill="1" applyBorder="1" applyAlignment="1">
      <alignment horizontal="center" vertical="center" wrapText="1"/>
    </xf>
    <xf numFmtId="0" fontId="8" fillId="24" borderId="11" xfId="0" applyFont="1" applyFill="1" applyBorder="1" applyAlignment="1">
      <alignment horizontal="center" vertical="center" wrapText="1"/>
    </xf>
    <xf numFmtId="184" fontId="37" fillId="24" borderId="11" xfId="0" applyNumberFormat="1" applyFont="1" applyFill="1" applyBorder="1" applyAlignment="1">
      <alignment horizontal="center" vertical="center" wrapText="1"/>
    </xf>
    <xf numFmtId="0" fontId="8" fillId="24" borderId="11" xfId="0" applyFont="1" applyFill="1" applyBorder="1" applyAlignment="1">
      <alignment horizontal="center" vertical="center" wrapText="1"/>
    </xf>
    <xf numFmtId="184" fontId="39" fillId="24" borderId="11" xfId="0" applyNumberFormat="1" applyFont="1" applyFill="1" applyBorder="1" applyAlignment="1">
      <alignment horizontal="center" vertical="center" wrapText="1"/>
    </xf>
    <xf numFmtId="184" fontId="39" fillId="24" borderId="14" xfId="0" applyNumberFormat="1" applyFont="1" applyFill="1" applyBorder="1" applyAlignment="1">
      <alignment horizontal="center" vertical="center" wrapText="1"/>
    </xf>
    <xf numFmtId="184" fontId="37" fillId="24" borderId="11" xfId="0" applyNumberFormat="1" applyFont="1" applyFill="1" applyBorder="1" applyAlignment="1">
      <alignment horizontal="center" vertical="center" wrapText="1"/>
    </xf>
    <xf numFmtId="184" fontId="37" fillId="24" borderId="11" xfId="0" applyNumberFormat="1" applyFont="1" applyFill="1" applyBorder="1" applyAlignment="1">
      <alignment horizontal="center" vertical="center" wrapText="1"/>
    </xf>
    <xf numFmtId="184" fontId="37" fillId="24" borderId="11" xfId="0" applyNumberFormat="1" applyFont="1" applyFill="1" applyBorder="1" applyAlignment="1">
      <alignment horizontal="center" vertical="center" wrapText="1"/>
    </xf>
    <xf numFmtId="184" fontId="37" fillId="24" borderId="11" xfId="0" applyNumberFormat="1" applyFont="1" applyFill="1" applyBorder="1" applyAlignment="1">
      <alignment horizontal="center" vertical="center" wrapText="1"/>
    </xf>
    <xf numFmtId="184" fontId="37" fillId="24" borderId="11" xfId="0" applyNumberFormat="1" applyFont="1" applyFill="1" applyBorder="1" applyAlignment="1">
      <alignment horizontal="center" vertical="center" wrapText="1"/>
    </xf>
    <xf numFmtId="0" fontId="8" fillId="24" borderId="11" xfId="0" applyFont="1" applyFill="1" applyBorder="1" applyAlignment="1">
      <alignment horizontal="center" vertical="center" wrapText="1"/>
    </xf>
    <xf numFmtId="0" fontId="8" fillId="24" borderId="12" xfId="0" applyFont="1" applyFill="1" applyBorder="1" applyAlignment="1">
      <alignment wrapText="1"/>
    </xf>
    <xf numFmtId="0" fontId="8" fillId="24" borderId="12" xfId="0" applyFont="1" applyFill="1" applyBorder="1" applyAlignment="1">
      <alignment horizontal="center" vertical="top" wrapText="1"/>
    </xf>
    <xf numFmtId="184" fontId="8" fillId="24" borderId="12" xfId="0" applyNumberFormat="1" applyFont="1" applyFill="1" applyBorder="1" applyAlignment="1">
      <alignment horizontal="center" vertical="center" wrapText="1"/>
    </xf>
    <xf numFmtId="0" fontId="8" fillId="24" borderId="16" xfId="0" applyFont="1" applyFill="1" applyBorder="1" applyAlignment="1">
      <alignment wrapText="1"/>
    </xf>
    <xf numFmtId="49" fontId="8" fillId="24" borderId="16" xfId="0" applyNumberFormat="1" applyFont="1" applyFill="1" applyBorder="1" applyAlignment="1">
      <alignment horizontal="center" vertical="center" wrapText="1"/>
    </xf>
    <xf numFmtId="0" fontId="8" fillId="24" borderId="16" xfId="0" applyFont="1" applyFill="1" applyBorder="1" applyAlignment="1">
      <alignment horizontal="center" vertical="top" wrapText="1"/>
    </xf>
    <xf numFmtId="184" fontId="8" fillId="24" borderId="16" xfId="0" applyNumberFormat="1" applyFont="1" applyFill="1" applyBorder="1" applyAlignment="1">
      <alignment horizontal="center" vertical="center" wrapText="1"/>
    </xf>
    <xf numFmtId="0" fontId="38" fillId="24" borderId="11" xfId="0" applyFont="1" applyFill="1" applyBorder="1" applyAlignment="1">
      <alignment/>
    </xf>
    <xf numFmtId="0" fontId="5" fillId="0" borderId="1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top" wrapText="1"/>
    </xf>
    <xf numFmtId="184" fontId="4" fillId="24" borderId="0" xfId="0" applyNumberFormat="1" applyFont="1" applyFill="1" applyAlignment="1">
      <alignment horizontal="left" wrapText="1"/>
    </xf>
    <xf numFmtId="0" fontId="4" fillId="0" borderId="0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49" fontId="5" fillId="0" borderId="12" xfId="0" applyNumberFormat="1" applyFont="1" applyBorder="1" applyAlignment="1">
      <alignment horizontal="center" vertical="top" wrapText="1"/>
    </xf>
    <xf numFmtId="49" fontId="5" fillId="0" borderId="19" xfId="0" applyNumberFormat="1" applyFont="1" applyBorder="1" applyAlignment="1">
      <alignment horizontal="center" vertical="top" wrapText="1"/>
    </xf>
    <xf numFmtId="184" fontId="5" fillId="0" borderId="11" xfId="0" applyNumberFormat="1" applyFont="1" applyBorder="1" applyAlignment="1">
      <alignment horizontal="center" vertical="top" wrapText="1"/>
    </xf>
    <xf numFmtId="49" fontId="0" fillId="24" borderId="0" xfId="0" applyNumberFormat="1" applyFont="1" applyFill="1" applyAlignment="1">
      <alignment horizontal="center"/>
    </xf>
    <xf numFmtId="0" fontId="37" fillId="24" borderId="12" xfId="0" applyFont="1" applyFill="1" applyBorder="1" applyAlignment="1">
      <alignment horizontal="center" vertical="center"/>
    </xf>
    <xf numFmtId="0" fontId="37" fillId="24" borderId="16" xfId="0" applyFont="1" applyFill="1" applyBorder="1" applyAlignment="1">
      <alignment horizontal="center" vertical="center"/>
    </xf>
    <xf numFmtId="0" fontId="37" fillId="24" borderId="12" xfId="0" applyFont="1" applyFill="1" applyBorder="1" applyAlignment="1">
      <alignment horizontal="center" vertical="center" wrapText="1"/>
    </xf>
    <xf numFmtId="0" fontId="37" fillId="24" borderId="16" xfId="0" applyFont="1" applyFill="1" applyBorder="1" applyAlignment="1">
      <alignment horizontal="center" vertical="center" wrapText="1"/>
    </xf>
    <xf numFmtId="0" fontId="16" fillId="24" borderId="0" xfId="0" applyFont="1" applyFill="1" applyBorder="1" applyAlignment="1">
      <alignment horizontal="center" wrapText="1"/>
    </xf>
    <xf numFmtId="0" fontId="4" fillId="24" borderId="0" xfId="0" applyFont="1" applyFill="1" applyAlignment="1">
      <alignment horizontal="left" vertical="center" wrapText="1"/>
    </xf>
    <xf numFmtId="0" fontId="10" fillId="24" borderId="0" xfId="0" applyFont="1" applyFill="1" applyBorder="1" applyAlignment="1">
      <alignment horizontal="left" vertical="center" wrapText="1"/>
    </xf>
    <xf numFmtId="49" fontId="37" fillId="24" borderId="11" xfId="0" applyNumberFormat="1" applyFont="1" applyFill="1" applyBorder="1" applyAlignment="1">
      <alignment horizontal="center" vertical="top" wrapText="1"/>
    </xf>
    <xf numFmtId="184" fontId="37" fillId="24" borderId="11" xfId="0" applyNumberFormat="1" applyFont="1" applyFill="1" applyBorder="1" applyAlignment="1">
      <alignment horizontal="center" vertical="center" wrapText="1"/>
    </xf>
    <xf numFmtId="0" fontId="4" fillId="24" borderId="0" xfId="0" applyFont="1" applyFill="1" applyBorder="1" applyAlignment="1">
      <alignment horizontal="left" vertical="center" wrapText="1"/>
    </xf>
    <xf numFmtId="0" fontId="16" fillId="24" borderId="0" xfId="0" applyFont="1" applyFill="1" applyBorder="1" applyAlignment="1">
      <alignment horizontal="center" vertical="justify"/>
    </xf>
    <xf numFmtId="184" fontId="10" fillId="24" borderId="0" xfId="0" applyNumberFormat="1" applyFont="1" applyFill="1" applyBorder="1" applyAlignment="1">
      <alignment horizontal="right" vertical="center"/>
    </xf>
    <xf numFmtId="0" fontId="38" fillId="24" borderId="11" xfId="0" applyFont="1" applyFill="1" applyBorder="1" applyAlignment="1">
      <alignment horizontal="center" wrapText="1"/>
    </xf>
    <xf numFmtId="0" fontId="8" fillId="24" borderId="11" xfId="0" applyFont="1" applyFill="1" applyBorder="1" applyAlignment="1">
      <alignment horizontal="center" vertical="center" wrapText="1"/>
    </xf>
    <xf numFmtId="0" fontId="8" fillId="24" borderId="1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L48"/>
  <sheetViews>
    <sheetView view="pageBreakPreview" zoomScale="86" zoomScaleSheetLayoutView="86" zoomScalePageLayoutView="0" workbookViewId="0" topLeftCell="B1">
      <selection activeCell="L2" sqref="L2"/>
    </sheetView>
  </sheetViews>
  <sheetFormatPr defaultColWidth="9.00390625" defaultRowHeight="12.75"/>
  <cols>
    <col min="1" max="1" width="1.12109375" style="1" hidden="1" customWidth="1"/>
    <col min="2" max="2" width="56.125" style="1" customWidth="1"/>
    <col min="3" max="3" width="8.125" style="2" customWidth="1"/>
    <col min="4" max="4" width="7.875" style="2" customWidth="1"/>
    <col min="5" max="5" width="15.75390625" style="7" customWidth="1"/>
    <col min="6" max="6" width="13.625" style="1" customWidth="1"/>
    <col min="7" max="7" width="16.00390625" style="1" customWidth="1"/>
    <col min="8" max="16384" width="9.125" style="1" customWidth="1"/>
  </cols>
  <sheetData>
    <row r="1" spans="3:7" ht="112.5" customHeight="1">
      <c r="C1" s="136"/>
      <c r="D1" s="136"/>
      <c r="E1" s="220" t="s">
        <v>637</v>
      </c>
      <c r="F1" s="220"/>
      <c r="G1" s="220"/>
    </row>
    <row r="2" spans="2:7" ht="42" customHeight="1">
      <c r="B2" s="219" t="s">
        <v>473</v>
      </c>
      <c r="C2" s="219"/>
      <c r="D2" s="219"/>
      <c r="E2" s="219"/>
      <c r="F2" s="219"/>
      <c r="G2" s="219"/>
    </row>
    <row r="3" spans="5:7" ht="15">
      <c r="E3" s="19"/>
      <c r="G3" s="19" t="s">
        <v>192</v>
      </c>
    </row>
    <row r="4" spans="2:7" ht="15">
      <c r="B4" s="222" t="s">
        <v>164</v>
      </c>
      <c r="C4" s="224" t="s">
        <v>313</v>
      </c>
      <c r="D4" s="224" t="s">
        <v>272</v>
      </c>
      <c r="E4" s="226" t="s">
        <v>557</v>
      </c>
      <c r="F4" s="217" t="s">
        <v>218</v>
      </c>
      <c r="G4" s="217" t="s">
        <v>558</v>
      </c>
    </row>
    <row r="5" spans="2:7" ht="25.5" customHeight="1">
      <c r="B5" s="223"/>
      <c r="C5" s="225"/>
      <c r="D5" s="225"/>
      <c r="E5" s="226"/>
      <c r="F5" s="218"/>
      <c r="G5" s="218"/>
    </row>
    <row r="6" spans="2:7" s="3" customFormat="1" ht="15.75">
      <c r="B6" s="9" t="s">
        <v>229</v>
      </c>
      <c r="C6" s="10" t="s">
        <v>179</v>
      </c>
      <c r="D6" s="10"/>
      <c r="E6" s="22">
        <f>SUM(E7:E13)</f>
        <v>96277.2</v>
      </c>
      <c r="F6" s="22">
        <f>SUM(F7:F13)</f>
        <v>8572.2</v>
      </c>
      <c r="G6" s="22">
        <f>SUM(G7:G13)</f>
        <v>104849.4</v>
      </c>
    </row>
    <row r="7" spans="2:7" ht="47.25">
      <c r="B7" s="18" t="s">
        <v>306</v>
      </c>
      <c r="C7" s="12" t="s">
        <v>179</v>
      </c>
      <c r="D7" s="12" t="s">
        <v>185</v>
      </c>
      <c r="E7" s="23">
        <f>'р.подр.ц.ст прил 6'!H10</f>
        <v>2070.5</v>
      </c>
      <c r="F7" s="141">
        <f>'р.подр.ц.ст прил 6'!I10</f>
        <v>719</v>
      </c>
      <c r="G7" s="141">
        <f>'р.подр.ц.ст прил 6'!J10</f>
        <v>2789.5</v>
      </c>
    </row>
    <row r="8" spans="2:7" ht="63">
      <c r="B8" s="18" t="s">
        <v>384</v>
      </c>
      <c r="C8" s="12" t="s">
        <v>179</v>
      </c>
      <c r="D8" s="12" t="s">
        <v>180</v>
      </c>
      <c r="E8" s="23">
        <f>'р.подр.ц.ст прил 6'!H20</f>
        <v>3208.1</v>
      </c>
      <c r="F8" s="141">
        <f>'р.подр.ц.ст прил 6'!I20</f>
        <v>315.2</v>
      </c>
      <c r="G8" s="141">
        <f>'р.подр.ц.ст прил 6'!J20</f>
        <v>3523.2999999999997</v>
      </c>
    </row>
    <row r="9" spans="2:7" ht="63">
      <c r="B9" s="21" t="s">
        <v>312</v>
      </c>
      <c r="C9" s="12" t="s">
        <v>179</v>
      </c>
      <c r="D9" s="12" t="s">
        <v>182</v>
      </c>
      <c r="E9" s="23">
        <f>'р.подр.ц.ст прил 6'!H39</f>
        <v>29914.399999999998</v>
      </c>
      <c r="F9" s="141">
        <f>'р.подр.ц.ст прил 6'!I39</f>
        <v>3520.9</v>
      </c>
      <c r="G9" s="141">
        <f>'р.подр.ц.ст прил 6'!J39</f>
        <v>33435.299999999996</v>
      </c>
    </row>
    <row r="10" spans="2:7" ht="15.75">
      <c r="B10" s="11" t="s">
        <v>295</v>
      </c>
      <c r="C10" s="12" t="s">
        <v>179</v>
      </c>
      <c r="D10" s="12" t="s">
        <v>184</v>
      </c>
      <c r="E10" s="23">
        <f>'р.подр.ц.ст прил 6'!H64</f>
        <v>58.4</v>
      </c>
      <c r="F10" s="141">
        <f>'р.подр.ц.ст прил 6'!I64</f>
        <v>0</v>
      </c>
      <c r="G10" s="141">
        <f>'р.подр.ц.ст прил 6'!J64</f>
        <v>58.4</v>
      </c>
    </row>
    <row r="11" spans="2:7" ht="47.25">
      <c r="B11" s="18" t="s">
        <v>298</v>
      </c>
      <c r="C11" s="12" t="s">
        <v>179</v>
      </c>
      <c r="D11" s="12" t="s">
        <v>187</v>
      </c>
      <c r="E11" s="23">
        <f>'р.подр.ц.ст прил 6'!H71</f>
        <v>7962.999999999999</v>
      </c>
      <c r="F11" s="141">
        <f>'р.подр.ц.ст прил 6'!I71</f>
        <v>1165.5</v>
      </c>
      <c r="G11" s="141">
        <f>'р.подр.ц.ст прил 6'!J71</f>
        <v>9128.500000000002</v>
      </c>
    </row>
    <row r="12" spans="2:7" ht="15.75">
      <c r="B12" s="11" t="s">
        <v>165</v>
      </c>
      <c r="C12" s="12" t="s">
        <v>179</v>
      </c>
      <c r="D12" s="12" t="s">
        <v>196</v>
      </c>
      <c r="E12" s="23">
        <f>'р.подр.ц.ст прил 6'!H84</f>
        <v>1280</v>
      </c>
      <c r="F12" s="141">
        <f>'р.подр.ц.ст прил 6'!I84</f>
        <v>300</v>
      </c>
      <c r="G12" s="141">
        <f>'р.подр.ц.ст прил 6'!J84</f>
        <v>1580</v>
      </c>
    </row>
    <row r="13" spans="2:7" ht="15.75">
      <c r="B13" s="11" t="s">
        <v>166</v>
      </c>
      <c r="C13" s="12" t="s">
        <v>179</v>
      </c>
      <c r="D13" s="12" t="s">
        <v>220</v>
      </c>
      <c r="E13" s="23">
        <f>'р.подр.ц.ст прил 6'!H90</f>
        <v>51782.799999999996</v>
      </c>
      <c r="F13" s="141">
        <f>'р.подр.ц.ст прил 6'!I90</f>
        <v>2551.6000000000004</v>
      </c>
      <c r="G13" s="141">
        <f>'р.подр.ц.ст прил 6'!J90</f>
        <v>54334.4</v>
      </c>
    </row>
    <row r="14" spans="2:142" s="3" customFormat="1" ht="15.75">
      <c r="B14" s="9" t="s">
        <v>167</v>
      </c>
      <c r="C14" s="10" t="s">
        <v>182</v>
      </c>
      <c r="D14" s="10"/>
      <c r="E14" s="22">
        <f>SUM(E15:E19)</f>
        <v>143117.40000000002</v>
      </c>
      <c r="F14" s="22">
        <f>SUM(F15:F19)</f>
        <v>0</v>
      </c>
      <c r="G14" s="22">
        <f>SUM(G15:G19)</f>
        <v>143117.4</v>
      </c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</row>
    <row r="15" spans="2:142" s="3" customFormat="1" ht="15.75">
      <c r="B15" s="11" t="s">
        <v>226</v>
      </c>
      <c r="C15" s="12" t="s">
        <v>182</v>
      </c>
      <c r="D15" s="12" t="s">
        <v>179</v>
      </c>
      <c r="E15" s="23">
        <f>'р.подр.ц.ст прил 6'!H232</f>
        <v>200</v>
      </c>
      <c r="F15" s="141">
        <f>'р.подр.ц.ст прил 6'!I232</f>
        <v>0</v>
      </c>
      <c r="G15" s="141">
        <f>'р.подр.ц.ст прил 6'!J232</f>
        <v>200</v>
      </c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</row>
    <row r="16" spans="2:142" s="3" customFormat="1" ht="15.75">
      <c r="B16" s="11" t="str">
        <f>'р.подр.ц.ст прил 6'!B240</f>
        <v>Сельское хозяйство и рыболовство</v>
      </c>
      <c r="C16" s="12" t="s">
        <v>182</v>
      </c>
      <c r="D16" s="12" t="s">
        <v>184</v>
      </c>
      <c r="E16" s="23">
        <f>'р.подр.ц.ст прил 6'!H240</f>
        <v>1888.7</v>
      </c>
      <c r="F16" s="141">
        <f>'р.подр.ц.ст прил 6'!I240</f>
        <v>0</v>
      </c>
      <c r="G16" s="141">
        <f>'р.подр.ц.ст прил 6'!J240</f>
        <v>1888.7</v>
      </c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</row>
    <row r="17" spans="2:142" s="3" customFormat="1" ht="15.75">
      <c r="B17" s="11" t="s">
        <v>256</v>
      </c>
      <c r="C17" s="12" t="s">
        <v>182</v>
      </c>
      <c r="D17" s="12" t="s">
        <v>183</v>
      </c>
      <c r="E17" s="23">
        <f>'р.подр.ц.ст прил 6'!H247</f>
        <v>220</v>
      </c>
      <c r="F17" s="141">
        <f>'р.подр.ц.ст прил 6'!I247</f>
        <v>0</v>
      </c>
      <c r="G17" s="141">
        <f>'р.подр.ц.ст прил 6'!J247</f>
        <v>220</v>
      </c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</row>
    <row r="18" spans="2:142" s="3" customFormat="1" ht="15.75">
      <c r="B18" s="20" t="s">
        <v>304</v>
      </c>
      <c r="C18" s="12" t="s">
        <v>182</v>
      </c>
      <c r="D18" s="12" t="s">
        <v>181</v>
      </c>
      <c r="E18" s="23">
        <f>'р.подр.ц.ст прил 6'!H253</f>
        <v>135818.7</v>
      </c>
      <c r="F18" s="141">
        <f>'р.подр.ц.ст прил 6'!I253</f>
        <v>0</v>
      </c>
      <c r="G18" s="141">
        <f>'р.подр.ц.ст прил 6'!J253</f>
        <v>135818.69999999998</v>
      </c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</row>
    <row r="19" spans="1:142" s="6" customFormat="1" ht="15.75">
      <c r="A19" s="5"/>
      <c r="B19" s="11" t="s">
        <v>197</v>
      </c>
      <c r="C19" s="12" t="s">
        <v>182</v>
      </c>
      <c r="D19" s="12" t="s">
        <v>194</v>
      </c>
      <c r="E19" s="23">
        <f>'р.подр.ц.ст прил 6'!H296</f>
        <v>4990</v>
      </c>
      <c r="F19" s="141">
        <f>'р.подр.ц.ст прил 6'!I296</f>
        <v>0</v>
      </c>
      <c r="G19" s="141">
        <f>'р.подр.ц.ст прил 6'!J296</f>
        <v>4990</v>
      </c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</row>
    <row r="20" spans="2:142" s="3" customFormat="1" ht="15.75">
      <c r="B20" s="9" t="s">
        <v>168</v>
      </c>
      <c r="C20" s="10" t="s">
        <v>184</v>
      </c>
      <c r="D20" s="10"/>
      <c r="E20" s="22">
        <f>SUM(E21:E24)</f>
        <v>174125.59999999998</v>
      </c>
      <c r="F20" s="22">
        <f>SUM(F21:F24)</f>
        <v>19118.6</v>
      </c>
      <c r="G20" s="22">
        <f>SUM(G21:G24)</f>
        <v>193244.2</v>
      </c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</row>
    <row r="21" spans="2:142" ht="15.75">
      <c r="B21" s="11" t="s">
        <v>169</v>
      </c>
      <c r="C21" s="12" t="s">
        <v>184</v>
      </c>
      <c r="D21" s="12" t="s">
        <v>179</v>
      </c>
      <c r="E21" s="23">
        <f>'р.подр.ц.ст прил 6'!H324</f>
        <v>4181.2</v>
      </c>
      <c r="F21" s="141">
        <f>'р.подр.ц.ст прил 6'!I324</f>
        <v>17102.1</v>
      </c>
      <c r="G21" s="141">
        <f>'р.подр.ц.ст прил 6'!J324</f>
        <v>21283.3</v>
      </c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</row>
    <row r="22" spans="2:142" ht="15.75">
      <c r="B22" s="11" t="s">
        <v>170</v>
      </c>
      <c r="C22" s="12" t="s">
        <v>184</v>
      </c>
      <c r="D22" s="12" t="s">
        <v>185</v>
      </c>
      <c r="E22" s="23">
        <f>'р.подр.ц.ст прил 6'!H361</f>
        <v>14324.4</v>
      </c>
      <c r="F22" s="141">
        <f>'р.подр.ц.ст прил 6'!I361</f>
        <v>471.6</v>
      </c>
      <c r="G22" s="141">
        <f>'р.подр.ц.ст прил 6'!J361</f>
        <v>14795.999999999998</v>
      </c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</row>
    <row r="23" spans="2:142" ht="15.75">
      <c r="B23" s="11" t="s">
        <v>195</v>
      </c>
      <c r="C23" s="12" t="s">
        <v>184</v>
      </c>
      <c r="D23" s="12" t="s">
        <v>180</v>
      </c>
      <c r="E23" s="23">
        <f>'р.подр.ц.ст прил 6'!H418</f>
        <v>57815.700000000004</v>
      </c>
      <c r="F23" s="141">
        <f>'р.подр.ц.ст прил 6'!I418</f>
        <v>604.2</v>
      </c>
      <c r="G23" s="141">
        <f>'р.подр.ц.ст прил 6'!J418</f>
        <v>58419.9</v>
      </c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</row>
    <row r="24" spans="2:142" ht="31.5">
      <c r="B24" s="18" t="s">
        <v>284</v>
      </c>
      <c r="C24" s="12" t="s">
        <v>184</v>
      </c>
      <c r="D24" s="12" t="s">
        <v>184</v>
      </c>
      <c r="E24" s="23">
        <f>'р.подр.ц.ст прил 6'!H517</f>
        <v>97804.29999999999</v>
      </c>
      <c r="F24" s="141">
        <f>'р.подр.ц.ст прил 6'!I517</f>
        <v>940.7</v>
      </c>
      <c r="G24" s="141">
        <f>'р.подр.ц.ст прил 6'!J517</f>
        <v>98745</v>
      </c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</row>
    <row r="25" spans="2:142" ht="15.75">
      <c r="B25" s="129" t="str">
        <f>'р.подр.ц.ст прил 6'!B541</f>
        <v>Охрана окружающей среды</v>
      </c>
      <c r="C25" s="16" t="s">
        <v>187</v>
      </c>
      <c r="D25" s="16"/>
      <c r="E25" s="24">
        <f>E26</f>
        <v>6073.3</v>
      </c>
      <c r="F25" s="24">
        <f>F26</f>
        <v>0</v>
      </c>
      <c r="G25" s="24">
        <f>G26</f>
        <v>6073.3</v>
      </c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</row>
    <row r="26" spans="2:142" ht="15.75">
      <c r="B26" s="18" t="str">
        <f>'р.подр.ц.ст прил 6'!B545</f>
        <v>Другие вопросы в области охраны окружающей среды</v>
      </c>
      <c r="C26" s="12" t="s">
        <v>187</v>
      </c>
      <c r="D26" s="12" t="s">
        <v>184</v>
      </c>
      <c r="E26" s="23">
        <f>'р.подр.ц.ст прил 6'!H545</f>
        <v>6073.3</v>
      </c>
      <c r="F26" s="141">
        <f>'р.подр.ц.ст прил 6'!I545</f>
        <v>0</v>
      </c>
      <c r="G26" s="141">
        <f>'р.подр.ц.ст прил 6'!J545</f>
        <v>6073.3</v>
      </c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</row>
    <row r="27" spans="2:7" s="3" customFormat="1" ht="15.75">
      <c r="B27" s="9" t="s">
        <v>171</v>
      </c>
      <c r="C27" s="10" t="s">
        <v>186</v>
      </c>
      <c r="D27" s="10"/>
      <c r="E27" s="22">
        <f>SUM(E28:E32)</f>
        <v>1020930.1000000001</v>
      </c>
      <c r="F27" s="22">
        <f>SUM(F28:F32)</f>
        <v>42722.2</v>
      </c>
      <c r="G27" s="22">
        <f>SUM(G28:G32)</f>
        <v>1063652.3</v>
      </c>
    </row>
    <row r="28" spans="2:7" ht="15.75">
      <c r="B28" s="11" t="s">
        <v>172</v>
      </c>
      <c r="C28" s="12" t="s">
        <v>186</v>
      </c>
      <c r="D28" s="12" t="s">
        <v>179</v>
      </c>
      <c r="E28" s="23">
        <f>'р.подр.ц.ст прил 6'!H558</f>
        <v>297727.7</v>
      </c>
      <c r="F28" s="141">
        <f>'р.подр.ц.ст прил 6'!I558</f>
        <v>9975.9</v>
      </c>
      <c r="G28" s="141">
        <f>'р.подр.ц.ст прил 6'!J558</f>
        <v>307703.6</v>
      </c>
    </row>
    <row r="29" spans="2:7" ht="15.75">
      <c r="B29" s="11" t="s">
        <v>173</v>
      </c>
      <c r="C29" s="12" t="s">
        <v>186</v>
      </c>
      <c r="D29" s="12" t="s">
        <v>185</v>
      </c>
      <c r="E29" s="23">
        <f>'р.подр.ц.ст прил 6'!H596</f>
        <v>653903.4000000001</v>
      </c>
      <c r="F29" s="141">
        <f>'р.подр.ц.ст прил 6'!I596</f>
        <v>27512.100000000002</v>
      </c>
      <c r="G29" s="141">
        <f>'р.подр.ц.ст прил 6'!J596</f>
        <v>681415.5</v>
      </c>
    </row>
    <row r="30" spans="2:7" ht="15.75">
      <c r="B30" s="11" t="s">
        <v>293</v>
      </c>
      <c r="C30" s="12" t="s">
        <v>186</v>
      </c>
      <c r="D30" s="12" t="s">
        <v>180</v>
      </c>
      <c r="E30" s="23">
        <f>'р.подр.ц.ст прил 6'!H740</f>
        <v>53019.3</v>
      </c>
      <c r="F30" s="141">
        <f>'р.подр.ц.ст прил 6'!I740</f>
        <v>5285.2</v>
      </c>
      <c r="G30" s="141">
        <f>'р.подр.ц.ст прил 6'!J740</f>
        <v>58304.50000000001</v>
      </c>
    </row>
    <row r="31" spans="2:7" ht="15.75">
      <c r="B31" s="11" t="s">
        <v>299</v>
      </c>
      <c r="C31" s="12" t="s">
        <v>186</v>
      </c>
      <c r="D31" s="12" t="s">
        <v>186</v>
      </c>
      <c r="E31" s="23">
        <f>'р.подр.ц.ст прил 6'!H785</f>
        <v>260</v>
      </c>
      <c r="F31" s="141">
        <f>'р.подр.ц.ст прил 6'!I785</f>
        <v>0</v>
      </c>
      <c r="G31" s="141">
        <f>'р.подр.ц.ст прил 6'!J785</f>
        <v>260</v>
      </c>
    </row>
    <row r="32" spans="2:7" ht="15.75">
      <c r="B32" s="11" t="s">
        <v>174</v>
      </c>
      <c r="C32" s="12" t="s">
        <v>186</v>
      </c>
      <c r="D32" s="12" t="s">
        <v>181</v>
      </c>
      <c r="E32" s="23">
        <f>'р.подр.ц.ст прил 6'!H808</f>
        <v>16019.7</v>
      </c>
      <c r="F32" s="141">
        <f>'р.подр.ц.ст прил 6'!I808</f>
        <v>-50.99999999999994</v>
      </c>
      <c r="G32" s="141">
        <f>'р.подр.ц.ст прил 6'!J808</f>
        <v>15968.7</v>
      </c>
    </row>
    <row r="33" spans="2:7" s="3" customFormat="1" ht="15.75">
      <c r="B33" s="9" t="s">
        <v>371</v>
      </c>
      <c r="C33" s="10" t="s">
        <v>183</v>
      </c>
      <c r="D33" s="10"/>
      <c r="E33" s="22">
        <f>SUM(E34:E35)</f>
        <v>50554.3</v>
      </c>
      <c r="F33" s="22">
        <f>SUM(F34:F35)</f>
        <v>3416.8999999999996</v>
      </c>
      <c r="G33" s="22">
        <f>SUM(G34:G35)</f>
        <v>53971.200000000004</v>
      </c>
    </row>
    <row r="34" spans="2:7" ht="15.75">
      <c r="B34" s="11" t="s">
        <v>175</v>
      </c>
      <c r="C34" s="12" t="s">
        <v>183</v>
      </c>
      <c r="D34" s="12" t="s">
        <v>179</v>
      </c>
      <c r="E34" s="23">
        <f>'р.подр.ц.ст прил 6'!H869</f>
        <v>41925.100000000006</v>
      </c>
      <c r="F34" s="141">
        <f>'р.подр.ц.ст прил 6'!I869</f>
        <v>2609.6</v>
      </c>
      <c r="G34" s="141">
        <f>'р.подр.ц.ст прил 6'!J869</f>
        <v>44534.700000000004</v>
      </c>
    </row>
    <row r="35" spans="2:7" ht="15.75">
      <c r="B35" s="11" t="s">
        <v>310</v>
      </c>
      <c r="C35" s="12" t="s">
        <v>183</v>
      </c>
      <c r="D35" s="12" t="s">
        <v>182</v>
      </c>
      <c r="E35" s="23">
        <f>'р.подр.ц.ст прил 6'!H947</f>
        <v>8629.2</v>
      </c>
      <c r="F35" s="141">
        <f>'р.подр.ц.ст прил 6'!I947</f>
        <v>807.3</v>
      </c>
      <c r="G35" s="141">
        <f>'р.подр.ц.ст прил 6'!J947</f>
        <v>9436.5</v>
      </c>
    </row>
    <row r="36" spans="2:7" s="3" customFormat="1" ht="15.75">
      <c r="B36" s="9" t="s">
        <v>176</v>
      </c>
      <c r="C36" s="10">
        <v>10</v>
      </c>
      <c r="D36" s="10"/>
      <c r="E36" s="22">
        <f>SUM(E37:E40)</f>
        <v>79175.1</v>
      </c>
      <c r="F36" s="22">
        <f>SUM(F37:F40)</f>
        <v>6897.200000000001</v>
      </c>
      <c r="G36" s="22">
        <f>SUM(G37:G40)</f>
        <v>86072.3</v>
      </c>
    </row>
    <row r="37" spans="2:7" ht="15.75">
      <c r="B37" s="11" t="s">
        <v>177</v>
      </c>
      <c r="C37" s="12">
        <v>10</v>
      </c>
      <c r="D37" s="12" t="s">
        <v>179</v>
      </c>
      <c r="E37" s="23">
        <f>'р.подр.ц.ст прил 6'!H971</f>
        <v>5104</v>
      </c>
      <c r="F37" s="141">
        <f>'р.подр.ц.ст прил 6'!I971</f>
        <v>380.2</v>
      </c>
      <c r="G37" s="141">
        <f>'р.подр.ц.ст прил 6'!J971</f>
        <v>5484.2</v>
      </c>
    </row>
    <row r="38" spans="2:7" ht="15.75">
      <c r="B38" s="11" t="s">
        <v>191</v>
      </c>
      <c r="C38" s="12">
        <v>10</v>
      </c>
      <c r="D38" s="12" t="s">
        <v>180</v>
      </c>
      <c r="E38" s="23">
        <f>'р.подр.ц.ст прил 6'!H980</f>
        <v>4288</v>
      </c>
      <c r="F38" s="141">
        <f>'р.подр.ц.ст прил 6'!I980</f>
        <v>500</v>
      </c>
      <c r="G38" s="141">
        <f>'р.подр.ц.ст прил 6'!J980</f>
        <v>4788</v>
      </c>
    </row>
    <row r="39" spans="2:7" ht="15.75">
      <c r="B39" s="11" t="s">
        <v>227</v>
      </c>
      <c r="C39" s="12">
        <v>10</v>
      </c>
      <c r="D39" s="12" t="s">
        <v>182</v>
      </c>
      <c r="E39" s="23">
        <f>'р.подр.ц.ст прил 6'!H1004</f>
        <v>57090.00000000001</v>
      </c>
      <c r="F39" s="141">
        <f>'р.подр.ц.ст прил 6'!I1004</f>
        <v>-134.6</v>
      </c>
      <c r="G39" s="141">
        <f>'р.подр.ц.ст прил 6'!J1004</f>
        <v>56955.4</v>
      </c>
    </row>
    <row r="40" spans="2:7" ht="15.75">
      <c r="B40" s="11" t="s">
        <v>178</v>
      </c>
      <c r="C40" s="12">
        <v>10</v>
      </c>
      <c r="D40" s="12" t="s">
        <v>187</v>
      </c>
      <c r="E40" s="23">
        <f>'р.подр.ц.ст прил 6'!H1045</f>
        <v>12693.100000000002</v>
      </c>
      <c r="F40" s="141">
        <f>'р.подр.ц.ст прил 6'!I1045</f>
        <v>6151.6</v>
      </c>
      <c r="G40" s="141">
        <f>'р.подр.ц.ст прил 6'!J1045</f>
        <v>18844.7</v>
      </c>
    </row>
    <row r="41" spans="2:7" ht="15.75">
      <c r="B41" s="9" t="s">
        <v>208</v>
      </c>
      <c r="C41" s="10" t="s">
        <v>196</v>
      </c>
      <c r="D41" s="10"/>
      <c r="E41" s="22">
        <f>E42</f>
        <v>30187.1</v>
      </c>
      <c r="F41" s="22">
        <f>F42</f>
        <v>1869.6000000000001</v>
      </c>
      <c r="G41" s="22">
        <f>G42</f>
        <v>32056.700000000004</v>
      </c>
    </row>
    <row r="42" spans="2:7" ht="15.75">
      <c r="B42" s="11" t="s">
        <v>221</v>
      </c>
      <c r="C42" s="12" t="s">
        <v>196</v>
      </c>
      <c r="D42" s="12" t="s">
        <v>185</v>
      </c>
      <c r="E42" s="23">
        <f>'р.подр.ц.ст прил 6'!H1070</f>
        <v>30187.1</v>
      </c>
      <c r="F42" s="141">
        <f>'р.подр.ц.ст прил 6'!I1070</f>
        <v>1869.6000000000001</v>
      </c>
      <c r="G42" s="141">
        <f>'р.подр.ц.ст прил 6'!J1070</f>
        <v>32056.700000000004</v>
      </c>
    </row>
    <row r="43" spans="2:7" ht="31.5">
      <c r="B43" s="35" t="s">
        <v>385</v>
      </c>
      <c r="C43" s="16" t="s">
        <v>220</v>
      </c>
      <c r="D43" s="16"/>
      <c r="E43" s="24">
        <f>E44</f>
        <v>100</v>
      </c>
      <c r="F43" s="24">
        <f>F44</f>
        <v>-44.2</v>
      </c>
      <c r="G43" s="24">
        <f>G44</f>
        <v>55.8</v>
      </c>
    </row>
    <row r="44" spans="2:11" ht="31.5">
      <c r="B44" s="36" t="s">
        <v>386</v>
      </c>
      <c r="C44" s="17" t="s">
        <v>220</v>
      </c>
      <c r="D44" s="17" t="s">
        <v>179</v>
      </c>
      <c r="E44" s="25">
        <f>'р.подр.ц.ст прил 6'!H1139</f>
        <v>100</v>
      </c>
      <c r="F44" s="141">
        <f>'р.подр.ц.ст прил 6'!I1139</f>
        <v>-44.2</v>
      </c>
      <c r="G44" s="141">
        <f>'р.подр.ц.ст прил 6'!J1139</f>
        <v>55.8</v>
      </c>
      <c r="K44" s="3"/>
    </row>
    <row r="45" spans="2:7" s="3" customFormat="1" ht="15.75">
      <c r="B45" s="8" t="s">
        <v>265</v>
      </c>
      <c r="C45" s="10"/>
      <c r="D45" s="10"/>
      <c r="E45" s="22">
        <f>E41+E36+E33+E27+E20+E14+E6+E43+E25</f>
        <v>1600540.1</v>
      </c>
      <c r="F45" s="22">
        <f>F41+F36+F33+F27+F20+F14+F6+F43+F25</f>
        <v>82552.5</v>
      </c>
      <c r="G45" s="22">
        <f>G41+G36+G33+G27+G20+G14+G6+G43+G25</f>
        <v>1683092.5999999999</v>
      </c>
    </row>
    <row r="46" spans="2:5" s="3" customFormat="1" ht="15.75">
      <c r="B46" s="13"/>
      <c r="C46" s="14"/>
      <c r="D46" s="14"/>
      <c r="E46" s="15"/>
    </row>
    <row r="47" spans="2:5" s="3" customFormat="1" ht="15.75">
      <c r="B47" s="221"/>
      <c r="C47" s="221"/>
      <c r="D47" s="221"/>
      <c r="E47" s="221"/>
    </row>
    <row r="48" spans="2:5" ht="15">
      <c r="B48" s="221"/>
      <c r="C48" s="221"/>
      <c r="D48" s="221"/>
      <c r="E48" s="221"/>
    </row>
  </sheetData>
  <sheetProtection/>
  <mergeCells count="9">
    <mergeCell ref="F4:F5"/>
    <mergeCell ref="G4:G5"/>
    <mergeCell ref="B2:G2"/>
    <mergeCell ref="E1:G1"/>
    <mergeCell ref="B47:E48"/>
    <mergeCell ref="B4:B5"/>
    <mergeCell ref="C4:C5"/>
    <mergeCell ref="D4:D5"/>
    <mergeCell ref="E4:E5"/>
  </mergeCells>
  <printOptions/>
  <pageMargins left="0.7874015748031497" right="0.5905511811023623" top="0.31496062992125984" bottom="0.2755905511811024" header="0" footer="0"/>
  <pageSetup fitToHeight="1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1232"/>
  <sheetViews>
    <sheetView view="pageBreakPreview" zoomScaleSheetLayoutView="100" zoomScalePageLayoutView="0" workbookViewId="0" topLeftCell="B1">
      <selection activeCell="G1" sqref="G1:J1"/>
    </sheetView>
  </sheetViews>
  <sheetFormatPr defaultColWidth="9.00390625" defaultRowHeight="12.75"/>
  <cols>
    <col min="1" max="1" width="0" style="88" hidden="1" customWidth="1"/>
    <col min="2" max="2" width="43.75390625" style="111" customWidth="1"/>
    <col min="3" max="3" width="4.125" style="128" customWidth="1"/>
    <col min="4" max="4" width="4.375" style="128" customWidth="1"/>
    <col min="5" max="5" width="17.25390625" style="111" customWidth="1"/>
    <col min="6" max="6" width="5.00390625" style="111" customWidth="1"/>
    <col min="7" max="7" width="4.375" style="111" customWidth="1"/>
    <col min="8" max="8" width="13.625" style="114" customWidth="1"/>
    <col min="9" max="9" width="11.625" style="88" bestFit="1" customWidth="1"/>
    <col min="10" max="10" width="16.875" style="88" customWidth="1"/>
    <col min="11" max="16384" width="9.125" style="88" customWidth="1"/>
  </cols>
  <sheetData>
    <row r="1" spans="2:10" ht="102.75" customHeight="1">
      <c r="B1" s="234"/>
      <c r="C1" s="234"/>
      <c r="D1" s="234"/>
      <c r="E1" s="135"/>
      <c r="F1" s="135"/>
      <c r="G1" s="233" t="s">
        <v>638</v>
      </c>
      <c r="H1" s="233"/>
      <c r="I1" s="233"/>
      <c r="J1" s="233"/>
    </row>
    <row r="2" spans="2:10" s="89" customFormat="1" ht="59.25" customHeight="1">
      <c r="B2" s="232" t="s">
        <v>472</v>
      </c>
      <c r="C2" s="232"/>
      <c r="D2" s="232"/>
      <c r="E2" s="232"/>
      <c r="F2" s="232"/>
      <c r="G2" s="232"/>
      <c r="H2" s="232"/>
      <c r="I2" s="232"/>
      <c r="J2" s="232"/>
    </row>
    <row r="3" spans="2:10" s="89" customFormat="1" ht="15">
      <c r="B3" s="90"/>
      <c r="C3" s="91"/>
      <c r="D3" s="91"/>
      <c r="E3" s="91"/>
      <c r="F3" s="91"/>
      <c r="G3" s="91"/>
      <c r="H3" s="92"/>
      <c r="J3" s="92" t="s">
        <v>192</v>
      </c>
    </row>
    <row r="4" spans="2:10" ht="12.75">
      <c r="B4" s="235" t="s">
        <v>164</v>
      </c>
      <c r="C4" s="235" t="s">
        <v>188</v>
      </c>
      <c r="D4" s="235" t="s">
        <v>189</v>
      </c>
      <c r="E4" s="235" t="s">
        <v>273</v>
      </c>
      <c r="F4" s="235" t="s">
        <v>190</v>
      </c>
      <c r="G4" s="235" t="s">
        <v>210</v>
      </c>
      <c r="H4" s="236" t="s">
        <v>557</v>
      </c>
      <c r="I4" s="228" t="s">
        <v>218</v>
      </c>
      <c r="J4" s="230" t="s">
        <v>558</v>
      </c>
    </row>
    <row r="5" spans="2:10" ht="14.25" customHeight="1">
      <c r="B5" s="235"/>
      <c r="C5" s="235"/>
      <c r="D5" s="235"/>
      <c r="E5" s="235"/>
      <c r="F5" s="235"/>
      <c r="G5" s="235"/>
      <c r="H5" s="236"/>
      <c r="I5" s="229"/>
      <c r="J5" s="231"/>
    </row>
    <row r="6" spans="2:10" s="93" customFormat="1" ht="14.25">
      <c r="B6" s="66" t="s">
        <v>229</v>
      </c>
      <c r="C6" s="52" t="s">
        <v>179</v>
      </c>
      <c r="D6" s="52"/>
      <c r="E6" s="52"/>
      <c r="F6" s="52"/>
      <c r="G6" s="52"/>
      <c r="H6" s="152">
        <f>H10+H20+H39+H64+H71+H84+H90</f>
        <v>96277.2</v>
      </c>
      <c r="I6" s="152">
        <f>I10+I20+I39+I64+I71+I84+I90</f>
        <v>8572.2</v>
      </c>
      <c r="J6" s="152">
        <f>J10+J20+J39+J64+J71+J84+J90</f>
        <v>104849.4</v>
      </c>
    </row>
    <row r="7" spans="2:10" s="93" customFormat="1" ht="14.25">
      <c r="B7" s="66" t="s">
        <v>224</v>
      </c>
      <c r="C7" s="52" t="s">
        <v>179</v>
      </c>
      <c r="D7" s="52"/>
      <c r="E7" s="52"/>
      <c r="F7" s="52"/>
      <c r="G7" s="52" t="s">
        <v>212</v>
      </c>
      <c r="H7" s="152">
        <f>H19+H25+H28+H38+H45+H48+H57++H60+H63+H80+H83+H89+H120+H123+H127+H132+H136+H144+H149+H152+H160+H163+H166+H180+H185+H191+H196+H202+H208+H213+H219+H227+H174+H140+H156+H222+H34+H31+H130+H170+H147</f>
        <v>94439.70000000001</v>
      </c>
      <c r="I7" s="194">
        <f>I19+I25+I28+I38+I45+I48+I57++I60+I63+I80+I83+I89+I120+I123+I127+I132+I136+I144+I149+I152+I160+I163+I166+I180+I185+I191+I196+I202+I208+I213+I219+I227+I174+I140+I156+I222+I34+I31+I130+I170+I147</f>
        <v>7482.499999999999</v>
      </c>
      <c r="J7" s="194">
        <f>J19+J25+J28+J38+J45+J48+J57++J60+J63+J80+J83+J89+J120+J123+J127+J132+J136+J144+J149+J152+J160+J163+J166+J180+J185+J191+J196+J202+J208+J213+J219+J227+J174+J140+J156+J222+J34+J31+J130+J170+J147</f>
        <v>101922.20000000001</v>
      </c>
    </row>
    <row r="8" spans="2:10" s="93" customFormat="1" ht="14.25">
      <c r="B8" s="66" t="s">
        <v>225</v>
      </c>
      <c r="C8" s="52" t="s">
        <v>179</v>
      </c>
      <c r="D8" s="52"/>
      <c r="E8" s="52"/>
      <c r="F8" s="52"/>
      <c r="G8" s="52" t="s">
        <v>213</v>
      </c>
      <c r="H8" s="152">
        <f>H69+H99+H102+H106+H109+H113+H116</f>
        <v>1779.1</v>
      </c>
      <c r="I8" s="152">
        <f>I69+I99+I102+I106+I109+I113+I116</f>
        <v>0</v>
      </c>
      <c r="J8" s="152">
        <f>J69+J99+J102+J106+J109+J113+J116</f>
        <v>1779.1</v>
      </c>
    </row>
    <row r="9" spans="2:10" s="93" customFormat="1" ht="14.25">
      <c r="B9" s="66" t="s">
        <v>559</v>
      </c>
      <c r="C9" s="52" t="s">
        <v>179</v>
      </c>
      <c r="D9" s="52"/>
      <c r="E9" s="52"/>
      <c r="F9" s="52"/>
      <c r="G9" s="52" t="s">
        <v>560</v>
      </c>
      <c r="H9" s="152">
        <f>H70+H95+H15+H53+H76</f>
        <v>58.4</v>
      </c>
      <c r="I9" s="199">
        <f>I70+I95+I15+I53+I76</f>
        <v>1089.6999999999998</v>
      </c>
      <c r="J9" s="199">
        <f>J70+J95+J15+J53+J76</f>
        <v>1148.1</v>
      </c>
    </row>
    <row r="10" spans="2:10" ht="57">
      <c r="B10" s="51" t="s">
        <v>306</v>
      </c>
      <c r="C10" s="52" t="s">
        <v>179</v>
      </c>
      <c r="D10" s="52" t="s">
        <v>185</v>
      </c>
      <c r="E10" s="52"/>
      <c r="F10" s="52"/>
      <c r="G10" s="52"/>
      <c r="H10" s="152">
        <f>H11</f>
        <v>2070.5</v>
      </c>
      <c r="I10" s="152">
        <f>I11</f>
        <v>719</v>
      </c>
      <c r="J10" s="152">
        <f>J11</f>
        <v>2789.5</v>
      </c>
    </row>
    <row r="11" spans="2:10" ht="15">
      <c r="B11" s="27" t="s">
        <v>155</v>
      </c>
      <c r="C11" s="28" t="s">
        <v>179</v>
      </c>
      <c r="D11" s="28" t="s">
        <v>185</v>
      </c>
      <c r="E11" s="28" t="s">
        <v>342</v>
      </c>
      <c r="F11" s="28"/>
      <c r="G11" s="28"/>
      <c r="H11" s="29">
        <f>H16+H12</f>
        <v>2070.5</v>
      </c>
      <c r="I11" s="29">
        <f>I16+I12</f>
        <v>719</v>
      </c>
      <c r="J11" s="29">
        <f>J16+J12</f>
        <v>2789.5</v>
      </c>
    </row>
    <row r="12" spans="2:10" ht="124.5" customHeight="1">
      <c r="B12" s="62" t="s">
        <v>629</v>
      </c>
      <c r="C12" s="28" t="s">
        <v>179</v>
      </c>
      <c r="D12" s="28" t="s">
        <v>185</v>
      </c>
      <c r="E12" s="200" t="s">
        <v>630</v>
      </c>
      <c r="F12" s="28"/>
      <c r="G12" s="28"/>
      <c r="H12" s="29">
        <f aca="true" t="shared" si="0" ref="H12:J14">H13</f>
        <v>0</v>
      </c>
      <c r="I12" s="29">
        <f t="shared" si="0"/>
        <v>54.4</v>
      </c>
      <c r="J12" s="29">
        <f t="shared" si="0"/>
        <v>54.4</v>
      </c>
    </row>
    <row r="13" spans="2:10" ht="90">
      <c r="B13" s="27" t="s">
        <v>301</v>
      </c>
      <c r="C13" s="28" t="s">
        <v>179</v>
      </c>
      <c r="D13" s="28" t="s">
        <v>185</v>
      </c>
      <c r="E13" s="200" t="s">
        <v>630</v>
      </c>
      <c r="F13" s="28" t="s">
        <v>232</v>
      </c>
      <c r="G13" s="28"/>
      <c r="H13" s="29">
        <f t="shared" si="0"/>
        <v>0</v>
      </c>
      <c r="I13" s="29">
        <f t="shared" si="0"/>
        <v>54.4</v>
      </c>
      <c r="J13" s="29">
        <f t="shared" si="0"/>
        <v>54.4</v>
      </c>
    </row>
    <row r="14" spans="2:10" ht="30">
      <c r="B14" s="27" t="s">
        <v>300</v>
      </c>
      <c r="C14" s="28" t="s">
        <v>179</v>
      </c>
      <c r="D14" s="28" t="s">
        <v>185</v>
      </c>
      <c r="E14" s="200" t="s">
        <v>631</v>
      </c>
      <c r="F14" s="28" t="s">
        <v>233</v>
      </c>
      <c r="G14" s="28"/>
      <c r="H14" s="29">
        <f t="shared" si="0"/>
        <v>0</v>
      </c>
      <c r="I14" s="29">
        <f t="shared" si="0"/>
        <v>54.4</v>
      </c>
      <c r="J14" s="29">
        <f t="shared" si="0"/>
        <v>54.4</v>
      </c>
    </row>
    <row r="15" spans="2:10" ht="18" customHeight="1">
      <c r="B15" s="117" t="s">
        <v>559</v>
      </c>
      <c r="C15" s="31" t="s">
        <v>179</v>
      </c>
      <c r="D15" s="31" t="s">
        <v>185</v>
      </c>
      <c r="E15" s="61" t="s">
        <v>630</v>
      </c>
      <c r="F15" s="31" t="s">
        <v>233</v>
      </c>
      <c r="G15" s="31" t="s">
        <v>560</v>
      </c>
      <c r="H15" s="32">
        <f>'вед.прил8'!I465</f>
        <v>0</v>
      </c>
      <c r="I15" s="32">
        <f>'вед.прил8'!N465</f>
        <v>54.4</v>
      </c>
      <c r="J15" s="32">
        <f>'вед.прил8'!O465</f>
        <v>54.4</v>
      </c>
    </row>
    <row r="16" spans="2:10" ht="30">
      <c r="B16" s="94" t="s">
        <v>162</v>
      </c>
      <c r="C16" s="28" t="s">
        <v>179</v>
      </c>
      <c r="D16" s="28" t="s">
        <v>185</v>
      </c>
      <c r="E16" s="28" t="s">
        <v>8</v>
      </c>
      <c r="F16" s="28"/>
      <c r="G16" s="28"/>
      <c r="H16" s="29">
        <f aca="true" t="shared" si="1" ref="H16:J18">H17</f>
        <v>2070.5</v>
      </c>
      <c r="I16" s="29">
        <f t="shared" si="1"/>
        <v>664.6</v>
      </c>
      <c r="J16" s="29">
        <f t="shared" si="1"/>
        <v>2735.1</v>
      </c>
    </row>
    <row r="17" spans="2:10" ht="90">
      <c r="B17" s="27" t="s">
        <v>301</v>
      </c>
      <c r="C17" s="28" t="s">
        <v>179</v>
      </c>
      <c r="D17" s="28" t="s">
        <v>185</v>
      </c>
      <c r="E17" s="28" t="s">
        <v>8</v>
      </c>
      <c r="F17" s="28" t="s">
        <v>232</v>
      </c>
      <c r="G17" s="28"/>
      <c r="H17" s="29">
        <f t="shared" si="1"/>
        <v>2070.5</v>
      </c>
      <c r="I17" s="29">
        <f t="shared" si="1"/>
        <v>664.6</v>
      </c>
      <c r="J17" s="29">
        <f t="shared" si="1"/>
        <v>2735.1</v>
      </c>
    </row>
    <row r="18" spans="2:10" s="95" customFormat="1" ht="30">
      <c r="B18" s="27" t="s">
        <v>300</v>
      </c>
      <c r="C18" s="31" t="s">
        <v>179</v>
      </c>
      <c r="D18" s="31" t="s">
        <v>185</v>
      </c>
      <c r="E18" s="28" t="s">
        <v>8</v>
      </c>
      <c r="F18" s="28" t="s">
        <v>233</v>
      </c>
      <c r="G18" s="31"/>
      <c r="H18" s="29">
        <f t="shared" si="1"/>
        <v>2070.5</v>
      </c>
      <c r="I18" s="29">
        <f t="shared" si="1"/>
        <v>664.6</v>
      </c>
      <c r="J18" s="29">
        <f t="shared" si="1"/>
        <v>2735.1</v>
      </c>
    </row>
    <row r="19" spans="2:10" ht="18" customHeight="1">
      <c r="B19" s="96" t="s">
        <v>224</v>
      </c>
      <c r="C19" s="31" t="s">
        <v>179</v>
      </c>
      <c r="D19" s="31" t="s">
        <v>185</v>
      </c>
      <c r="E19" s="31" t="s">
        <v>8</v>
      </c>
      <c r="F19" s="31" t="s">
        <v>233</v>
      </c>
      <c r="G19" s="31" t="s">
        <v>212</v>
      </c>
      <c r="H19" s="32">
        <f>'вед.прил8'!I469</f>
        <v>2070.5</v>
      </c>
      <c r="I19" s="137">
        <f>'вед.прил8'!N469</f>
        <v>664.6</v>
      </c>
      <c r="J19" s="137">
        <f>'вед.прил8'!O469</f>
        <v>2735.1</v>
      </c>
    </row>
    <row r="20" spans="2:10" ht="78.75">
      <c r="B20" s="97" t="s">
        <v>384</v>
      </c>
      <c r="C20" s="52" t="s">
        <v>179</v>
      </c>
      <c r="D20" s="52" t="s">
        <v>180</v>
      </c>
      <c r="E20" s="52"/>
      <c r="F20" s="52"/>
      <c r="G20" s="52"/>
      <c r="H20" s="70">
        <f>H21</f>
        <v>3208.1</v>
      </c>
      <c r="I20" s="70">
        <f>I21</f>
        <v>315.2</v>
      </c>
      <c r="J20" s="70">
        <f>J21</f>
        <v>3523.2999999999997</v>
      </c>
    </row>
    <row r="21" spans="2:10" ht="15">
      <c r="B21" s="27" t="s">
        <v>155</v>
      </c>
      <c r="C21" s="28" t="s">
        <v>179</v>
      </c>
      <c r="D21" s="28" t="s">
        <v>180</v>
      </c>
      <c r="E21" s="28" t="s">
        <v>342</v>
      </c>
      <c r="F21" s="28"/>
      <c r="G21" s="28"/>
      <c r="H21" s="98">
        <f>H22+H35</f>
        <v>3208.1</v>
      </c>
      <c r="I21" s="98">
        <f>I22+I35</f>
        <v>315.2</v>
      </c>
      <c r="J21" s="98">
        <f>J22+J35</f>
        <v>3523.2999999999997</v>
      </c>
    </row>
    <row r="22" spans="2:10" ht="30">
      <c r="B22" s="99" t="s">
        <v>231</v>
      </c>
      <c r="C22" s="28" t="s">
        <v>179</v>
      </c>
      <c r="D22" s="28" t="s">
        <v>180</v>
      </c>
      <c r="E22" s="28" t="s">
        <v>341</v>
      </c>
      <c r="F22" s="28"/>
      <c r="G22" s="28"/>
      <c r="H22" s="29">
        <f>H23+H26+H32+H29</f>
        <v>1499.3</v>
      </c>
      <c r="I22" s="29">
        <f>I23+I26+I32+I29</f>
        <v>185.6</v>
      </c>
      <c r="J22" s="29">
        <f>J23+J26+J32+J29</f>
        <v>1684.8999999999999</v>
      </c>
    </row>
    <row r="23" spans="2:10" s="95" customFormat="1" ht="90">
      <c r="B23" s="27" t="s">
        <v>301</v>
      </c>
      <c r="C23" s="28" t="s">
        <v>179</v>
      </c>
      <c r="D23" s="28" t="s">
        <v>180</v>
      </c>
      <c r="E23" s="28" t="s">
        <v>341</v>
      </c>
      <c r="F23" s="28" t="s">
        <v>232</v>
      </c>
      <c r="G23" s="28"/>
      <c r="H23" s="29">
        <f aca="true" t="shared" si="2" ref="H23:J24">H24</f>
        <v>1405.2</v>
      </c>
      <c r="I23" s="29">
        <f t="shared" si="2"/>
        <v>185.6</v>
      </c>
      <c r="J23" s="29">
        <f t="shared" si="2"/>
        <v>1590.8</v>
      </c>
    </row>
    <row r="24" spans="2:10" s="95" customFormat="1" ht="30">
      <c r="B24" s="27" t="s">
        <v>300</v>
      </c>
      <c r="C24" s="28" t="s">
        <v>179</v>
      </c>
      <c r="D24" s="28" t="s">
        <v>180</v>
      </c>
      <c r="E24" s="28" t="s">
        <v>341</v>
      </c>
      <c r="F24" s="28" t="s">
        <v>233</v>
      </c>
      <c r="G24" s="28"/>
      <c r="H24" s="29">
        <f t="shared" si="2"/>
        <v>1405.2</v>
      </c>
      <c r="I24" s="29">
        <f t="shared" si="2"/>
        <v>185.6</v>
      </c>
      <c r="J24" s="29">
        <f t="shared" si="2"/>
        <v>1590.8</v>
      </c>
    </row>
    <row r="25" spans="2:10" s="95" customFormat="1" ht="15">
      <c r="B25" s="30" t="s">
        <v>224</v>
      </c>
      <c r="C25" s="31" t="s">
        <v>179</v>
      </c>
      <c r="D25" s="31" t="s">
        <v>180</v>
      </c>
      <c r="E25" s="31" t="s">
        <v>341</v>
      </c>
      <c r="F25" s="31" t="s">
        <v>233</v>
      </c>
      <c r="G25" s="31" t="s">
        <v>212</v>
      </c>
      <c r="H25" s="32">
        <f>'вед.прил8'!I15</f>
        <v>1405.2</v>
      </c>
      <c r="I25" s="137">
        <f>'вед.прил8'!N15</f>
        <v>185.6</v>
      </c>
      <c r="J25" s="137">
        <f>'вед.прил8'!O15</f>
        <v>1590.8</v>
      </c>
    </row>
    <row r="26" spans="2:10" s="95" customFormat="1" ht="45">
      <c r="B26" s="26" t="s">
        <v>315</v>
      </c>
      <c r="C26" s="28" t="s">
        <v>179</v>
      </c>
      <c r="D26" s="28" t="s">
        <v>180</v>
      </c>
      <c r="E26" s="28" t="s">
        <v>341</v>
      </c>
      <c r="F26" s="28" t="s">
        <v>234</v>
      </c>
      <c r="G26" s="28"/>
      <c r="H26" s="29">
        <f aca="true" t="shared" si="3" ref="H26:J27">H27</f>
        <v>71</v>
      </c>
      <c r="I26" s="29">
        <f t="shared" si="3"/>
        <v>0</v>
      </c>
      <c r="J26" s="29">
        <f t="shared" si="3"/>
        <v>71</v>
      </c>
    </row>
    <row r="27" spans="2:10" s="95" customFormat="1" ht="45">
      <c r="B27" s="26" t="s">
        <v>303</v>
      </c>
      <c r="C27" s="28" t="s">
        <v>179</v>
      </c>
      <c r="D27" s="28" t="s">
        <v>180</v>
      </c>
      <c r="E27" s="28" t="s">
        <v>341</v>
      </c>
      <c r="F27" s="28" t="s">
        <v>235</v>
      </c>
      <c r="G27" s="28"/>
      <c r="H27" s="29">
        <f t="shared" si="3"/>
        <v>71</v>
      </c>
      <c r="I27" s="29">
        <f t="shared" si="3"/>
        <v>0</v>
      </c>
      <c r="J27" s="29">
        <f t="shared" si="3"/>
        <v>71</v>
      </c>
    </row>
    <row r="28" spans="2:10" s="95" customFormat="1" ht="15">
      <c r="B28" s="30" t="s">
        <v>224</v>
      </c>
      <c r="C28" s="31" t="s">
        <v>179</v>
      </c>
      <c r="D28" s="31" t="s">
        <v>180</v>
      </c>
      <c r="E28" s="31" t="s">
        <v>341</v>
      </c>
      <c r="F28" s="31" t="s">
        <v>235</v>
      </c>
      <c r="G28" s="31" t="s">
        <v>212</v>
      </c>
      <c r="H28" s="32">
        <f>'вед.прил8'!I18</f>
        <v>71</v>
      </c>
      <c r="I28" s="137">
        <f>'вед.прил8'!N18</f>
        <v>0</v>
      </c>
      <c r="J28" s="137">
        <f>'вед.прил8'!O18</f>
        <v>71</v>
      </c>
    </row>
    <row r="29" spans="2:10" s="95" customFormat="1" ht="30">
      <c r="B29" s="27" t="s">
        <v>247</v>
      </c>
      <c r="C29" s="28" t="s">
        <v>179</v>
      </c>
      <c r="D29" s="28" t="s">
        <v>180</v>
      </c>
      <c r="E29" s="28" t="s">
        <v>341</v>
      </c>
      <c r="F29" s="28" t="s">
        <v>246</v>
      </c>
      <c r="G29" s="28"/>
      <c r="H29" s="29">
        <f aca="true" t="shared" si="4" ref="H29:J30">H30</f>
        <v>23</v>
      </c>
      <c r="I29" s="29">
        <f t="shared" si="4"/>
        <v>0</v>
      </c>
      <c r="J29" s="29">
        <f t="shared" si="4"/>
        <v>23</v>
      </c>
    </row>
    <row r="30" spans="2:10" s="95" customFormat="1" ht="30">
      <c r="B30" s="27" t="s">
        <v>258</v>
      </c>
      <c r="C30" s="28" t="s">
        <v>179</v>
      </c>
      <c r="D30" s="28" t="s">
        <v>180</v>
      </c>
      <c r="E30" s="28" t="s">
        <v>341</v>
      </c>
      <c r="F30" s="28" t="s">
        <v>250</v>
      </c>
      <c r="G30" s="28"/>
      <c r="H30" s="29">
        <f t="shared" si="4"/>
        <v>23</v>
      </c>
      <c r="I30" s="29">
        <f t="shared" si="4"/>
        <v>0</v>
      </c>
      <c r="J30" s="29">
        <f t="shared" si="4"/>
        <v>23</v>
      </c>
    </row>
    <row r="31" spans="2:10" s="95" customFormat="1" ht="15">
      <c r="B31" s="34" t="s">
        <v>224</v>
      </c>
      <c r="C31" s="31" t="s">
        <v>179</v>
      </c>
      <c r="D31" s="31" t="s">
        <v>180</v>
      </c>
      <c r="E31" s="31" t="s">
        <v>341</v>
      </c>
      <c r="F31" s="31" t="s">
        <v>250</v>
      </c>
      <c r="G31" s="31" t="s">
        <v>212</v>
      </c>
      <c r="H31" s="32">
        <f>'вед.прил8'!I21</f>
        <v>23</v>
      </c>
      <c r="I31" s="137">
        <f>'вед.прил8'!N21</f>
        <v>0</v>
      </c>
      <c r="J31" s="137">
        <f>'вед.прил8'!O21</f>
        <v>23</v>
      </c>
    </row>
    <row r="32" spans="2:10" s="95" customFormat="1" ht="15">
      <c r="B32" s="26" t="s">
        <v>243</v>
      </c>
      <c r="C32" s="28" t="s">
        <v>179</v>
      </c>
      <c r="D32" s="28" t="s">
        <v>180</v>
      </c>
      <c r="E32" s="28" t="s">
        <v>341</v>
      </c>
      <c r="F32" s="28" t="s">
        <v>242</v>
      </c>
      <c r="G32" s="28"/>
      <c r="H32" s="29">
        <f aca="true" t="shared" si="5" ref="H32:J33">H33</f>
        <v>0.1</v>
      </c>
      <c r="I32" s="29">
        <f t="shared" si="5"/>
        <v>0</v>
      </c>
      <c r="J32" s="29">
        <f t="shared" si="5"/>
        <v>0.1</v>
      </c>
    </row>
    <row r="33" spans="2:10" s="95" customFormat="1" ht="15">
      <c r="B33" s="26" t="s">
        <v>245</v>
      </c>
      <c r="C33" s="28" t="s">
        <v>179</v>
      </c>
      <c r="D33" s="28" t="s">
        <v>180</v>
      </c>
      <c r="E33" s="28" t="s">
        <v>341</v>
      </c>
      <c r="F33" s="28" t="s">
        <v>244</v>
      </c>
      <c r="G33" s="28"/>
      <c r="H33" s="29">
        <f t="shared" si="5"/>
        <v>0.1</v>
      </c>
      <c r="I33" s="29">
        <f t="shared" si="5"/>
        <v>0</v>
      </c>
      <c r="J33" s="29">
        <f t="shared" si="5"/>
        <v>0.1</v>
      </c>
    </row>
    <row r="34" spans="2:10" s="95" customFormat="1" ht="15">
      <c r="B34" s="30" t="s">
        <v>224</v>
      </c>
      <c r="C34" s="31" t="s">
        <v>179</v>
      </c>
      <c r="D34" s="31" t="s">
        <v>180</v>
      </c>
      <c r="E34" s="31" t="s">
        <v>341</v>
      </c>
      <c r="F34" s="31" t="s">
        <v>244</v>
      </c>
      <c r="G34" s="31" t="s">
        <v>212</v>
      </c>
      <c r="H34" s="32">
        <f>'вед.прил8'!I24</f>
        <v>0.1</v>
      </c>
      <c r="I34" s="137">
        <f>'вед.прил8'!N24</f>
        <v>0</v>
      </c>
      <c r="J34" s="137">
        <f>'вед.прил8'!O24</f>
        <v>0.1</v>
      </c>
    </row>
    <row r="35" spans="2:10" ht="45">
      <c r="B35" s="53" t="s">
        <v>276</v>
      </c>
      <c r="C35" s="28" t="s">
        <v>179</v>
      </c>
      <c r="D35" s="28" t="s">
        <v>180</v>
      </c>
      <c r="E35" s="28" t="s">
        <v>10</v>
      </c>
      <c r="F35" s="28"/>
      <c r="G35" s="28"/>
      <c r="H35" s="98">
        <f aca="true" t="shared" si="6" ref="H35:J37">H36</f>
        <v>1708.8</v>
      </c>
      <c r="I35" s="98">
        <f t="shared" si="6"/>
        <v>129.6</v>
      </c>
      <c r="J35" s="98">
        <f t="shared" si="6"/>
        <v>1838.3999999999999</v>
      </c>
    </row>
    <row r="36" spans="2:10" s="100" customFormat="1" ht="90">
      <c r="B36" s="27" t="s">
        <v>301</v>
      </c>
      <c r="C36" s="31" t="s">
        <v>179</v>
      </c>
      <c r="D36" s="31" t="s">
        <v>180</v>
      </c>
      <c r="E36" s="28" t="s">
        <v>10</v>
      </c>
      <c r="F36" s="28" t="s">
        <v>232</v>
      </c>
      <c r="G36" s="31"/>
      <c r="H36" s="64">
        <f t="shared" si="6"/>
        <v>1708.8</v>
      </c>
      <c r="I36" s="64">
        <f t="shared" si="6"/>
        <v>129.6</v>
      </c>
      <c r="J36" s="64">
        <f t="shared" si="6"/>
        <v>1838.3999999999999</v>
      </c>
    </row>
    <row r="37" spans="2:10" s="101" customFormat="1" ht="30">
      <c r="B37" s="27" t="s">
        <v>300</v>
      </c>
      <c r="C37" s="28" t="s">
        <v>179</v>
      </c>
      <c r="D37" s="28" t="s">
        <v>180</v>
      </c>
      <c r="E37" s="28" t="s">
        <v>10</v>
      </c>
      <c r="F37" s="28" t="s">
        <v>233</v>
      </c>
      <c r="G37" s="28"/>
      <c r="H37" s="98">
        <f t="shared" si="6"/>
        <v>1708.8</v>
      </c>
      <c r="I37" s="98">
        <f t="shared" si="6"/>
        <v>129.6</v>
      </c>
      <c r="J37" s="98">
        <f t="shared" si="6"/>
        <v>1838.3999999999999</v>
      </c>
    </row>
    <row r="38" spans="2:10" s="101" customFormat="1" ht="15">
      <c r="B38" s="30" t="s">
        <v>224</v>
      </c>
      <c r="C38" s="31" t="s">
        <v>179</v>
      </c>
      <c r="D38" s="31" t="s">
        <v>180</v>
      </c>
      <c r="E38" s="31" t="s">
        <v>10</v>
      </c>
      <c r="F38" s="31" t="s">
        <v>233</v>
      </c>
      <c r="G38" s="31" t="s">
        <v>212</v>
      </c>
      <c r="H38" s="64">
        <f>'вед.прил8'!I28</f>
        <v>1708.8</v>
      </c>
      <c r="I38" s="139">
        <f>'вед.прил8'!N28</f>
        <v>129.6</v>
      </c>
      <c r="J38" s="139">
        <f>'вед.прил8'!O28</f>
        <v>1838.3999999999999</v>
      </c>
    </row>
    <row r="39" spans="2:10" s="101" customFormat="1" ht="74.25" customHeight="1">
      <c r="B39" s="66" t="s">
        <v>312</v>
      </c>
      <c r="C39" s="52" t="s">
        <v>179</v>
      </c>
      <c r="D39" s="52" t="s">
        <v>182</v>
      </c>
      <c r="E39" s="52"/>
      <c r="F39" s="52"/>
      <c r="G39" s="52"/>
      <c r="H39" s="70">
        <f>H40+H49</f>
        <v>29914.399999999998</v>
      </c>
      <c r="I39" s="70">
        <f>I40+I49</f>
        <v>3520.9</v>
      </c>
      <c r="J39" s="70">
        <f>J40+J49</f>
        <v>33435.299999999996</v>
      </c>
    </row>
    <row r="40" spans="2:10" s="101" customFormat="1" ht="45">
      <c r="B40" s="26" t="str">
        <f>'вед.прил8'!A471</f>
        <v>Муниципальная программа "Развитие муниципальной службы в городе Ливны Орловской области"</v>
      </c>
      <c r="C40" s="28" t="s">
        <v>179</v>
      </c>
      <c r="D40" s="28" t="s">
        <v>182</v>
      </c>
      <c r="E40" s="28" t="str">
        <f>'вед.прил8'!E471</f>
        <v>64 0 00 00000</v>
      </c>
      <c r="F40" s="28"/>
      <c r="G40" s="28"/>
      <c r="H40" s="29">
        <f aca="true" t="shared" si="7" ref="H40:J41">H41</f>
        <v>98.2</v>
      </c>
      <c r="I40" s="29">
        <f t="shared" si="7"/>
        <v>-13</v>
      </c>
      <c r="J40" s="29">
        <f t="shared" si="7"/>
        <v>85.2</v>
      </c>
    </row>
    <row r="41" spans="2:10" s="101" customFormat="1" ht="45">
      <c r="B41" s="26" t="str">
        <f>'вед.прил8'!A472</f>
        <v>Основное мероприятие "Обеспечение организации повышения квалификации муниципальных служащих города"</v>
      </c>
      <c r="C41" s="28" t="s">
        <v>179</v>
      </c>
      <c r="D41" s="28" t="s">
        <v>182</v>
      </c>
      <c r="E41" s="28" t="str">
        <f>'вед.прил8'!E472</f>
        <v>64 0 05 00000</v>
      </c>
      <c r="F41" s="28"/>
      <c r="G41" s="28"/>
      <c r="H41" s="29">
        <f t="shared" si="7"/>
        <v>98.2</v>
      </c>
      <c r="I41" s="29">
        <f t="shared" si="7"/>
        <v>-13</v>
      </c>
      <c r="J41" s="29">
        <f t="shared" si="7"/>
        <v>85.2</v>
      </c>
    </row>
    <row r="42" spans="2:10" s="101" customFormat="1" ht="15">
      <c r="B42" s="26" t="str">
        <f>'вед.прил8'!A473</f>
        <v>Реализация основного мероприятия</v>
      </c>
      <c r="C42" s="28" t="s">
        <v>179</v>
      </c>
      <c r="D42" s="28" t="s">
        <v>182</v>
      </c>
      <c r="E42" s="28" t="str">
        <f>'вед.прил8'!E473</f>
        <v>64 0 05 77570</v>
      </c>
      <c r="F42" s="28"/>
      <c r="G42" s="28"/>
      <c r="H42" s="29">
        <f>H43+H46</f>
        <v>98.2</v>
      </c>
      <c r="I42" s="29">
        <f>I43+I46</f>
        <v>-13</v>
      </c>
      <c r="J42" s="29">
        <f>J43+J46</f>
        <v>85.2</v>
      </c>
    </row>
    <row r="43" spans="2:10" s="102" customFormat="1" ht="90">
      <c r="B43" s="26" t="str">
        <f>'вед.прил8'!A474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43" s="28" t="s">
        <v>179</v>
      </c>
      <c r="D43" s="28" t="s">
        <v>182</v>
      </c>
      <c r="E43" s="28" t="str">
        <f>'вед.прил8'!E474</f>
        <v>64 0 05 77570</v>
      </c>
      <c r="F43" s="28" t="s">
        <v>232</v>
      </c>
      <c r="G43" s="28"/>
      <c r="H43" s="29">
        <f aca="true" t="shared" si="8" ref="H43:J44">H44</f>
        <v>10</v>
      </c>
      <c r="I43" s="29">
        <f t="shared" si="8"/>
        <v>0</v>
      </c>
      <c r="J43" s="29">
        <f t="shared" si="8"/>
        <v>10</v>
      </c>
    </row>
    <row r="44" spans="2:10" s="102" customFormat="1" ht="29.25" customHeight="1">
      <c r="B44" s="26" t="str">
        <f>'вед.прил8'!A475</f>
        <v>Расходы на выплаты персоналу государственных (муниципальных) органов</v>
      </c>
      <c r="C44" s="28" t="s">
        <v>179</v>
      </c>
      <c r="D44" s="28" t="s">
        <v>182</v>
      </c>
      <c r="E44" s="28" t="str">
        <f>'вед.прил8'!E475</f>
        <v>64 0 05 77570</v>
      </c>
      <c r="F44" s="28" t="s">
        <v>233</v>
      </c>
      <c r="G44" s="28"/>
      <c r="H44" s="29">
        <f t="shared" si="8"/>
        <v>10</v>
      </c>
      <c r="I44" s="29">
        <f t="shared" si="8"/>
        <v>0</v>
      </c>
      <c r="J44" s="29">
        <f t="shared" si="8"/>
        <v>10</v>
      </c>
    </row>
    <row r="45" spans="2:10" s="102" customFormat="1" ht="15">
      <c r="B45" s="30" t="str">
        <f>'вед.прил8'!A476</f>
        <v>Городские средства</v>
      </c>
      <c r="C45" s="31" t="s">
        <v>179</v>
      </c>
      <c r="D45" s="31" t="s">
        <v>182</v>
      </c>
      <c r="E45" s="31" t="str">
        <f>'вед.прил8'!E476</f>
        <v>64 0 05 77570</v>
      </c>
      <c r="F45" s="31" t="s">
        <v>233</v>
      </c>
      <c r="G45" s="31" t="s">
        <v>212</v>
      </c>
      <c r="H45" s="32">
        <f>'вед.прил8'!I476</f>
        <v>10</v>
      </c>
      <c r="I45" s="137">
        <f>'вед.прил8'!N476</f>
        <v>0</v>
      </c>
      <c r="J45" s="137">
        <f>'вед.прил8'!O476</f>
        <v>10</v>
      </c>
    </row>
    <row r="46" spans="2:10" s="102" customFormat="1" ht="45">
      <c r="B46" s="26" t="str">
        <f>'вед.прил8'!A477</f>
        <v>Закупка товаров, работ и услуг для обеспечения государственных (муниципальных) нужд</v>
      </c>
      <c r="C46" s="28" t="s">
        <v>179</v>
      </c>
      <c r="D46" s="28" t="s">
        <v>182</v>
      </c>
      <c r="E46" s="28" t="str">
        <f>'вед.прил8'!E477</f>
        <v>64 0 05 77570</v>
      </c>
      <c r="F46" s="28" t="s">
        <v>234</v>
      </c>
      <c r="G46" s="28"/>
      <c r="H46" s="29">
        <f aca="true" t="shared" si="9" ref="H46:J47">H47</f>
        <v>88.2</v>
      </c>
      <c r="I46" s="29">
        <f t="shared" si="9"/>
        <v>-13</v>
      </c>
      <c r="J46" s="29">
        <f t="shared" si="9"/>
        <v>75.2</v>
      </c>
    </row>
    <row r="47" spans="2:10" s="102" customFormat="1" ht="45">
      <c r="B47" s="26" t="str">
        <f>'вед.прил8'!A478</f>
        <v>Иные закупки товаров, работ и услуг для обеспечения государственных (муниципальных) нужд</v>
      </c>
      <c r="C47" s="28" t="s">
        <v>179</v>
      </c>
      <c r="D47" s="28" t="s">
        <v>182</v>
      </c>
      <c r="E47" s="28" t="str">
        <f>'вед.прил8'!E478</f>
        <v>64 0 05 77570</v>
      </c>
      <c r="F47" s="28" t="s">
        <v>235</v>
      </c>
      <c r="G47" s="28"/>
      <c r="H47" s="29">
        <f t="shared" si="9"/>
        <v>88.2</v>
      </c>
      <c r="I47" s="29">
        <f t="shared" si="9"/>
        <v>-13</v>
      </c>
      <c r="J47" s="29">
        <f t="shared" si="9"/>
        <v>75.2</v>
      </c>
    </row>
    <row r="48" spans="2:10" s="102" customFormat="1" ht="15">
      <c r="B48" s="30" t="str">
        <f>'вед.прил8'!A479</f>
        <v>Городские средства</v>
      </c>
      <c r="C48" s="31" t="s">
        <v>179</v>
      </c>
      <c r="D48" s="31" t="s">
        <v>182</v>
      </c>
      <c r="E48" s="31" t="str">
        <f>'вед.прил8'!E479</f>
        <v>64 0 05 77570</v>
      </c>
      <c r="F48" s="31" t="s">
        <v>235</v>
      </c>
      <c r="G48" s="31" t="s">
        <v>212</v>
      </c>
      <c r="H48" s="32">
        <f>'вед.прил8'!I479</f>
        <v>88.2</v>
      </c>
      <c r="I48" s="137">
        <f>'вед.прил8'!N479</f>
        <v>-13</v>
      </c>
      <c r="J48" s="137">
        <f>'вед.прил8'!O479</f>
        <v>75.2</v>
      </c>
    </row>
    <row r="49" spans="2:10" s="102" customFormat="1" ht="15">
      <c r="B49" s="27" t="s">
        <v>155</v>
      </c>
      <c r="C49" s="28" t="s">
        <v>179</v>
      </c>
      <c r="D49" s="28" t="s">
        <v>182</v>
      </c>
      <c r="E49" s="28" t="s">
        <v>342</v>
      </c>
      <c r="F49" s="28"/>
      <c r="G49" s="28"/>
      <c r="H49" s="29">
        <f>H54+H50</f>
        <v>29816.199999999997</v>
      </c>
      <c r="I49" s="29">
        <f>I54+I50</f>
        <v>3533.9</v>
      </c>
      <c r="J49" s="29">
        <f>J54+J50</f>
        <v>33350.1</v>
      </c>
    </row>
    <row r="50" spans="2:10" s="102" customFormat="1" ht="126.75" customHeight="1">
      <c r="B50" s="62" t="s">
        <v>629</v>
      </c>
      <c r="C50" s="28" t="s">
        <v>179</v>
      </c>
      <c r="D50" s="28" t="s">
        <v>182</v>
      </c>
      <c r="E50" s="200" t="s">
        <v>630</v>
      </c>
      <c r="F50" s="28"/>
      <c r="G50" s="28"/>
      <c r="H50" s="29">
        <f aca="true" t="shared" si="10" ref="H50:J52">H51</f>
        <v>0</v>
      </c>
      <c r="I50" s="29">
        <f t="shared" si="10"/>
        <v>665.4</v>
      </c>
      <c r="J50" s="29">
        <f t="shared" si="10"/>
        <v>665.4</v>
      </c>
    </row>
    <row r="51" spans="2:10" s="102" customFormat="1" ht="90">
      <c r="B51" s="27" t="s">
        <v>301</v>
      </c>
      <c r="C51" s="28" t="s">
        <v>179</v>
      </c>
      <c r="D51" s="28" t="s">
        <v>182</v>
      </c>
      <c r="E51" s="200" t="s">
        <v>630</v>
      </c>
      <c r="F51" s="28" t="s">
        <v>232</v>
      </c>
      <c r="G51" s="28"/>
      <c r="H51" s="29">
        <f t="shared" si="10"/>
        <v>0</v>
      </c>
      <c r="I51" s="29">
        <f t="shared" si="10"/>
        <v>665.4</v>
      </c>
      <c r="J51" s="29">
        <f t="shared" si="10"/>
        <v>665.4</v>
      </c>
    </row>
    <row r="52" spans="2:10" s="102" customFormat="1" ht="30">
      <c r="B52" s="27" t="s">
        <v>300</v>
      </c>
      <c r="C52" s="28" t="s">
        <v>179</v>
      </c>
      <c r="D52" s="28" t="s">
        <v>182</v>
      </c>
      <c r="E52" s="200" t="s">
        <v>631</v>
      </c>
      <c r="F52" s="28" t="s">
        <v>233</v>
      </c>
      <c r="G52" s="28"/>
      <c r="H52" s="29">
        <f t="shared" si="10"/>
        <v>0</v>
      </c>
      <c r="I52" s="29">
        <f t="shared" si="10"/>
        <v>665.4</v>
      </c>
      <c r="J52" s="29">
        <f t="shared" si="10"/>
        <v>665.4</v>
      </c>
    </row>
    <row r="53" spans="2:10" s="102" customFormat="1" ht="15">
      <c r="B53" s="117" t="s">
        <v>559</v>
      </c>
      <c r="C53" s="31" t="s">
        <v>179</v>
      </c>
      <c r="D53" s="31" t="s">
        <v>182</v>
      </c>
      <c r="E53" s="61" t="s">
        <v>630</v>
      </c>
      <c r="F53" s="31" t="s">
        <v>233</v>
      </c>
      <c r="G53" s="31" t="s">
        <v>560</v>
      </c>
      <c r="H53" s="32">
        <f>'вед.прил8'!I484</f>
        <v>0</v>
      </c>
      <c r="I53" s="32">
        <f>'вед.прил8'!N484</f>
        <v>665.4</v>
      </c>
      <c r="J53" s="32">
        <f>'вед.прил8'!O484</f>
        <v>665.4</v>
      </c>
    </row>
    <row r="54" spans="2:10" s="102" customFormat="1" ht="30">
      <c r="B54" s="53" t="s">
        <v>231</v>
      </c>
      <c r="C54" s="28" t="s">
        <v>179</v>
      </c>
      <c r="D54" s="28" t="s">
        <v>182</v>
      </c>
      <c r="E54" s="28" t="s">
        <v>123</v>
      </c>
      <c r="F54" s="28"/>
      <c r="G54" s="28"/>
      <c r="H54" s="29">
        <f>H55+H58+H61</f>
        <v>29816.199999999997</v>
      </c>
      <c r="I54" s="29">
        <f>I55+I58+I61</f>
        <v>2868.5</v>
      </c>
      <c r="J54" s="29">
        <f>J55+J58+J61</f>
        <v>32684.699999999997</v>
      </c>
    </row>
    <row r="55" spans="2:10" s="102" customFormat="1" ht="90">
      <c r="B55" s="27" t="s">
        <v>301</v>
      </c>
      <c r="C55" s="28" t="s">
        <v>179</v>
      </c>
      <c r="D55" s="28" t="s">
        <v>182</v>
      </c>
      <c r="E55" s="28" t="s">
        <v>123</v>
      </c>
      <c r="F55" s="28" t="s">
        <v>232</v>
      </c>
      <c r="G55" s="28"/>
      <c r="H55" s="29">
        <f aca="true" t="shared" si="11" ref="H55:J56">H56</f>
        <v>22882.6</v>
      </c>
      <c r="I55" s="29">
        <f t="shared" si="11"/>
        <v>3028</v>
      </c>
      <c r="J55" s="29">
        <f t="shared" si="11"/>
        <v>25910.6</v>
      </c>
    </row>
    <row r="56" spans="2:10" s="102" customFormat="1" ht="30">
      <c r="B56" s="27" t="s">
        <v>300</v>
      </c>
      <c r="C56" s="28" t="s">
        <v>179</v>
      </c>
      <c r="D56" s="28" t="s">
        <v>182</v>
      </c>
      <c r="E56" s="28" t="s">
        <v>123</v>
      </c>
      <c r="F56" s="28" t="s">
        <v>233</v>
      </c>
      <c r="G56" s="28"/>
      <c r="H56" s="29">
        <f t="shared" si="11"/>
        <v>22882.6</v>
      </c>
      <c r="I56" s="29">
        <f t="shared" si="11"/>
        <v>3028</v>
      </c>
      <c r="J56" s="29">
        <f t="shared" si="11"/>
        <v>25910.6</v>
      </c>
    </row>
    <row r="57" spans="2:10" s="102" customFormat="1" ht="15">
      <c r="B57" s="30" t="s">
        <v>224</v>
      </c>
      <c r="C57" s="31" t="s">
        <v>179</v>
      </c>
      <c r="D57" s="31" t="s">
        <v>182</v>
      </c>
      <c r="E57" s="31" t="s">
        <v>123</v>
      </c>
      <c r="F57" s="31" t="s">
        <v>233</v>
      </c>
      <c r="G57" s="31" t="s">
        <v>212</v>
      </c>
      <c r="H57" s="32">
        <f>'вед.прил8'!I488</f>
        <v>22882.6</v>
      </c>
      <c r="I57" s="137">
        <f>'вед.прил8'!N488</f>
        <v>3028</v>
      </c>
      <c r="J57" s="137">
        <f>'вед.прил8'!O488</f>
        <v>25910.6</v>
      </c>
    </row>
    <row r="58" spans="2:10" s="102" customFormat="1" ht="45">
      <c r="B58" s="26" t="s">
        <v>315</v>
      </c>
      <c r="C58" s="28" t="s">
        <v>179</v>
      </c>
      <c r="D58" s="28" t="s">
        <v>182</v>
      </c>
      <c r="E58" s="28" t="s">
        <v>123</v>
      </c>
      <c r="F58" s="28" t="s">
        <v>234</v>
      </c>
      <c r="G58" s="28"/>
      <c r="H58" s="29">
        <f aca="true" t="shared" si="12" ref="H58:J59">H59</f>
        <v>6905.6</v>
      </c>
      <c r="I58" s="29">
        <f t="shared" si="12"/>
        <v>-159.5</v>
      </c>
      <c r="J58" s="29">
        <f t="shared" si="12"/>
        <v>6746.1</v>
      </c>
    </row>
    <row r="59" spans="2:10" s="102" customFormat="1" ht="45">
      <c r="B59" s="26" t="s">
        <v>303</v>
      </c>
      <c r="C59" s="28" t="s">
        <v>179</v>
      </c>
      <c r="D59" s="28" t="s">
        <v>182</v>
      </c>
      <c r="E59" s="28" t="s">
        <v>123</v>
      </c>
      <c r="F59" s="28" t="s">
        <v>235</v>
      </c>
      <c r="G59" s="28"/>
      <c r="H59" s="29">
        <f t="shared" si="12"/>
        <v>6905.6</v>
      </c>
      <c r="I59" s="29">
        <f t="shared" si="12"/>
        <v>-159.5</v>
      </c>
      <c r="J59" s="29">
        <f t="shared" si="12"/>
        <v>6746.1</v>
      </c>
    </row>
    <row r="60" spans="2:10" s="102" customFormat="1" ht="15">
      <c r="B60" s="34" t="s">
        <v>224</v>
      </c>
      <c r="C60" s="31" t="s">
        <v>179</v>
      </c>
      <c r="D60" s="31" t="s">
        <v>182</v>
      </c>
      <c r="E60" s="31" t="s">
        <v>123</v>
      </c>
      <c r="F60" s="31" t="s">
        <v>235</v>
      </c>
      <c r="G60" s="31" t="s">
        <v>212</v>
      </c>
      <c r="H60" s="32">
        <f>'вед.прил8'!I491</f>
        <v>6905.6</v>
      </c>
      <c r="I60" s="137">
        <f>'вед.прил8'!N491</f>
        <v>-159.5</v>
      </c>
      <c r="J60" s="137">
        <f>'вед.прил8'!O491</f>
        <v>6746.1</v>
      </c>
    </row>
    <row r="61" spans="2:10" s="102" customFormat="1" ht="15">
      <c r="B61" s="26" t="s">
        <v>243</v>
      </c>
      <c r="C61" s="28" t="s">
        <v>179</v>
      </c>
      <c r="D61" s="28" t="s">
        <v>182</v>
      </c>
      <c r="E61" s="28" t="s">
        <v>123</v>
      </c>
      <c r="F61" s="28" t="s">
        <v>242</v>
      </c>
      <c r="G61" s="28"/>
      <c r="H61" s="29">
        <f aca="true" t="shared" si="13" ref="H61:J62">H62</f>
        <v>28</v>
      </c>
      <c r="I61" s="29">
        <f t="shared" si="13"/>
        <v>0</v>
      </c>
      <c r="J61" s="29">
        <f t="shared" si="13"/>
        <v>28</v>
      </c>
    </row>
    <row r="62" spans="2:10" s="102" customFormat="1" ht="15">
      <c r="B62" s="26" t="s">
        <v>245</v>
      </c>
      <c r="C62" s="28" t="s">
        <v>179</v>
      </c>
      <c r="D62" s="28" t="s">
        <v>182</v>
      </c>
      <c r="E62" s="28" t="s">
        <v>123</v>
      </c>
      <c r="F62" s="28" t="s">
        <v>244</v>
      </c>
      <c r="G62" s="28"/>
      <c r="H62" s="29">
        <f t="shared" si="13"/>
        <v>28</v>
      </c>
      <c r="I62" s="29">
        <f t="shared" si="13"/>
        <v>0</v>
      </c>
      <c r="J62" s="29">
        <f t="shared" si="13"/>
        <v>28</v>
      </c>
    </row>
    <row r="63" spans="2:10" s="102" customFormat="1" ht="15">
      <c r="B63" s="30" t="s">
        <v>224</v>
      </c>
      <c r="C63" s="31" t="s">
        <v>179</v>
      </c>
      <c r="D63" s="31" t="s">
        <v>182</v>
      </c>
      <c r="E63" s="31" t="s">
        <v>123</v>
      </c>
      <c r="F63" s="31" t="s">
        <v>244</v>
      </c>
      <c r="G63" s="31" t="s">
        <v>212</v>
      </c>
      <c r="H63" s="32">
        <f>'вед.прил8'!I494</f>
        <v>28</v>
      </c>
      <c r="I63" s="137">
        <f>'вед.прил8'!N494</f>
        <v>0</v>
      </c>
      <c r="J63" s="137">
        <f>'вед.прил8'!O494</f>
        <v>28</v>
      </c>
    </row>
    <row r="64" spans="2:10" s="102" customFormat="1" ht="14.25">
      <c r="B64" s="51" t="s">
        <v>294</v>
      </c>
      <c r="C64" s="52" t="s">
        <v>179</v>
      </c>
      <c r="D64" s="52" t="s">
        <v>184</v>
      </c>
      <c r="E64" s="52"/>
      <c r="F64" s="52"/>
      <c r="G64" s="52"/>
      <c r="H64" s="152">
        <f aca="true" t="shared" si="14" ref="H64:J67">H65</f>
        <v>58.4</v>
      </c>
      <c r="I64" s="152">
        <f t="shared" si="14"/>
        <v>0</v>
      </c>
      <c r="J64" s="152">
        <f t="shared" si="14"/>
        <v>58.4</v>
      </c>
    </row>
    <row r="65" spans="2:10" s="102" customFormat="1" ht="15">
      <c r="B65" s="26" t="s">
        <v>155</v>
      </c>
      <c r="C65" s="28" t="s">
        <v>179</v>
      </c>
      <c r="D65" s="28" t="s">
        <v>184</v>
      </c>
      <c r="E65" s="28" t="s">
        <v>342</v>
      </c>
      <c r="F65" s="28"/>
      <c r="G65" s="28"/>
      <c r="H65" s="29">
        <f t="shared" si="14"/>
        <v>58.4</v>
      </c>
      <c r="I65" s="29">
        <f t="shared" si="14"/>
        <v>0</v>
      </c>
      <c r="J65" s="29">
        <f t="shared" si="14"/>
        <v>58.4</v>
      </c>
    </row>
    <row r="66" spans="2:10" s="102" customFormat="1" ht="75">
      <c r="B66" s="27" t="str">
        <f>'вед.прил8'!A497</f>
        <v>Осуществление полномочий по составлению (изменению) списков кандидатов в присяжные заседатели федеральных судов общей юрисдикции в рамках непрограммной части городского бюджета </v>
      </c>
      <c r="C66" s="28" t="s">
        <v>179</v>
      </c>
      <c r="D66" s="28" t="s">
        <v>184</v>
      </c>
      <c r="E66" s="28" t="s">
        <v>69</v>
      </c>
      <c r="F66" s="28"/>
      <c r="G66" s="28"/>
      <c r="H66" s="29">
        <f t="shared" si="14"/>
        <v>58.4</v>
      </c>
      <c r="I66" s="29">
        <f t="shared" si="14"/>
        <v>0</v>
      </c>
      <c r="J66" s="29">
        <f t="shared" si="14"/>
        <v>58.4</v>
      </c>
    </row>
    <row r="67" spans="2:10" s="102" customFormat="1" ht="45">
      <c r="B67" s="27" t="str">
        <f>'вед.прил8'!A498</f>
        <v>Закупка товаров, работ и услуг для обеспечения государственных (муниципальных) нужд</v>
      </c>
      <c r="C67" s="28" t="s">
        <v>179</v>
      </c>
      <c r="D67" s="28" t="s">
        <v>184</v>
      </c>
      <c r="E67" s="28" t="s">
        <v>69</v>
      </c>
      <c r="F67" s="28" t="s">
        <v>234</v>
      </c>
      <c r="G67" s="28"/>
      <c r="H67" s="29">
        <f t="shared" si="14"/>
        <v>58.4</v>
      </c>
      <c r="I67" s="29">
        <f t="shared" si="14"/>
        <v>0</v>
      </c>
      <c r="J67" s="29">
        <f t="shared" si="14"/>
        <v>58.4</v>
      </c>
    </row>
    <row r="68" spans="2:10" s="102" customFormat="1" ht="45">
      <c r="B68" s="27" t="str">
        <f>'вед.прил8'!A499</f>
        <v>Иные закупки товаров, работ и услуг для обеспечения государственных (муниципальных) нужд</v>
      </c>
      <c r="C68" s="28" t="s">
        <v>179</v>
      </c>
      <c r="D68" s="28" t="s">
        <v>184</v>
      </c>
      <c r="E68" s="28" t="s">
        <v>69</v>
      </c>
      <c r="F68" s="28" t="s">
        <v>235</v>
      </c>
      <c r="G68" s="28"/>
      <c r="H68" s="29">
        <f>H69+H70</f>
        <v>58.4</v>
      </c>
      <c r="I68" s="29">
        <f>I69+I70</f>
        <v>0</v>
      </c>
      <c r="J68" s="29">
        <f>J69+J70</f>
        <v>58.4</v>
      </c>
    </row>
    <row r="69" spans="2:10" s="102" customFormat="1" ht="15">
      <c r="B69" s="34" t="str">
        <f>'вед.прил8'!A500</f>
        <v>Областные средства</v>
      </c>
      <c r="C69" s="31" t="s">
        <v>179</v>
      </c>
      <c r="D69" s="31" t="s">
        <v>184</v>
      </c>
      <c r="E69" s="31" t="s">
        <v>69</v>
      </c>
      <c r="F69" s="31" t="s">
        <v>235</v>
      </c>
      <c r="G69" s="31" t="s">
        <v>213</v>
      </c>
      <c r="H69" s="32">
        <f>'вед.прил8'!I500</f>
        <v>0</v>
      </c>
      <c r="I69" s="137">
        <f>'вед.прил8'!N500</f>
        <v>0</v>
      </c>
      <c r="J69" s="137">
        <f>'вед.прил8'!O500</f>
        <v>0</v>
      </c>
    </row>
    <row r="70" spans="2:10" s="102" customFormat="1" ht="15">
      <c r="B70" s="34" t="s">
        <v>559</v>
      </c>
      <c r="C70" s="31" t="s">
        <v>179</v>
      </c>
      <c r="D70" s="31" t="s">
        <v>184</v>
      </c>
      <c r="E70" s="31" t="s">
        <v>69</v>
      </c>
      <c r="F70" s="31" t="s">
        <v>235</v>
      </c>
      <c r="G70" s="31" t="s">
        <v>560</v>
      </c>
      <c r="H70" s="32">
        <f>'вед.прил8'!I501</f>
        <v>58.4</v>
      </c>
      <c r="I70" s="137">
        <f>'вед.прил8'!N501</f>
        <v>0</v>
      </c>
      <c r="J70" s="137">
        <f>'вед.прил8'!O501</f>
        <v>58.4</v>
      </c>
    </row>
    <row r="71" spans="2:10" s="103" customFormat="1" ht="57">
      <c r="B71" s="51" t="s">
        <v>298</v>
      </c>
      <c r="C71" s="52" t="s">
        <v>179</v>
      </c>
      <c r="D71" s="52" t="s">
        <v>187</v>
      </c>
      <c r="E71" s="52"/>
      <c r="F71" s="52"/>
      <c r="G71" s="52"/>
      <c r="H71" s="152">
        <f>H72</f>
        <v>7962.999999999999</v>
      </c>
      <c r="I71" s="152">
        <f>I72</f>
        <v>1165.5</v>
      </c>
      <c r="J71" s="152">
        <f>J72</f>
        <v>9128.500000000002</v>
      </c>
    </row>
    <row r="72" spans="2:10" s="103" customFormat="1" ht="15">
      <c r="B72" s="27" t="s">
        <v>155</v>
      </c>
      <c r="C72" s="28" t="s">
        <v>179</v>
      </c>
      <c r="D72" s="28" t="s">
        <v>187</v>
      </c>
      <c r="E72" s="28" t="s">
        <v>342</v>
      </c>
      <c r="F72" s="28"/>
      <c r="G72" s="28"/>
      <c r="H72" s="29">
        <f>H77+H73</f>
        <v>7962.999999999999</v>
      </c>
      <c r="I72" s="29">
        <f>I77+I73</f>
        <v>1165.5</v>
      </c>
      <c r="J72" s="29">
        <f>J77+J73</f>
        <v>9128.500000000002</v>
      </c>
    </row>
    <row r="73" spans="2:10" s="103" customFormat="1" ht="126" customHeight="1">
      <c r="B73" s="62" t="s">
        <v>629</v>
      </c>
      <c r="C73" s="28" t="s">
        <v>179</v>
      </c>
      <c r="D73" s="28" t="s">
        <v>187</v>
      </c>
      <c r="E73" s="200" t="s">
        <v>630</v>
      </c>
      <c r="F73" s="28"/>
      <c r="G73" s="28"/>
      <c r="H73" s="29">
        <f aca="true" t="shared" si="15" ref="H73:J75">H74</f>
        <v>0</v>
      </c>
      <c r="I73" s="29">
        <f t="shared" si="15"/>
        <v>164.6</v>
      </c>
      <c r="J73" s="29">
        <f t="shared" si="15"/>
        <v>164.6</v>
      </c>
    </row>
    <row r="74" spans="2:10" s="103" customFormat="1" ht="90">
      <c r="B74" s="27" t="s">
        <v>301</v>
      </c>
      <c r="C74" s="28" t="s">
        <v>179</v>
      </c>
      <c r="D74" s="28" t="s">
        <v>187</v>
      </c>
      <c r="E74" s="200" t="s">
        <v>630</v>
      </c>
      <c r="F74" s="28" t="s">
        <v>232</v>
      </c>
      <c r="G74" s="28"/>
      <c r="H74" s="29">
        <f t="shared" si="15"/>
        <v>0</v>
      </c>
      <c r="I74" s="29">
        <f t="shared" si="15"/>
        <v>164.6</v>
      </c>
      <c r="J74" s="29">
        <f t="shared" si="15"/>
        <v>164.6</v>
      </c>
    </row>
    <row r="75" spans="2:10" s="103" customFormat="1" ht="30">
      <c r="B75" s="27" t="s">
        <v>300</v>
      </c>
      <c r="C75" s="28" t="s">
        <v>179</v>
      </c>
      <c r="D75" s="28" t="s">
        <v>187</v>
      </c>
      <c r="E75" s="200" t="s">
        <v>631</v>
      </c>
      <c r="F75" s="28" t="s">
        <v>233</v>
      </c>
      <c r="G75" s="28"/>
      <c r="H75" s="29">
        <f t="shared" si="15"/>
        <v>0</v>
      </c>
      <c r="I75" s="29">
        <f t="shared" si="15"/>
        <v>164.6</v>
      </c>
      <c r="J75" s="29">
        <f t="shared" si="15"/>
        <v>164.6</v>
      </c>
    </row>
    <row r="76" spans="2:10" s="103" customFormat="1" ht="15">
      <c r="B76" s="30" t="s">
        <v>559</v>
      </c>
      <c r="C76" s="31" t="s">
        <v>179</v>
      </c>
      <c r="D76" s="31" t="s">
        <v>187</v>
      </c>
      <c r="E76" s="61" t="s">
        <v>630</v>
      </c>
      <c r="F76" s="31" t="s">
        <v>233</v>
      </c>
      <c r="G76" s="31" t="s">
        <v>560</v>
      </c>
      <c r="H76" s="32">
        <f>'вед.прил8'!I1242</f>
        <v>0</v>
      </c>
      <c r="I76" s="32">
        <f>'вед.прил8'!N1242</f>
        <v>164.6</v>
      </c>
      <c r="J76" s="32">
        <f>'вед.прил8'!O1242</f>
        <v>164.6</v>
      </c>
    </row>
    <row r="77" spans="2:10" s="103" customFormat="1" ht="30">
      <c r="B77" s="53" t="s">
        <v>231</v>
      </c>
      <c r="C77" s="28" t="s">
        <v>179</v>
      </c>
      <c r="D77" s="28" t="s">
        <v>187</v>
      </c>
      <c r="E77" s="28" t="s">
        <v>341</v>
      </c>
      <c r="F77" s="28"/>
      <c r="G77" s="28"/>
      <c r="H77" s="29">
        <f>H78+H81</f>
        <v>7962.999999999999</v>
      </c>
      <c r="I77" s="29">
        <f>I78+I81</f>
        <v>1000.9</v>
      </c>
      <c r="J77" s="29">
        <f>J78+J81</f>
        <v>8963.900000000001</v>
      </c>
    </row>
    <row r="78" spans="2:10" s="103" customFormat="1" ht="90">
      <c r="B78" s="27" t="s">
        <v>301</v>
      </c>
      <c r="C78" s="28" t="s">
        <v>179</v>
      </c>
      <c r="D78" s="28" t="s">
        <v>187</v>
      </c>
      <c r="E78" s="28" t="s">
        <v>341</v>
      </c>
      <c r="F78" s="28" t="s">
        <v>232</v>
      </c>
      <c r="G78" s="28"/>
      <c r="H78" s="29">
        <f aca="true" t="shared" si="16" ref="H78:J79">H79</f>
        <v>7519.799999999999</v>
      </c>
      <c r="I78" s="29">
        <f t="shared" si="16"/>
        <v>1000.9</v>
      </c>
      <c r="J78" s="29">
        <f t="shared" si="16"/>
        <v>8520.7</v>
      </c>
    </row>
    <row r="79" spans="2:10" s="103" customFormat="1" ht="30">
      <c r="B79" s="27" t="s">
        <v>300</v>
      </c>
      <c r="C79" s="28" t="s">
        <v>179</v>
      </c>
      <c r="D79" s="28" t="s">
        <v>187</v>
      </c>
      <c r="E79" s="28" t="s">
        <v>341</v>
      </c>
      <c r="F79" s="28" t="s">
        <v>233</v>
      </c>
      <c r="G79" s="28"/>
      <c r="H79" s="29">
        <f t="shared" si="16"/>
        <v>7519.799999999999</v>
      </c>
      <c r="I79" s="29">
        <f t="shared" si="16"/>
        <v>1000.9</v>
      </c>
      <c r="J79" s="29">
        <f t="shared" si="16"/>
        <v>8520.7</v>
      </c>
    </row>
    <row r="80" spans="2:10" s="103" customFormat="1" ht="15">
      <c r="B80" s="30" t="s">
        <v>224</v>
      </c>
      <c r="C80" s="31" t="s">
        <v>179</v>
      </c>
      <c r="D80" s="31" t="s">
        <v>187</v>
      </c>
      <c r="E80" s="31" t="s">
        <v>341</v>
      </c>
      <c r="F80" s="31" t="s">
        <v>233</v>
      </c>
      <c r="G80" s="31" t="s">
        <v>212</v>
      </c>
      <c r="H80" s="32">
        <f>'вед.прил8'!I49+'вед.прил8'!I1246</f>
        <v>7519.799999999999</v>
      </c>
      <c r="I80" s="137">
        <f>'вед.прил8'!N49+'вед.прил8'!N1246</f>
        <v>1000.9</v>
      </c>
      <c r="J80" s="137">
        <f>'вед.прил8'!O49+'вед.прил8'!O1246</f>
        <v>8520.7</v>
      </c>
    </row>
    <row r="81" spans="2:10" ht="45">
      <c r="B81" s="26" t="s">
        <v>315</v>
      </c>
      <c r="C81" s="28" t="s">
        <v>179</v>
      </c>
      <c r="D81" s="28" t="s">
        <v>187</v>
      </c>
      <c r="E81" s="28" t="s">
        <v>341</v>
      </c>
      <c r="F81" s="28" t="s">
        <v>234</v>
      </c>
      <c r="G81" s="28"/>
      <c r="H81" s="29">
        <f aca="true" t="shared" si="17" ref="H81:J82">H82</f>
        <v>443.2</v>
      </c>
      <c r="I81" s="29">
        <f t="shared" si="17"/>
        <v>0</v>
      </c>
      <c r="J81" s="29">
        <f t="shared" si="17"/>
        <v>443.2</v>
      </c>
    </row>
    <row r="82" spans="2:10" ht="45">
      <c r="B82" s="26" t="s">
        <v>303</v>
      </c>
      <c r="C82" s="28" t="s">
        <v>179</v>
      </c>
      <c r="D82" s="28" t="s">
        <v>187</v>
      </c>
      <c r="E82" s="28" t="s">
        <v>341</v>
      </c>
      <c r="F82" s="28" t="s">
        <v>235</v>
      </c>
      <c r="G82" s="28"/>
      <c r="H82" s="29">
        <f t="shared" si="17"/>
        <v>443.2</v>
      </c>
      <c r="I82" s="29">
        <f t="shared" si="17"/>
        <v>0</v>
      </c>
      <c r="J82" s="29">
        <f t="shared" si="17"/>
        <v>443.2</v>
      </c>
    </row>
    <row r="83" spans="2:10" ht="15">
      <c r="B83" s="30" t="s">
        <v>224</v>
      </c>
      <c r="C83" s="31" t="s">
        <v>179</v>
      </c>
      <c r="D83" s="31" t="s">
        <v>187</v>
      </c>
      <c r="E83" s="31" t="s">
        <v>341</v>
      </c>
      <c r="F83" s="31" t="s">
        <v>235</v>
      </c>
      <c r="G83" s="31" t="s">
        <v>212</v>
      </c>
      <c r="H83" s="32">
        <f>'вед.прил8'!I52+'вед.прил8'!I1249</f>
        <v>443.2</v>
      </c>
      <c r="I83" s="137">
        <f>'вед.прил8'!N52+'вед.прил8'!N1249</f>
        <v>0</v>
      </c>
      <c r="J83" s="137">
        <f>'вед.прил8'!O52+'вед.прил8'!O1249</f>
        <v>443.2</v>
      </c>
    </row>
    <row r="84" spans="2:10" ht="14.25">
      <c r="B84" s="56" t="s">
        <v>165</v>
      </c>
      <c r="C84" s="52" t="s">
        <v>179</v>
      </c>
      <c r="D84" s="52" t="s">
        <v>196</v>
      </c>
      <c r="E84" s="52"/>
      <c r="F84" s="52"/>
      <c r="G84" s="52"/>
      <c r="H84" s="152">
        <f aca="true" t="shared" si="18" ref="H84:J88">H85</f>
        <v>1280</v>
      </c>
      <c r="I84" s="152">
        <f t="shared" si="18"/>
        <v>300</v>
      </c>
      <c r="J84" s="152">
        <f t="shared" si="18"/>
        <v>1580</v>
      </c>
    </row>
    <row r="85" spans="2:10" ht="15">
      <c r="B85" s="26" t="s">
        <v>155</v>
      </c>
      <c r="C85" s="28" t="s">
        <v>179</v>
      </c>
      <c r="D85" s="28" t="s">
        <v>196</v>
      </c>
      <c r="E85" s="28" t="s">
        <v>342</v>
      </c>
      <c r="F85" s="28"/>
      <c r="G85" s="28"/>
      <c r="H85" s="29">
        <f t="shared" si="18"/>
        <v>1280</v>
      </c>
      <c r="I85" s="29">
        <f t="shared" si="18"/>
        <v>300</v>
      </c>
      <c r="J85" s="29">
        <f t="shared" si="18"/>
        <v>1580</v>
      </c>
    </row>
    <row r="86" spans="2:10" ht="30">
      <c r="B86" s="26" t="s">
        <v>278</v>
      </c>
      <c r="C86" s="28" t="s">
        <v>179</v>
      </c>
      <c r="D86" s="28" t="s">
        <v>196</v>
      </c>
      <c r="E86" s="28" t="s">
        <v>70</v>
      </c>
      <c r="F86" s="28"/>
      <c r="G86" s="28"/>
      <c r="H86" s="29">
        <f t="shared" si="18"/>
        <v>1280</v>
      </c>
      <c r="I86" s="29">
        <f t="shared" si="18"/>
        <v>300</v>
      </c>
      <c r="J86" s="29">
        <f t="shared" si="18"/>
        <v>1580</v>
      </c>
    </row>
    <row r="87" spans="2:10" ht="15">
      <c r="B87" s="27" t="s">
        <v>243</v>
      </c>
      <c r="C87" s="28" t="s">
        <v>179</v>
      </c>
      <c r="D87" s="28" t="s">
        <v>196</v>
      </c>
      <c r="E87" s="28" t="s">
        <v>70</v>
      </c>
      <c r="F87" s="28" t="s">
        <v>242</v>
      </c>
      <c r="G87" s="28"/>
      <c r="H87" s="29">
        <f t="shared" si="18"/>
        <v>1280</v>
      </c>
      <c r="I87" s="29">
        <f t="shared" si="18"/>
        <v>300</v>
      </c>
      <c r="J87" s="29">
        <f t="shared" si="18"/>
        <v>1580</v>
      </c>
    </row>
    <row r="88" spans="2:10" ht="15">
      <c r="B88" s="26" t="s">
        <v>291</v>
      </c>
      <c r="C88" s="28" t="s">
        <v>179</v>
      </c>
      <c r="D88" s="28" t="s">
        <v>196</v>
      </c>
      <c r="E88" s="28" t="s">
        <v>70</v>
      </c>
      <c r="F88" s="28" t="s">
        <v>290</v>
      </c>
      <c r="G88" s="28"/>
      <c r="H88" s="29">
        <f t="shared" si="18"/>
        <v>1280</v>
      </c>
      <c r="I88" s="29">
        <f t="shared" si="18"/>
        <v>300</v>
      </c>
      <c r="J88" s="29">
        <f t="shared" si="18"/>
        <v>1580</v>
      </c>
    </row>
    <row r="89" spans="2:10" ht="15">
      <c r="B89" s="34" t="s">
        <v>224</v>
      </c>
      <c r="C89" s="31" t="s">
        <v>179</v>
      </c>
      <c r="D89" s="31" t="s">
        <v>196</v>
      </c>
      <c r="E89" s="31" t="s">
        <v>70</v>
      </c>
      <c r="F89" s="31" t="s">
        <v>290</v>
      </c>
      <c r="G89" s="31" t="s">
        <v>212</v>
      </c>
      <c r="H89" s="32">
        <f>'вед.прил8'!I507</f>
        <v>1280</v>
      </c>
      <c r="I89" s="137">
        <f>'вед.прил8'!N507</f>
        <v>300</v>
      </c>
      <c r="J89" s="137">
        <f>'вед.прил8'!O507</f>
        <v>1580</v>
      </c>
    </row>
    <row r="90" spans="2:10" s="95" customFormat="1" ht="14.25">
      <c r="B90" s="66" t="s">
        <v>166</v>
      </c>
      <c r="C90" s="52" t="s">
        <v>179</v>
      </c>
      <c r="D90" s="52" t="s">
        <v>220</v>
      </c>
      <c r="E90" s="52"/>
      <c r="F90" s="52"/>
      <c r="G90" s="52"/>
      <c r="H90" s="152">
        <f>H91+H175+H186+H197+H214+H203</f>
        <v>51782.799999999996</v>
      </c>
      <c r="I90" s="152">
        <f>I91+I175+I186+I197+I214+I203</f>
        <v>2551.6000000000004</v>
      </c>
      <c r="J90" s="152">
        <f>J91+J175+J186+J197+J214+J203</f>
        <v>54334.4</v>
      </c>
    </row>
    <row r="91" spans="2:10" ht="15">
      <c r="B91" s="27" t="s">
        <v>155</v>
      </c>
      <c r="C91" s="28" t="s">
        <v>179</v>
      </c>
      <c r="D91" s="28" t="s">
        <v>220</v>
      </c>
      <c r="E91" s="28" t="s">
        <v>124</v>
      </c>
      <c r="F91" s="28"/>
      <c r="G91" s="28"/>
      <c r="H91" s="29">
        <f>H96+H103+H110+H117+H124+H133+H141+H157+H171+H137+H153+H167+H92</f>
        <v>50947.6</v>
      </c>
      <c r="I91" s="29">
        <f>I96+I103+I110+I117+I124+I133+I141+I157+I171+I137+I153+I167+I92</f>
        <v>2550.1000000000004</v>
      </c>
      <c r="J91" s="29">
        <f>J96+J103+J110+J117+J124+J133+J141+J157+J171+J137+J153+J167+J92</f>
        <v>53497.700000000004</v>
      </c>
    </row>
    <row r="92" spans="2:10" ht="125.25" customHeight="1">
      <c r="B92" s="62" t="s">
        <v>629</v>
      </c>
      <c r="C92" s="28" t="s">
        <v>179</v>
      </c>
      <c r="D92" s="28" t="s">
        <v>220</v>
      </c>
      <c r="E92" s="28" t="s">
        <v>630</v>
      </c>
      <c r="F92" s="28"/>
      <c r="G92" s="28"/>
      <c r="H92" s="29">
        <f aca="true" t="shared" si="19" ref="H92:J94">H93</f>
        <v>0</v>
      </c>
      <c r="I92" s="29">
        <f t="shared" si="19"/>
        <v>205.3</v>
      </c>
      <c r="J92" s="29">
        <f t="shared" si="19"/>
        <v>205.3</v>
      </c>
    </row>
    <row r="93" spans="2:10" ht="90">
      <c r="B93" s="27" t="s">
        <v>301</v>
      </c>
      <c r="C93" s="28" t="s">
        <v>179</v>
      </c>
      <c r="D93" s="28" t="s">
        <v>220</v>
      </c>
      <c r="E93" s="28" t="s">
        <v>630</v>
      </c>
      <c r="F93" s="28" t="s">
        <v>232</v>
      </c>
      <c r="G93" s="28"/>
      <c r="H93" s="29">
        <f t="shared" si="19"/>
        <v>0</v>
      </c>
      <c r="I93" s="29">
        <f t="shared" si="19"/>
        <v>205.3</v>
      </c>
      <c r="J93" s="29">
        <f t="shared" si="19"/>
        <v>205.3</v>
      </c>
    </row>
    <row r="94" spans="2:10" ht="30">
      <c r="B94" s="27" t="s">
        <v>300</v>
      </c>
      <c r="C94" s="28" t="s">
        <v>179</v>
      </c>
      <c r="D94" s="28" t="s">
        <v>220</v>
      </c>
      <c r="E94" s="28" t="s">
        <v>631</v>
      </c>
      <c r="F94" s="28" t="s">
        <v>233</v>
      </c>
      <c r="G94" s="28"/>
      <c r="H94" s="29">
        <f t="shared" si="19"/>
        <v>0</v>
      </c>
      <c r="I94" s="29">
        <f t="shared" si="19"/>
        <v>205.3</v>
      </c>
      <c r="J94" s="29">
        <f t="shared" si="19"/>
        <v>205.3</v>
      </c>
    </row>
    <row r="95" spans="2:10" ht="15">
      <c r="B95" s="117" t="s">
        <v>559</v>
      </c>
      <c r="C95" s="31" t="s">
        <v>179</v>
      </c>
      <c r="D95" s="31" t="s">
        <v>220</v>
      </c>
      <c r="E95" s="31" t="s">
        <v>630</v>
      </c>
      <c r="F95" s="31" t="s">
        <v>233</v>
      </c>
      <c r="G95" s="31" t="s">
        <v>560</v>
      </c>
      <c r="H95" s="32">
        <f>'вед.прил8'!I346</f>
        <v>0</v>
      </c>
      <c r="I95" s="32">
        <f>'вед.прил8'!N346</f>
        <v>205.3</v>
      </c>
      <c r="J95" s="32">
        <f>'вед.прил8'!O346</f>
        <v>205.3</v>
      </c>
    </row>
    <row r="96" spans="2:10" s="95" customFormat="1" ht="105">
      <c r="B96" s="27" t="str">
        <f>'вед.прил8'!A557</f>
        <v>Выполнение полномочий по созданию административных комиссий и определению перечня должностных лиц органов местного самоуправления, уполномоченных составлять протоколы об административных правонарушениях,  в рамках  непрограммной части городского бюджета</v>
      </c>
      <c r="C96" s="28" t="s">
        <v>179</v>
      </c>
      <c r="D96" s="28" t="s">
        <v>220</v>
      </c>
      <c r="E96" s="28" t="s">
        <v>125</v>
      </c>
      <c r="F96" s="52"/>
      <c r="G96" s="52"/>
      <c r="H96" s="29">
        <f>H98+H100</f>
        <v>404.5</v>
      </c>
      <c r="I96" s="29">
        <f>I98+I100</f>
        <v>0</v>
      </c>
      <c r="J96" s="29">
        <f>J98+J100</f>
        <v>404.5</v>
      </c>
    </row>
    <row r="97" spans="2:10" s="95" customFormat="1" ht="90">
      <c r="B97" s="27" t="str">
        <f>'вед.прил8'!A558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97" s="28" t="s">
        <v>179</v>
      </c>
      <c r="D97" s="28" t="s">
        <v>220</v>
      </c>
      <c r="E97" s="28" t="s">
        <v>125</v>
      </c>
      <c r="F97" s="28" t="s">
        <v>232</v>
      </c>
      <c r="G97" s="52"/>
      <c r="H97" s="29">
        <f aca="true" t="shared" si="20" ref="H97:J98">H98</f>
        <v>384.1</v>
      </c>
      <c r="I97" s="29">
        <f t="shared" si="20"/>
        <v>0</v>
      </c>
      <c r="J97" s="29">
        <f t="shared" si="20"/>
        <v>384.1</v>
      </c>
    </row>
    <row r="98" spans="2:10" s="95" customFormat="1" ht="30">
      <c r="B98" s="27" t="str">
        <f>'вед.прил8'!A559</f>
        <v>Расходы на выплаты персоналу государственных (муниципальных) органов</v>
      </c>
      <c r="C98" s="28" t="s">
        <v>179</v>
      </c>
      <c r="D98" s="28" t="s">
        <v>220</v>
      </c>
      <c r="E98" s="28" t="s">
        <v>125</v>
      </c>
      <c r="F98" s="28" t="s">
        <v>233</v>
      </c>
      <c r="G98" s="28"/>
      <c r="H98" s="29">
        <f t="shared" si="20"/>
        <v>384.1</v>
      </c>
      <c r="I98" s="29">
        <f t="shared" si="20"/>
        <v>0</v>
      </c>
      <c r="J98" s="29">
        <f t="shared" si="20"/>
        <v>384.1</v>
      </c>
    </row>
    <row r="99" spans="2:10" s="104" customFormat="1" ht="15">
      <c r="B99" s="30" t="s">
        <v>225</v>
      </c>
      <c r="C99" s="31" t="s">
        <v>179</v>
      </c>
      <c r="D99" s="31" t="s">
        <v>220</v>
      </c>
      <c r="E99" s="31" t="s">
        <v>125</v>
      </c>
      <c r="F99" s="31" t="s">
        <v>233</v>
      </c>
      <c r="G99" s="31" t="s">
        <v>213</v>
      </c>
      <c r="H99" s="32">
        <f>'вед.прил8'!I559</f>
        <v>384.1</v>
      </c>
      <c r="I99" s="137">
        <f>'вед.прил8'!N560</f>
        <v>0</v>
      </c>
      <c r="J99" s="137">
        <f>'вед.прил8'!O560</f>
        <v>384.1</v>
      </c>
    </row>
    <row r="100" spans="2:10" s="105" customFormat="1" ht="45">
      <c r="B100" s="26" t="s">
        <v>315</v>
      </c>
      <c r="C100" s="28" t="s">
        <v>179</v>
      </c>
      <c r="D100" s="28" t="s">
        <v>220</v>
      </c>
      <c r="E100" s="28" t="s">
        <v>125</v>
      </c>
      <c r="F100" s="28" t="s">
        <v>234</v>
      </c>
      <c r="G100" s="28"/>
      <c r="H100" s="29">
        <f aca="true" t="shared" si="21" ref="H100:J101">H101</f>
        <v>20.4</v>
      </c>
      <c r="I100" s="29">
        <f t="shared" si="21"/>
        <v>0</v>
      </c>
      <c r="J100" s="29">
        <f t="shared" si="21"/>
        <v>20.4</v>
      </c>
    </row>
    <row r="101" spans="2:10" s="105" customFormat="1" ht="45">
      <c r="B101" s="26" t="s">
        <v>303</v>
      </c>
      <c r="C101" s="28" t="s">
        <v>179</v>
      </c>
      <c r="D101" s="28" t="s">
        <v>220</v>
      </c>
      <c r="E101" s="28" t="s">
        <v>125</v>
      </c>
      <c r="F101" s="28" t="s">
        <v>235</v>
      </c>
      <c r="G101" s="28"/>
      <c r="H101" s="29">
        <f t="shared" si="21"/>
        <v>20.4</v>
      </c>
      <c r="I101" s="29">
        <f t="shared" si="21"/>
        <v>0</v>
      </c>
      <c r="J101" s="29">
        <f t="shared" si="21"/>
        <v>20.4</v>
      </c>
    </row>
    <row r="102" spans="2:10" s="105" customFormat="1" ht="15">
      <c r="B102" s="34" t="s">
        <v>225</v>
      </c>
      <c r="C102" s="31" t="s">
        <v>179</v>
      </c>
      <c r="D102" s="31" t="s">
        <v>220</v>
      </c>
      <c r="E102" s="31" t="s">
        <v>125</v>
      </c>
      <c r="F102" s="31" t="s">
        <v>235</v>
      </c>
      <c r="G102" s="31" t="s">
        <v>213</v>
      </c>
      <c r="H102" s="32">
        <f>'вед.прил8'!I563</f>
        <v>20.4</v>
      </c>
      <c r="I102" s="137">
        <f>'вед.прил8'!N4719</f>
        <v>0</v>
      </c>
      <c r="J102" s="137">
        <f>'вед.прил8'!O563</f>
        <v>20.4</v>
      </c>
    </row>
    <row r="103" spans="2:10" s="105" customFormat="1" ht="90">
      <c r="B103" s="27" t="s">
        <v>515</v>
      </c>
      <c r="C103" s="28" t="s">
        <v>179</v>
      </c>
      <c r="D103" s="28" t="s">
        <v>220</v>
      </c>
      <c r="E103" s="28" t="s">
        <v>73</v>
      </c>
      <c r="F103" s="28"/>
      <c r="G103" s="28"/>
      <c r="H103" s="29">
        <f>H105+H107</f>
        <v>991</v>
      </c>
      <c r="I103" s="29">
        <f>I105+I107</f>
        <v>0</v>
      </c>
      <c r="J103" s="29">
        <f>J105+J107</f>
        <v>991</v>
      </c>
    </row>
    <row r="104" spans="2:10" s="105" customFormat="1" ht="90">
      <c r="B104" s="27" t="s">
        <v>301</v>
      </c>
      <c r="C104" s="28" t="s">
        <v>179</v>
      </c>
      <c r="D104" s="28" t="s">
        <v>220</v>
      </c>
      <c r="E104" s="28" t="s">
        <v>73</v>
      </c>
      <c r="F104" s="28" t="s">
        <v>232</v>
      </c>
      <c r="G104" s="28"/>
      <c r="H104" s="29">
        <f aca="true" t="shared" si="22" ref="H104:J105">H105</f>
        <v>949.4</v>
      </c>
      <c r="I104" s="29">
        <f t="shared" si="22"/>
        <v>23.2</v>
      </c>
      <c r="J104" s="29">
        <f t="shared" si="22"/>
        <v>972.6</v>
      </c>
    </row>
    <row r="105" spans="2:10" s="95" customFormat="1" ht="30">
      <c r="B105" s="27" t="s">
        <v>300</v>
      </c>
      <c r="C105" s="28" t="s">
        <v>179</v>
      </c>
      <c r="D105" s="28" t="s">
        <v>220</v>
      </c>
      <c r="E105" s="28" t="s">
        <v>73</v>
      </c>
      <c r="F105" s="28" t="s">
        <v>233</v>
      </c>
      <c r="G105" s="28"/>
      <c r="H105" s="29">
        <f t="shared" si="22"/>
        <v>949.4</v>
      </c>
      <c r="I105" s="29">
        <f t="shared" si="22"/>
        <v>23.2</v>
      </c>
      <c r="J105" s="29">
        <f t="shared" si="22"/>
        <v>972.6</v>
      </c>
    </row>
    <row r="106" spans="2:10" s="95" customFormat="1" ht="15">
      <c r="B106" s="30" t="s">
        <v>225</v>
      </c>
      <c r="C106" s="31" t="s">
        <v>179</v>
      </c>
      <c r="D106" s="31" t="s">
        <v>220</v>
      </c>
      <c r="E106" s="31" t="s">
        <v>73</v>
      </c>
      <c r="F106" s="31" t="s">
        <v>233</v>
      </c>
      <c r="G106" s="31" t="s">
        <v>213</v>
      </c>
      <c r="H106" s="32">
        <f>'вед.прил8'!I567</f>
        <v>949.4</v>
      </c>
      <c r="I106" s="137">
        <f>'вед.прил8'!N567</f>
        <v>23.2</v>
      </c>
      <c r="J106" s="137">
        <f>'вед.прил8'!O567</f>
        <v>972.6</v>
      </c>
    </row>
    <row r="107" spans="2:10" s="95" customFormat="1" ht="45">
      <c r="B107" s="26" t="s">
        <v>315</v>
      </c>
      <c r="C107" s="28" t="s">
        <v>179</v>
      </c>
      <c r="D107" s="28" t="s">
        <v>220</v>
      </c>
      <c r="E107" s="28" t="s">
        <v>73</v>
      </c>
      <c r="F107" s="28" t="s">
        <v>234</v>
      </c>
      <c r="G107" s="28"/>
      <c r="H107" s="29">
        <f aca="true" t="shared" si="23" ref="H107:J108">H108</f>
        <v>41.6</v>
      </c>
      <c r="I107" s="29">
        <f t="shared" si="23"/>
        <v>-23.2</v>
      </c>
      <c r="J107" s="29">
        <f t="shared" si="23"/>
        <v>18.400000000000002</v>
      </c>
    </row>
    <row r="108" spans="2:10" s="95" customFormat="1" ht="45">
      <c r="B108" s="26" t="s">
        <v>303</v>
      </c>
      <c r="C108" s="28" t="s">
        <v>179</v>
      </c>
      <c r="D108" s="28" t="s">
        <v>220</v>
      </c>
      <c r="E108" s="28" t="s">
        <v>73</v>
      </c>
      <c r="F108" s="28" t="s">
        <v>235</v>
      </c>
      <c r="G108" s="28"/>
      <c r="H108" s="29">
        <f t="shared" si="23"/>
        <v>41.6</v>
      </c>
      <c r="I108" s="29">
        <f t="shared" si="23"/>
        <v>-23.2</v>
      </c>
      <c r="J108" s="29">
        <f t="shared" si="23"/>
        <v>18.400000000000002</v>
      </c>
    </row>
    <row r="109" spans="2:10" s="95" customFormat="1" ht="15">
      <c r="B109" s="34" t="s">
        <v>225</v>
      </c>
      <c r="C109" s="31" t="s">
        <v>179</v>
      </c>
      <c r="D109" s="31" t="s">
        <v>220</v>
      </c>
      <c r="E109" s="31" t="s">
        <v>73</v>
      </c>
      <c r="F109" s="31" t="s">
        <v>235</v>
      </c>
      <c r="G109" s="31" t="s">
        <v>213</v>
      </c>
      <c r="H109" s="32">
        <f>'вед.прил8'!I570</f>
        <v>41.6</v>
      </c>
      <c r="I109" s="137">
        <f>'вед.прил8'!N570</f>
        <v>-23.2</v>
      </c>
      <c r="J109" s="137">
        <f>'вед.прил8'!O570</f>
        <v>18.400000000000002</v>
      </c>
    </row>
    <row r="110" spans="2:10" s="95" customFormat="1" ht="45">
      <c r="B110" s="27" t="str">
        <f>'вед.прил8'!A571</f>
        <v>Выполнение полномочий в сфере трудовых отношений в рамках  непрограммной части городского бюджета</v>
      </c>
      <c r="C110" s="28" t="s">
        <v>179</v>
      </c>
      <c r="D110" s="28" t="s">
        <v>220</v>
      </c>
      <c r="E110" s="28" t="s">
        <v>74</v>
      </c>
      <c r="F110" s="28"/>
      <c r="G110" s="28"/>
      <c r="H110" s="29">
        <f>H111+H114</f>
        <v>383.6</v>
      </c>
      <c r="I110" s="29">
        <f>I111+I114</f>
        <v>0</v>
      </c>
      <c r="J110" s="29">
        <f>J111+J114</f>
        <v>383.6</v>
      </c>
    </row>
    <row r="111" spans="2:10" s="95" customFormat="1" ht="90">
      <c r="B111" s="27" t="s">
        <v>301</v>
      </c>
      <c r="C111" s="28" t="s">
        <v>179</v>
      </c>
      <c r="D111" s="28" t="s">
        <v>220</v>
      </c>
      <c r="E111" s="28" t="s">
        <v>74</v>
      </c>
      <c r="F111" s="28" t="s">
        <v>232</v>
      </c>
      <c r="G111" s="28"/>
      <c r="H111" s="29">
        <f aca="true" t="shared" si="24" ref="H111:J112">H112</f>
        <v>377.6</v>
      </c>
      <c r="I111" s="29">
        <f t="shared" si="24"/>
        <v>0</v>
      </c>
      <c r="J111" s="29">
        <f t="shared" si="24"/>
        <v>377.6</v>
      </c>
    </row>
    <row r="112" spans="2:10" s="95" customFormat="1" ht="30">
      <c r="B112" s="27" t="s">
        <v>300</v>
      </c>
      <c r="C112" s="28" t="s">
        <v>179</v>
      </c>
      <c r="D112" s="28" t="s">
        <v>220</v>
      </c>
      <c r="E112" s="28" t="s">
        <v>74</v>
      </c>
      <c r="F112" s="28" t="s">
        <v>233</v>
      </c>
      <c r="G112" s="28"/>
      <c r="H112" s="29">
        <f t="shared" si="24"/>
        <v>377.6</v>
      </c>
      <c r="I112" s="29">
        <f t="shared" si="24"/>
        <v>0</v>
      </c>
      <c r="J112" s="29">
        <f t="shared" si="24"/>
        <v>377.6</v>
      </c>
    </row>
    <row r="113" spans="2:10" s="95" customFormat="1" ht="15">
      <c r="B113" s="30" t="s">
        <v>225</v>
      </c>
      <c r="C113" s="31" t="s">
        <v>179</v>
      </c>
      <c r="D113" s="31" t="s">
        <v>220</v>
      </c>
      <c r="E113" s="31" t="s">
        <v>74</v>
      </c>
      <c r="F113" s="31" t="s">
        <v>233</v>
      </c>
      <c r="G113" s="31" t="s">
        <v>213</v>
      </c>
      <c r="H113" s="32">
        <f>'вед.прил8'!I574</f>
        <v>377.6</v>
      </c>
      <c r="I113" s="137">
        <f>'вед.прил8'!N574</f>
        <v>0</v>
      </c>
      <c r="J113" s="137">
        <f>'вед.прил8'!O574</f>
        <v>377.6</v>
      </c>
    </row>
    <row r="114" spans="2:10" s="95" customFormat="1" ht="45">
      <c r="B114" s="26" t="s">
        <v>315</v>
      </c>
      <c r="C114" s="28" t="s">
        <v>179</v>
      </c>
      <c r="D114" s="28" t="s">
        <v>220</v>
      </c>
      <c r="E114" s="28" t="s">
        <v>74</v>
      </c>
      <c r="F114" s="28" t="s">
        <v>234</v>
      </c>
      <c r="G114" s="28"/>
      <c r="H114" s="29">
        <f aca="true" t="shared" si="25" ref="H114:J115">H115</f>
        <v>6</v>
      </c>
      <c r="I114" s="29">
        <f t="shared" si="25"/>
        <v>0</v>
      </c>
      <c r="J114" s="29">
        <f t="shared" si="25"/>
        <v>6</v>
      </c>
    </row>
    <row r="115" spans="2:10" s="95" customFormat="1" ht="45">
      <c r="B115" s="26" t="s">
        <v>303</v>
      </c>
      <c r="C115" s="28" t="s">
        <v>179</v>
      </c>
      <c r="D115" s="28" t="s">
        <v>220</v>
      </c>
      <c r="E115" s="28" t="s">
        <v>74</v>
      </c>
      <c r="F115" s="28" t="s">
        <v>235</v>
      </c>
      <c r="G115" s="28"/>
      <c r="H115" s="29">
        <f t="shared" si="25"/>
        <v>6</v>
      </c>
      <c r="I115" s="29">
        <f t="shared" si="25"/>
        <v>0</v>
      </c>
      <c r="J115" s="29">
        <f t="shared" si="25"/>
        <v>6</v>
      </c>
    </row>
    <row r="116" spans="2:10" s="95" customFormat="1" ht="15">
      <c r="B116" s="30" t="s">
        <v>225</v>
      </c>
      <c r="C116" s="31" t="s">
        <v>179</v>
      </c>
      <c r="D116" s="31" t="s">
        <v>220</v>
      </c>
      <c r="E116" s="31" t="s">
        <v>74</v>
      </c>
      <c r="F116" s="31" t="s">
        <v>235</v>
      </c>
      <c r="G116" s="31" t="s">
        <v>213</v>
      </c>
      <c r="H116" s="32">
        <f>'вед.прил8'!I577</f>
        <v>6</v>
      </c>
      <c r="I116" s="137">
        <f>'вед.прил8'!N577</f>
        <v>0</v>
      </c>
      <c r="J116" s="137">
        <f>'вед.прил8'!O577</f>
        <v>6</v>
      </c>
    </row>
    <row r="117" spans="2:10" s="103" customFormat="1" ht="30">
      <c r="B117" s="53" t="s">
        <v>231</v>
      </c>
      <c r="C117" s="28" t="s">
        <v>179</v>
      </c>
      <c r="D117" s="28" t="s">
        <v>220</v>
      </c>
      <c r="E117" s="28" t="s">
        <v>341</v>
      </c>
      <c r="F117" s="28"/>
      <c r="G117" s="28"/>
      <c r="H117" s="29">
        <f>H119+H121</f>
        <v>8293.3</v>
      </c>
      <c r="I117" s="29">
        <f>I119+I121</f>
        <v>674.7</v>
      </c>
      <c r="J117" s="29">
        <f>J119+J121</f>
        <v>8968</v>
      </c>
    </row>
    <row r="118" spans="2:10" s="103" customFormat="1" ht="90">
      <c r="B118" s="27" t="s">
        <v>301</v>
      </c>
      <c r="C118" s="28" t="s">
        <v>179</v>
      </c>
      <c r="D118" s="28" t="s">
        <v>220</v>
      </c>
      <c r="E118" s="28" t="s">
        <v>341</v>
      </c>
      <c r="F118" s="28" t="s">
        <v>232</v>
      </c>
      <c r="G118" s="28"/>
      <c r="H118" s="29">
        <f aca="true" t="shared" si="26" ref="H118:J119">H119</f>
        <v>7577.5</v>
      </c>
      <c r="I118" s="29">
        <f t="shared" si="26"/>
        <v>674.7</v>
      </c>
      <c r="J118" s="29">
        <f t="shared" si="26"/>
        <v>8252.2</v>
      </c>
    </row>
    <row r="119" spans="2:10" s="102" customFormat="1" ht="30">
      <c r="B119" s="27" t="s">
        <v>300</v>
      </c>
      <c r="C119" s="28" t="s">
        <v>179</v>
      </c>
      <c r="D119" s="28" t="s">
        <v>220</v>
      </c>
      <c r="E119" s="28" t="s">
        <v>341</v>
      </c>
      <c r="F119" s="28" t="s">
        <v>233</v>
      </c>
      <c r="G119" s="28"/>
      <c r="H119" s="29">
        <f t="shared" si="26"/>
        <v>7577.5</v>
      </c>
      <c r="I119" s="29">
        <f t="shared" si="26"/>
        <v>674.7</v>
      </c>
      <c r="J119" s="29">
        <f t="shared" si="26"/>
        <v>8252.2</v>
      </c>
    </row>
    <row r="120" spans="2:10" s="102" customFormat="1" ht="15">
      <c r="B120" s="30" t="s">
        <v>224</v>
      </c>
      <c r="C120" s="28" t="s">
        <v>179</v>
      </c>
      <c r="D120" s="28" t="s">
        <v>220</v>
      </c>
      <c r="E120" s="31" t="s">
        <v>341</v>
      </c>
      <c r="F120" s="31" t="s">
        <v>233</v>
      </c>
      <c r="G120" s="31" t="s">
        <v>212</v>
      </c>
      <c r="H120" s="32">
        <f>'вед.прил8'!I350</f>
        <v>7577.5</v>
      </c>
      <c r="I120" s="138">
        <f>'вед.прил8'!N350</f>
        <v>674.7</v>
      </c>
      <c r="J120" s="138">
        <f>'вед.прил8'!O350</f>
        <v>8252.2</v>
      </c>
    </row>
    <row r="121" spans="2:10" s="102" customFormat="1" ht="45">
      <c r="B121" s="26" t="s">
        <v>315</v>
      </c>
      <c r="C121" s="28" t="s">
        <v>179</v>
      </c>
      <c r="D121" s="28" t="s">
        <v>220</v>
      </c>
      <c r="E121" s="28" t="s">
        <v>341</v>
      </c>
      <c r="F121" s="28" t="s">
        <v>234</v>
      </c>
      <c r="G121" s="28"/>
      <c r="H121" s="29">
        <f aca="true" t="shared" si="27" ref="H121:J122">H122</f>
        <v>715.8</v>
      </c>
      <c r="I121" s="29">
        <f t="shared" si="27"/>
        <v>0</v>
      </c>
      <c r="J121" s="29">
        <f t="shared" si="27"/>
        <v>715.8</v>
      </c>
    </row>
    <row r="122" spans="2:10" s="102" customFormat="1" ht="45">
      <c r="B122" s="26" t="s">
        <v>303</v>
      </c>
      <c r="C122" s="28" t="s">
        <v>179</v>
      </c>
      <c r="D122" s="28" t="s">
        <v>220</v>
      </c>
      <c r="E122" s="28" t="s">
        <v>341</v>
      </c>
      <c r="F122" s="28" t="s">
        <v>235</v>
      </c>
      <c r="G122" s="28"/>
      <c r="H122" s="29">
        <f t="shared" si="27"/>
        <v>715.8</v>
      </c>
      <c r="I122" s="29">
        <f t="shared" si="27"/>
        <v>0</v>
      </c>
      <c r="J122" s="29">
        <f t="shared" si="27"/>
        <v>715.8</v>
      </c>
    </row>
    <row r="123" spans="2:10" s="103" customFormat="1" ht="15">
      <c r="B123" s="34" t="s">
        <v>224</v>
      </c>
      <c r="C123" s="28" t="s">
        <v>179</v>
      </c>
      <c r="D123" s="28" t="s">
        <v>220</v>
      </c>
      <c r="E123" s="31" t="s">
        <v>341</v>
      </c>
      <c r="F123" s="31" t="s">
        <v>235</v>
      </c>
      <c r="G123" s="31" t="s">
        <v>212</v>
      </c>
      <c r="H123" s="32">
        <f>'вед.прил8'!I353</f>
        <v>715.8</v>
      </c>
      <c r="I123" s="137">
        <f>'вед.прил8'!N353</f>
        <v>0</v>
      </c>
      <c r="J123" s="137">
        <f>'вед.прил8'!O353</f>
        <v>715.8</v>
      </c>
    </row>
    <row r="124" spans="2:10" s="103" customFormat="1" ht="60">
      <c r="B124" s="26" t="s">
        <v>264</v>
      </c>
      <c r="C124" s="28" t="s">
        <v>179</v>
      </c>
      <c r="D124" s="28" t="s">
        <v>220</v>
      </c>
      <c r="E124" s="28" t="s">
        <v>126</v>
      </c>
      <c r="F124" s="28"/>
      <c r="G124" s="28"/>
      <c r="H124" s="29">
        <f>H125+H128</f>
        <v>4710.9</v>
      </c>
      <c r="I124" s="29">
        <f>I125+I128</f>
        <v>0</v>
      </c>
      <c r="J124" s="29">
        <f>J125+J128</f>
        <v>4710.9</v>
      </c>
    </row>
    <row r="125" spans="2:10" s="102" customFormat="1" ht="45">
      <c r="B125" s="26" t="s">
        <v>315</v>
      </c>
      <c r="C125" s="28" t="s">
        <v>179</v>
      </c>
      <c r="D125" s="28" t="s">
        <v>220</v>
      </c>
      <c r="E125" s="28" t="s">
        <v>126</v>
      </c>
      <c r="F125" s="28" t="s">
        <v>234</v>
      </c>
      <c r="G125" s="28"/>
      <c r="H125" s="29">
        <f aca="true" t="shared" si="28" ref="H125:J126">H126</f>
        <v>4700.9</v>
      </c>
      <c r="I125" s="29">
        <f t="shared" si="28"/>
        <v>0</v>
      </c>
      <c r="J125" s="29">
        <f t="shared" si="28"/>
        <v>4700.9</v>
      </c>
    </row>
    <row r="126" spans="2:10" s="95" customFormat="1" ht="45">
      <c r="B126" s="26" t="s">
        <v>303</v>
      </c>
      <c r="C126" s="28" t="s">
        <v>179</v>
      </c>
      <c r="D126" s="28" t="s">
        <v>220</v>
      </c>
      <c r="E126" s="28" t="s">
        <v>126</v>
      </c>
      <c r="F126" s="28" t="s">
        <v>235</v>
      </c>
      <c r="G126" s="28"/>
      <c r="H126" s="29">
        <f t="shared" si="28"/>
        <v>4700.9</v>
      </c>
      <c r="I126" s="29">
        <f t="shared" si="28"/>
        <v>0</v>
      </c>
      <c r="J126" s="29">
        <f t="shared" si="28"/>
        <v>4700.9</v>
      </c>
    </row>
    <row r="127" spans="2:10" s="95" customFormat="1" ht="15">
      <c r="B127" s="34" t="s">
        <v>224</v>
      </c>
      <c r="C127" s="31" t="s">
        <v>179</v>
      </c>
      <c r="D127" s="31" t="s">
        <v>220</v>
      </c>
      <c r="E127" s="31" t="s">
        <v>126</v>
      </c>
      <c r="F127" s="31" t="s">
        <v>235</v>
      </c>
      <c r="G127" s="31" t="s">
        <v>212</v>
      </c>
      <c r="H127" s="32">
        <f>'вед.прил8'!I357</f>
        <v>4700.9</v>
      </c>
      <c r="I127" s="137">
        <f>'вед.прил8'!N357</f>
        <v>0</v>
      </c>
      <c r="J127" s="137">
        <f>'вед.прил8'!O357</f>
        <v>4700.9</v>
      </c>
    </row>
    <row r="128" spans="2:10" s="95" customFormat="1" ht="15">
      <c r="B128" s="26" t="s">
        <v>243</v>
      </c>
      <c r="C128" s="28" t="s">
        <v>179</v>
      </c>
      <c r="D128" s="28" t="s">
        <v>220</v>
      </c>
      <c r="E128" s="28" t="s">
        <v>126</v>
      </c>
      <c r="F128" s="28" t="s">
        <v>242</v>
      </c>
      <c r="G128" s="28"/>
      <c r="H128" s="29">
        <f>H131+H129</f>
        <v>10</v>
      </c>
      <c r="I128" s="29">
        <f>I131+I129</f>
        <v>0</v>
      </c>
      <c r="J128" s="29">
        <f>J131+J129</f>
        <v>10</v>
      </c>
    </row>
    <row r="129" spans="2:10" s="95" customFormat="1" ht="15">
      <c r="B129" s="26" t="s">
        <v>245</v>
      </c>
      <c r="C129" s="28" t="s">
        <v>179</v>
      </c>
      <c r="D129" s="28" t="s">
        <v>220</v>
      </c>
      <c r="E129" s="28" t="s">
        <v>126</v>
      </c>
      <c r="F129" s="28" t="s">
        <v>544</v>
      </c>
      <c r="G129" s="28"/>
      <c r="H129" s="29">
        <f>H130</f>
        <v>2</v>
      </c>
      <c r="I129" s="29">
        <f>I130</f>
        <v>0</v>
      </c>
      <c r="J129" s="29">
        <f>J130</f>
        <v>2</v>
      </c>
    </row>
    <row r="130" spans="2:10" s="95" customFormat="1" ht="15">
      <c r="B130" s="30" t="s">
        <v>224</v>
      </c>
      <c r="C130" s="31" t="s">
        <v>179</v>
      </c>
      <c r="D130" s="31" t="s">
        <v>220</v>
      </c>
      <c r="E130" s="31" t="s">
        <v>126</v>
      </c>
      <c r="F130" s="31" t="s">
        <v>544</v>
      </c>
      <c r="G130" s="31" t="s">
        <v>212</v>
      </c>
      <c r="H130" s="32">
        <f>'вед.прил8'!I360</f>
        <v>2</v>
      </c>
      <c r="I130" s="32">
        <f>'вед.прил8'!N360</f>
        <v>0</v>
      </c>
      <c r="J130" s="32">
        <f>'вед.прил8'!O360</f>
        <v>2</v>
      </c>
    </row>
    <row r="131" spans="2:10" s="95" customFormat="1" ht="15">
      <c r="B131" s="26" t="s">
        <v>245</v>
      </c>
      <c r="C131" s="28" t="s">
        <v>179</v>
      </c>
      <c r="D131" s="28" t="s">
        <v>220</v>
      </c>
      <c r="E131" s="28" t="s">
        <v>126</v>
      </c>
      <c r="F131" s="28" t="s">
        <v>244</v>
      </c>
      <c r="G131" s="28"/>
      <c r="H131" s="29">
        <f>H132</f>
        <v>8</v>
      </c>
      <c r="I131" s="29">
        <f>I132</f>
        <v>0</v>
      </c>
      <c r="J131" s="29">
        <f>J132</f>
        <v>8</v>
      </c>
    </row>
    <row r="132" spans="2:10" s="95" customFormat="1" ht="15">
      <c r="B132" s="30" t="s">
        <v>224</v>
      </c>
      <c r="C132" s="31" t="s">
        <v>179</v>
      </c>
      <c r="D132" s="31" t="s">
        <v>220</v>
      </c>
      <c r="E132" s="31" t="s">
        <v>126</v>
      </c>
      <c r="F132" s="31" t="s">
        <v>244</v>
      </c>
      <c r="G132" s="31" t="s">
        <v>212</v>
      </c>
      <c r="H132" s="32">
        <f>'вед.прил8'!I362</f>
        <v>8</v>
      </c>
      <c r="I132" s="137">
        <f>'вед.прил8'!N362</f>
        <v>0</v>
      </c>
      <c r="J132" s="137">
        <f>'вед.прил8'!O362</f>
        <v>8</v>
      </c>
    </row>
    <row r="133" spans="2:10" ht="60">
      <c r="B133" s="26" t="s">
        <v>283</v>
      </c>
      <c r="C133" s="28" t="s">
        <v>179</v>
      </c>
      <c r="D133" s="28" t="s">
        <v>220</v>
      </c>
      <c r="E133" s="28" t="s">
        <v>11</v>
      </c>
      <c r="F133" s="28"/>
      <c r="G133" s="28"/>
      <c r="H133" s="29">
        <f aca="true" t="shared" si="29" ref="H133:J135">H134</f>
        <v>2655.6</v>
      </c>
      <c r="I133" s="29">
        <f t="shared" si="29"/>
        <v>-28</v>
      </c>
      <c r="J133" s="29">
        <f t="shared" si="29"/>
        <v>2627.6</v>
      </c>
    </row>
    <row r="134" spans="2:10" ht="45">
      <c r="B134" s="26" t="s">
        <v>315</v>
      </c>
      <c r="C134" s="28" t="s">
        <v>179</v>
      </c>
      <c r="D134" s="28" t="s">
        <v>220</v>
      </c>
      <c r="E134" s="28" t="s">
        <v>11</v>
      </c>
      <c r="F134" s="28" t="s">
        <v>234</v>
      </c>
      <c r="G134" s="28"/>
      <c r="H134" s="29">
        <f t="shared" si="29"/>
        <v>2655.6</v>
      </c>
      <c r="I134" s="29">
        <f t="shared" si="29"/>
        <v>-28</v>
      </c>
      <c r="J134" s="29">
        <f t="shared" si="29"/>
        <v>2627.6</v>
      </c>
    </row>
    <row r="135" spans="2:10" ht="45">
      <c r="B135" s="26" t="s">
        <v>303</v>
      </c>
      <c r="C135" s="28" t="s">
        <v>179</v>
      </c>
      <c r="D135" s="28" t="s">
        <v>220</v>
      </c>
      <c r="E135" s="28" t="s">
        <v>11</v>
      </c>
      <c r="F135" s="28" t="s">
        <v>235</v>
      </c>
      <c r="G135" s="28"/>
      <c r="H135" s="29">
        <f t="shared" si="29"/>
        <v>2655.6</v>
      </c>
      <c r="I135" s="29">
        <f t="shared" si="29"/>
        <v>-28</v>
      </c>
      <c r="J135" s="29">
        <f t="shared" si="29"/>
        <v>2627.6</v>
      </c>
    </row>
    <row r="136" spans="2:10" ht="15">
      <c r="B136" s="30" t="s">
        <v>224</v>
      </c>
      <c r="C136" s="31" t="s">
        <v>179</v>
      </c>
      <c r="D136" s="31" t="s">
        <v>220</v>
      </c>
      <c r="E136" s="31" t="s">
        <v>11</v>
      </c>
      <c r="F136" s="31" t="s">
        <v>235</v>
      </c>
      <c r="G136" s="31" t="s">
        <v>212</v>
      </c>
      <c r="H136" s="32">
        <f>'вед.прил8'!I34+'вед.прил8'!I366</f>
        <v>2655.6</v>
      </c>
      <c r="I136" s="137">
        <f>'вед.прил8'!N34+'вед.прил8'!N366</f>
        <v>-28</v>
      </c>
      <c r="J136" s="137">
        <f>'вед.прил8'!O34+'вед.прил8'!O366</f>
        <v>2627.6</v>
      </c>
    </row>
    <row r="137" spans="2:10" ht="0.75" customHeight="1">
      <c r="B137" s="26" t="s">
        <v>514</v>
      </c>
      <c r="C137" s="28" t="s">
        <v>179</v>
      </c>
      <c r="D137" s="28" t="s">
        <v>220</v>
      </c>
      <c r="E137" s="28" t="s">
        <v>513</v>
      </c>
      <c r="F137" s="28"/>
      <c r="G137" s="28"/>
      <c r="H137" s="29">
        <f aca="true" t="shared" si="30" ref="H137:J139">H138</f>
        <v>0</v>
      </c>
      <c r="I137" s="29">
        <f t="shared" si="30"/>
        <v>0</v>
      </c>
      <c r="J137" s="29">
        <f t="shared" si="30"/>
        <v>0</v>
      </c>
    </row>
    <row r="138" spans="2:10" ht="15">
      <c r="B138" s="27" t="s">
        <v>243</v>
      </c>
      <c r="C138" s="28" t="s">
        <v>179</v>
      </c>
      <c r="D138" s="28" t="s">
        <v>220</v>
      </c>
      <c r="E138" s="28" t="s">
        <v>513</v>
      </c>
      <c r="F138" s="28" t="s">
        <v>242</v>
      </c>
      <c r="G138" s="28"/>
      <c r="H138" s="29">
        <f t="shared" si="30"/>
        <v>0</v>
      </c>
      <c r="I138" s="29">
        <f t="shared" si="30"/>
        <v>0</v>
      </c>
      <c r="J138" s="29">
        <f t="shared" si="30"/>
        <v>0</v>
      </c>
    </row>
    <row r="139" spans="2:10" ht="15">
      <c r="B139" s="26" t="s">
        <v>291</v>
      </c>
      <c r="C139" s="28" t="s">
        <v>179</v>
      </c>
      <c r="D139" s="28" t="s">
        <v>220</v>
      </c>
      <c r="E139" s="28" t="s">
        <v>513</v>
      </c>
      <c r="F139" s="28" t="s">
        <v>290</v>
      </c>
      <c r="G139" s="28"/>
      <c r="H139" s="29">
        <f t="shared" si="30"/>
        <v>0</v>
      </c>
      <c r="I139" s="29">
        <f t="shared" si="30"/>
        <v>0</v>
      </c>
      <c r="J139" s="29">
        <f t="shared" si="30"/>
        <v>0</v>
      </c>
    </row>
    <row r="140" spans="2:10" ht="18" customHeight="1">
      <c r="B140" s="34" t="s">
        <v>224</v>
      </c>
      <c r="C140" s="31" t="s">
        <v>179</v>
      </c>
      <c r="D140" s="31" t="s">
        <v>220</v>
      </c>
      <c r="E140" s="31" t="s">
        <v>513</v>
      </c>
      <c r="F140" s="31" t="s">
        <v>290</v>
      </c>
      <c r="G140" s="31" t="s">
        <v>212</v>
      </c>
      <c r="H140" s="32">
        <f>'вед.прил8'!I999</f>
        <v>0</v>
      </c>
      <c r="I140" s="137">
        <f>'вед.прил8'!N999</f>
        <v>0</v>
      </c>
      <c r="J140" s="137">
        <f>'вед.прил8'!O999</f>
        <v>0</v>
      </c>
    </row>
    <row r="141" spans="2:10" ht="45">
      <c r="B141" s="26" t="s">
        <v>263</v>
      </c>
      <c r="C141" s="28" t="s">
        <v>179</v>
      </c>
      <c r="D141" s="28" t="s">
        <v>220</v>
      </c>
      <c r="E141" s="28" t="s">
        <v>12</v>
      </c>
      <c r="F141" s="28"/>
      <c r="G141" s="28"/>
      <c r="H141" s="29">
        <f>H142+H150+H145</f>
        <v>1171.3</v>
      </c>
      <c r="I141" s="29">
        <f>I142+I150+I145</f>
        <v>189.4</v>
      </c>
      <c r="J141" s="29">
        <f>J142+J150+J145</f>
        <v>1360.7</v>
      </c>
    </row>
    <row r="142" spans="2:10" ht="45">
      <c r="B142" s="26" t="s">
        <v>315</v>
      </c>
      <c r="C142" s="28" t="s">
        <v>179</v>
      </c>
      <c r="D142" s="28" t="s">
        <v>220</v>
      </c>
      <c r="E142" s="28" t="s">
        <v>12</v>
      </c>
      <c r="F142" s="28" t="s">
        <v>234</v>
      </c>
      <c r="G142" s="28"/>
      <c r="H142" s="29">
        <f aca="true" t="shared" si="31" ref="H142:J143">H143</f>
        <v>874.1</v>
      </c>
      <c r="I142" s="29">
        <f t="shared" si="31"/>
        <v>189.4</v>
      </c>
      <c r="J142" s="29">
        <f t="shared" si="31"/>
        <v>1063.5</v>
      </c>
    </row>
    <row r="143" spans="2:10" ht="45">
      <c r="B143" s="26" t="s">
        <v>303</v>
      </c>
      <c r="C143" s="28" t="s">
        <v>179</v>
      </c>
      <c r="D143" s="28" t="s">
        <v>220</v>
      </c>
      <c r="E143" s="28" t="s">
        <v>12</v>
      </c>
      <c r="F143" s="28" t="s">
        <v>235</v>
      </c>
      <c r="G143" s="28"/>
      <c r="H143" s="29">
        <f t="shared" si="31"/>
        <v>874.1</v>
      </c>
      <c r="I143" s="29">
        <f t="shared" si="31"/>
        <v>189.4</v>
      </c>
      <c r="J143" s="29">
        <f t="shared" si="31"/>
        <v>1063.5</v>
      </c>
    </row>
    <row r="144" spans="2:10" ht="15">
      <c r="B144" s="34" t="s">
        <v>224</v>
      </c>
      <c r="C144" s="31" t="s">
        <v>179</v>
      </c>
      <c r="D144" s="31" t="s">
        <v>220</v>
      </c>
      <c r="E144" s="31" t="s">
        <v>12</v>
      </c>
      <c r="F144" s="31" t="s">
        <v>235</v>
      </c>
      <c r="G144" s="31" t="s">
        <v>212</v>
      </c>
      <c r="H144" s="32">
        <f>'вед.прил8'!I581+'вед.прил8'!I38+'вед.прил8'!I708</f>
        <v>874.1</v>
      </c>
      <c r="I144" s="137">
        <f>'вед.прил8'!N38+'вед.прил8'!N581+'вед.прил8'!N708</f>
        <v>189.4</v>
      </c>
      <c r="J144" s="137">
        <f>'вед.прил8'!O38+'вед.прил8'!O581+'вед.прил8'!O708</f>
        <v>1063.5</v>
      </c>
    </row>
    <row r="145" spans="2:10" ht="30">
      <c r="B145" s="27" t="s">
        <v>247</v>
      </c>
      <c r="C145" s="28" t="s">
        <v>179</v>
      </c>
      <c r="D145" s="28" t="s">
        <v>220</v>
      </c>
      <c r="E145" s="28" t="s">
        <v>12</v>
      </c>
      <c r="F145" s="28" t="s">
        <v>246</v>
      </c>
      <c r="G145" s="28"/>
      <c r="H145" s="29">
        <f>H148+H146</f>
        <v>247.2</v>
      </c>
      <c r="I145" s="29">
        <f>I148+I146</f>
        <v>0</v>
      </c>
      <c r="J145" s="29">
        <f>J148+J146</f>
        <v>247.2</v>
      </c>
    </row>
    <row r="146" spans="2:10" ht="30">
      <c r="B146" s="27" t="s">
        <v>258</v>
      </c>
      <c r="C146" s="28" t="s">
        <v>179</v>
      </c>
      <c r="D146" s="28" t="s">
        <v>220</v>
      </c>
      <c r="E146" s="28" t="s">
        <v>12</v>
      </c>
      <c r="F146" s="28" t="s">
        <v>250</v>
      </c>
      <c r="G146" s="28"/>
      <c r="H146" s="29">
        <f>H147</f>
        <v>30</v>
      </c>
      <c r="I146" s="29">
        <f>I147</f>
        <v>0</v>
      </c>
      <c r="J146" s="29">
        <f>J147</f>
        <v>30</v>
      </c>
    </row>
    <row r="147" spans="2:10" ht="15">
      <c r="B147" s="34" t="s">
        <v>224</v>
      </c>
      <c r="C147" s="31" t="s">
        <v>179</v>
      </c>
      <c r="D147" s="31" t="s">
        <v>220</v>
      </c>
      <c r="E147" s="31" t="s">
        <v>12</v>
      </c>
      <c r="F147" s="31" t="s">
        <v>250</v>
      </c>
      <c r="G147" s="31" t="s">
        <v>212</v>
      </c>
      <c r="H147" s="32">
        <f>'вед.прил8'!I584</f>
        <v>30</v>
      </c>
      <c r="I147" s="32">
        <f>'вед.прил8'!N584</f>
        <v>0</v>
      </c>
      <c r="J147" s="32">
        <f>'вед.прил8'!O584</f>
        <v>30</v>
      </c>
    </row>
    <row r="148" spans="2:10" ht="15">
      <c r="B148" s="27" t="s">
        <v>150</v>
      </c>
      <c r="C148" s="28" t="s">
        <v>179</v>
      </c>
      <c r="D148" s="28" t="s">
        <v>220</v>
      </c>
      <c r="E148" s="28" t="s">
        <v>12</v>
      </c>
      <c r="F148" s="28" t="s">
        <v>149</v>
      </c>
      <c r="G148" s="28"/>
      <c r="H148" s="29">
        <f>H149</f>
        <v>217.2</v>
      </c>
      <c r="I148" s="29">
        <f>I149</f>
        <v>0</v>
      </c>
      <c r="J148" s="29">
        <f>J149</f>
        <v>217.2</v>
      </c>
    </row>
    <row r="149" spans="2:10" ht="15">
      <c r="B149" s="34" t="s">
        <v>224</v>
      </c>
      <c r="C149" s="31" t="s">
        <v>179</v>
      </c>
      <c r="D149" s="31" t="s">
        <v>220</v>
      </c>
      <c r="E149" s="31" t="s">
        <v>12</v>
      </c>
      <c r="F149" s="31" t="s">
        <v>149</v>
      </c>
      <c r="G149" s="31" t="s">
        <v>212</v>
      </c>
      <c r="H149" s="32">
        <f>'вед.прил8'!I586</f>
        <v>217.2</v>
      </c>
      <c r="I149" s="137">
        <f>'вед.прил8'!N586</f>
        <v>0</v>
      </c>
      <c r="J149" s="137">
        <f>'вед.прил8'!O586</f>
        <v>217.2</v>
      </c>
    </row>
    <row r="150" spans="2:10" ht="15">
      <c r="B150" s="26" t="s">
        <v>243</v>
      </c>
      <c r="C150" s="28" t="s">
        <v>179</v>
      </c>
      <c r="D150" s="28" t="s">
        <v>220</v>
      </c>
      <c r="E150" s="28" t="s">
        <v>12</v>
      </c>
      <c r="F150" s="28" t="s">
        <v>242</v>
      </c>
      <c r="G150" s="28"/>
      <c r="H150" s="29">
        <f aca="true" t="shared" si="32" ref="H150:J151">H151</f>
        <v>50</v>
      </c>
      <c r="I150" s="29">
        <f t="shared" si="32"/>
        <v>0</v>
      </c>
      <c r="J150" s="29">
        <f t="shared" si="32"/>
        <v>50</v>
      </c>
    </row>
    <row r="151" spans="2:10" ht="15">
      <c r="B151" s="26" t="s">
        <v>245</v>
      </c>
      <c r="C151" s="28" t="s">
        <v>179</v>
      </c>
      <c r="D151" s="28" t="s">
        <v>220</v>
      </c>
      <c r="E151" s="28" t="s">
        <v>13</v>
      </c>
      <c r="F151" s="28" t="s">
        <v>244</v>
      </c>
      <c r="G151" s="28"/>
      <c r="H151" s="29">
        <f t="shared" si="32"/>
        <v>50</v>
      </c>
      <c r="I151" s="29">
        <f t="shared" si="32"/>
        <v>0</v>
      </c>
      <c r="J151" s="29">
        <f t="shared" si="32"/>
        <v>50</v>
      </c>
    </row>
    <row r="152" spans="2:10" ht="15">
      <c r="B152" s="34" t="s">
        <v>224</v>
      </c>
      <c r="C152" s="31" t="s">
        <v>179</v>
      </c>
      <c r="D152" s="31" t="s">
        <v>220</v>
      </c>
      <c r="E152" s="31" t="s">
        <v>12</v>
      </c>
      <c r="F152" s="31" t="s">
        <v>244</v>
      </c>
      <c r="G152" s="31" t="s">
        <v>212</v>
      </c>
      <c r="H152" s="137">
        <f>'вед.прил8'!I589</f>
        <v>50</v>
      </c>
      <c r="I152" s="137">
        <f>'вед.прил8'!N589</f>
        <v>0</v>
      </c>
      <c r="J152" s="137">
        <f>'вед.прил8'!O589</f>
        <v>50</v>
      </c>
    </row>
    <row r="153" spans="2:10" ht="45">
      <c r="B153" s="115" t="str">
        <f>'вед.прил8'!A367</f>
        <v>Выполнение решений судебных органов в рамках непрограммной части городского бюджета </v>
      </c>
      <c r="C153" s="28" t="s">
        <v>179</v>
      </c>
      <c r="D153" s="28" t="s">
        <v>220</v>
      </c>
      <c r="E153" s="28" t="s">
        <v>542</v>
      </c>
      <c r="F153" s="31"/>
      <c r="G153" s="31"/>
      <c r="H153" s="121">
        <f aca="true" t="shared" si="33" ref="H153:J155">H154</f>
        <v>84.6</v>
      </c>
      <c r="I153" s="121">
        <f t="shared" si="33"/>
        <v>0</v>
      </c>
      <c r="J153" s="121">
        <f t="shared" si="33"/>
        <v>84.6</v>
      </c>
    </row>
    <row r="154" spans="2:10" ht="15">
      <c r="B154" s="115" t="str">
        <f>'вед.прил8'!A368</f>
        <v>Иные бюджетные ассигнования</v>
      </c>
      <c r="C154" s="28" t="s">
        <v>179</v>
      </c>
      <c r="D154" s="28" t="s">
        <v>220</v>
      </c>
      <c r="E154" s="28" t="s">
        <v>542</v>
      </c>
      <c r="F154" s="28" t="s">
        <v>242</v>
      </c>
      <c r="G154" s="28"/>
      <c r="H154" s="121">
        <f t="shared" si="33"/>
        <v>84.6</v>
      </c>
      <c r="I154" s="121">
        <f t="shared" si="33"/>
        <v>0</v>
      </c>
      <c r="J154" s="121">
        <f t="shared" si="33"/>
        <v>84.6</v>
      </c>
    </row>
    <row r="155" spans="2:10" ht="15">
      <c r="B155" s="115" t="str">
        <f>'вед.прил8'!A369</f>
        <v>Исполнение судебных актов</v>
      </c>
      <c r="C155" s="28" t="s">
        <v>179</v>
      </c>
      <c r="D155" s="28" t="s">
        <v>220</v>
      </c>
      <c r="E155" s="28" t="s">
        <v>542</v>
      </c>
      <c r="F155" s="28" t="s">
        <v>544</v>
      </c>
      <c r="G155" s="28"/>
      <c r="H155" s="121">
        <f t="shared" si="33"/>
        <v>84.6</v>
      </c>
      <c r="I155" s="121">
        <f t="shared" si="33"/>
        <v>0</v>
      </c>
      <c r="J155" s="121">
        <f t="shared" si="33"/>
        <v>84.6</v>
      </c>
    </row>
    <row r="156" spans="2:10" ht="15">
      <c r="B156" s="117" t="str">
        <f>'вед.прил8'!A370</f>
        <v>Городские средства</v>
      </c>
      <c r="C156" s="31" t="s">
        <v>179</v>
      </c>
      <c r="D156" s="31" t="s">
        <v>220</v>
      </c>
      <c r="E156" s="31" t="s">
        <v>542</v>
      </c>
      <c r="F156" s="31" t="s">
        <v>544</v>
      </c>
      <c r="G156" s="31" t="s">
        <v>212</v>
      </c>
      <c r="H156" s="122">
        <f>'вед.прил8'!I370</f>
        <v>84.6</v>
      </c>
      <c r="I156" s="137">
        <f>'вед.прил8'!N370</f>
        <v>0</v>
      </c>
      <c r="J156" s="137">
        <f>'вед.прил8'!O370</f>
        <v>84.6</v>
      </c>
    </row>
    <row r="157" spans="2:10" ht="63.75" customHeight="1">
      <c r="B157" s="27" t="str">
        <f>'вед.прил8'!A590</f>
        <v>Единая дежурно-диспетчерская служба города Ливны и административно-хозяйственная служба администрации города Ливны в рамках непрограммной части городского бюджета</v>
      </c>
      <c r="C157" s="28" t="s">
        <v>179</v>
      </c>
      <c r="D157" s="28" t="s">
        <v>220</v>
      </c>
      <c r="E157" s="28" t="s">
        <v>343</v>
      </c>
      <c r="F157" s="28"/>
      <c r="G157" s="28"/>
      <c r="H157" s="29">
        <f>H158+H161+H164</f>
        <v>20733.5</v>
      </c>
      <c r="I157" s="29">
        <f>I158+I161+I164</f>
        <v>1508.7</v>
      </c>
      <c r="J157" s="29">
        <f>J158+J161+J164</f>
        <v>22242.2</v>
      </c>
    </row>
    <row r="158" spans="2:10" ht="90">
      <c r="B158" s="27" t="str">
        <f>'вед.прил8'!A591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158" s="28" t="s">
        <v>179</v>
      </c>
      <c r="D158" s="28" t="s">
        <v>220</v>
      </c>
      <c r="E158" s="28" t="s">
        <v>343</v>
      </c>
      <c r="F158" s="28" t="s">
        <v>232</v>
      </c>
      <c r="G158" s="28"/>
      <c r="H158" s="29">
        <f aca="true" t="shared" si="34" ref="H158:J159">H159</f>
        <v>17001.3</v>
      </c>
      <c r="I158" s="29">
        <f t="shared" si="34"/>
        <v>1508.7</v>
      </c>
      <c r="J158" s="29">
        <f t="shared" si="34"/>
        <v>18510</v>
      </c>
    </row>
    <row r="159" spans="2:10" ht="30">
      <c r="B159" s="27" t="str">
        <f>'вед.прил8'!A592</f>
        <v>Расходы на выплаты персоналу казенных учреждений</v>
      </c>
      <c r="C159" s="28" t="s">
        <v>179</v>
      </c>
      <c r="D159" s="28" t="s">
        <v>220</v>
      </c>
      <c r="E159" s="28" t="s">
        <v>343</v>
      </c>
      <c r="F159" s="28" t="s">
        <v>240</v>
      </c>
      <c r="G159" s="28"/>
      <c r="H159" s="29">
        <f t="shared" si="34"/>
        <v>17001.3</v>
      </c>
      <c r="I159" s="29">
        <f t="shared" si="34"/>
        <v>1508.7</v>
      </c>
      <c r="J159" s="29">
        <f t="shared" si="34"/>
        <v>18510</v>
      </c>
    </row>
    <row r="160" spans="2:10" ht="15">
      <c r="B160" s="34" t="s">
        <v>224</v>
      </c>
      <c r="C160" s="31" t="s">
        <v>179</v>
      </c>
      <c r="D160" s="31" t="s">
        <v>220</v>
      </c>
      <c r="E160" s="31" t="s">
        <v>343</v>
      </c>
      <c r="F160" s="31" t="s">
        <v>240</v>
      </c>
      <c r="G160" s="31" t="s">
        <v>212</v>
      </c>
      <c r="H160" s="32">
        <f>'вед.прил8'!I593</f>
        <v>17001.3</v>
      </c>
      <c r="I160" s="137">
        <f>'вед.прил8'!N593</f>
        <v>1508.7</v>
      </c>
      <c r="J160" s="137">
        <f>'вед.прил8'!O593</f>
        <v>18510</v>
      </c>
    </row>
    <row r="161" spans="2:10" ht="45">
      <c r="B161" s="26" t="s">
        <v>315</v>
      </c>
      <c r="C161" s="28" t="s">
        <v>179</v>
      </c>
      <c r="D161" s="28" t="s">
        <v>220</v>
      </c>
      <c r="E161" s="28" t="s">
        <v>343</v>
      </c>
      <c r="F161" s="28" t="s">
        <v>234</v>
      </c>
      <c r="G161" s="28"/>
      <c r="H161" s="29">
        <f aca="true" t="shared" si="35" ref="H161:J162">H162</f>
        <v>3686.4</v>
      </c>
      <c r="I161" s="29">
        <f t="shared" si="35"/>
        <v>0</v>
      </c>
      <c r="J161" s="29">
        <f t="shared" si="35"/>
        <v>3686.4</v>
      </c>
    </row>
    <row r="162" spans="2:10" ht="45">
      <c r="B162" s="26" t="s">
        <v>303</v>
      </c>
      <c r="C162" s="28" t="s">
        <v>179</v>
      </c>
      <c r="D162" s="28" t="s">
        <v>220</v>
      </c>
      <c r="E162" s="28" t="s">
        <v>343</v>
      </c>
      <c r="F162" s="28" t="s">
        <v>235</v>
      </c>
      <c r="G162" s="28"/>
      <c r="H162" s="29">
        <f t="shared" si="35"/>
        <v>3686.4</v>
      </c>
      <c r="I162" s="29">
        <f t="shared" si="35"/>
        <v>0</v>
      </c>
      <c r="J162" s="29">
        <f t="shared" si="35"/>
        <v>3686.4</v>
      </c>
    </row>
    <row r="163" spans="2:10" ht="15">
      <c r="B163" s="30" t="s">
        <v>224</v>
      </c>
      <c r="C163" s="31" t="s">
        <v>179</v>
      </c>
      <c r="D163" s="31" t="s">
        <v>220</v>
      </c>
      <c r="E163" s="31" t="s">
        <v>343</v>
      </c>
      <c r="F163" s="31" t="s">
        <v>235</v>
      </c>
      <c r="G163" s="31" t="s">
        <v>212</v>
      </c>
      <c r="H163" s="32">
        <f>'вед.прил8'!I596</f>
        <v>3686.4</v>
      </c>
      <c r="I163" s="137">
        <f>'вед.прил8'!N596</f>
        <v>0</v>
      </c>
      <c r="J163" s="137">
        <f>'вед.прил8'!O596</f>
        <v>3686.4</v>
      </c>
    </row>
    <row r="164" spans="2:10" ht="15">
      <c r="B164" s="26" t="s">
        <v>243</v>
      </c>
      <c r="C164" s="28" t="s">
        <v>179</v>
      </c>
      <c r="D164" s="28" t="s">
        <v>220</v>
      </c>
      <c r="E164" s="28" t="s">
        <v>343</v>
      </c>
      <c r="F164" s="28" t="s">
        <v>242</v>
      </c>
      <c r="G164" s="28"/>
      <c r="H164" s="29">
        <f aca="true" t="shared" si="36" ref="H164:J165">H165</f>
        <v>45.8</v>
      </c>
      <c r="I164" s="29">
        <f t="shared" si="36"/>
        <v>0</v>
      </c>
      <c r="J164" s="29">
        <f t="shared" si="36"/>
        <v>45.8</v>
      </c>
    </row>
    <row r="165" spans="2:10" ht="15">
      <c r="B165" s="26" t="s">
        <v>245</v>
      </c>
      <c r="C165" s="28" t="s">
        <v>179</v>
      </c>
      <c r="D165" s="28" t="s">
        <v>220</v>
      </c>
      <c r="E165" s="28" t="s">
        <v>343</v>
      </c>
      <c r="F165" s="28" t="s">
        <v>244</v>
      </c>
      <c r="G165" s="28"/>
      <c r="H165" s="29">
        <f t="shared" si="36"/>
        <v>45.8</v>
      </c>
      <c r="I165" s="29">
        <f t="shared" si="36"/>
        <v>0</v>
      </c>
      <c r="J165" s="29">
        <f t="shared" si="36"/>
        <v>45.8</v>
      </c>
    </row>
    <row r="166" spans="2:10" ht="15">
      <c r="B166" s="30" t="s">
        <v>224</v>
      </c>
      <c r="C166" s="31" t="s">
        <v>179</v>
      </c>
      <c r="D166" s="31" t="s">
        <v>220</v>
      </c>
      <c r="E166" s="31" t="s">
        <v>343</v>
      </c>
      <c r="F166" s="31" t="s">
        <v>244</v>
      </c>
      <c r="G166" s="31" t="s">
        <v>212</v>
      </c>
      <c r="H166" s="32">
        <f>'вед.прил8'!I599</f>
        <v>45.8</v>
      </c>
      <c r="I166" s="137">
        <f>'вед.прил8'!N599</f>
        <v>0</v>
      </c>
      <c r="J166" s="137">
        <f>'вед.прил8'!O599</f>
        <v>45.8</v>
      </c>
    </row>
    <row r="167" spans="2:10" ht="30">
      <c r="B167" s="26" t="s">
        <v>619</v>
      </c>
      <c r="C167" s="28" t="s">
        <v>179</v>
      </c>
      <c r="D167" s="28" t="s">
        <v>220</v>
      </c>
      <c r="E167" s="28" t="s">
        <v>618</v>
      </c>
      <c r="F167" s="31"/>
      <c r="G167" s="31"/>
      <c r="H167" s="29">
        <f aca="true" t="shared" si="37" ref="H167:J169">H168</f>
        <v>4</v>
      </c>
      <c r="I167" s="29">
        <f t="shared" si="37"/>
        <v>0</v>
      </c>
      <c r="J167" s="29">
        <f t="shared" si="37"/>
        <v>4</v>
      </c>
    </row>
    <row r="168" spans="2:10" ht="45">
      <c r="B168" s="26" t="s">
        <v>315</v>
      </c>
      <c r="C168" s="28" t="s">
        <v>179</v>
      </c>
      <c r="D168" s="28" t="s">
        <v>220</v>
      </c>
      <c r="E168" s="28" t="s">
        <v>618</v>
      </c>
      <c r="F168" s="28" t="s">
        <v>234</v>
      </c>
      <c r="G168" s="28"/>
      <c r="H168" s="29">
        <f t="shared" si="37"/>
        <v>4</v>
      </c>
      <c r="I168" s="29">
        <f t="shared" si="37"/>
        <v>0</v>
      </c>
      <c r="J168" s="29">
        <f t="shared" si="37"/>
        <v>4</v>
      </c>
    </row>
    <row r="169" spans="2:10" ht="45">
      <c r="B169" s="26" t="s">
        <v>303</v>
      </c>
      <c r="C169" s="28" t="s">
        <v>179</v>
      </c>
      <c r="D169" s="28" t="s">
        <v>220</v>
      </c>
      <c r="E169" s="28" t="s">
        <v>618</v>
      </c>
      <c r="F169" s="28" t="s">
        <v>235</v>
      </c>
      <c r="G169" s="28"/>
      <c r="H169" s="29">
        <f t="shared" si="37"/>
        <v>4</v>
      </c>
      <c r="I169" s="29">
        <f t="shared" si="37"/>
        <v>0</v>
      </c>
      <c r="J169" s="29">
        <f t="shared" si="37"/>
        <v>4</v>
      </c>
    </row>
    <row r="170" spans="2:10" ht="15">
      <c r="B170" s="30" t="s">
        <v>224</v>
      </c>
      <c r="C170" s="31" t="s">
        <v>179</v>
      </c>
      <c r="D170" s="31" t="s">
        <v>220</v>
      </c>
      <c r="E170" s="31" t="s">
        <v>618</v>
      </c>
      <c r="F170" s="31" t="s">
        <v>235</v>
      </c>
      <c r="G170" s="31" t="s">
        <v>212</v>
      </c>
      <c r="H170" s="32">
        <f>'вед.прил8'!I603</f>
        <v>4</v>
      </c>
      <c r="I170" s="137">
        <f>'вед.прил8'!N603</f>
        <v>0</v>
      </c>
      <c r="J170" s="137">
        <f>'вед.прил8'!O603</f>
        <v>4</v>
      </c>
    </row>
    <row r="171" spans="2:10" ht="77.25" customHeight="1">
      <c r="B171" s="26" t="s">
        <v>511</v>
      </c>
      <c r="C171" s="28" t="s">
        <v>179</v>
      </c>
      <c r="D171" s="28" t="s">
        <v>220</v>
      </c>
      <c r="E171" s="28" t="s">
        <v>512</v>
      </c>
      <c r="F171" s="31"/>
      <c r="G171" s="31"/>
      <c r="H171" s="121">
        <f aca="true" t="shared" si="38" ref="H171:J173">H172</f>
        <v>11515.3</v>
      </c>
      <c r="I171" s="121">
        <f t="shared" si="38"/>
        <v>0</v>
      </c>
      <c r="J171" s="121">
        <f t="shared" si="38"/>
        <v>11515.3</v>
      </c>
    </row>
    <row r="172" spans="2:10" ht="45">
      <c r="B172" s="26" t="s">
        <v>315</v>
      </c>
      <c r="C172" s="28" t="s">
        <v>179</v>
      </c>
      <c r="D172" s="28" t="s">
        <v>220</v>
      </c>
      <c r="E172" s="28" t="s">
        <v>512</v>
      </c>
      <c r="F172" s="28" t="s">
        <v>234</v>
      </c>
      <c r="G172" s="28"/>
      <c r="H172" s="121">
        <f t="shared" si="38"/>
        <v>11515.3</v>
      </c>
      <c r="I172" s="121">
        <f t="shared" si="38"/>
        <v>0</v>
      </c>
      <c r="J172" s="121">
        <f t="shared" si="38"/>
        <v>11515.3</v>
      </c>
    </row>
    <row r="173" spans="2:10" s="95" customFormat="1" ht="45">
      <c r="B173" s="26" t="s">
        <v>303</v>
      </c>
      <c r="C173" s="28" t="s">
        <v>179</v>
      </c>
      <c r="D173" s="28" t="s">
        <v>220</v>
      </c>
      <c r="E173" s="28" t="s">
        <v>512</v>
      </c>
      <c r="F173" s="28" t="s">
        <v>235</v>
      </c>
      <c r="G173" s="28"/>
      <c r="H173" s="121">
        <f t="shared" si="38"/>
        <v>11515.3</v>
      </c>
      <c r="I173" s="121">
        <f t="shared" si="38"/>
        <v>0</v>
      </c>
      <c r="J173" s="121">
        <f t="shared" si="38"/>
        <v>11515.3</v>
      </c>
    </row>
    <row r="174" spans="2:10" s="95" customFormat="1" ht="15">
      <c r="B174" s="30" t="s">
        <v>224</v>
      </c>
      <c r="C174" s="31" t="s">
        <v>179</v>
      </c>
      <c r="D174" s="31" t="s">
        <v>220</v>
      </c>
      <c r="E174" s="31" t="s">
        <v>512</v>
      </c>
      <c r="F174" s="31" t="s">
        <v>235</v>
      </c>
      <c r="G174" s="31" t="s">
        <v>212</v>
      </c>
      <c r="H174" s="122">
        <f>'вед.прил8'!I607</f>
        <v>11515.3</v>
      </c>
      <c r="I174" s="137">
        <f>'вед.прил8'!N607</f>
        <v>0</v>
      </c>
      <c r="J174" s="137">
        <f>'вед.прил8'!O607</f>
        <v>11515.3</v>
      </c>
    </row>
    <row r="175" spans="2:10" s="95" customFormat="1" ht="39.75" customHeight="1">
      <c r="B175" s="27" t="str">
        <f>'вед.прил8'!A509</f>
        <v>Муниципальная программа "Развитие архивного дела в городе Ливны Орловской области"</v>
      </c>
      <c r="C175" s="28" t="s">
        <v>179</v>
      </c>
      <c r="D175" s="28" t="s">
        <v>220</v>
      </c>
      <c r="E175" s="28" t="str">
        <f>'вед.прил8'!E509</f>
        <v>52 0 00 00000</v>
      </c>
      <c r="F175" s="28"/>
      <c r="G175" s="28"/>
      <c r="H175" s="29">
        <f>H181+H176</f>
        <v>50</v>
      </c>
      <c r="I175" s="29">
        <f>I181+I176</f>
        <v>0</v>
      </c>
      <c r="J175" s="29">
        <f>J181+J176</f>
        <v>50</v>
      </c>
    </row>
    <row r="176" spans="2:10" s="95" customFormat="1" ht="105">
      <c r="B176" s="27" t="str">
        <f>'вед.прил8'!A510</f>
        <v>Основное мероприятие «Создание и совершенствование оптимальных условий для обеспечения сохранности, учета и использования документов архивного фонда города, в том числе повышение безопасности хранения документов в помещениях архивохранилищ архивного отдела"</v>
      </c>
      <c r="C176" s="28" t="s">
        <v>179</v>
      </c>
      <c r="D176" s="28" t="s">
        <v>220</v>
      </c>
      <c r="E176" s="67" t="s">
        <v>388</v>
      </c>
      <c r="F176" s="28"/>
      <c r="G176" s="28"/>
      <c r="H176" s="29">
        <f aca="true" t="shared" si="39" ref="H176:J179">H177</f>
        <v>32.4</v>
      </c>
      <c r="I176" s="29">
        <f t="shared" si="39"/>
        <v>0</v>
      </c>
      <c r="J176" s="29">
        <f t="shared" si="39"/>
        <v>32.4</v>
      </c>
    </row>
    <row r="177" spans="2:10" s="95" customFormat="1" ht="15">
      <c r="B177" s="27" t="str">
        <f>'вед.прил8'!A511</f>
        <v>Реализация основного мероприятия</v>
      </c>
      <c r="C177" s="28" t="s">
        <v>179</v>
      </c>
      <c r="D177" s="28" t="s">
        <v>220</v>
      </c>
      <c r="E177" s="67" t="s">
        <v>389</v>
      </c>
      <c r="F177" s="28"/>
      <c r="G177" s="28"/>
      <c r="H177" s="29">
        <f t="shared" si="39"/>
        <v>32.4</v>
      </c>
      <c r="I177" s="29">
        <f t="shared" si="39"/>
        <v>0</v>
      </c>
      <c r="J177" s="29">
        <f t="shared" si="39"/>
        <v>32.4</v>
      </c>
    </row>
    <row r="178" spans="2:10" s="95" customFormat="1" ht="45">
      <c r="B178" s="27" t="str">
        <f>'вед.прил8'!A512</f>
        <v>Закупка товаров, работ и услуг для обеспечения государственных (муниципальных) нужд</v>
      </c>
      <c r="C178" s="28" t="s">
        <v>179</v>
      </c>
      <c r="D178" s="28" t="s">
        <v>220</v>
      </c>
      <c r="E178" s="153" t="s">
        <v>389</v>
      </c>
      <c r="F178" s="28" t="s">
        <v>234</v>
      </c>
      <c r="G178" s="28"/>
      <c r="H178" s="29">
        <f t="shared" si="39"/>
        <v>32.4</v>
      </c>
      <c r="I178" s="29">
        <f t="shared" si="39"/>
        <v>0</v>
      </c>
      <c r="J178" s="29">
        <f t="shared" si="39"/>
        <v>32.4</v>
      </c>
    </row>
    <row r="179" spans="2:10" s="95" customFormat="1" ht="45">
      <c r="B179" s="27" t="str">
        <f>'вед.прил8'!A513</f>
        <v>Иные закупки товаров, работ и услуг для обеспечения государственных (муниципальных) нужд</v>
      </c>
      <c r="C179" s="28" t="s">
        <v>179</v>
      </c>
      <c r="D179" s="28" t="s">
        <v>220</v>
      </c>
      <c r="E179" s="153" t="s">
        <v>389</v>
      </c>
      <c r="F179" s="28" t="s">
        <v>235</v>
      </c>
      <c r="G179" s="28"/>
      <c r="H179" s="29">
        <f t="shared" si="39"/>
        <v>32.4</v>
      </c>
      <c r="I179" s="29">
        <f t="shared" si="39"/>
        <v>0</v>
      </c>
      <c r="J179" s="29">
        <f t="shared" si="39"/>
        <v>32.4</v>
      </c>
    </row>
    <row r="180" spans="2:10" s="95" customFormat="1" ht="15">
      <c r="B180" s="34" t="s">
        <v>224</v>
      </c>
      <c r="C180" s="31" t="s">
        <v>179</v>
      </c>
      <c r="D180" s="31" t="s">
        <v>220</v>
      </c>
      <c r="E180" s="68" t="s">
        <v>389</v>
      </c>
      <c r="F180" s="31" t="s">
        <v>235</v>
      </c>
      <c r="G180" s="31" t="s">
        <v>212</v>
      </c>
      <c r="H180" s="32">
        <f>'вед.прил8'!I514</f>
        <v>32.4</v>
      </c>
      <c r="I180" s="137">
        <f>'вед.прил8'!N514</f>
        <v>0</v>
      </c>
      <c r="J180" s="137">
        <f>'вед.прил8'!O514</f>
        <v>32.4</v>
      </c>
    </row>
    <row r="181" spans="2:10" s="95" customFormat="1" ht="30">
      <c r="B181" s="27" t="str">
        <f>'вед.прил8'!A515</f>
        <v>Основное мероприятие «Укрепление материально-технической базы архива»</v>
      </c>
      <c r="C181" s="28" t="s">
        <v>179</v>
      </c>
      <c r="D181" s="28" t="s">
        <v>220</v>
      </c>
      <c r="E181" s="106" t="str">
        <f>'вед.прил8'!E515</f>
        <v>52 0 04 00000</v>
      </c>
      <c r="F181" s="28"/>
      <c r="G181" s="28"/>
      <c r="H181" s="29">
        <f aca="true" t="shared" si="40" ref="H181:J184">H182</f>
        <v>17.6</v>
      </c>
      <c r="I181" s="29">
        <f t="shared" si="40"/>
        <v>0</v>
      </c>
      <c r="J181" s="29">
        <f t="shared" si="40"/>
        <v>17.6</v>
      </c>
    </row>
    <row r="182" spans="2:10" s="95" customFormat="1" ht="15">
      <c r="B182" s="27" t="str">
        <f>'вед.прил8'!A516</f>
        <v>Реализация основного мероприятия</v>
      </c>
      <c r="C182" s="28" t="s">
        <v>179</v>
      </c>
      <c r="D182" s="28" t="s">
        <v>220</v>
      </c>
      <c r="E182" s="106" t="str">
        <f>'вед.прил8'!E516</f>
        <v>52 0 04 77460</v>
      </c>
      <c r="F182" s="28"/>
      <c r="G182" s="28"/>
      <c r="H182" s="29">
        <f t="shared" si="40"/>
        <v>17.6</v>
      </c>
      <c r="I182" s="29">
        <f t="shared" si="40"/>
        <v>0</v>
      </c>
      <c r="J182" s="29">
        <f t="shared" si="40"/>
        <v>17.6</v>
      </c>
    </row>
    <row r="183" spans="2:10" s="95" customFormat="1" ht="45">
      <c r="B183" s="27" t="str">
        <f>'вед.прил8'!A517</f>
        <v>Закупка товаров, работ и услуг для обеспечения государственных (муниципальных) нужд</v>
      </c>
      <c r="C183" s="28" t="s">
        <v>179</v>
      </c>
      <c r="D183" s="28" t="s">
        <v>220</v>
      </c>
      <c r="E183" s="106" t="str">
        <f>'вед.прил8'!E517</f>
        <v>52 0 04 77460</v>
      </c>
      <c r="F183" s="28" t="s">
        <v>234</v>
      </c>
      <c r="G183" s="28"/>
      <c r="H183" s="29">
        <f t="shared" si="40"/>
        <v>17.6</v>
      </c>
      <c r="I183" s="29">
        <f t="shared" si="40"/>
        <v>0</v>
      </c>
      <c r="J183" s="29">
        <f t="shared" si="40"/>
        <v>17.6</v>
      </c>
    </row>
    <row r="184" spans="2:10" s="95" customFormat="1" ht="45">
      <c r="B184" s="27" t="str">
        <f>'вед.прил8'!A518</f>
        <v>Иные закупки товаров, работ и услуг для обеспечения государственных (муниципальных) нужд</v>
      </c>
      <c r="C184" s="28" t="s">
        <v>179</v>
      </c>
      <c r="D184" s="28" t="s">
        <v>220</v>
      </c>
      <c r="E184" s="106" t="str">
        <f>'вед.прил8'!E518</f>
        <v>52 0 04 77460</v>
      </c>
      <c r="F184" s="28" t="s">
        <v>235</v>
      </c>
      <c r="G184" s="28"/>
      <c r="H184" s="29">
        <f t="shared" si="40"/>
        <v>17.6</v>
      </c>
      <c r="I184" s="29">
        <f t="shared" si="40"/>
        <v>0</v>
      </c>
      <c r="J184" s="29">
        <f t="shared" si="40"/>
        <v>17.6</v>
      </c>
    </row>
    <row r="185" spans="2:10" s="95" customFormat="1" ht="15">
      <c r="B185" s="34" t="s">
        <v>224</v>
      </c>
      <c r="C185" s="31" t="s">
        <v>179</v>
      </c>
      <c r="D185" s="31" t="s">
        <v>220</v>
      </c>
      <c r="E185" s="107" t="str">
        <f>'вед.прил8'!E519</f>
        <v>52 0 04 77460</v>
      </c>
      <c r="F185" s="31" t="s">
        <v>235</v>
      </c>
      <c r="G185" s="31" t="s">
        <v>212</v>
      </c>
      <c r="H185" s="32">
        <f>'вед.прил8'!I519</f>
        <v>17.6</v>
      </c>
      <c r="I185" s="137">
        <f>'вед.прил8'!N519</f>
        <v>0</v>
      </c>
      <c r="J185" s="137">
        <f>'вед.прил8'!O519</f>
        <v>17.6</v>
      </c>
    </row>
    <row r="186" spans="2:10" ht="45">
      <c r="B186" s="27" t="str">
        <f>'вед.прил8'!A520</f>
        <v>Муниципальная программа "Профилактика правонарушений в городе Ливны Орловской области"</v>
      </c>
      <c r="C186" s="28" t="s">
        <v>179</v>
      </c>
      <c r="D186" s="28" t="s">
        <v>220</v>
      </c>
      <c r="E186" s="28" t="str">
        <f>'вед.прил8'!E520</f>
        <v>63 0 00 00000</v>
      </c>
      <c r="F186" s="28"/>
      <c r="G186" s="28"/>
      <c r="H186" s="29">
        <f>H187+H192</f>
        <v>100</v>
      </c>
      <c r="I186" s="29">
        <f>I187+I192</f>
        <v>0</v>
      </c>
      <c r="J186" s="29">
        <f>J187+J192</f>
        <v>100</v>
      </c>
    </row>
    <row r="187" spans="2:10" ht="60">
      <c r="B187" s="27" t="str">
        <f>'вед.прил8'!A521</f>
        <v>Основное мероприятие "Внедрение комплекса технических средств контроля за состоянием правопорядка на улицах и в других общественных местах"</v>
      </c>
      <c r="C187" s="28" t="s">
        <v>179</v>
      </c>
      <c r="D187" s="28" t="s">
        <v>220</v>
      </c>
      <c r="E187" s="28" t="s">
        <v>492</v>
      </c>
      <c r="F187" s="28"/>
      <c r="G187" s="28"/>
      <c r="H187" s="29">
        <f aca="true" t="shared" si="41" ref="H187:J190">H188</f>
        <v>82</v>
      </c>
      <c r="I187" s="29">
        <f t="shared" si="41"/>
        <v>0</v>
      </c>
      <c r="J187" s="29">
        <f t="shared" si="41"/>
        <v>82</v>
      </c>
    </row>
    <row r="188" spans="2:10" ht="15">
      <c r="B188" s="27" t="str">
        <f>'вед.прил8'!A522</f>
        <v>Реализация основного мероприятия</v>
      </c>
      <c r="C188" s="28" t="s">
        <v>179</v>
      </c>
      <c r="D188" s="28" t="s">
        <v>220</v>
      </c>
      <c r="E188" s="28" t="s">
        <v>493</v>
      </c>
      <c r="F188" s="28"/>
      <c r="G188" s="28"/>
      <c r="H188" s="29">
        <f t="shared" si="41"/>
        <v>82</v>
      </c>
      <c r="I188" s="29">
        <f t="shared" si="41"/>
        <v>0</v>
      </c>
      <c r="J188" s="29">
        <f t="shared" si="41"/>
        <v>82</v>
      </c>
    </row>
    <row r="189" spans="2:10" ht="45">
      <c r="B189" s="27" t="str">
        <f>'вед.прил8'!A523</f>
        <v>Закупка товаров, работ и услуг для обеспечения государственных (муниципальных) нужд</v>
      </c>
      <c r="C189" s="28" t="s">
        <v>179</v>
      </c>
      <c r="D189" s="28" t="s">
        <v>220</v>
      </c>
      <c r="E189" s="28" t="s">
        <v>493</v>
      </c>
      <c r="F189" s="28" t="s">
        <v>234</v>
      </c>
      <c r="G189" s="28"/>
      <c r="H189" s="29">
        <f t="shared" si="41"/>
        <v>82</v>
      </c>
      <c r="I189" s="29">
        <f t="shared" si="41"/>
        <v>0</v>
      </c>
      <c r="J189" s="29">
        <f t="shared" si="41"/>
        <v>82</v>
      </c>
    </row>
    <row r="190" spans="2:10" ht="45">
      <c r="B190" s="27" t="str">
        <f>'вед.прил8'!A524</f>
        <v>Иные закупки товаров, работ и услуг для обеспечения государственных (муниципальных) нужд</v>
      </c>
      <c r="C190" s="28" t="s">
        <v>179</v>
      </c>
      <c r="D190" s="28" t="s">
        <v>220</v>
      </c>
      <c r="E190" s="28" t="s">
        <v>493</v>
      </c>
      <c r="F190" s="28" t="s">
        <v>235</v>
      </c>
      <c r="G190" s="28"/>
      <c r="H190" s="29">
        <f t="shared" si="41"/>
        <v>82</v>
      </c>
      <c r="I190" s="29">
        <f t="shared" si="41"/>
        <v>0</v>
      </c>
      <c r="J190" s="29">
        <f t="shared" si="41"/>
        <v>82</v>
      </c>
    </row>
    <row r="191" spans="2:10" ht="15">
      <c r="B191" s="34" t="s">
        <v>224</v>
      </c>
      <c r="C191" s="31" t="s">
        <v>179</v>
      </c>
      <c r="D191" s="31" t="s">
        <v>220</v>
      </c>
      <c r="E191" s="31" t="s">
        <v>493</v>
      </c>
      <c r="F191" s="31" t="s">
        <v>235</v>
      </c>
      <c r="G191" s="31" t="s">
        <v>212</v>
      </c>
      <c r="H191" s="32">
        <f>'вед.прил8'!I525+'вед.прил8'!I697</f>
        <v>82</v>
      </c>
      <c r="I191" s="137">
        <f>'вед.прил8'!N525+'вед.прил8'!N697</f>
        <v>0</v>
      </c>
      <c r="J191" s="137">
        <f>'вед.прил8'!O525+'вед.прил8'!O697</f>
        <v>82</v>
      </c>
    </row>
    <row r="192" spans="2:10" ht="30">
      <c r="B192" s="27" t="str">
        <f>'вед.прил8'!A526</f>
        <v>Основное мероприятие "Организация личного страхования членов народной дружины"</v>
      </c>
      <c r="C192" s="28" t="s">
        <v>179</v>
      </c>
      <c r="D192" s="28" t="s">
        <v>220</v>
      </c>
      <c r="E192" s="28" t="s">
        <v>372</v>
      </c>
      <c r="F192" s="28"/>
      <c r="G192" s="28"/>
      <c r="H192" s="29">
        <f aca="true" t="shared" si="42" ref="H192:J195">H193</f>
        <v>18</v>
      </c>
      <c r="I192" s="29">
        <f t="shared" si="42"/>
        <v>0</v>
      </c>
      <c r="J192" s="29">
        <f t="shared" si="42"/>
        <v>18</v>
      </c>
    </row>
    <row r="193" spans="2:10" ht="15">
      <c r="B193" s="27" t="str">
        <f>'вед.прил8'!A527</f>
        <v>Реализация основного мероприятия</v>
      </c>
      <c r="C193" s="28" t="s">
        <v>179</v>
      </c>
      <c r="D193" s="28" t="s">
        <v>220</v>
      </c>
      <c r="E193" s="28" t="s">
        <v>373</v>
      </c>
      <c r="F193" s="28"/>
      <c r="G193" s="28"/>
      <c r="H193" s="29">
        <f t="shared" si="42"/>
        <v>18</v>
      </c>
      <c r="I193" s="29">
        <f t="shared" si="42"/>
        <v>0</v>
      </c>
      <c r="J193" s="29">
        <f t="shared" si="42"/>
        <v>18</v>
      </c>
    </row>
    <row r="194" spans="2:10" ht="30">
      <c r="B194" s="27" t="str">
        <f>'вед.прил8'!A528</f>
        <v>Социальное обеспечение и иные выплаты населению</v>
      </c>
      <c r="C194" s="28" t="s">
        <v>179</v>
      </c>
      <c r="D194" s="28" t="s">
        <v>220</v>
      </c>
      <c r="E194" s="28" t="s">
        <v>373</v>
      </c>
      <c r="F194" s="28" t="s">
        <v>246</v>
      </c>
      <c r="G194" s="28"/>
      <c r="H194" s="29">
        <f t="shared" si="42"/>
        <v>18</v>
      </c>
      <c r="I194" s="29">
        <f t="shared" si="42"/>
        <v>0</v>
      </c>
      <c r="J194" s="29">
        <f t="shared" si="42"/>
        <v>18</v>
      </c>
    </row>
    <row r="195" spans="2:10" ht="30">
      <c r="B195" s="27" t="str">
        <f>'вед.прил8'!A529</f>
        <v>Социальные выплаты гражданам, кроме публичных нормативных социальных выплат</v>
      </c>
      <c r="C195" s="28" t="s">
        <v>179</v>
      </c>
      <c r="D195" s="28" t="s">
        <v>220</v>
      </c>
      <c r="E195" s="28" t="s">
        <v>373</v>
      </c>
      <c r="F195" s="28" t="s">
        <v>250</v>
      </c>
      <c r="G195" s="28"/>
      <c r="H195" s="29">
        <f t="shared" si="42"/>
        <v>18</v>
      </c>
      <c r="I195" s="29">
        <f t="shared" si="42"/>
        <v>0</v>
      </c>
      <c r="J195" s="29">
        <f t="shared" si="42"/>
        <v>18</v>
      </c>
    </row>
    <row r="196" spans="2:10" ht="15">
      <c r="B196" s="34" t="s">
        <v>224</v>
      </c>
      <c r="C196" s="31" t="s">
        <v>179</v>
      </c>
      <c r="D196" s="31" t="s">
        <v>220</v>
      </c>
      <c r="E196" s="31" t="s">
        <v>373</v>
      </c>
      <c r="F196" s="31" t="s">
        <v>250</v>
      </c>
      <c r="G196" s="31" t="s">
        <v>212</v>
      </c>
      <c r="H196" s="32">
        <f>'вед.прил8'!I530</f>
        <v>18</v>
      </c>
      <c r="I196" s="137">
        <f>'вед.прил8'!N530</f>
        <v>0</v>
      </c>
      <c r="J196" s="137">
        <f>'вед.прил8'!O530</f>
        <v>18</v>
      </c>
    </row>
    <row r="197" spans="2:10" ht="52.5" customHeight="1">
      <c r="B197" s="27" t="str">
        <f>'вед.прил8'!A1251</f>
        <v>Муниципальная программа "Поддержка социально ориентированных некоммерческих организаций города Ливны Орловской области"</v>
      </c>
      <c r="C197" s="28" t="s">
        <v>179</v>
      </c>
      <c r="D197" s="28" t="s">
        <v>220</v>
      </c>
      <c r="E197" s="28" t="str">
        <f>'вед.прил8'!E1251</f>
        <v>65 0 00 00000</v>
      </c>
      <c r="F197" s="28"/>
      <c r="G197" s="28"/>
      <c r="H197" s="29">
        <f aca="true" t="shared" si="43" ref="H197:J201">H198</f>
        <v>178</v>
      </c>
      <c r="I197" s="29">
        <f t="shared" si="43"/>
        <v>-12</v>
      </c>
      <c r="J197" s="29">
        <f t="shared" si="43"/>
        <v>166</v>
      </c>
    </row>
    <row r="198" spans="2:10" ht="30">
      <c r="B198" s="27" t="str">
        <f>'вед.прил8'!A1252</f>
        <v>Основное мероприятие "Оказание финансовой поддержки СОНКО по итогам конкурса"</v>
      </c>
      <c r="C198" s="28" t="s">
        <v>179</v>
      </c>
      <c r="D198" s="28" t="s">
        <v>220</v>
      </c>
      <c r="E198" s="28" t="str">
        <f>'вед.прил8'!E1252</f>
        <v>65 0 03 00000</v>
      </c>
      <c r="F198" s="28"/>
      <c r="G198" s="28"/>
      <c r="H198" s="29">
        <f t="shared" si="43"/>
        <v>178</v>
      </c>
      <c r="I198" s="29">
        <f t="shared" si="43"/>
        <v>-12</v>
      </c>
      <c r="J198" s="29">
        <f t="shared" si="43"/>
        <v>166</v>
      </c>
    </row>
    <row r="199" spans="2:10" ht="15">
      <c r="B199" s="27" t="str">
        <f>'вед.прил8'!A1253</f>
        <v>Реализация основного мероприятия</v>
      </c>
      <c r="C199" s="28" t="s">
        <v>179</v>
      </c>
      <c r="D199" s="28" t="s">
        <v>220</v>
      </c>
      <c r="E199" s="28" t="str">
        <f>'вед.прил8'!E1253</f>
        <v>65 0 03 77580</v>
      </c>
      <c r="F199" s="28"/>
      <c r="G199" s="28"/>
      <c r="H199" s="29">
        <f t="shared" si="43"/>
        <v>178</v>
      </c>
      <c r="I199" s="29">
        <f t="shared" si="43"/>
        <v>-12</v>
      </c>
      <c r="J199" s="29">
        <f t="shared" si="43"/>
        <v>166</v>
      </c>
    </row>
    <row r="200" spans="2:10" ht="45">
      <c r="B200" s="27" t="str">
        <f>'вед.прил8'!A1254</f>
        <v>Предоставление субсидий бюджетным, автономным учреждениям и иным некоммерческим организациям</v>
      </c>
      <c r="C200" s="28" t="s">
        <v>179</v>
      </c>
      <c r="D200" s="28" t="s">
        <v>220</v>
      </c>
      <c r="E200" s="28" t="str">
        <f>'вед.прил8'!E1254</f>
        <v>65 0 03 77580</v>
      </c>
      <c r="F200" s="28" t="s">
        <v>236</v>
      </c>
      <c r="G200" s="28"/>
      <c r="H200" s="29">
        <f t="shared" si="43"/>
        <v>178</v>
      </c>
      <c r="I200" s="29">
        <f t="shared" si="43"/>
        <v>-12</v>
      </c>
      <c r="J200" s="29">
        <f t="shared" si="43"/>
        <v>166</v>
      </c>
    </row>
    <row r="201" spans="2:10" ht="75">
      <c r="B201" s="27" t="str">
        <f>'вед.прил8'!A1255</f>
        <v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v>
      </c>
      <c r="C201" s="28" t="s">
        <v>179</v>
      </c>
      <c r="D201" s="28" t="s">
        <v>220</v>
      </c>
      <c r="E201" s="28" t="str">
        <f>'вед.прил8'!E1255</f>
        <v>65 0 03 77580</v>
      </c>
      <c r="F201" s="28" t="s">
        <v>38</v>
      </c>
      <c r="G201" s="28"/>
      <c r="H201" s="29">
        <f t="shared" si="43"/>
        <v>178</v>
      </c>
      <c r="I201" s="29">
        <f t="shared" si="43"/>
        <v>-12</v>
      </c>
      <c r="J201" s="29">
        <f t="shared" si="43"/>
        <v>166</v>
      </c>
    </row>
    <row r="202" spans="2:10" ht="15">
      <c r="B202" s="34" t="s">
        <v>224</v>
      </c>
      <c r="C202" s="31" t="s">
        <v>179</v>
      </c>
      <c r="D202" s="31" t="s">
        <v>220</v>
      </c>
      <c r="E202" s="31" t="str">
        <f>'вед.прил8'!E1256</f>
        <v>65 0 03 77580</v>
      </c>
      <c r="F202" s="31" t="s">
        <v>38</v>
      </c>
      <c r="G202" s="31" t="s">
        <v>212</v>
      </c>
      <c r="H202" s="32">
        <f>'вед.прил8'!I1256</f>
        <v>178</v>
      </c>
      <c r="I202" s="137">
        <f>'вед.прил8'!N1256</f>
        <v>-12</v>
      </c>
      <c r="J202" s="137">
        <f>'вед.прил8'!O1256</f>
        <v>166</v>
      </c>
    </row>
    <row r="203" spans="2:10" ht="45">
      <c r="B203" s="119" t="str">
        <f>'вед.прил8'!A531</f>
        <v>Муниципальная программа "Профилактика экстремизма и терроризма в городе Ливны Орловской области"</v>
      </c>
      <c r="C203" s="28" t="s">
        <v>179</v>
      </c>
      <c r="D203" s="28" t="s">
        <v>220</v>
      </c>
      <c r="E203" s="28" t="s">
        <v>129</v>
      </c>
      <c r="F203" s="28"/>
      <c r="G203" s="28"/>
      <c r="H203" s="29">
        <f>H204+H209</f>
        <v>100</v>
      </c>
      <c r="I203" s="29">
        <f>I204+I209</f>
        <v>0</v>
      </c>
      <c r="J203" s="29">
        <f>J204+J209</f>
        <v>100</v>
      </c>
    </row>
    <row r="204" spans="2:10" ht="60">
      <c r="B204" s="119" t="str">
        <f>'вед.прил8'!A532</f>
        <v>Основное мероприятие "Совершенствование системы информационного обеспечения в области профилактики терроризма и экстремизма на территории города Ливны"</v>
      </c>
      <c r="C204" s="28" t="s">
        <v>179</v>
      </c>
      <c r="D204" s="28" t="s">
        <v>220</v>
      </c>
      <c r="E204" s="153" t="s">
        <v>141</v>
      </c>
      <c r="F204" s="28"/>
      <c r="G204" s="28"/>
      <c r="H204" s="29">
        <f aca="true" t="shared" si="44" ref="H204:J207">H205</f>
        <v>15</v>
      </c>
      <c r="I204" s="29">
        <f t="shared" si="44"/>
        <v>0</v>
      </c>
      <c r="J204" s="29">
        <f t="shared" si="44"/>
        <v>15</v>
      </c>
    </row>
    <row r="205" spans="2:10" ht="15">
      <c r="B205" s="119" t="str">
        <f>'вед.прил8'!A533</f>
        <v>Реализация основного мероприятия</v>
      </c>
      <c r="C205" s="28" t="s">
        <v>179</v>
      </c>
      <c r="D205" s="28" t="s">
        <v>220</v>
      </c>
      <c r="E205" s="67" t="s">
        <v>142</v>
      </c>
      <c r="F205" s="28"/>
      <c r="G205" s="28"/>
      <c r="H205" s="29">
        <f t="shared" si="44"/>
        <v>15</v>
      </c>
      <c r="I205" s="29">
        <f t="shared" si="44"/>
        <v>0</v>
      </c>
      <c r="J205" s="29">
        <f t="shared" si="44"/>
        <v>15</v>
      </c>
    </row>
    <row r="206" spans="2:10" ht="45">
      <c r="B206" s="119" t="str">
        <f>'вед.прил8'!A534</f>
        <v>Закупка товаров, работ и услуг для обеспечения государственных (муниципальных) нужд</v>
      </c>
      <c r="C206" s="28" t="s">
        <v>179</v>
      </c>
      <c r="D206" s="28" t="s">
        <v>220</v>
      </c>
      <c r="E206" s="67" t="s">
        <v>142</v>
      </c>
      <c r="F206" s="28" t="s">
        <v>234</v>
      </c>
      <c r="G206" s="28"/>
      <c r="H206" s="29">
        <f t="shared" si="44"/>
        <v>15</v>
      </c>
      <c r="I206" s="29">
        <f t="shared" si="44"/>
        <v>0</v>
      </c>
      <c r="J206" s="29">
        <f t="shared" si="44"/>
        <v>15</v>
      </c>
    </row>
    <row r="207" spans="2:10" ht="45">
      <c r="B207" s="119" t="str">
        <f>'вед.прил8'!A535</f>
        <v>Иные закупки товаров, работ и услуг для обеспечения государственных (муниципальных) нужд</v>
      </c>
      <c r="C207" s="28" t="s">
        <v>179</v>
      </c>
      <c r="D207" s="28" t="s">
        <v>220</v>
      </c>
      <c r="E207" s="67" t="s">
        <v>142</v>
      </c>
      <c r="F207" s="28" t="s">
        <v>235</v>
      </c>
      <c r="G207" s="28"/>
      <c r="H207" s="29">
        <f t="shared" si="44"/>
        <v>15</v>
      </c>
      <c r="I207" s="29">
        <f t="shared" si="44"/>
        <v>0</v>
      </c>
      <c r="J207" s="29">
        <f t="shared" si="44"/>
        <v>15</v>
      </c>
    </row>
    <row r="208" spans="2:10" ht="15">
      <c r="B208" s="125" t="str">
        <f>'вед.прил8'!A536</f>
        <v>Городские средства</v>
      </c>
      <c r="C208" s="31" t="s">
        <v>179</v>
      </c>
      <c r="D208" s="31" t="s">
        <v>220</v>
      </c>
      <c r="E208" s="68" t="s">
        <v>142</v>
      </c>
      <c r="F208" s="31" t="s">
        <v>235</v>
      </c>
      <c r="G208" s="31" t="s">
        <v>212</v>
      </c>
      <c r="H208" s="32">
        <f>'вед.прил8'!I536</f>
        <v>15</v>
      </c>
      <c r="I208" s="137">
        <f>'вед.прил8'!N536</f>
        <v>0</v>
      </c>
      <c r="J208" s="137">
        <f>'вед.прил8'!O536</f>
        <v>15</v>
      </c>
    </row>
    <row r="209" spans="2:10" ht="45">
      <c r="B209" s="119" t="str">
        <f>'вед.прил8'!A537</f>
        <v>Основное мероприятие "Укрепление состояния антитеррористической защищенности объектов города Ливны"</v>
      </c>
      <c r="C209" s="28" t="s">
        <v>179</v>
      </c>
      <c r="D209" s="28" t="s">
        <v>220</v>
      </c>
      <c r="E209" s="153" t="s">
        <v>497</v>
      </c>
      <c r="F209" s="28"/>
      <c r="G209" s="28"/>
      <c r="H209" s="29">
        <f aca="true" t="shared" si="45" ref="H209:J212">H210</f>
        <v>85</v>
      </c>
      <c r="I209" s="29">
        <f t="shared" si="45"/>
        <v>0</v>
      </c>
      <c r="J209" s="29">
        <f t="shared" si="45"/>
        <v>85</v>
      </c>
    </row>
    <row r="210" spans="2:10" ht="15">
      <c r="B210" s="119" t="str">
        <f>'вед.прил8'!A538</f>
        <v>Реализация основного мероприятия</v>
      </c>
      <c r="C210" s="28" t="s">
        <v>179</v>
      </c>
      <c r="D210" s="28" t="s">
        <v>220</v>
      </c>
      <c r="E210" s="67" t="s">
        <v>498</v>
      </c>
      <c r="F210" s="28"/>
      <c r="G210" s="28"/>
      <c r="H210" s="29">
        <f t="shared" si="45"/>
        <v>85</v>
      </c>
      <c r="I210" s="29">
        <f t="shared" si="45"/>
        <v>0</v>
      </c>
      <c r="J210" s="29">
        <f t="shared" si="45"/>
        <v>85</v>
      </c>
    </row>
    <row r="211" spans="2:10" ht="45">
      <c r="B211" s="119" t="str">
        <f>'вед.прил8'!A539</f>
        <v>Закупка товаров, работ и услуг для обеспечения государственных (муниципальных) нужд</v>
      </c>
      <c r="C211" s="28" t="s">
        <v>179</v>
      </c>
      <c r="D211" s="28" t="s">
        <v>220</v>
      </c>
      <c r="E211" s="67" t="s">
        <v>498</v>
      </c>
      <c r="F211" s="28" t="s">
        <v>234</v>
      </c>
      <c r="G211" s="28"/>
      <c r="H211" s="29">
        <f t="shared" si="45"/>
        <v>85</v>
      </c>
      <c r="I211" s="29">
        <f t="shared" si="45"/>
        <v>0</v>
      </c>
      <c r="J211" s="29">
        <f t="shared" si="45"/>
        <v>85</v>
      </c>
    </row>
    <row r="212" spans="2:10" ht="45">
      <c r="B212" s="119" t="str">
        <f>'вед.прил8'!A540</f>
        <v>Иные закупки товаров, работ и услуг для обеспечения государственных (муниципальных) нужд</v>
      </c>
      <c r="C212" s="28" t="s">
        <v>179</v>
      </c>
      <c r="D212" s="28" t="s">
        <v>220</v>
      </c>
      <c r="E212" s="67" t="s">
        <v>498</v>
      </c>
      <c r="F212" s="28" t="s">
        <v>235</v>
      </c>
      <c r="G212" s="28"/>
      <c r="H212" s="29">
        <f t="shared" si="45"/>
        <v>85</v>
      </c>
      <c r="I212" s="29">
        <f t="shared" si="45"/>
        <v>0</v>
      </c>
      <c r="J212" s="29">
        <f t="shared" si="45"/>
        <v>85</v>
      </c>
    </row>
    <row r="213" spans="2:10" ht="15">
      <c r="B213" s="34" t="s">
        <v>224</v>
      </c>
      <c r="C213" s="31" t="s">
        <v>179</v>
      </c>
      <c r="D213" s="31" t="s">
        <v>220</v>
      </c>
      <c r="E213" s="68" t="s">
        <v>498</v>
      </c>
      <c r="F213" s="31" t="s">
        <v>235</v>
      </c>
      <c r="G213" s="31" t="s">
        <v>212</v>
      </c>
      <c r="H213" s="32">
        <f>'вед.прил8'!I541+'вед.прил8'!I703</f>
        <v>85</v>
      </c>
      <c r="I213" s="137">
        <f>'вед.прил8'!N541+'вед.прил8'!N703</f>
        <v>0</v>
      </c>
      <c r="J213" s="137">
        <f>'вед.прил8'!O541+'вед.прил8'!O703</f>
        <v>85</v>
      </c>
    </row>
    <row r="214" spans="2:10" ht="60">
      <c r="B214" s="115" t="str">
        <f>'вед.прил8'!A542</f>
        <v>Муниципальная программа "Развитие территориального общественного самоуправления в городе Ливны Орловской области"</v>
      </c>
      <c r="C214" s="28" t="s">
        <v>179</v>
      </c>
      <c r="D214" s="28" t="s">
        <v>220</v>
      </c>
      <c r="E214" s="28" t="str">
        <f>'вед.прил8'!E542</f>
        <v>74 0 00 00000</v>
      </c>
      <c r="F214" s="31"/>
      <c r="G214" s="31"/>
      <c r="H214" s="29">
        <f>H215+H223</f>
        <v>407.20000000000005</v>
      </c>
      <c r="I214" s="29">
        <f>I215+I223</f>
        <v>13.5</v>
      </c>
      <c r="J214" s="29">
        <f>J215+J223</f>
        <v>420.70000000000005</v>
      </c>
    </row>
    <row r="215" spans="2:10" ht="30">
      <c r="B215" s="115" t="str">
        <f>'вед.прил8'!A543</f>
        <v>Основное мероприятие "Осуществление выплаты председателям уличных комитетов"</v>
      </c>
      <c r="C215" s="28" t="s">
        <v>179</v>
      </c>
      <c r="D215" s="28" t="s">
        <v>220</v>
      </c>
      <c r="E215" s="28" t="str">
        <f>'вед.прил8'!E543</f>
        <v>74 0 01 00000</v>
      </c>
      <c r="F215" s="31"/>
      <c r="G215" s="31"/>
      <c r="H215" s="29">
        <f aca="true" t="shared" si="46" ref="H215:J218">H216</f>
        <v>357.20000000000005</v>
      </c>
      <c r="I215" s="29">
        <f t="shared" si="46"/>
        <v>13.5</v>
      </c>
      <c r="J215" s="29">
        <f t="shared" si="46"/>
        <v>370.70000000000005</v>
      </c>
    </row>
    <row r="216" spans="2:10" ht="15">
      <c r="B216" s="115" t="str">
        <f>'вед.прил8'!A544</f>
        <v>Реализация основного мероприятия</v>
      </c>
      <c r="C216" s="28" t="s">
        <v>179</v>
      </c>
      <c r="D216" s="28" t="s">
        <v>220</v>
      </c>
      <c r="E216" s="28" t="str">
        <f>'вед.прил8'!E544</f>
        <v>74 0 01 77850</v>
      </c>
      <c r="F216" s="28"/>
      <c r="G216" s="28"/>
      <c r="H216" s="29">
        <f>H217+H220</f>
        <v>357.20000000000005</v>
      </c>
      <c r="I216" s="29">
        <f>I217+I220</f>
        <v>13.5</v>
      </c>
      <c r="J216" s="29">
        <f>J217+J220</f>
        <v>370.70000000000005</v>
      </c>
    </row>
    <row r="217" spans="2:10" ht="90">
      <c r="B217" s="115" t="str">
        <f>'вед.прил8'!A545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217" s="28" t="s">
        <v>179</v>
      </c>
      <c r="D217" s="28" t="s">
        <v>220</v>
      </c>
      <c r="E217" s="28" t="str">
        <f>'вед.прил8'!E545</f>
        <v>74 0 01 77850</v>
      </c>
      <c r="F217" s="28" t="s">
        <v>232</v>
      </c>
      <c r="G217" s="28"/>
      <c r="H217" s="29">
        <f t="shared" si="46"/>
        <v>322.6</v>
      </c>
      <c r="I217" s="29">
        <f t="shared" si="46"/>
        <v>13.5</v>
      </c>
      <c r="J217" s="29">
        <f t="shared" si="46"/>
        <v>336.1</v>
      </c>
    </row>
    <row r="218" spans="2:10" ht="30">
      <c r="B218" s="115" t="str">
        <f>'вед.прил8'!A546</f>
        <v>Расходы на выплаты персоналу государственных (муниципальных) органов</v>
      </c>
      <c r="C218" s="28" t="s">
        <v>179</v>
      </c>
      <c r="D218" s="28" t="s">
        <v>220</v>
      </c>
      <c r="E218" s="28" t="str">
        <f>'вед.прил8'!E546</f>
        <v>74 0 01 77850</v>
      </c>
      <c r="F218" s="28" t="s">
        <v>233</v>
      </c>
      <c r="G218" s="28"/>
      <c r="H218" s="29">
        <f t="shared" si="46"/>
        <v>322.6</v>
      </c>
      <c r="I218" s="29">
        <f t="shared" si="46"/>
        <v>13.5</v>
      </c>
      <c r="J218" s="29">
        <f t="shared" si="46"/>
        <v>336.1</v>
      </c>
    </row>
    <row r="219" spans="2:10" ht="15">
      <c r="B219" s="117" t="str">
        <f>'вед.прил8'!A547</f>
        <v>Городские средства</v>
      </c>
      <c r="C219" s="31" t="s">
        <v>179</v>
      </c>
      <c r="D219" s="31" t="s">
        <v>220</v>
      </c>
      <c r="E219" s="31" t="str">
        <f>'вед.прил8'!E547</f>
        <v>74 0 01 77850</v>
      </c>
      <c r="F219" s="31" t="s">
        <v>233</v>
      </c>
      <c r="G219" s="31" t="s">
        <v>212</v>
      </c>
      <c r="H219" s="32">
        <f>'вед.прил8'!I547</f>
        <v>322.6</v>
      </c>
      <c r="I219" s="137">
        <f>'вед.прил8'!N547</f>
        <v>13.5</v>
      </c>
      <c r="J219" s="137">
        <f>'вед.прил8'!O547</f>
        <v>336.1</v>
      </c>
    </row>
    <row r="220" spans="2:10" ht="45">
      <c r="B220" s="26" t="s">
        <v>315</v>
      </c>
      <c r="C220" s="28" t="s">
        <v>179</v>
      </c>
      <c r="D220" s="28" t="s">
        <v>220</v>
      </c>
      <c r="E220" s="28" t="s">
        <v>428</v>
      </c>
      <c r="F220" s="28" t="s">
        <v>234</v>
      </c>
      <c r="G220" s="28"/>
      <c r="H220" s="29">
        <f aca="true" t="shared" si="47" ref="H220:J221">H221</f>
        <v>34.6</v>
      </c>
      <c r="I220" s="29">
        <f t="shared" si="47"/>
        <v>0</v>
      </c>
      <c r="J220" s="29">
        <f t="shared" si="47"/>
        <v>34.6</v>
      </c>
    </row>
    <row r="221" spans="2:10" ht="45">
      <c r="B221" s="26" t="s">
        <v>303</v>
      </c>
      <c r="C221" s="28" t="s">
        <v>179</v>
      </c>
      <c r="D221" s="28" t="s">
        <v>220</v>
      </c>
      <c r="E221" s="28" t="s">
        <v>428</v>
      </c>
      <c r="F221" s="28" t="s">
        <v>235</v>
      </c>
      <c r="G221" s="28"/>
      <c r="H221" s="29">
        <f t="shared" si="47"/>
        <v>34.6</v>
      </c>
      <c r="I221" s="29">
        <f t="shared" si="47"/>
        <v>0</v>
      </c>
      <c r="J221" s="29">
        <f t="shared" si="47"/>
        <v>34.6</v>
      </c>
    </row>
    <row r="222" spans="2:10" ht="15">
      <c r="B222" s="34" t="s">
        <v>224</v>
      </c>
      <c r="C222" s="31" t="s">
        <v>179</v>
      </c>
      <c r="D222" s="31" t="s">
        <v>220</v>
      </c>
      <c r="E222" s="31" t="s">
        <v>428</v>
      </c>
      <c r="F222" s="31" t="s">
        <v>235</v>
      </c>
      <c r="G222" s="31" t="s">
        <v>212</v>
      </c>
      <c r="H222" s="32">
        <f>'вед.прил8'!I550</f>
        <v>34.6</v>
      </c>
      <c r="I222" s="137">
        <f>'вед.прил8'!N550</f>
        <v>0</v>
      </c>
      <c r="J222" s="137">
        <f>'вед.прил8'!O550</f>
        <v>34.6</v>
      </c>
    </row>
    <row r="223" spans="2:10" ht="30">
      <c r="B223" s="26" t="str">
        <f>'вед.прил8'!A551</f>
        <v>Основное мероприятие "Проведение конкурса "Лучший ТОС"</v>
      </c>
      <c r="C223" s="28" t="s">
        <v>179</v>
      </c>
      <c r="D223" s="28" t="s">
        <v>220</v>
      </c>
      <c r="E223" s="28" t="str">
        <f>'вед.прил8'!E551</f>
        <v>74 0 02 00000</v>
      </c>
      <c r="F223" s="28"/>
      <c r="G223" s="28"/>
      <c r="H223" s="29">
        <f>H225</f>
        <v>50</v>
      </c>
      <c r="I223" s="29">
        <f>I225</f>
        <v>0</v>
      </c>
      <c r="J223" s="29">
        <f>J225</f>
        <v>50</v>
      </c>
    </row>
    <row r="224" spans="2:10" ht="15">
      <c r="B224" s="26" t="str">
        <f>'вед.прил8'!A552</f>
        <v>Реализация основного мероприятия</v>
      </c>
      <c r="C224" s="28" t="s">
        <v>179</v>
      </c>
      <c r="D224" s="28" t="s">
        <v>220</v>
      </c>
      <c r="E224" s="28" t="str">
        <f>'вед.прил8'!E552</f>
        <v>74 0 02 77850 </v>
      </c>
      <c r="F224" s="28"/>
      <c r="G224" s="28"/>
      <c r="H224" s="29">
        <f aca="true" t="shared" si="48" ref="H224:J226">H225</f>
        <v>50</v>
      </c>
      <c r="I224" s="29">
        <f t="shared" si="48"/>
        <v>0</v>
      </c>
      <c r="J224" s="29">
        <f t="shared" si="48"/>
        <v>50</v>
      </c>
    </row>
    <row r="225" spans="2:10" ht="30">
      <c r="B225" s="26" t="str">
        <f>'вед.прил8'!A553</f>
        <v>Социальное обеспечение и иные выплаты населению</v>
      </c>
      <c r="C225" s="28" t="s">
        <v>179</v>
      </c>
      <c r="D225" s="28" t="s">
        <v>220</v>
      </c>
      <c r="E225" s="28" t="str">
        <f>'вед.прил8'!E553</f>
        <v>74 0 02 77850 </v>
      </c>
      <c r="F225" s="28" t="s">
        <v>234</v>
      </c>
      <c r="G225" s="28"/>
      <c r="H225" s="29">
        <f t="shared" si="48"/>
        <v>50</v>
      </c>
      <c r="I225" s="29">
        <f t="shared" si="48"/>
        <v>0</v>
      </c>
      <c r="J225" s="29">
        <f t="shared" si="48"/>
        <v>50</v>
      </c>
    </row>
    <row r="226" spans="2:10" ht="15">
      <c r="B226" s="26" t="str">
        <f>'вед.прил8'!A554</f>
        <v>Премии и гранты</v>
      </c>
      <c r="C226" s="28" t="s">
        <v>179</v>
      </c>
      <c r="D226" s="28" t="s">
        <v>220</v>
      </c>
      <c r="E226" s="28" t="str">
        <f>'вед.прил8'!E554</f>
        <v>74 0 02 77850 </v>
      </c>
      <c r="F226" s="28" t="s">
        <v>235</v>
      </c>
      <c r="G226" s="28"/>
      <c r="H226" s="29">
        <f t="shared" si="48"/>
        <v>50</v>
      </c>
      <c r="I226" s="29">
        <f t="shared" si="48"/>
        <v>0</v>
      </c>
      <c r="J226" s="29">
        <f t="shared" si="48"/>
        <v>50</v>
      </c>
    </row>
    <row r="227" spans="2:10" ht="15">
      <c r="B227" s="30" t="str">
        <f>'вед.прил8'!A555</f>
        <v>Городские средства</v>
      </c>
      <c r="C227" s="31" t="s">
        <v>179</v>
      </c>
      <c r="D227" s="31" t="s">
        <v>220</v>
      </c>
      <c r="E227" s="31" t="str">
        <f>'вед.прил8'!E555</f>
        <v>74 0 02 77850 </v>
      </c>
      <c r="F227" s="31" t="s">
        <v>235</v>
      </c>
      <c r="G227" s="31" t="s">
        <v>212</v>
      </c>
      <c r="H227" s="32">
        <f>'вед.прил8'!I555</f>
        <v>50</v>
      </c>
      <c r="I227" s="137">
        <f>'вед.прил8'!N555</f>
        <v>0</v>
      </c>
      <c r="J227" s="137">
        <f>'вед.прил8'!O555</f>
        <v>50</v>
      </c>
    </row>
    <row r="228" spans="2:10" ht="14.25">
      <c r="B228" s="66" t="s">
        <v>167</v>
      </c>
      <c r="C228" s="52" t="s">
        <v>182</v>
      </c>
      <c r="D228" s="52"/>
      <c r="E228" s="52"/>
      <c r="F228" s="52"/>
      <c r="G228" s="52"/>
      <c r="H228" s="70">
        <f>H232+H247+H253+H296+H240</f>
        <v>143117.40000000002</v>
      </c>
      <c r="I228" s="70">
        <f>I232+I247+I253+I296+I240</f>
        <v>0</v>
      </c>
      <c r="J228" s="70">
        <f>J232+J247+J253+J296+J240</f>
        <v>143117.4</v>
      </c>
    </row>
    <row r="229" spans="2:10" ht="14.25">
      <c r="B229" s="66" t="s">
        <v>224</v>
      </c>
      <c r="C229" s="52" t="s">
        <v>182</v>
      </c>
      <c r="D229" s="52"/>
      <c r="E229" s="52"/>
      <c r="F229" s="52"/>
      <c r="G229" s="52" t="s">
        <v>212</v>
      </c>
      <c r="H229" s="70">
        <f>H239+H252+H263+H289+H315+H272+H278+H302+H284+H295+H319</f>
        <v>11512.4</v>
      </c>
      <c r="I229" s="70">
        <f>I239+I252+I263+I289+I315+I272+I278+I302+I284+I295+I319</f>
        <v>0</v>
      </c>
      <c r="J229" s="70">
        <f>J239+J252+J263+J289+J315+J272+J278+J302+J284+J295+J319</f>
        <v>11512.4</v>
      </c>
    </row>
    <row r="230" spans="2:10" ht="14.25">
      <c r="B230" s="66" t="s">
        <v>225</v>
      </c>
      <c r="C230" s="52" t="s">
        <v>182</v>
      </c>
      <c r="D230" s="52"/>
      <c r="E230" s="52"/>
      <c r="F230" s="52"/>
      <c r="G230" s="52" t="s">
        <v>213</v>
      </c>
      <c r="H230" s="70">
        <f>H259+H268+H290+H246+H311+H307</f>
        <v>131605</v>
      </c>
      <c r="I230" s="70">
        <f>I259+I268+I290+I246+I311+I307</f>
        <v>0</v>
      </c>
      <c r="J230" s="70">
        <f>J259+J268+J290+J246+J311+J307</f>
        <v>131605</v>
      </c>
    </row>
    <row r="231" spans="2:10" ht="14.25">
      <c r="B231" s="66" t="s">
        <v>559</v>
      </c>
      <c r="C231" s="52" t="s">
        <v>182</v>
      </c>
      <c r="D231" s="52"/>
      <c r="E231" s="52"/>
      <c r="F231" s="52"/>
      <c r="G231" s="52" t="s">
        <v>560</v>
      </c>
      <c r="H231" s="70">
        <v>0</v>
      </c>
      <c r="I231" s="70">
        <v>0</v>
      </c>
      <c r="J231" s="70">
        <v>0</v>
      </c>
    </row>
    <row r="232" spans="2:10" ht="14.25">
      <c r="B232" s="51" t="s">
        <v>226</v>
      </c>
      <c r="C232" s="52" t="s">
        <v>182</v>
      </c>
      <c r="D232" s="52" t="s">
        <v>179</v>
      </c>
      <c r="E232" s="52"/>
      <c r="F232" s="52"/>
      <c r="G232" s="152"/>
      <c r="H232" s="108">
        <f aca="true" t="shared" si="49" ref="H232:J238">H233</f>
        <v>200</v>
      </c>
      <c r="I232" s="108">
        <f t="shared" si="49"/>
        <v>0</v>
      </c>
      <c r="J232" s="108">
        <f t="shared" si="49"/>
        <v>200</v>
      </c>
    </row>
    <row r="233" spans="2:10" ht="30">
      <c r="B233" s="26" t="str">
        <f>'вед.прил8'!A59</f>
        <v>Муниципальная программа "Молодежь города Ливны Орловской области"</v>
      </c>
      <c r="C233" s="28" t="s">
        <v>182</v>
      </c>
      <c r="D233" s="28" t="s">
        <v>179</v>
      </c>
      <c r="E233" s="28" t="s">
        <v>57</v>
      </c>
      <c r="F233" s="28"/>
      <c r="G233" s="28"/>
      <c r="H233" s="29">
        <f t="shared" si="49"/>
        <v>200</v>
      </c>
      <c r="I233" s="29">
        <f t="shared" si="49"/>
        <v>0</v>
      </c>
      <c r="J233" s="29">
        <f t="shared" si="49"/>
        <v>200</v>
      </c>
    </row>
    <row r="234" spans="2:10" ht="30">
      <c r="B234" s="26" t="str">
        <f>'вед.прил8'!A60</f>
        <v>Подпрограмма "Содействие занятости молодежи города Ливны" </v>
      </c>
      <c r="C234" s="28" t="s">
        <v>182</v>
      </c>
      <c r="D234" s="28" t="s">
        <v>179</v>
      </c>
      <c r="E234" s="28" t="s">
        <v>58</v>
      </c>
      <c r="F234" s="28"/>
      <c r="G234" s="28"/>
      <c r="H234" s="29">
        <f t="shared" si="49"/>
        <v>200</v>
      </c>
      <c r="I234" s="29">
        <f t="shared" si="49"/>
        <v>0</v>
      </c>
      <c r="J234" s="29">
        <f t="shared" si="49"/>
        <v>200</v>
      </c>
    </row>
    <row r="235" spans="2:10" ht="75">
      <c r="B235" s="26" t="str">
        <f>'вед.прил8'!A61</f>
        <v>Основное мероприятие "Организация и финансирование временного трудоустройства несовершеннолетних граждан в возрасте от 14 до 18 лет в свободное от учебы время, в том числе в каникулярный период"</v>
      </c>
      <c r="C235" s="28" t="s">
        <v>182</v>
      </c>
      <c r="D235" s="28" t="s">
        <v>179</v>
      </c>
      <c r="E235" s="28" t="s">
        <v>60</v>
      </c>
      <c r="F235" s="28"/>
      <c r="G235" s="28"/>
      <c r="H235" s="29">
        <f t="shared" si="49"/>
        <v>200</v>
      </c>
      <c r="I235" s="29">
        <f t="shared" si="49"/>
        <v>0</v>
      </c>
      <c r="J235" s="29">
        <f t="shared" si="49"/>
        <v>200</v>
      </c>
    </row>
    <row r="236" spans="2:10" ht="15">
      <c r="B236" s="33" t="str">
        <f>'вед.прил8'!A62</f>
        <v>Реализация основного мероприятия</v>
      </c>
      <c r="C236" s="28" t="s">
        <v>182</v>
      </c>
      <c r="D236" s="28" t="s">
        <v>179</v>
      </c>
      <c r="E236" s="28" t="s">
        <v>61</v>
      </c>
      <c r="F236" s="28"/>
      <c r="G236" s="28"/>
      <c r="H236" s="29">
        <f t="shared" si="49"/>
        <v>200</v>
      </c>
      <c r="I236" s="29">
        <f t="shared" si="49"/>
        <v>0</v>
      </c>
      <c r="J236" s="29">
        <f t="shared" si="49"/>
        <v>200</v>
      </c>
    </row>
    <row r="237" spans="2:10" ht="45">
      <c r="B237" s="33" t="str">
        <f>'вед.прил8'!A63</f>
        <v>Предоставление субсидий бюджетным, автономным учреждениям и иным некоммерческим организациям</v>
      </c>
      <c r="C237" s="28" t="s">
        <v>182</v>
      </c>
      <c r="D237" s="28" t="s">
        <v>179</v>
      </c>
      <c r="E237" s="28" t="s">
        <v>61</v>
      </c>
      <c r="F237" s="28" t="s">
        <v>236</v>
      </c>
      <c r="G237" s="28"/>
      <c r="H237" s="29">
        <f t="shared" si="49"/>
        <v>200</v>
      </c>
      <c r="I237" s="29">
        <f t="shared" si="49"/>
        <v>0</v>
      </c>
      <c r="J237" s="29">
        <f t="shared" si="49"/>
        <v>200</v>
      </c>
    </row>
    <row r="238" spans="2:10" ht="15">
      <c r="B238" s="33" t="str">
        <f>'вед.прил8'!A64</f>
        <v>Субсидии бюджетным учреждениям</v>
      </c>
      <c r="C238" s="28" t="s">
        <v>182</v>
      </c>
      <c r="D238" s="28" t="s">
        <v>179</v>
      </c>
      <c r="E238" s="28" t="s">
        <v>61</v>
      </c>
      <c r="F238" s="28" t="s">
        <v>238</v>
      </c>
      <c r="G238" s="28"/>
      <c r="H238" s="29">
        <f t="shared" si="49"/>
        <v>200</v>
      </c>
      <c r="I238" s="29">
        <f t="shared" si="49"/>
        <v>0</v>
      </c>
      <c r="J238" s="29">
        <f t="shared" si="49"/>
        <v>200</v>
      </c>
    </row>
    <row r="239" spans="2:10" ht="15">
      <c r="B239" s="34" t="s">
        <v>224</v>
      </c>
      <c r="C239" s="31" t="s">
        <v>182</v>
      </c>
      <c r="D239" s="31" t="s">
        <v>179</v>
      </c>
      <c r="E239" s="31" t="s">
        <v>61</v>
      </c>
      <c r="F239" s="31" t="s">
        <v>238</v>
      </c>
      <c r="G239" s="31" t="s">
        <v>212</v>
      </c>
      <c r="H239" s="32">
        <f>'вед.прил8'!I65</f>
        <v>200</v>
      </c>
      <c r="I239" s="137">
        <f>'вед.прил8'!N65</f>
        <v>0</v>
      </c>
      <c r="J239" s="137">
        <f>'вед.прил8'!O65</f>
        <v>200</v>
      </c>
    </row>
    <row r="240" spans="2:10" ht="14.25">
      <c r="B240" s="51" t="str">
        <f>'вед.прил8'!A710</f>
        <v>Сельское хозяйство и рыболовство</v>
      </c>
      <c r="C240" s="52" t="s">
        <v>182</v>
      </c>
      <c r="D240" s="52" t="s">
        <v>184</v>
      </c>
      <c r="E240" s="52"/>
      <c r="F240" s="52"/>
      <c r="G240" s="52"/>
      <c r="H240" s="152">
        <f aca="true" t="shared" si="50" ref="H240:J245">H241</f>
        <v>1888.7</v>
      </c>
      <c r="I240" s="152">
        <f t="shared" si="50"/>
        <v>0</v>
      </c>
      <c r="J240" s="152">
        <f t="shared" si="50"/>
        <v>1888.7</v>
      </c>
    </row>
    <row r="241" spans="2:10" ht="30">
      <c r="B241" s="27" t="str">
        <f>'вед.прил8'!A711</f>
        <v>Муниципальная программа "Благоустройство города Ливны Орловской области"</v>
      </c>
      <c r="C241" s="28" t="s">
        <v>182</v>
      </c>
      <c r="D241" s="28" t="s">
        <v>184</v>
      </c>
      <c r="E241" s="28" t="s">
        <v>92</v>
      </c>
      <c r="F241" s="28"/>
      <c r="G241" s="28"/>
      <c r="H241" s="29">
        <f t="shared" si="50"/>
        <v>1888.7</v>
      </c>
      <c r="I241" s="29">
        <f t="shared" si="50"/>
        <v>0</v>
      </c>
      <c r="J241" s="29">
        <f t="shared" si="50"/>
        <v>1888.7</v>
      </c>
    </row>
    <row r="242" spans="2:10" ht="35.25" customHeight="1">
      <c r="B242" s="27" t="str">
        <f>'вед.прил8'!A712</f>
        <v>Основное мероприятие "Отлов животных без владельцев, обитающих на территории города"</v>
      </c>
      <c r="C242" s="28" t="s">
        <v>182</v>
      </c>
      <c r="D242" s="28" t="s">
        <v>184</v>
      </c>
      <c r="E242" s="28" t="s">
        <v>99</v>
      </c>
      <c r="F242" s="28"/>
      <c r="G242" s="28"/>
      <c r="H242" s="29">
        <f t="shared" si="50"/>
        <v>1888.7</v>
      </c>
      <c r="I242" s="29">
        <f t="shared" si="50"/>
        <v>0</v>
      </c>
      <c r="J242" s="29">
        <f t="shared" si="50"/>
        <v>1888.7</v>
      </c>
    </row>
    <row r="243" spans="2:10" ht="45">
      <c r="B243" s="27" t="str">
        <f>'вед.прил8'!A713</f>
        <v>Обеспечение эпизоотического и ветеринарно-санитарного благополучия на территории Орловской области</v>
      </c>
      <c r="C243" s="28" t="s">
        <v>182</v>
      </c>
      <c r="D243" s="28" t="s">
        <v>184</v>
      </c>
      <c r="E243" s="28" t="s">
        <v>537</v>
      </c>
      <c r="F243" s="28"/>
      <c r="G243" s="28"/>
      <c r="H243" s="29">
        <f t="shared" si="50"/>
        <v>1888.7</v>
      </c>
      <c r="I243" s="29">
        <f t="shared" si="50"/>
        <v>0</v>
      </c>
      <c r="J243" s="29">
        <f t="shared" si="50"/>
        <v>1888.7</v>
      </c>
    </row>
    <row r="244" spans="2:10" ht="45">
      <c r="B244" s="27" t="str">
        <f>'вед.прил8'!A714</f>
        <v>Закупка товаров, работ и услуг для обеспечения государственных (муниципальных) нужд</v>
      </c>
      <c r="C244" s="28" t="s">
        <v>182</v>
      </c>
      <c r="D244" s="28" t="s">
        <v>184</v>
      </c>
      <c r="E244" s="28" t="s">
        <v>537</v>
      </c>
      <c r="F244" s="28" t="s">
        <v>234</v>
      </c>
      <c r="G244" s="28"/>
      <c r="H244" s="29">
        <f t="shared" si="50"/>
        <v>1888.7</v>
      </c>
      <c r="I244" s="29">
        <f t="shared" si="50"/>
        <v>0</v>
      </c>
      <c r="J244" s="29">
        <f t="shared" si="50"/>
        <v>1888.7</v>
      </c>
    </row>
    <row r="245" spans="2:10" ht="45">
      <c r="B245" s="27" t="str">
        <f>'вед.прил8'!A715</f>
        <v>Иные закупки товаров, работ и услуг для обеспечения государственных (муниципальных) нужд</v>
      </c>
      <c r="C245" s="28" t="s">
        <v>182</v>
      </c>
      <c r="D245" s="28" t="s">
        <v>184</v>
      </c>
      <c r="E245" s="28" t="s">
        <v>537</v>
      </c>
      <c r="F245" s="28" t="s">
        <v>235</v>
      </c>
      <c r="G245" s="28"/>
      <c r="H245" s="29">
        <f t="shared" si="50"/>
        <v>1888.7</v>
      </c>
      <c r="I245" s="29">
        <f t="shared" si="50"/>
        <v>0</v>
      </c>
      <c r="J245" s="29">
        <f t="shared" si="50"/>
        <v>1888.7</v>
      </c>
    </row>
    <row r="246" spans="2:10" ht="15">
      <c r="B246" s="34" t="str">
        <f>'вед.прил8'!A716</f>
        <v>Областные средства</v>
      </c>
      <c r="C246" s="31" t="s">
        <v>182</v>
      </c>
      <c r="D246" s="31" t="s">
        <v>184</v>
      </c>
      <c r="E246" s="31" t="s">
        <v>537</v>
      </c>
      <c r="F246" s="31" t="s">
        <v>235</v>
      </c>
      <c r="G246" s="31" t="s">
        <v>213</v>
      </c>
      <c r="H246" s="32">
        <f>'вед.прил8'!I716</f>
        <v>1888.7</v>
      </c>
      <c r="I246" s="137">
        <f>'вед.прил8'!N716</f>
        <v>0</v>
      </c>
      <c r="J246" s="137">
        <f>'вед.прил8'!O716</f>
        <v>1888.7</v>
      </c>
    </row>
    <row r="247" spans="2:10" ht="14.25">
      <c r="B247" s="51" t="s">
        <v>256</v>
      </c>
      <c r="C247" s="52" t="s">
        <v>182</v>
      </c>
      <c r="D247" s="52" t="s">
        <v>183</v>
      </c>
      <c r="E247" s="52"/>
      <c r="F247" s="52"/>
      <c r="G247" s="52"/>
      <c r="H247" s="152">
        <f aca="true" t="shared" si="51" ref="H247:J251">H248</f>
        <v>220</v>
      </c>
      <c r="I247" s="152">
        <f t="shared" si="51"/>
        <v>0</v>
      </c>
      <c r="J247" s="152">
        <f t="shared" si="51"/>
        <v>220</v>
      </c>
    </row>
    <row r="248" spans="2:10" ht="15">
      <c r="B248" s="26" t="s">
        <v>155</v>
      </c>
      <c r="C248" s="28" t="s">
        <v>182</v>
      </c>
      <c r="D248" s="28" t="s">
        <v>183</v>
      </c>
      <c r="E248" s="28" t="s">
        <v>342</v>
      </c>
      <c r="F248" s="52"/>
      <c r="G248" s="52"/>
      <c r="H248" s="29">
        <f t="shared" si="51"/>
        <v>220</v>
      </c>
      <c r="I248" s="29">
        <f t="shared" si="51"/>
        <v>0</v>
      </c>
      <c r="J248" s="29">
        <f t="shared" si="51"/>
        <v>220</v>
      </c>
    </row>
    <row r="249" spans="2:10" ht="75">
      <c r="B249" s="27" t="s">
        <v>257</v>
      </c>
      <c r="C249" s="28" t="s">
        <v>182</v>
      </c>
      <c r="D249" s="28" t="s">
        <v>183</v>
      </c>
      <c r="E249" s="28" t="s">
        <v>83</v>
      </c>
      <c r="F249" s="28"/>
      <c r="G249" s="28"/>
      <c r="H249" s="29">
        <f t="shared" si="51"/>
        <v>220</v>
      </c>
      <c r="I249" s="29">
        <f t="shared" si="51"/>
        <v>0</v>
      </c>
      <c r="J249" s="29">
        <f t="shared" si="51"/>
        <v>220</v>
      </c>
    </row>
    <row r="250" spans="2:10" ht="45">
      <c r="B250" s="26" t="s">
        <v>315</v>
      </c>
      <c r="C250" s="28" t="s">
        <v>182</v>
      </c>
      <c r="D250" s="28" t="s">
        <v>183</v>
      </c>
      <c r="E250" s="28" t="s">
        <v>83</v>
      </c>
      <c r="F250" s="28" t="s">
        <v>234</v>
      </c>
      <c r="G250" s="28"/>
      <c r="H250" s="29">
        <f t="shared" si="51"/>
        <v>220</v>
      </c>
      <c r="I250" s="29">
        <f t="shared" si="51"/>
        <v>0</v>
      </c>
      <c r="J250" s="29">
        <f t="shared" si="51"/>
        <v>220</v>
      </c>
    </row>
    <row r="251" spans="2:10" ht="45">
      <c r="B251" s="26" t="s">
        <v>303</v>
      </c>
      <c r="C251" s="28" t="s">
        <v>182</v>
      </c>
      <c r="D251" s="28" t="s">
        <v>183</v>
      </c>
      <c r="E251" s="28" t="s">
        <v>83</v>
      </c>
      <c r="F251" s="28" t="s">
        <v>235</v>
      </c>
      <c r="G251" s="28"/>
      <c r="H251" s="29">
        <f t="shared" si="51"/>
        <v>220</v>
      </c>
      <c r="I251" s="29">
        <f t="shared" si="51"/>
        <v>0</v>
      </c>
      <c r="J251" s="29">
        <f t="shared" si="51"/>
        <v>220</v>
      </c>
    </row>
    <row r="252" spans="2:10" ht="15">
      <c r="B252" s="34" t="s">
        <v>224</v>
      </c>
      <c r="C252" s="31" t="s">
        <v>182</v>
      </c>
      <c r="D252" s="31" t="s">
        <v>183</v>
      </c>
      <c r="E252" s="31" t="s">
        <v>83</v>
      </c>
      <c r="F252" s="31" t="s">
        <v>235</v>
      </c>
      <c r="G252" s="31" t="s">
        <v>212</v>
      </c>
      <c r="H252" s="32">
        <f>'вед.прил8'!I722</f>
        <v>220</v>
      </c>
      <c r="I252" s="137">
        <f>'вед.прил8'!N722</f>
        <v>0</v>
      </c>
      <c r="J252" s="137">
        <f>'вед.прил8'!O722</f>
        <v>220</v>
      </c>
    </row>
    <row r="253" spans="2:10" ht="14.25">
      <c r="B253" s="59" t="s">
        <v>304</v>
      </c>
      <c r="C253" s="52" t="s">
        <v>182</v>
      </c>
      <c r="D253" s="52" t="s">
        <v>181</v>
      </c>
      <c r="E253" s="52"/>
      <c r="F253" s="52"/>
      <c r="G253" s="52"/>
      <c r="H253" s="152">
        <f>H254+H279+H273+H291</f>
        <v>135818.7</v>
      </c>
      <c r="I253" s="152">
        <f>I254+I279+I273+I291</f>
        <v>0</v>
      </c>
      <c r="J253" s="152">
        <f>J254+J279+J273+J291</f>
        <v>135818.69999999998</v>
      </c>
    </row>
    <row r="254" spans="2:10" ht="75">
      <c r="B254" s="26" t="str">
        <f>'вед.прил8'!A724</f>
        <v>Муниципальная программа "Ремонт, строительство, реконструкция и содержание автомобильных дорог общего пользования местного значения города Ливны Орловской области"</v>
      </c>
      <c r="C254" s="28" t="s">
        <v>182</v>
      </c>
      <c r="D254" s="28" t="s">
        <v>181</v>
      </c>
      <c r="E254" s="28" t="str">
        <f>'вед.прил8'!E724</f>
        <v>55 0 00 00000</v>
      </c>
      <c r="F254" s="28"/>
      <c r="G254" s="28"/>
      <c r="H254" s="29">
        <f>H255+H264</f>
        <v>117247.1</v>
      </c>
      <c r="I254" s="29">
        <f>I255+I264</f>
        <v>105.1</v>
      </c>
      <c r="J254" s="29">
        <f>J255+J264</f>
        <v>117352.2</v>
      </c>
    </row>
    <row r="255" spans="2:10" ht="45">
      <c r="B255" s="26" t="str">
        <f>'вед.прил8'!A725</f>
        <v>Основное мероприятие "Ремонт автомобильных дорог общего пользования местного значения города"</v>
      </c>
      <c r="C255" s="28" t="s">
        <v>182</v>
      </c>
      <c r="D255" s="28" t="s">
        <v>181</v>
      </c>
      <c r="E255" s="28" t="str">
        <f>'вед.прил8'!E725</f>
        <v>55 0 01 00000</v>
      </c>
      <c r="F255" s="28"/>
      <c r="G255" s="28"/>
      <c r="H255" s="29">
        <f>H256+H260</f>
        <v>51853.6</v>
      </c>
      <c r="I255" s="29">
        <f>I256+I260</f>
        <v>245</v>
      </c>
      <c r="J255" s="29">
        <f>J256+J260</f>
        <v>52098.6</v>
      </c>
    </row>
    <row r="256" spans="2:10" ht="15">
      <c r="B256" s="26" t="str">
        <f>'вед.прил8'!A726</f>
        <v>Реализация основного мероприятия</v>
      </c>
      <c r="C256" s="28" t="s">
        <v>182</v>
      </c>
      <c r="D256" s="28" t="s">
        <v>181</v>
      </c>
      <c r="E256" s="28" t="str">
        <f>'вед.прил8'!E726</f>
        <v>55 0 01 70550</v>
      </c>
      <c r="F256" s="28"/>
      <c r="G256" s="28"/>
      <c r="H256" s="29">
        <f aca="true" t="shared" si="52" ref="H256:J258">H257</f>
        <v>50000</v>
      </c>
      <c r="I256" s="29">
        <f t="shared" si="52"/>
        <v>0</v>
      </c>
      <c r="J256" s="29">
        <f t="shared" si="52"/>
        <v>50000</v>
      </c>
    </row>
    <row r="257" spans="2:10" ht="45">
      <c r="B257" s="26" t="str">
        <f>'вед.прил8'!A727</f>
        <v>Закупка товаров, работ и услуг для обеспечения государственных (муниципальных) нужд</v>
      </c>
      <c r="C257" s="28" t="s">
        <v>182</v>
      </c>
      <c r="D257" s="28" t="s">
        <v>181</v>
      </c>
      <c r="E257" s="28" t="str">
        <f>'вед.прил8'!E727</f>
        <v>55 0 01 70550</v>
      </c>
      <c r="F257" s="28" t="s">
        <v>234</v>
      </c>
      <c r="G257" s="28"/>
      <c r="H257" s="29">
        <f t="shared" si="52"/>
        <v>50000</v>
      </c>
      <c r="I257" s="29">
        <f t="shared" si="52"/>
        <v>0</v>
      </c>
      <c r="J257" s="29">
        <f t="shared" si="52"/>
        <v>50000</v>
      </c>
    </row>
    <row r="258" spans="2:10" ht="45">
      <c r="B258" s="26" t="str">
        <f>'вед.прил8'!A728</f>
        <v>Иные закупки товаров, работ и услуг для обеспечения государственных (муниципальных) нужд</v>
      </c>
      <c r="C258" s="28" t="s">
        <v>182</v>
      </c>
      <c r="D258" s="28" t="s">
        <v>181</v>
      </c>
      <c r="E258" s="28" t="str">
        <f>'вед.прил8'!E728</f>
        <v>55 0 01 70550</v>
      </c>
      <c r="F258" s="28" t="s">
        <v>235</v>
      </c>
      <c r="G258" s="28"/>
      <c r="H258" s="29">
        <f t="shared" si="52"/>
        <v>50000</v>
      </c>
      <c r="I258" s="29">
        <f t="shared" si="52"/>
        <v>0</v>
      </c>
      <c r="J258" s="29">
        <f t="shared" si="52"/>
        <v>50000</v>
      </c>
    </row>
    <row r="259" spans="2:10" ht="15">
      <c r="B259" s="30" t="s">
        <v>225</v>
      </c>
      <c r="C259" s="31" t="s">
        <v>182</v>
      </c>
      <c r="D259" s="31" t="s">
        <v>181</v>
      </c>
      <c r="E259" s="31" t="s">
        <v>132</v>
      </c>
      <c r="F259" s="31" t="s">
        <v>235</v>
      </c>
      <c r="G259" s="31" t="s">
        <v>213</v>
      </c>
      <c r="H259" s="32">
        <f>'вед.прил8'!I729</f>
        <v>50000</v>
      </c>
      <c r="I259" s="137">
        <f>'вед.прил8'!N729</f>
        <v>0</v>
      </c>
      <c r="J259" s="137">
        <f>'вед.прил8'!O729</f>
        <v>50000</v>
      </c>
    </row>
    <row r="260" spans="2:10" ht="15">
      <c r="B260" s="26" t="s">
        <v>287</v>
      </c>
      <c r="C260" s="28" t="s">
        <v>182</v>
      </c>
      <c r="D260" s="28" t="s">
        <v>181</v>
      </c>
      <c r="E260" s="28" t="str">
        <f>'вед.прил8'!E730</f>
        <v>55 0 01 77630</v>
      </c>
      <c r="F260" s="28"/>
      <c r="G260" s="28"/>
      <c r="H260" s="29">
        <f aca="true" t="shared" si="53" ref="H260:J262">H261</f>
        <v>1853.6</v>
      </c>
      <c r="I260" s="29">
        <f t="shared" si="53"/>
        <v>245</v>
      </c>
      <c r="J260" s="29">
        <f t="shared" si="53"/>
        <v>2098.6</v>
      </c>
    </row>
    <row r="261" spans="2:10" ht="45">
      <c r="B261" s="26" t="s">
        <v>315</v>
      </c>
      <c r="C261" s="28" t="s">
        <v>182</v>
      </c>
      <c r="D261" s="28" t="s">
        <v>181</v>
      </c>
      <c r="E261" s="28" t="str">
        <f>'вед.прил8'!E731</f>
        <v>55 0 01 77630</v>
      </c>
      <c r="F261" s="28" t="s">
        <v>234</v>
      </c>
      <c r="G261" s="28"/>
      <c r="H261" s="29">
        <f t="shared" si="53"/>
        <v>1853.6</v>
      </c>
      <c r="I261" s="29">
        <f t="shared" si="53"/>
        <v>245</v>
      </c>
      <c r="J261" s="29">
        <f t="shared" si="53"/>
        <v>2098.6</v>
      </c>
    </row>
    <row r="262" spans="2:10" ht="45">
      <c r="B262" s="26" t="s">
        <v>303</v>
      </c>
      <c r="C262" s="28" t="s">
        <v>182</v>
      </c>
      <c r="D262" s="28" t="s">
        <v>181</v>
      </c>
      <c r="E262" s="28" t="str">
        <f>'вед.прил8'!E732</f>
        <v>55 0 01 77630</v>
      </c>
      <c r="F262" s="28" t="s">
        <v>235</v>
      </c>
      <c r="G262" s="28"/>
      <c r="H262" s="29">
        <f t="shared" si="53"/>
        <v>1853.6</v>
      </c>
      <c r="I262" s="29">
        <f t="shared" si="53"/>
        <v>245</v>
      </c>
      <c r="J262" s="29">
        <f t="shared" si="53"/>
        <v>2098.6</v>
      </c>
    </row>
    <row r="263" spans="2:10" ht="15">
      <c r="B263" s="34" t="s">
        <v>224</v>
      </c>
      <c r="C263" s="31" t="s">
        <v>182</v>
      </c>
      <c r="D263" s="31" t="s">
        <v>181</v>
      </c>
      <c r="E263" s="31" t="str">
        <f>'вед.прил8'!E733</f>
        <v>55 0 01 77630</v>
      </c>
      <c r="F263" s="31" t="s">
        <v>235</v>
      </c>
      <c r="G263" s="31" t="s">
        <v>212</v>
      </c>
      <c r="H263" s="32">
        <f>'вед.прил8'!I733</f>
        <v>1853.6</v>
      </c>
      <c r="I263" s="137">
        <f>'вед.прил8'!N733</f>
        <v>245</v>
      </c>
      <c r="J263" s="137">
        <f>'вед.прил8'!O733</f>
        <v>2098.6</v>
      </c>
    </row>
    <row r="264" spans="2:10" ht="45">
      <c r="B264" s="33" t="str">
        <f>'вед.прил8'!A734</f>
        <v>Основное мероприятие "Содержание автомобильных дорог общего пользования местного значения города"</v>
      </c>
      <c r="C264" s="28" t="s">
        <v>182</v>
      </c>
      <c r="D264" s="28" t="s">
        <v>181</v>
      </c>
      <c r="E264" s="28" t="str">
        <f>'вед.прил8'!E734</f>
        <v>55 0 02 00000</v>
      </c>
      <c r="F264" s="28"/>
      <c r="G264" s="28"/>
      <c r="H264" s="29">
        <f>H265+H269</f>
        <v>65393.5</v>
      </c>
      <c r="I264" s="29">
        <f>I265+I269</f>
        <v>-139.9</v>
      </c>
      <c r="J264" s="29">
        <f>J265+J269</f>
        <v>65253.6</v>
      </c>
    </row>
    <row r="265" spans="2:10" ht="15">
      <c r="B265" s="33" t="str">
        <f>'вед.прил8'!A735</f>
        <v>Реализация основного мероприятия</v>
      </c>
      <c r="C265" s="28" t="s">
        <v>182</v>
      </c>
      <c r="D265" s="28" t="s">
        <v>181</v>
      </c>
      <c r="E265" s="28" t="s">
        <v>89</v>
      </c>
      <c r="F265" s="28"/>
      <c r="G265" s="28"/>
      <c r="H265" s="29">
        <f aca="true" t="shared" si="54" ref="H265:J267">H266</f>
        <v>60000</v>
      </c>
      <c r="I265" s="29">
        <f t="shared" si="54"/>
        <v>0</v>
      </c>
      <c r="J265" s="29">
        <f t="shared" si="54"/>
        <v>60000</v>
      </c>
    </row>
    <row r="266" spans="2:10" ht="45">
      <c r="B266" s="33" t="str">
        <f>'вед.прил8'!A736</f>
        <v>Закупка товаров, работ и услуг для обеспечения государственных (муниципальных) нужд</v>
      </c>
      <c r="C266" s="28" t="s">
        <v>182</v>
      </c>
      <c r="D266" s="28" t="s">
        <v>181</v>
      </c>
      <c r="E266" s="28" t="s">
        <v>89</v>
      </c>
      <c r="F266" s="28" t="s">
        <v>234</v>
      </c>
      <c r="G266" s="28"/>
      <c r="H266" s="29">
        <f t="shared" si="54"/>
        <v>60000</v>
      </c>
      <c r="I266" s="29">
        <f t="shared" si="54"/>
        <v>0</v>
      </c>
      <c r="J266" s="29">
        <f t="shared" si="54"/>
        <v>60000</v>
      </c>
    </row>
    <row r="267" spans="2:10" ht="45">
      <c r="B267" s="33" t="str">
        <f>'вед.прил8'!A737</f>
        <v>Иные закупки товаров, работ и услуг для обеспечения государственных (муниципальных) нужд</v>
      </c>
      <c r="C267" s="28" t="s">
        <v>182</v>
      </c>
      <c r="D267" s="28" t="s">
        <v>181</v>
      </c>
      <c r="E267" s="28" t="s">
        <v>89</v>
      </c>
      <c r="F267" s="28" t="s">
        <v>235</v>
      </c>
      <c r="G267" s="28"/>
      <c r="H267" s="29">
        <f t="shared" si="54"/>
        <v>60000</v>
      </c>
      <c r="I267" s="29">
        <f t="shared" si="54"/>
        <v>0</v>
      </c>
      <c r="J267" s="29">
        <f t="shared" si="54"/>
        <v>60000</v>
      </c>
    </row>
    <row r="268" spans="2:10" ht="15">
      <c r="B268" s="37" t="str">
        <f>'вед.прил8'!A738</f>
        <v>Областные средства</v>
      </c>
      <c r="C268" s="31" t="s">
        <v>182</v>
      </c>
      <c r="D268" s="31" t="s">
        <v>181</v>
      </c>
      <c r="E268" s="31" t="s">
        <v>89</v>
      </c>
      <c r="F268" s="31" t="s">
        <v>235</v>
      </c>
      <c r="G268" s="31" t="s">
        <v>213</v>
      </c>
      <c r="H268" s="32">
        <f>'вед.прил8'!I738+'вед.прил8'!I378</f>
        <v>60000</v>
      </c>
      <c r="I268" s="137">
        <f>'вед.прил8'!N378+'вед.прил8'!N738</f>
        <v>0</v>
      </c>
      <c r="J268" s="137">
        <f>'вед.прил8'!O378+'вед.прил8'!O738</f>
        <v>60000</v>
      </c>
    </row>
    <row r="269" spans="2:10" ht="15">
      <c r="B269" s="33" t="str">
        <f>'вед.прил8'!A739</f>
        <v>Реализация основного мероприятия</v>
      </c>
      <c r="C269" s="28" t="s">
        <v>182</v>
      </c>
      <c r="D269" s="28" t="s">
        <v>181</v>
      </c>
      <c r="E269" s="28" t="s">
        <v>88</v>
      </c>
      <c r="F269" s="28"/>
      <c r="G269" s="28"/>
      <c r="H269" s="29">
        <f aca="true" t="shared" si="55" ref="H269:J271">H270</f>
        <v>5393.5</v>
      </c>
      <c r="I269" s="29">
        <f t="shared" si="55"/>
        <v>-139.9</v>
      </c>
      <c r="J269" s="29">
        <f t="shared" si="55"/>
        <v>5253.6</v>
      </c>
    </row>
    <row r="270" spans="2:10" ht="45">
      <c r="B270" s="33" t="str">
        <f>'вед.прил8'!A740</f>
        <v>Закупка товаров, работ и услуг для обеспечения государственных (муниципальных) нужд</v>
      </c>
      <c r="C270" s="28" t="s">
        <v>182</v>
      </c>
      <c r="D270" s="28" t="s">
        <v>181</v>
      </c>
      <c r="E270" s="28" t="s">
        <v>88</v>
      </c>
      <c r="F270" s="28" t="s">
        <v>234</v>
      </c>
      <c r="G270" s="28"/>
      <c r="H270" s="29">
        <f t="shared" si="55"/>
        <v>5393.5</v>
      </c>
      <c r="I270" s="29">
        <f t="shared" si="55"/>
        <v>-139.9</v>
      </c>
      <c r="J270" s="29">
        <f t="shared" si="55"/>
        <v>5253.6</v>
      </c>
    </row>
    <row r="271" spans="2:10" ht="45">
      <c r="B271" s="33" t="str">
        <f>'вед.прил8'!A741</f>
        <v>Иные закупки товаров, работ и услуг для обеспечения государственных (муниципальных) нужд</v>
      </c>
      <c r="C271" s="28" t="s">
        <v>182</v>
      </c>
      <c r="D271" s="28" t="s">
        <v>181</v>
      </c>
      <c r="E271" s="28" t="s">
        <v>88</v>
      </c>
      <c r="F271" s="28" t="s">
        <v>235</v>
      </c>
      <c r="G271" s="28"/>
      <c r="H271" s="29">
        <f t="shared" si="55"/>
        <v>5393.5</v>
      </c>
      <c r="I271" s="29">
        <f t="shared" si="55"/>
        <v>-139.9</v>
      </c>
      <c r="J271" s="29">
        <f t="shared" si="55"/>
        <v>5253.6</v>
      </c>
    </row>
    <row r="272" spans="2:10" ht="15">
      <c r="B272" s="37" t="str">
        <f>'вед.прил8'!A742</f>
        <v>Городские средства</v>
      </c>
      <c r="C272" s="31" t="s">
        <v>182</v>
      </c>
      <c r="D272" s="31" t="s">
        <v>181</v>
      </c>
      <c r="E272" s="31" t="s">
        <v>88</v>
      </c>
      <c r="F272" s="31" t="s">
        <v>235</v>
      </c>
      <c r="G272" s="31" t="s">
        <v>212</v>
      </c>
      <c r="H272" s="32">
        <f>'вед.прил8'!I742+'вед.прил8'!I382</f>
        <v>5393.5</v>
      </c>
      <c r="I272" s="137">
        <f>'вед.прил8'!N382+'вед.прил8'!N742</f>
        <v>-139.9</v>
      </c>
      <c r="J272" s="137">
        <f>'вед.прил8'!O382+'вед.прил8'!O742</f>
        <v>5253.6</v>
      </c>
    </row>
    <row r="273" spans="2:10" ht="45">
      <c r="B273" s="27" t="str">
        <f>'вед.прил8'!A383</f>
        <v>Муниципальная программа "Обеспечение безопасности дорожного движения на территории города Ливны Орловской области"</v>
      </c>
      <c r="C273" s="28" t="s">
        <v>182</v>
      </c>
      <c r="D273" s="28" t="s">
        <v>181</v>
      </c>
      <c r="E273" s="28" t="s">
        <v>65</v>
      </c>
      <c r="F273" s="28"/>
      <c r="G273" s="28"/>
      <c r="H273" s="29">
        <f aca="true" t="shared" si="56" ref="H273:J277">H274</f>
        <v>1600</v>
      </c>
      <c r="I273" s="29">
        <f t="shared" si="56"/>
        <v>-405.1</v>
      </c>
      <c r="J273" s="29">
        <f t="shared" si="56"/>
        <v>1194.9</v>
      </c>
    </row>
    <row r="274" spans="2:10" ht="45">
      <c r="B274" s="27" t="str">
        <f>'вед.прил8'!A384</f>
        <v>Основное мероприятие "Совершенствование технических средств регулирования дорожного движения"</v>
      </c>
      <c r="C274" s="28" t="s">
        <v>182</v>
      </c>
      <c r="D274" s="28" t="s">
        <v>181</v>
      </c>
      <c r="E274" s="28" t="s">
        <v>66</v>
      </c>
      <c r="F274" s="28"/>
      <c r="G274" s="28"/>
      <c r="H274" s="29">
        <f t="shared" si="56"/>
        <v>1600</v>
      </c>
      <c r="I274" s="29">
        <f t="shared" si="56"/>
        <v>-405.1</v>
      </c>
      <c r="J274" s="29">
        <f t="shared" si="56"/>
        <v>1194.9</v>
      </c>
    </row>
    <row r="275" spans="2:10" ht="15">
      <c r="B275" s="27" t="str">
        <f>'вед.прил8'!A385</f>
        <v>Реализация основного мероприятия</v>
      </c>
      <c r="C275" s="28" t="s">
        <v>182</v>
      </c>
      <c r="D275" s="28" t="s">
        <v>181</v>
      </c>
      <c r="E275" s="28" t="s">
        <v>67</v>
      </c>
      <c r="F275" s="28"/>
      <c r="G275" s="28"/>
      <c r="H275" s="29">
        <f t="shared" si="56"/>
        <v>1600</v>
      </c>
      <c r="I275" s="29">
        <f t="shared" si="56"/>
        <v>-405.1</v>
      </c>
      <c r="J275" s="29">
        <f t="shared" si="56"/>
        <v>1194.9</v>
      </c>
    </row>
    <row r="276" spans="2:10" ht="45">
      <c r="B276" s="27" t="str">
        <f>'вед.прил8'!A386</f>
        <v>Закупка товаров, работ и услуг для обеспечения государственных (муниципальных) нужд</v>
      </c>
      <c r="C276" s="28" t="s">
        <v>182</v>
      </c>
      <c r="D276" s="28" t="s">
        <v>181</v>
      </c>
      <c r="E276" s="28" t="s">
        <v>67</v>
      </c>
      <c r="F276" s="28" t="s">
        <v>234</v>
      </c>
      <c r="G276" s="28"/>
      <c r="H276" s="29">
        <f t="shared" si="56"/>
        <v>1600</v>
      </c>
      <c r="I276" s="29">
        <f t="shared" si="56"/>
        <v>-405.1</v>
      </c>
      <c r="J276" s="29">
        <f t="shared" si="56"/>
        <v>1194.9</v>
      </c>
    </row>
    <row r="277" spans="2:10" ht="45">
      <c r="B277" s="27" t="str">
        <f>'вед.прил8'!A387</f>
        <v>Иные закупки товаров, работ и услуг для обеспечения государственных (муниципальных) нужд</v>
      </c>
      <c r="C277" s="28" t="s">
        <v>182</v>
      </c>
      <c r="D277" s="28" t="s">
        <v>181</v>
      </c>
      <c r="E277" s="28" t="s">
        <v>67</v>
      </c>
      <c r="F277" s="28" t="s">
        <v>235</v>
      </c>
      <c r="G277" s="28"/>
      <c r="H277" s="29">
        <f t="shared" si="56"/>
        <v>1600</v>
      </c>
      <c r="I277" s="29">
        <f t="shared" si="56"/>
        <v>-405.1</v>
      </c>
      <c r="J277" s="29">
        <f t="shared" si="56"/>
        <v>1194.9</v>
      </c>
    </row>
    <row r="278" spans="2:10" ht="15">
      <c r="B278" s="34" t="s">
        <v>224</v>
      </c>
      <c r="C278" s="31" t="s">
        <v>182</v>
      </c>
      <c r="D278" s="31" t="s">
        <v>181</v>
      </c>
      <c r="E278" s="31" t="s">
        <v>67</v>
      </c>
      <c r="F278" s="31" t="s">
        <v>235</v>
      </c>
      <c r="G278" s="31" t="s">
        <v>212</v>
      </c>
      <c r="H278" s="32">
        <f>'вед.прил8'!I388</f>
        <v>1600</v>
      </c>
      <c r="I278" s="137">
        <f>'вед.прил8'!N388</f>
        <v>-405.1</v>
      </c>
      <c r="J278" s="137">
        <f>'вед.прил8'!O388</f>
        <v>1194.9</v>
      </c>
    </row>
    <row r="279" spans="2:10" ht="45">
      <c r="B279" s="26" t="str">
        <f>'вед.прил8'!A743</f>
        <v>Муниципальная программа "Формирование современной городской среды на территории города Ливны Орловской области"</v>
      </c>
      <c r="C279" s="28" t="s">
        <v>182</v>
      </c>
      <c r="D279" s="28" t="s">
        <v>181</v>
      </c>
      <c r="E279" s="28" t="str">
        <f>'вед.прил8'!E743</f>
        <v>61 0 00 00000</v>
      </c>
      <c r="F279" s="28"/>
      <c r="G279" s="28"/>
      <c r="H279" s="29">
        <f>H285+H280</f>
        <v>16951.6</v>
      </c>
      <c r="I279" s="29">
        <f>I285+I280</f>
        <v>300</v>
      </c>
      <c r="J279" s="29">
        <f>J285+J280</f>
        <v>17251.6</v>
      </c>
    </row>
    <row r="280" spans="2:10" ht="34.5" customHeight="1">
      <c r="B280" s="26" t="str">
        <f>'вед.прил8'!A744</f>
        <v>Основное мероприятие "Благоустройство дворовых территорий многоквартирных домов"</v>
      </c>
      <c r="C280" s="28" t="s">
        <v>182</v>
      </c>
      <c r="D280" s="28" t="s">
        <v>181</v>
      </c>
      <c r="E280" s="28" t="str">
        <f>'вед.прил8'!E744</f>
        <v>61 0 01 00000</v>
      </c>
      <c r="F280" s="28"/>
      <c r="G280" s="28"/>
      <c r="H280" s="29">
        <f aca="true" t="shared" si="57" ref="H280:J283">H281</f>
        <v>622</v>
      </c>
      <c r="I280" s="29">
        <f t="shared" si="57"/>
        <v>300</v>
      </c>
      <c r="J280" s="29">
        <f t="shared" si="57"/>
        <v>922</v>
      </c>
    </row>
    <row r="281" spans="2:10" ht="15">
      <c r="B281" s="26" t="str">
        <f>'вед.прил8'!A745</f>
        <v>Реализация основного мероприятия</v>
      </c>
      <c r="C281" s="28" t="s">
        <v>182</v>
      </c>
      <c r="D281" s="28" t="s">
        <v>181</v>
      </c>
      <c r="E281" s="28" t="str">
        <f>'вед.прил8'!E745</f>
        <v>61 0 01 77720</v>
      </c>
      <c r="F281" s="28"/>
      <c r="G281" s="28"/>
      <c r="H281" s="29">
        <f t="shared" si="57"/>
        <v>622</v>
      </c>
      <c r="I281" s="29">
        <f t="shared" si="57"/>
        <v>300</v>
      </c>
      <c r="J281" s="29">
        <f t="shared" si="57"/>
        <v>922</v>
      </c>
    </row>
    <row r="282" spans="2:10" ht="45">
      <c r="B282" s="26" t="str">
        <f>'вед.прил8'!A746</f>
        <v>Закупка товаров, работ и услуг для обеспечения государственных (муниципальных) нужд</v>
      </c>
      <c r="C282" s="28" t="s">
        <v>182</v>
      </c>
      <c r="D282" s="28" t="s">
        <v>181</v>
      </c>
      <c r="E282" s="28" t="str">
        <f>'вед.прил8'!E746</f>
        <v>61 0 01 77720</v>
      </c>
      <c r="F282" s="28" t="s">
        <v>234</v>
      </c>
      <c r="G282" s="28"/>
      <c r="H282" s="29">
        <f t="shared" si="57"/>
        <v>622</v>
      </c>
      <c r="I282" s="29">
        <f t="shared" si="57"/>
        <v>300</v>
      </c>
      <c r="J282" s="29">
        <f t="shared" si="57"/>
        <v>922</v>
      </c>
    </row>
    <row r="283" spans="2:10" ht="45">
      <c r="B283" s="26" t="str">
        <f>'вед.прил8'!A747</f>
        <v>Иные закупки товаров, работ и услуг для обеспечения государственных (муниципальных) нужд</v>
      </c>
      <c r="C283" s="28" t="s">
        <v>182</v>
      </c>
      <c r="D283" s="28" t="s">
        <v>181</v>
      </c>
      <c r="E283" s="28" t="str">
        <f>'вед.прил8'!E747</f>
        <v>61 0 01 77720</v>
      </c>
      <c r="F283" s="28" t="s">
        <v>235</v>
      </c>
      <c r="G283" s="28"/>
      <c r="H283" s="29">
        <f t="shared" si="57"/>
        <v>622</v>
      </c>
      <c r="I283" s="29">
        <f t="shared" si="57"/>
        <v>300</v>
      </c>
      <c r="J283" s="29">
        <f t="shared" si="57"/>
        <v>922</v>
      </c>
    </row>
    <row r="284" spans="2:10" ht="15">
      <c r="B284" s="117" t="str">
        <f>'вед.прил8'!A748</f>
        <v>Городские средства</v>
      </c>
      <c r="C284" s="31" t="s">
        <v>182</v>
      </c>
      <c r="D284" s="31" t="s">
        <v>181</v>
      </c>
      <c r="E284" s="31" t="str">
        <f>'вед.прил8'!E748</f>
        <v>61 0 01 77720</v>
      </c>
      <c r="F284" s="31" t="s">
        <v>235</v>
      </c>
      <c r="G284" s="31" t="s">
        <v>212</v>
      </c>
      <c r="H284" s="32">
        <f>'вед.прил8'!I748</f>
        <v>622</v>
      </c>
      <c r="I284" s="137">
        <f>'вед.прил8'!N748</f>
        <v>300</v>
      </c>
      <c r="J284" s="137">
        <f>'вед.прил8'!O748</f>
        <v>922</v>
      </c>
    </row>
    <row r="285" spans="2:10" ht="90">
      <c r="B285" s="115" t="str">
        <f>'вед.прил8'!A749</f>
        <v>Основное мероприятие "Реализация регионального проекта "Формирование комфортной городской среды" федерального проекта "Формирование комфортной городской среды" национального проекта "Жилье и городская среда"</v>
      </c>
      <c r="C285" s="28" t="s">
        <v>182</v>
      </c>
      <c r="D285" s="28" t="s">
        <v>181</v>
      </c>
      <c r="E285" s="28" t="str">
        <f>'вед.прил8'!E749</f>
        <v>61 0 F2 00000</v>
      </c>
      <c r="F285" s="28"/>
      <c r="G285" s="28"/>
      <c r="H285" s="29">
        <f aca="true" t="shared" si="58" ref="H285:J287">H286</f>
        <v>16329.599999999999</v>
      </c>
      <c r="I285" s="29">
        <f t="shared" si="58"/>
        <v>0</v>
      </c>
      <c r="J285" s="29">
        <f t="shared" si="58"/>
        <v>16329.599999999999</v>
      </c>
    </row>
    <row r="286" spans="2:10" ht="30">
      <c r="B286" s="115" t="str">
        <f>'вед.прил8'!A750</f>
        <v>Реализация программ формирования современной городской среды</v>
      </c>
      <c r="C286" s="28" t="s">
        <v>182</v>
      </c>
      <c r="D286" s="28" t="s">
        <v>181</v>
      </c>
      <c r="E286" s="28" t="str">
        <f>'вед.прил8'!E750</f>
        <v>61 0 F2 55550</v>
      </c>
      <c r="F286" s="28"/>
      <c r="G286" s="28"/>
      <c r="H286" s="29">
        <f t="shared" si="58"/>
        <v>16329.599999999999</v>
      </c>
      <c r="I286" s="29">
        <f t="shared" si="58"/>
        <v>0</v>
      </c>
      <c r="J286" s="29">
        <f t="shared" si="58"/>
        <v>16329.599999999999</v>
      </c>
    </row>
    <row r="287" spans="2:10" ht="45">
      <c r="B287" s="115" t="str">
        <f>'вед.прил8'!A751</f>
        <v>Закупка товаров, работ и услуг для обеспечения государственных (муниципальных) нужд</v>
      </c>
      <c r="C287" s="28" t="s">
        <v>182</v>
      </c>
      <c r="D287" s="28" t="s">
        <v>181</v>
      </c>
      <c r="E287" s="28" t="str">
        <f>'вед.прил8'!E751</f>
        <v>61 0 F2 55550</v>
      </c>
      <c r="F287" s="28" t="s">
        <v>234</v>
      </c>
      <c r="G287" s="28"/>
      <c r="H287" s="29">
        <f t="shared" si="58"/>
        <v>16329.599999999999</v>
      </c>
      <c r="I287" s="29">
        <f t="shared" si="58"/>
        <v>0</v>
      </c>
      <c r="J287" s="29">
        <f t="shared" si="58"/>
        <v>16329.599999999999</v>
      </c>
    </row>
    <row r="288" spans="2:10" ht="45">
      <c r="B288" s="115" t="str">
        <f>'вед.прил8'!A752</f>
        <v>Иные закупки товаров, работ и услуг для обеспечения государственных (муниципальных) нужд</v>
      </c>
      <c r="C288" s="28" t="s">
        <v>182</v>
      </c>
      <c r="D288" s="28" t="s">
        <v>181</v>
      </c>
      <c r="E288" s="28" t="str">
        <f>'вед.прил8'!E752</f>
        <v>61 0 F2 55550</v>
      </c>
      <c r="F288" s="28" t="s">
        <v>235</v>
      </c>
      <c r="G288" s="28"/>
      <c r="H288" s="29">
        <f>H289+H290</f>
        <v>16329.599999999999</v>
      </c>
      <c r="I288" s="29">
        <f>I289+I290</f>
        <v>0</v>
      </c>
      <c r="J288" s="29">
        <f>J289+J290</f>
        <v>16329.599999999999</v>
      </c>
    </row>
    <row r="289" spans="2:10" ht="15">
      <c r="B289" s="117" t="str">
        <f>'вед.прил8'!A753</f>
        <v>Городские средства</v>
      </c>
      <c r="C289" s="31" t="s">
        <v>182</v>
      </c>
      <c r="D289" s="31" t="s">
        <v>181</v>
      </c>
      <c r="E289" s="31" t="str">
        <f>'вед.прил8'!E753</f>
        <v>61 0 F2 55550</v>
      </c>
      <c r="F289" s="31" t="s">
        <v>235</v>
      </c>
      <c r="G289" s="31" t="s">
        <v>212</v>
      </c>
      <c r="H289" s="32">
        <f>'вед.прил8'!I753</f>
        <v>163.3</v>
      </c>
      <c r="I289" s="137">
        <f>'вед.прил8'!N753</f>
        <v>0</v>
      </c>
      <c r="J289" s="137">
        <f>'вед.прил8'!O753</f>
        <v>163.3</v>
      </c>
    </row>
    <row r="290" spans="2:10" ht="15">
      <c r="B290" s="117" t="str">
        <f>'вед.прил8'!A754</f>
        <v>Областные средства</v>
      </c>
      <c r="C290" s="31" t="s">
        <v>182</v>
      </c>
      <c r="D290" s="31" t="s">
        <v>181</v>
      </c>
      <c r="E290" s="31" t="str">
        <f>'вед.прил8'!E754</f>
        <v>61 0 F2 55550</v>
      </c>
      <c r="F290" s="31" t="s">
        <v>235</v>
      </c>
      <c r="G290" s="31" t="s">
        <v>213</v>
      </c>
      <c r="H290" s="32">
        <f>'вед.прил8'!I754</f>
        <v>16166.3</v>
      </c>
      <c r="I290" s="137">
        <f>'вед.прил8'!N754</f>
        <v>0</v>
      </c>
      <c r="J290" s="137">
        <f>'вед.прил8'!O754</f>
        <v>16166.3</v>
      </c>
    </row>
    <row r="291" spans="2:10" ht="15">
      <c r="B291" s="27" t="s">
        <v>155</v>
      </c>
      <c r="C291" s="28" t="s">
        <v>182</v>
      </c>
      <c r="D291" s="28" t="s">
        <v>181</v>
      </c>
      <c r="E291" s="28" t="s">
        <v>342</v>
      </c>
      <c r="F291" s="31"/>
      <c r="G291" s="31"/>
      <c r="H291" s="29">
        <f aca="true" t="shared" si="59" ref="H291:J294">H292</f>
        <v>20</v>
      </c>
      <c r="I291" s="29">
        <f t="shared" si="59"/>
        <v>0</v>
      </c>
      <c r="J291" s="29">
        <f t="shared" si="59"/>
        <v>20</v>
      </c>
    </row>
    <row r="292" spans="2:10" ht="60">
      <c r="B292" s="27" t="s">
        <v>283</v>
      </c>
      <c r="C292" s="28" t="s">
        <v>182</v>
      </c>
      <c r="D292" s="28" t="s">
        <v>181</v>
      </c>
      <c r="E292" s="28" t="s">
        <v>11</v>
      </c>
      <c r="F292" s="31"/>
      <c r="G292" s="31"/>
      <c r="H292" s="29">
        <f t="shared" si="59"/>
        <v>20</v>
      </c>
      <c r="I292" s="29">
        <f t="shared" si="59"/>
        <v>0</v>
      </c>
      <c r="J292" s="29">
        <f t="shared" si="59"/>
        <v>20</v>
      </c>
    </row>
    <row r="293" spans="2:10" ht="45">
      <c r="B293" s="115" t="s">
        <v>315</v>
      </c>
      <c r="C293" s="28" t="s">
        <v>182</v>
      </c>
      <c r="D293" s="28" t="s">
        <v>181</v>
      </c>
      <c r="E293" s="28" t="s">
        <v>11</v>
      </c>
      <c r="F293" s="28" t="s">
        <v>234</v>
      </c>
      <c r="G293" s="28"/>
      <c r="H293" s="29">
        <f t="shared" si="59"/>
        <v>20</v>
      </c>
      <c r="I293" s="29">
        <f t="shared" si="59"/>
        <v>0</v>
      </c>
      <c r="J293" s="29">
        <f t="shared" si="59"/>
        <v>20</v>
      </c>
    </row>
    <row r="294" spans="2:10" ht="45">
      <c r="B294" s="115" t="s">
        <v>303</v>
      </c>
      <c r="C294" s="28" t="s">
        <v>182</v>
      </c>
      <c r="D294" s="28" t="s">
        <v>181</v>
      </c>
      <c r="E294" s="28" t="s">
        <v>11</v>
      </c>
      <c r="F294" s="28" t="s">
        <v>235</v>
      </c>
      <c r="G294" s="28"/>
      <c r="H294" s="29">
        <f t="shared" si="59"/>
        <v>20</v>
      </c>
      <c r="I294" s="29">
        <f t="shared" si="59"/>
        <v>0</v>
      </c>
      <c r="J294" s="29">
        <f t="shared" si="59"/>
        <v>20</v>
      </c>
    </row>
    <row r="295" spans="2:10" ht="15">
      <c r="B295" s="118" t="s">
        <v>224</v>
      </c>
      <c r="C295" s="31" t="s">
        <v>182</v>
      </c>
      <c r="D295" s="31" t="s">
        <v>181</v>
      </c>
      <c r="E295" s="31" t="s">
        <v>11</v>
      </c>
      <c r="F295" s="31" t="s">
        <v>235</v>
      </c>
      <c r="G295" s="31" t="s">
        <v>212</v>
      </c>
      <c r="H295" s="32">
        <f>'вед.прил8'!I759</f>
        <v>20</v>
      </c>
      <c r="I295" s="137">
        <f>'вед.прил8'!N759</f>
        <v>0</v>
      </c>
      <c r="J295" s="137">
        <f>'вед.прил8'!O759</f>
        <v>20</v>
      </c>
    </row>
    <row r="296" spans="2:10" ht="28.5">
      <c r="B296" s="56" t="s">
        <v>197</v>
      </c>
      <c r="C296" s="52" t="s">
        <v>182</v>
      </c>
      <c r="D296" s="52" t="s">
        <v>194</v>
      </c>
      <c r="E296" s="52"/>
      <c r="F296" s="52"/>
      <c r="G296" s="52"/>
      <c r="H296" s="152">
        <f>H297+H303</f>
        <v>4990</v>
      </c>
      <c r="I296" s="152">
        <f>I297+I303</f>
        <v>0</v>
      </c>
      <c r="J296" s="152">
        <f>J297+J303</f>
        <v>4990</v>
      </c>
    </row>
    <row r="297" spans="2:10" ht="60">
      <c r="B297" s="27" t="str">
        <f>'вед.прил8'!A610</f>
        <v>Муниципальная программа "Развитие и поддержка малого и среднего предпринимательства в городе Ливны Орловской области"</v>
      </c>
      <c r="C297" s="28" t="s">
        <v>182</v>
      </c>
      <c r="D297" s="28" t="s">
        <v>194</v>
      </c>
      <c r="E297" s="28" t="str">
        <f>'вед.прил8'!E610</f>
        <v>50 0 00 00000</v>
      </c>
      <c r="F297" s="28"/>
      <c r="G297" s="28"/>
      <c r="H297" s="29">
        <f aca="true" t="shared" si="60" ref="H297:J301">H298</f>
        <v>40</v>
      </c>
      <c r="I297" s="29">
        <f t="shared" si="60"/>
        <v>0</v>
      </c>
      <c r="J297" s="29">
        <f t="shared" si="60"/>
        <v>40</v>
      </c>
    </row>
    <row r="298" spans="2:10" ht="60">
      <c r="B298" s="27" t="str">
        <f>'вед.прил8'!A611</f>
        <v>Основное мероприятие "Вовлечение в сферу малого предпринимательства молодежи, пропаганда предпринимательской деятельности"</v>
      </c>
      <c r="C298" s="28" t="s">
        <v>182</v>
      </c>
      <c r="D298" s="28" t="s">
        <v>194</v>
      </c>
      <c r="E298" s="28" t="str">
        <f>'вед.прил8'!E611</f>
        <v>50 0 04 00000</v>
      </c>
      <c r="F298" s="28"/>
      <c r="G298" s="28"/>
      <c r="H298" s="29">
        <f t="shared" si="60"/>
        <v>40</v>
      </c>
      <c r="I298" s="29">
        <f t="shared" si="60"/>
        <v>0</v>
      </c>
      <c r="J298" s="29">
        <f t="shared" si="60"/>
        <v>40</v>
      </c>
    </row>
    <row r="299" spans="2:10" ht="15">
      <c r="B299" s="27" t="str">
        <f>'вед.прил8'!A612</f>
        <v>Реализация основного мероприятия</v>
      </c>
      <c r="C299" s="28" t="s">
        <v>182</v>
      </c>
      <c r="D299" s="28" t="s">
        <v>194</v>
      </c>
      <c r="E299" s="28" t="str">
        <f>'вед.прил8'!E612</f>
        <v>50 0 04 77180</v>
      </c>
      <c r="F299" s="28"/>
      <c r="G299" s="28"/>
      <c r="H299" s="29">
        <f t="shared" si="60"/>
        <v>40</v>
      </c>
      <c r="I299" s="29">
        <f t="shared" si="60"/>
        <v>0</v>
      </c>
      <c r="J299" s="29">
        <f t="shared" si="60"/>
        <v>40</v>
      </c>
    </row>
    <row r="300" spans="2:10" ht="45">
      <c r="B300" s="27" t="str">
        <f>'вед.прил8'!A613</f>
        <v>Закупка товаров, работ и услуг для обеспечения государственных (муниципальных) нужд</v>
      </c>
      <c r="C300" s="28" t="s">
        <v>182</v>
      </c>
      <c r="D300" s="28" t="s">
        <v>194</v>
      </c>
      <c r="E300" s="28" t="str">
        <f>'вед.прил8'!E613</f>
        <v>50 0 04 77180</v>
      </c>
      <c r="F300" s="28" t="str">
        <f>'вед.прил8'!F613</f>
        <v>200</v>
      </c>
      <c r="G300" s="106"/>
      <c r="H300" s="29">
        <f t="shared" si="60"/>
        <v>40</v>
      </c>
      <c r="I300" s="29">
        <f t="shared" si="60"/>
        <v>0</v>
      </c>
      <c r="J300" s="29">
        <f t="shared" si="60"/>
        <v>40</v>
      </c>
    </row>
    <row r="301" spans="2:10" ht="45">
      <c r="B301" s="27" t="str">
        <f>'вед.прил8'!A614</f>
        <v>Иные закупки товаров, работ и услуг для обеспечения государственных (муниципальных) нужд</v>
      </c>
      <c r="C301" s="28" t="s">
        <v>182</v>
      </c>
      <c r="D301" s="28" t="s">
        <v>194</v>
      </c>
      <c r="E301" s="28" t="str">
        <f>'вед.прил8'!E614</f>
        <v>50 0 04 77180</v>
      </c>
      <c r="F301" s="28" t="str">
        <f>'вед.прил8'!F614</f>
        <v>240</v>
      </c>
      <c r="G301" s="106"/>
      <c r="H301" s="29">
        <f t="shared" si="60"/>
        <v>40</v>
      </c>
      <c r="I301" s="29">
        <f t="shared" si="60"/>
        <v>0</v>
      </c>
      <c r="J301" s="29">
        <f t="shared" si="60"/>
        <v>40</v>
      </c>
    </row>
    <row r="302" spans="2:10" ht="15">
      <c r="B302" s="34" t="str">
        <f>'вед.прил8'!A615</f>
        <v>Городские средства</v>
      </c>
      <c r="C302" s="31" t="s">
        <v>182</v>
      </c>
      <c r="D302" s="31" t="s">
        <v>194</v>
      </c>
      <c r="E302" s="31" t="str">
        <f>'вед.прил8'!E615</f>
        <v>50 0 04 77180</v>
      </c>
      <c r="F302" s="31" t="str">
        <f>'вед.прил8'!F615</f>
        <v>240</v>
      </c>
      <c r="G302" s="107">
        <v>1</v>
      </c>
      <c r="H302" s="32">
        <f>'вед.прил8'!I615</f>
        <v>40</v>
      </c>
      <c r="I302" s="137">
        <f>'вед.прил8'!N615</f>
        <v>0</v>
      </c>
      <c r="J302" s="137">
        <f>'вед.прил8'!O615</f>
        <v>40</v>
      </c>
    </row>
    <row r="303" spans="2:10" ht="15">
      <c r="B303" s="27" t="s">
        <v>155</v>
      </c>
      <c r="C303" s="28" t="s">
        <v>182</v>
      </c>
      <c r="D303" s="28" t="s">
        <v>194</v>
      </c>
      <c r="E303" s="28" t="s">
        <v>342</v>
      </c>
      <c r="F303" s="28"/>
      <c r="G303" s="28"/>
      <c r="H303" s="29">
        <f>H312+H316+H308+H304</f>
        <v>4950</v>
      </c>
      <c r="I303" s="29">
        <f>I312+I316+I308+I304</f>
        <v>0</v>
      </c>
      <c r="J303" s="29">
        <f>J312+J316+J308+J304</f>
        <v>4950</v>
      </c>
    </row>
    <row r="304" spans="2:10" ht="75">
      <c r="B304" s="27" t="s">
        <v>582</v>
      </c>
      <c r="C304" s="28" t="s">
        <v>182</v>
      </c>
      <c r="D304" s="28" t="s">
        <v>194</v>
      </c>
      <c r="E304" s="28" t="s">
        <v>581</v>
      </c>
      <c r="F304" s="31"/>
      <c r="G304" s="31"/>
      <c r="H304" s="29">
        <f aca="true" t="shared" si="61" ref="H304:J306">H305</f>
        <v>3500</v>
      </c>
      <c r="I304" s="29">
        <f t="shared" si="61"/>
        <v>0</v>
      </c>
      <c r="J304" s="29">
        <f t="shared" si="61"/>
        <v>3500</v>
      </c>
    </row>
    <row r="305" spans="2:10" ht="45">
      <c r="B305" s="116" t="s">
        <v>315</v>
      </c>
      <c r="C305" s="28" t="s">
        <v>182</v>
      </c>
      <c r="D305" s="28" t="s">
        <v>194</v>
      </c>
      <c r="E305" s="28" t="s">
        <v>581</v>
      </c>
      <c r="F305" s="28" t="s">
        <v>234</v>
      </c>
      <c r="G305" s="28"/>
      <c r="H305" s="29">
        <f t="shared" si="61"/>
        <v>3500</v>
      </c>
      <c r="I305" s="29">
        <f t="shared" si="61"/>
        <v>0</v>
      </c>
      <c r="J305" s="29">
        <f t="shared" si="61"/>
        <v>3500</v>
      </c>
    </row>
    <row r="306" spans="2:10" ht="45">
      <c r="B306" s="116" t="s">
        <v>303</v>
      </c>
      <c r="C306" s="28" t="s">
        <v>182</v>
      </c>
      <c r="D306" s="28" t="s">
        <v>194</v>
      </c>
      <c r="E306" s="28" t="s">
        <v>581</v>
      </c>
      <c r="F306" s="28" t="s">
        <v>235</v>
      </c>
      <c r="G306" s="28"/>
      <c r="H306" s="29">
        <f t="shared" si="61"/>
        <v>3500</v>
      </c>
      <c r="I306" s="29">
        <f t="shared" si="61"/>
        <v>0</v>
      </c>
      <c r="J306" s="29">
        <f t="shared" si="61"/>
        <v>3500</v>
      </c>
    </row>
    <row r="307" spans="2:10" ht="15">
      <c r="B307" s="118" t="s">
        <v>225</v>
      </c>
      <c r="C307" s="31" t="s">
        <v>182</v>
      </c>
      <c r="D307" s="31" t="s">
        <v>194</v>
      </c>
      <c r="E307" s="31" t="s">
        <v>581</v>
      </c>
      <c r="F307" s="31" t="s">
        <v>235</v>
      </c>
      <c r="G307" s="31" t="s">
        <v>213</v>
      </c>
      <c r="H307" s="32">
        <f>'вед.прил8'!I765</f>
        <v>3500</v>
      </c>
      <c r="I307" s="32">
        <f>'вед.прил8'!N765</f>
        <v>0</v>
      </c>
      <c r="J307" s="32">
        <f>'вед.прил8'!O765</f>
        <v>3500</v>
      </c>
    </row>
    <row r="308" spans="2:10" ht="90">
      <c r="B308" s="116" t="s">
        <v>580</v>
      </c>
      <c r="C308" s="28" t="s">
        <v>182</v>
      </c>
      <c r="D308" s="28" t="s">
        <v>194</v>
      </c>
      <c r="E308" s="28" t="s">
        <v>579</v>
      </c>
      <c r="F308" s="28"/>
      <c r="G308" s="28"/>
      <c r="H308" s="29">
        <f aca="true" t="shared" si="62" ref="H308:J310">H309</f>
        <v>50</v>
      </c>
      <c r="I308" s="29">
        <f t="shared" si="62"/>
        <v>0</v>
      </c>
      <c r="J308" s="29">
        <f t="shared" si="62"/>
        <v>50</v>
      </c>
    </row>
    <row r="309" spans="2:10" ht="45">
      <c r="B309" s="116" t="s">
        <v>315</v>
      </c>
      <c r="C309" s="28" t="s">
        <v>182</v>
      </c>
      <c r="D309" s="28" t="s">
        <v>194</v>
      </c>
      <c r="E309" s="28" t="s">
        <v>579</v>
      </c>
      <c r="F309" s="28" t="s">
        <v>234</v>
      </c>
      <c r="G309" s="28"/>
      <c r="H309" s="29">
        <f t="shared" si="62"/>
        <v>50</v>
      </c>
      <c r="I309" s="29">
        <f t="shared" si="62"/>
        <v>0</v>
      </c>
      <c r="J309" s="29">
        <f t="shared" si="62"/>
        <v>50</v>
      </c>
    </row>
    <row r="310" spans="2:10" ht="45">
      <c r="B310" s="116" t="s">
        <v>303</v>
      </c>
      <c r="C310" s="28" t="s">
        <v>182</v>
      </c>
      <c r="D310" s="28" t="s">
        <v>194</v>
      </c>
      <c r="E310" s="28" t="s">
        <v>579</v>
      </c>
      <c r="F310" s="28" t="s">
        <v>235</v>
      </c>
      <c r="G310" s="28"/>
      <c r="H310" s="29">
        <f t="shared" si="62"/>
        <v>50</v>
      </c>
      <c r="I310" s="29">
        <f t="shared" si="62"/>
        <v>0</v>
      </c>
      <c r="J310" s="29">
        <f t="shared" si="62"/>
        <v>50</v>
      </c>
    </row>
    <row r="311" spans="2:10" ht="15">
      <c r="B311" s="118" t="s">
        <v>225</v>
      </c>
      <c r="C311" s="31" t="s">
        <v>182</v>
      </c>
      <c r="D311" s="31" t="s">
        <v>194</v>
      </c>
      <c r="E311" s="31" t="s">
        <v>579</v>
      </c>
      <c r="F311" s="31" t="s">
        <v>235</v>
      </c>
      <c r="G311" s="31" t="s">
        <v>213</v>
      </c>
      <c r="H311" s="32">
        <f>'вед.прил8'!I769</f>
        <v>50</v>
      </c>
      <c r="I311" s="32">
        <f>'вед.прил8'!N769</f>
        <v>0</v>
      </c>
      <c r="J311" s="32">
        <f>'вед.прил8'!O769</f>
        <v>50</v>
      </c>
    </row>
    <row r="312" spans="2:10" ht="45">
      <c r="B312" s="27" t="s">
        <v>266</v>
      </c>
      <c r="C312" s="28" t="s">
        <v>182</v>
      </c>
      <c r="D312" s="28" t="s">
        <v>194</v>
      </c>
      <c r="E312" s="28" t="s">
        <v>63</v>
      </c>
      <c r="F312" s="28"/>
      <c r="G312" s="28"/>
      <c r="H312" s="29">
        <f aca="true" t="shared" si="63" ref="H312:J314">H313</f>
        <v>700</v>
      </c>
      <c r="I312" s="29">
        <f t="shared" si="63"/>
        <v>0</v>
      </c>
      <c r="J312" s="29">
        <f t="shared" si="63"/>
        <v>700</v>
      </c>
    </row>
    <row r="313" spans="2:10" ht="45">
      <c r="B313" s="26" t="s">
        <v>315</v>
      </c>
      <c r="C313" s="28" t="s">
        <v>182</v>
      </c>
      <c r="D313" s="28" t="s">
        <v>194</v>
      </c>
      <c r="E313" s="28" t="s">
        <v>63</v>
      </c>
      <c r="F313" s="28" t="s">
        <v>234</v>
      </c>
      <c r="G313" s="28"/>
      <c r="H313" s="29">
        <f t="shared" si="63"/>
        <v>700</v>
      </c>
      <c r="I313" s="29">
        <f t="shared" si="63"/>
        <v>0</v>
      </c>
      <c r="J313" s="29">
        <f t="shared" si="63"/>
        <v>700</v>
      </c>
    </row>
    <row r="314" spans="2:10" ht="45">
      <c r="B314" s="26" t="s">
        <v>303</v>
      </c>
      <c r="C314" s="28" t="s">
        <v>182</v>
      </c>
      <c r="D314" s="28" t="s">
        <v>194</v>
      </c>
      <c r="E314" s="28" t="s">
        <v>63</v>
      </c>
      <c r="F314" s="28" t="s">
        <v>235</v>
      </c>
      <c r="G314" s="28"/>
      <c r="H314" s="29">
        <f t="shared" si="63"/>
        <v>700</v>
      </c>
      <c r="I314" s="29">
        <f t="shared" si="63"/>
        <v>0</v>
      </c>
      <c r="J314" s="29">
        <f t="shared" si="63"/>
        <v>700</v>
      </c>
    </row>
    <row r="315" spans="2:10" ht="15">
      <c r="B315" s="30" t="s">
        <v>224</v>
      </c>
      <c r="C315" s="31" t="s">
        <v>182</v>
      </c>
      <c r="D315" s="31" t="s">
        <v>194</v>
      </c>
      <c r="E315" s="31" t="s">
        <v>63</v>
      </c>
      <c r="F315" s="31" t="s">
        <v>235</v>
      </c>
      <c r="G315" s="31" t="s">
        <v>212</v>
      </c>
      <c r="H315" s="32">
        <f>'вед.прил8'!I394</f>
        <v>700</v>
      </c>
      <c r="I315" s="137">
        <f>'вед.прил8'!N394</f>
        <v>0</v>
      </c>
      <c r="J315" s="137">
        <f>'вед.прил8'!O394</f>
        <v>700</v>
      </c>
    </row>
    <row r="316" spans="2:10" ht="60">
      <c r="B316" s="27" t="s">
        <v>573</v>
      </c>
      <c r="C316" s="28" t="s">
        <v>182</v>
      </c>
      <c r="D316" s="28" t="s">
        <v>194</v>
      </c>
      <c r="E316" s="28" t="s">
        <v>574</v>
      </c>
      <c r="F316" s="28"/>
      <c r="G316" s="28"/>
      <c r="H316" s="29">
        <f aca="true" t="shared" si="64" ref="H316:J318">H317</f>
        <v>700</v>
      </c>
      <c r="I316" s="29">
        <f t="shared" si="64"/>
        <v>0</v>
      </c>
      <c r="J316" s="29">
        <f t="shared" si="64"/>
        <v>700</v>
      </c>
    </row>
    <row r="317" spans="2:10" ht="45">
      <c r="B317" s="27" t="s">
        <v>237</v>
      </c>
      <c r="C317" s="28" t="s">
        <v>182</v>
      </c>
      <c r="D317" s="28" t="s">
        <v>194</v>
      </c>
      <c r="E317" s="28" t="s">
        <v>574</v>
      </c>
      <c r="F317" s="28" t="s">
        <v>236</v>
      </c>
      <c r="G317" s="28"/>
      <c r="H317" s="29">
        <f t="shared" si="64"/>
        <v>700</v>
      </c>
      <c r="I317" s="29">
        <f t="shared" si="64"/>
        <v>0</v>
      </c>
      <c r="J317" s="29">
        <f t="shared" si="64"/>
        <v>700</v>
      </c>
    </row>
    <row r="318" spans="2:10" ht="15">
      <c r="B318" s="27" t="s">
        <v>239</v>
      </c>
      <c r="C318" s="28" t="s">
        <v>182</v>
      </c>
      <c r="D318" s="28" t="s">
        <v>194</v>
      </c>
      <c r="E318" s="28" t="s">
        <v>574</v>
      </c>
      <c r="F318" s="28" t="s">
        <v>238</v>
      </c>
      <c r="G318" s="28"/>
      <c r="H318" s="29">
        <f t="shared" si="64"/>
        <v>700</v>
      </c>
      <c r="I318" s="29">
        <f t="shared" si="64"/>
        <v>0</v>
      </c>
      <c r="J318" s="29">
        <f t="shared" si="64"/>
        <v>700</v>
      </c>
    </row>
    <row r="319" spans="2:10" ht="15">
      <c r="B319" s="27" t="s">
        <v>224</v>
      </c>
      <c r="C319" s="28" t="s">
        <v>182</v>
      </c>
      <c r="D319" s="28" t="s">
        <v>194</v>
      </c>
      <c r="E319" s="28" t="s">
        <v>574</v>
      </c>
      <c r="F319" s="28" t="s">
        <v>238</v>
      </c>
      <c r="G319" s="28" t="s">
        <v>212</v>
      </c>
      <c r="H319" s="32">
        <f>'вед.прил8'!I1006</f>
        <v>700</v>
      </c>
      <c r="I319" s="137">
        <f>'вед.прил8'!N1006</f>
        <v>0</v>
      </c>
      <c r="J319" s="137">
        <f>'вед.прил8'!O1006</f>
        <v>700</v>
      </c>
    </row>
    <row r="320" spans="2:10" ht="14.25">
      <c r="B320" s="66" t="s">
        <v>168</v>
      </c>
      <c r="C320" s="52" t="s">
        <v>184</v>
      </c>
      <c r="D320" s="52"/>
      <c r="E320" s="52"/>
      <c r="F320" s="52"/>
      <c r="G320" s="52"/>
      <c r="H320" s="70">
        <f>H324+H361+H418+H517</f>
        <v>174125.59999999998</v>
      </c>
      <c r="I320" s="70">
        <f>I324+I361+I418+I517</f>
        <v>19118.6</v>
      </c>
      <c r="J320" s="70">
        <f>J324+J361+J418+J517</f>
        <v>193244.2</v>
      </c>
    </row>
    <row r="321" spans="2:10" ht="14.25">
      <c r="B321" s="66" t="s">
        <v>224</v>
      </c>
      <c r="C321" s="52" t="s">
        <v>184</v>
      </c>
      <c r="D321" s="52"/>
      <c r="E321" s="52"/>
      <c r="F321" s="52"/>
      <c r="G321" s="52" t="s">
        <v>212</v>
      </c>
      <c r="H321" s="70">
        <f>H352+H394+H417+H424+H429+H436+H441+H449+H454+H459+H464+H469+H485+H490+H504+H509+H537+H540+H389+H474+H360+H479+H433+H356+H405+H498+H516+H410+H493+H523+H399+H344+H444+H347+H413</f>
        <v>55978.700000000004</v>
      </c>
      <c r="I321" s="70">
        <f>I352+I394+I417+I424+I429+I436+I441+I449+I454+I459+I464+I469+I485+I490+I504+I509+I537+I540+I389+I474+I360+I479+I433+I356+I405+I498+I516+I410+I493+I523+I399+I344+I444+I347+I413</f>
        <v>1921.1000000000004</v>
      </c>
      <c r="J321" s="70">
        <f>J352+J394+J417+J424+J429+J436+J441+J449+J454+J459+J464+J469+J485+J490+J504+J509+J537+J540+J389+J474+J360+J479+J433+J356+J405+J498+J516+J410+J493+J523+J399+J344+J444+J347+J413</f>
        <v>57899.8</v>
      </c>
    </row>
    <row r="322" spans="2:10" ht="14.25">
      <c r="B322" s="66" t="s">
        <v>225</v>
      </c>
      <c r="C322" s="52" t="s">
        <v>184</v>
      </c>
      <c r="D322" s="52"/>
      <c r="E322" s="52"/>
      <c r="F322" s="52"/>
      <c r="G322" s="52" t="s">
        <v>213</v>
      </c>
      <c r="H322" s="70">
        <f>H510+H385+H367+H371+H376+H380+H330+H333+H337+H340</f>
        <v>11645.800000000001</v>
      </c>
      <c r="I322" s="70">
        <f>I510+I385+I367+I371+I376+I380+I330+I333+I337+I340</f>
        <v>17023.2</v>
      </c>
      <c r="J322" s="70">
        <f>J510+J385+J367+J371+J376+J380+J330+J333+J337+J340</f>
        <v>28669.000000000004</v>
      </c>
    </row>
    <row r="323" spans="2:10" ht="14.25">
      <c r="B323" s="66" t="s">
        <v>559</v>
      </c>
      <c r="C323" s="52" t="s">
        <v>184</v>
      </c>
      <c r="D323" s="52"/>
      <c r="E323" s="52"/>
      <c r="F323" s="52"/>
      <c r="G323" s="52" t="s">
        <v>560</v>
      </c>
      <c r="H323" s="70">
        <f>H511+H528+H533</f>
        <v>106501.1</v>
      </c>
      <c r="I323" s="70">
        <f>I511+I528+I533</f>
        <v>174.3</v>
      </c>
      <c r="J323" s="70">
        <f>J511+J528+J533</f>
        <v>106675.40000000001</v>
      </c>
    </row>
    <row r="324" spans="2:10" ht="14.25">
      <c r="B324" s="56" t="s">
        <v>169</v>
      </c>
      <c r="C324" s="52" t="s">
        <v>184</v>
      </c>
      <c r="D324" s="52" t="s">
        <v>179</v>
      </c>
      <c r="E324" s="52"/>
      <c r="F324" s="52"/>
      <c r="G324" s="52"/>
      <c r="H324" s="152">
        <f>H348+H325</f>
        <v>4181.2</v>
      </c>
      <c r="I324" s="189">
        <f>I348+I325</f>
        <v>17102.1</v>
      </c>
      <c r="J324" s="189">
        <f>J348+J325</f>
        <v>21283.3</v>
      </c>
    </row>
    <row r="325" spans="2:10" ht="60">
      <c r="B325" s="115" t="s">
        <v>636</v>
      </c>
      <c r="C325" s="28" t="s">
        <v>184</v>
      </c>
      <c r="D325" s="28" t="s">
        <v>179</v>
      </c>
      <c r="E325" s="28" t="s">
        <v>603</v>
      </c>
      <c r="F325" s="28"/>
      <c r="G325" s="28"/>
      <c r="H325" s="29">
        <f>H326</f>
        <v>702.7</v>
      </c>
      <c r="I325" s="29">
        <f>I326</f>
        <v>17023.5</v>
      </c>
      <c r="J325" s="29">
        <f>J326</f>
        <v>17726.2</v>
      </c>
    </row>
    <row r="326" spans="2:10" ht="105">
      <c r="B326" s="191" t="s">
        <v>604</v>
      </c>
      <c r="C326" s="28" t="s">
        <v>184</v>
      </c>
      <c r="D326" s="28" t="s">
        <v>179</v>
      </c>
      <c r="E326" s="28" t="s">
        <v>605</v>
      </c>
      <c r="F326" s="28"/>
      <c r="G326" s="28"/>
      <c r="H326" s="29">
        <f>H341+H327+H334</f>
        <v>702.7</v>
      </c>
      <c r="I326" s="29">
        <f>I341+I327+I334</f>
        <v>17023.5</v>
      </c>
      <c r="J326" s="29">
        <f>J341+J327+J334</f>
        <v>17726.2</v>
      </c>
    </row>
    <row r="327" spans="2:10" ht="75">
      <c r="B327" s="115" t="s">
        <v>632</v>
      </c>
      <c r="C327" s="28" t="s">
        <v>184</v>
      </c>
      <c r="D327" s="28" t="s">
        <v>179</v>
      </c>
      <c r="E327" s="28" t="s">
        <v>633</v>
      </c>
      <c r="F327" s="28"/>
      <c r="G327" s="28"/>
      <c r="H327" s="29">
        <f>H328+H331</f>
        <v>0</v>
      </c>
      <c r="I327" s="29">
        <f>I328+I331</f>
        <v>16853</v>
      </c>
      <c r="J327" s="29">
        <f>J328+J331</f>
        <v>16853</v>
      </c>
    </row>
    <row r="328" spans="2:10" ht="45">
      <c r="B328" s="116" t="s">
        <v>305</v>
      </c>
      <c r="C328" s="28" t="s">
        <v>184</v>
      </c>
      <c r="D328" s="28" t="s">
        <v>179</v>
      </c>
      <c r="E328" s="28" t="s">
        <v>633</v>
      </c>
      <c r="F328" s="28" t="s">
        <v>261</v>
      </c>
      <c r="G328" s="28"/>
      <c r="H328" s="29">
        <f aca="true" t="shared" si="65" ref="H328:J329">H329</f>
        <v>0</v>
      </c>
      <c r="I328" s="29">
        <f t="shared" si="65"/>
        <v>12497.800000000001</v>
      </c>
      <c r="J328" s="29">
        <f t="shared" si="65"/>
        <v>12497.800000000001</v>
      </c>
    </row>
    <row r="329" spans="2:10" ht="15">
      <c r="B329" s="116" t="s">
        <v>282</v>
      </c>
      <c r="C329" s="28" t="s">
        <v>184</v>
      </c>
      <c r="D329" s="28" t="s">
        <v>179</v>
      </c>
      <c r="E329" s="28" t="s">
        <v>633</v>
      </c>
      <c r="F329" s="28" t="s">
        <v>153</v>
      </c>
      <c r="G329" s="28"/>
      <c r="H329" s="29">
        <f t="shared" si="65"/>
        <v>0</v>
      </c>
      <c r="I329" s="29">
        <f t="shared" si="65"/>
        <v>12497.800000000001</v>
      </c>
      <c r="J329" s="29">
        <f t="shared" si="65"/>
        <v>12497.800000000001</v>
      </c>
    </row>
    <row r="330" spans="2:10" ht="15">
      <c r="B330" s="118" t="s">
        <v>225</v>
      </c>
      <c r="C330" s="31" t="s">
        <v>184</v>
      </c>
      <c r="D330" s="31" t="s">
        <v>179</v>
      </c>
      <c r="E330" s="31" t="s">
        <v>633</v>
      </c>
      <c r="F330" s="31" t="s">
        <v>153</v>
      </c>
      <c r="G330" s="31" t="s">
        <v>213</v>
      </c>
      <c r="H330" s="32">
        <f>'вед.прил8'!I777+'вед.прил8'!I402</f>
        <v>0</v>
      </c>
      <c r="I330" s="32">
        <f>'вед.прил8'!N777+'вед.прил8'!N402</f>
        <v>12497.800000000001</v>
      </c>
      <c r="J330" s="32">
        <f>'вед.прил8'!O777+'вед.прил8'!O402</f>
        <v>12497.800000000001</v>
      </c>
    </row>
    <row r="331" spans="2:10" ht="15">
      <c r="B331" s="26" t="s">
        <v>243</v>
      </c>
      <c r="C331" s="28" t="s">
        <v>184</v>
      </c>
      <c r="D331" s="28" t="s">
        <v>179</v>
      </c>
      <c r="E331" s="28" t="s">
        <v>633</v>
      </c>
      <c r="F331" s="28" t="s">
        <v>242</v>
      </c>
      <c r="G331" s="28"/>
      <c r="H331" s="29">
        <f aca="true" t="shared" si="66" ref="H331:J332">H332</f>
        <v>0</v>
      </c>
      <c r="I331" s="29">
        <f t="shared" si="66"/>
        <v>4355.2</v>
      </c>
      <c r="J331" s="29">
        <f t="shared" si="66"/>
        <v>4355.2</v>
      </c>
    </row>
    <row r="332" spans="2:10" ht="15">
      <c r="B332" s="26" t="s">
        <v>245</v>
      </c>
      <c r="C332" s="28" t="s">
        <v>184</v>
      </c>
      <c r="D332" s="28" t="s">
        <v>179</v>
      </c>
      <c r="E332" s="28" t="s">
        <v>633</v>
      </c>
      <c r="F332" s="28" t="s">
        <v>244</v>
      </c>
      <c r="G332" s="28"/>
      <c r="H332" s="29">
        <f t="shared" si="66"/>
        <v>0</v>
      </c>
      <c r="I332" s="29">
        <f t="shared" si="66"/>
        <v>4355.2</v>
      </c>
      <c r="J332" s="29">
        <f t="shared" si="66"/>
        <v>4355.2</v>
      </c>
    </row>
    <row r="333" spans="2:10" ht="15">
      <c r="B333" s="117" t="s">
        <v>225</v>
      </c>
      <c r="C333" s="31" t="s">
        <v>184</v>
      </c>
      <c r="D333" s="31" t="s">
        <v>179</v>
      </c>
      <c r="E333" s="31" t="s">
        <v>633</v>
      </c>
      <c r="F333" s="31" t="s">
        <v>244</v>
      </c>
      <c r="G333" s="31" t="s">
        <v>213</v>
      </c>
      <c r="H333" s="32">
        <f>'вед.прил8'!I405</f>
        <v>0</v>
      </c>
      <c r="I333" s="32">
        <f>'вед.прил8'!N405</f>
        <v>4355.2</v>
      </c>
      <c r="J333" s="32">
        <f>'вед.прил8'!O405</f>
        <v>4355.2</v>
      </c>
    </row>
    <row r="334" spans="2:10" ht="45">
      <c r="B334" s="115" t="s">
        <v>634</v>
      </c>
      <c r="C334" s="28" t="s">
        <v>184</v>
      </c>
      <c r="D334" s="28" t="s">
        <v>179</v>
      </c>
      <c r="E334" s="28" t="s">
        <v>635</v>
      </c>
      <c r="F334" s="28"/>
      <c r="G334" s="28"/>
      <c r="H334" s="29">
        <f>H335+H338</f>
        <v>0</v>
      </c>
      <c r="I334" s="29">
        <f>I335+I338</f>
        <v>170.2</v>
      </c>
      <c r="J334" s="29">
        <f>J335+J338</f>
        <v>170.2</v>
      </c>
    </row>
    <row r="335" spans="2:10" ht="45">
      <c r="B335" s="116" t="s">
        <v>305</v>
      </c>
      <c r="C335" s="28" t="s">
        <v>184</v>
      </c>
      <c r="D335" s="28" t="s">
        <v>179</v>
      </c>
      <c r="E335" s="28" t="s">
        <v>635</v>
      </c>
      <c r="F335" s="28" t="s">
        <v>261</v>
      </c>
      <c r="G335" s="28"/>
      <c r="H335" s="29">
        <f aca="true" t="shared" si="67" ref="H335:J336">H336</f>
        <v>0</v>
      </c>
      <c r="I335" s="29">
        <f t="shared" si="67"/>
        <v>126.19999999999999</v>
      </c>
      <c r="J335" s="29">
        <f t="shared" si="67"/>
        <v>126.19999999999999</v>
      </c>
    </row>
    <row r="336" spans="2:10" ht="15">
      <c r="B336" s="116" t="s">
        <v>282</v>
      </c>
      <c r="C336" s="28" t="s">
        <v>184</v>
      </c>
      <c r="D336" s="28" t="s">
        <v>179</v>
      </c>
      <c r="E336" s="28" t="s">
        <v>635</v>
      </c>
      <c r="F336" s="28" t="s">
        <v>153</v>
      </c>
      <c r="G336" s="28"/>
      <c r="H336" s="29">
        <f t="shared" si="67"/>
        <v>0</v>
      </c>
      <c r="I336" s="29">
        <f t="shared" si="67"/>
        <v>126.19999999999999</v>
      </c>
      <c r="J336" s="29">
        <f t="shared" si="67"/>
        <v>126.19999999999999</v>
      </c>
    </row>
    <row r="337" spans="2:10" ht="15">
      <c r="B337" s="118" t="s">
        <v>225</v>
      </c>
      <c r="C337" s="31" t="s">
        <v>184</v>
      </c>
      <c r="D337" s="31" t="s">
        <v>179</v>
      </c>
      <c r="E337" s="31" t="s">
        <v>635</v>
      </c>
      <c r="F337" s="31" t="s">
        <v>153</v>
      </c>
      <c r="G337" s="31" t="s">
        <v>213</v>
      </c>
      <c r="H337" s="32">
        <f>'вед.прил8'!I781+'вед.прил8'!I409</f>
        <v>0</v>
      </c>
      <c r="I337" s="32">
        <f>'вед.прил8'!N781+'вед.прил8'!N409</f>
        <v>126.19999999999999</v>
      </c>
      <c r="J337" s="32">
        <f>'вед.прил8'!O781+'вед.прил8'!O409</f>
        <v>126.19999999999999</v>
      </c>
    </row>
    <row r="338" spans="2:10" ht="15">
      <c r="B338" s="26" t="s">
        <v>243</v>
      </c>
      <c r="C338" s="28" t="s">
        <v>184</v>
      </c>
      <c r="D338" s="28" t="s">
        <v>179</v>
      </c>
      <c r="E338" s="28" t="s">
        <v>635</v>
      </c>
      <c r="F338" s="28" t="s">
        <v>242</v>
      </c>
      <c r="G338" s="28"/>
      <c r="H338" s="29">
        <f aca="true" t="shared" si="68" ref="H338:J339">H339</f>
        <v>0</v>
      </c>
      <c r="I338" s="29">
        <f t="shared" si="68"/>
        <v>44</v>
      </c>
      <c r="J338" s="29">
        <f t="shared" si="68"/>
        <v>44</v>
      </c>
    </row>
    <row r="339" spans="2:10" ht="15">
      <c r="B339" s="26" t="s">
        <v>245</v>
      </c>
      <c r="C339" s="28" t="s">
        <v>184</v>
      </c>
      <c r="D339" s="28" t="s">
        <v>179</v>
      </c>
      <c r="E339" s="28" t="s">
        <v>635</v>
      </c>
      <c r="F339" s="28" t="s">
        <v>244</v>
      </c>
      <c r="G339" s="28"/>
      <c r="H339" s="29">
        <f t="shared" si="68"/>
        <v>0</v>
      </c>
      <c r="I339" s="29">
        <f t="shared" si="68"/>
        <v>44</v>
      </c>
      <c r="J339" s="29">
        <f t="shared" si="68"/>
        <v>44</v>
      </c>
    </row>
    <row r="340" spans="2:10" ht="15">
      <c r="B340" s="117" t="s">
        <v>225</v>
      </c>
      <c r="C340" s="31" t="s">
        <v>184</v>
      </c>
      <c r="D340" s="31" t="s">
        <v>179</v>
      </c>
      <c r="E340" s="31" t="s">
        <v>635</v>
      </c>
      <c r="F340" s="31" t="s">
        <v>244</v>
      </c>
      <c r="G340" s="31" t="s">
        <v>213</v>
      </c>
      <c r="H340" s="32">
        <f>'вед.прил8'!I412</f>
        <v>0</v>
      </c>
      <c r="I340" s="32">
        <f>'вед.прил8'!N412</f>
        <v>44</v>
      </c>
      <c r="J340" s="32">
        <f>'вед.прил8'!O412</f>
        <v>44</v>
      </c>
    </row>
    <row r="341" spans="2:10" ht="45">
      <c r="B341" s="115" t="s">
        <v>606</v>
      </c>
      <c r="C341" s="28" t="s">
        <v>184</v>
      </c>
      <c r="D341" s="28" t="s">
        <v>179</v>
      </c>
      <c r="E341" s="28" t="s">
        <v>607</v>
      </c>
      <c r="F341" s="28"/>
      <c r="G341" s="28"/>
      <c r="H341" s="29">
        <f>H342+H345</f>
        <v>702.7</v>
      </c>
      <c r="I341" s="29">
        <f>I342+I345</f>
        <v>0.3000000000000682</v>
      </c>
      <c r="J341" s="29">
        <f>J342+J345</f>
        <v>703.0000000000001</v>
      </c>
    </row>
    <row r="342" spans="2:10" ht="45">
      <c r="B342" s="116" t="s">
        <v>305</v>
      </c>
      <c r="C342" s="28" t="s">
        <v>184</v>
      </c>
      <c r="D342" s="28" t="s">
        <v>179</v>
      </c>
      <c r="E342" s="28" t="s">
        <v>607</v>
      </c>
      <c r="F342" s="28" t="s">
        <v>261</v>
      </c>
      <c r="G342" s="28"/>
      <c r="H342" s="29">
        <f aca="true" t="shared" si="69" ref="H342:J343">H343</f>
        <v>702.7</v>
      </c>
      <c r="I342" s="29">
        <f t="shared" si="69"/>
        <v>-43.69999999999993</v>
      </c>
      <c r="J342" s="29">
        <f t="shared" si="69"/>
        <v>659.0000000000001</v>
      </c>
    </row>
    <row r="343" spans="2:10" ht="15">
      <c r="B343" s="116" t="s">
        <v>282</v>
      </c>
      <c r="C343" s="28" t="s">
        <v>184</v>
      </c>
      <c r="D343" s="28" t="s">
        <v>179</v>
      </c>
      <c r="E343" s="28" t="s">
        <v>607</v>
      </c>
      <c r="F343" s="28" t="s">
        <v>153</v>
      </c>
      <c r="G343" s="28"/>
      <c r="H343" s="29">
        <f t="shared" si="69"/>
        <v>702.7</v>
      </c>
      <c r="I343" s="29">
        <f t="shared" si="69"/>
        <v>-43.69999999999993</v>
      </c>
      <c r="J343" s="29">
        <f t="shared" si="69"/>
        <v>659.0000000000001</v>
      </c>
    </row>
    <row r="344" spans="2:10" ht="15">
      <c r="B344" s="118" t="s">
        <v>224</v>
      </c>
      <c r="C344" s="31" t="s">
        <v>184</v>
      </c>
      <c r="D344" s="31" t="s">
        <v>179</v>
      </c>
      <c r="E344" s="31" t="s">
        <v>607</v>
      </c>
      <c r="F344" s="31" t="s">
        <v>153</v>
      </c>
      <c r="G344" s="31" t="s">
        <v>212</v>
      </c>
      <c r="H344" s="32">
        <f>'вед.прил8'!I416+'вед.прил8'!I785</f>
        <v>702.7</v>
      </c>
      <c r="I344" s="32">
        <f>'вед.прил8'!N416+'вед.прил8'!N785</f>
        <v>-43.69999999999993</v>
      </c>
      <c r="J344" s="32">
        <f>'вед.прил8'!O416+'вед.прил8'!O785</f>
        <v>659.0000000000001</v>
      </c>
    </row>
    <row r="345" spans="2:10" ht="15">
      <c r="B345" s="26" t="s">
        <v>243</v>
      </c>
      <c r="C345" s="28" t="s">
        <v>184</v>
      </c>
      <c r="D345" s="28" t="s">
        <v>179</v>
      </c>
      <c r="E345" s="28" t="s">
        <v>607</v>
      </c>
      <c r="F345" s="28" t="s">
        <v>242</v>
      </c>
      <c r="G345" s="28"/>
      <c r="H345" s="29">
        <f aca="true" t="shared" si="70" ref="H345:J346">H346</f>
        <v>0</v>
      </c>
      <c r="I345" s="29">
        <f t="shared" si="70"/>
        <v>44</v>
      </c>
      <c r="J345" s="29">
        <f t="shared" si="70"/>
        <v>44</v>
      </c>
    </row>
    <row r="346" spans="2:10" ht="15">
      <c r="B346" s="26" t="s">
        <v>245</v>
      </c>
      <c r="C346" s="28" t="s">
        <v>184</v>
      </c>
      <c r="D346" s="28" t="s">
        <v>179</v>
      </c>
      <c r="E346" s="28" t="s">
        <v>607</v>
      </c>
      <c r="F346" s="28" t="s">
        <v>244</v>
      </c>
      <c r="G346" s="28"/>
      <c r="H346" s="29">
        <f t="shared" si="70"/>
        <v>0</v>
      </c>
      <c r="I346" s="29">
        <f t="shared" si="70"/>
        <v>44</v>
      </c>
      <c r="J346" s="29">
        <f t="shared" si="70"/>
        <v>44</v>
      </c>
    </row>
    <row r="347" spans="2:10" ht="15">
      <c r="B347" s="34" t="s">
        <v>224</v>
      </c>
      <c r="C347" s="31" t="s">
        <v>184</v>
      </c>
      <c r="D347" s="31" t="s">
        <v>179</v>
      </c>
      <c r="E347" s="31" t="s">
        <v>607</v>
      </c>
      <c r="F347" s="31" t="s">
        <v>244</v>
      </c>
      <c r="G347" s="31" t="s">
        <v>212</v>
      </c>
      <c r="H347" s="32">
        <f>'вед.прил8'!I419</f>
        <v>0</v>
      </c>
      <c r="I347" s="32">
        <f>'вед.прил8'!N419</f>
        <v>44</v>
      </c>
      <c r="J347" s="32">
        <f>'вед.прил8'!O419</f>
        <v>44</v>
      </c>
    </row>
    <row r="348" spans="2:10" ht="15">
      <c r="B348" s="26" t="s">
        <v>155</v>
      </c>
      <c r="C348" s="28" t="s">
        <v>184</v>
      </c>
      <c r="D348" s="28" t="s">
        <v>179</v>
      </c>
      <c r="E348" s="28" t="s">
        <v>342</v>
      </c>
      <c r="F348" s="31"/>
      <c r="G348" s="31"/>
      <c r="H348" s="29">
        <f>H349+H357+H353</f>
        <v>3478.5</v>
      </c>
      <c r="I348" s="29">
        <f>I349+I357+I353</f>
        <v>78.60000000000002</v>
      </c>
      <c r="J348" s="29">
        <f>J349+J357+J353</f>
        <v>3557.1</v>
      </c>
    </row>
    <row r="349" spans="2:10" ht="45">
      <c r="B349" s="27" t="s">
        <v>297</v>
      </c>
      <c r="C349" s="28" t="s">
        <v>184</v>
      </c>
      <c r="D349" s="28" t="s">
        <v>179</v>
      </c>
      <c r="E349" s="28" t="s">
        <v>64</v>
      </c>
      <c r="F349" s="28"/>
      <c r="G349" s="28"/>
      <c r="H349" s="29">
        <f aca="true" t="shared" si="71" ref="H349:J351">H350</f>
        <v>2653</v>
      </c>
      <c r="I349" s="29">
        <f t="shared" si="71"/>
        <v>-200</v>
      </c>
      <c r="J349" s="29">
        <f t="shared" si="71"/>
        <v>2453</v>
      </c>
    </row>
    <row r="350" spans="2:10" ht="45">
      <c r="B350" s="26" t="s">
        <v>315</v>
      </c>
      <c r="C350" s="28" t="s">
        <v>184</v>
      </c>
      <c r="D350" s="28" t="s">
        <v>179</v>
      </c>
      <c r="E350" s="28" t="s">
        <v>64</v>
      </c>
      <c r="F350" s="28" t="s">
        <v>234</v>
      </c>
      <c r="G350" s="28"/>
      <c r="H350" s="29">
        <f t="shared" si="71"/>
        <v>2653</v>
      </c>
      <c r="I350" s="29">
        <f t="shared" si="71"/>
        <v>-200</v>
      </c>
      <c r="J350" s="29">
        <f t="shared" si="71"/>
        <v>2453</v>
      </c>
    </row>
    <row r="351" spans="2:10" ht="45">
      <c r="B351" s="26" t="s">
        <v>303</v>
      </c>
      <c r="C351" s="28" t="s">
        <v>184</v>
      </c>
      <c r="D351" s="28" t="s">
        <v>179</v>
      </c>
      <c r="E351" s="28" t="s">
        <v>64</v>
      </c>
      <c r="F351" s="28" t="s">
        <v>235</v>
      </c>
      <c r="G351" s="28"/>
      <c r="H351" s="29">
        <f t="shared" si="71"/>
        <v>2653</v>
      </c>
      <c r="I351" s="29">
        <f t="shared" si="71"/>
        <v>-200</v>
      </c>
      <c r="J351" s="29">
        <f t="shared" si="71"/>
        <v>2453</v>
      </c>
    </row>
    <row r="352" spans="2:10" ht="15">
      <c r="B352" s="30" t="s">
        <v>224</v>
      </c>
      <c r="C352" s="31" t="s">
        <v>184</v>
      </c>
      <c r="D352" s="31" t="s">
        <v>179</v>
      </c>
      <c r="E352" s="31" t="s">
        <v>64</v>
      </c>
      <c r="F352" s="31" t="s">
        <v>235</v>
      </c>
      <c r="G352" s="31" t="s">
        <v>212</v>
      </c>
      <c r="H352" s="32">
        <f>'вед.прил8'!I424</f>
        <v>2653</v>
      </c>
      <c r="I352" s="32">
        <f>'вед.прил8'!N424</f>
        <v>-200</v>
      </c>
      <c r="J352" s="32">
        <f>'вед.прил8'!O424</f>
        <v>2453</v>
      </c>
    </row>
    <row r="353" spans="2:10" ht="45">
      <c r="B353" s="26" t="str">
        <f>'вед.прил8'!A787</f>
        <v>Иные мероприятия в области жилищного хозяйства в рамках непрограммной части городского бюджета</v>
      </c>
      <c r="C353" s="28" t="s">
        <v>184</v>
      </c>
      <c r="D353" s="28" t="s">
        <v>179</v>
      </c>
      <c r="E353" s="28" t="s">
        <v>487</v>
      </c>
      <c r="F353" s="28"/>
      <c r="G353" s="28"/>
      <c r="H353" s="29">
        <f aca="true" t="shared" si="72" ref="H353:J355">H354</f>
        <v>475.5</v>
      </c>
      <c r="I353" s="29">
        <f t="shared" si="72"/>
        <v>278.6</v>
      </c>
      <c r="J353" s="29">
        <f t="shared" si="72"/>
        <v>754.1</v>
      </c>
    </row>
    <row r="354" spans="2:10" ht="45">
      <c r="B354" s="26" t="str">
        <f>'вед.прил8'!A788</f>
        <v>Закупка товаров, работ и услуг для обеспечения государственных (муниципальных) нужд</v>
      </c>
      <c r="C354" s="28" t="s">
        <v>184</v>
      </c>
      <c r="D354" s="28" t="s">
        <v>179</v>
      </c>
      <c r="E354" s="28" t="s">
        <v>487</v>
      </c>
      <c r="F354" s="28" t="s">
        <v>234</v>
      </c>
      <c r="G354" s="28"/>
      <c r="H354" s="29">
        <f t="shared" si="72"/>
        <v>475.5</v>
      </c>
      <c r="I354" s="29">
        <f t="shared" si="72"/>
        <v>278.6</v>
      </c>
      <c r="J354" s="29">
        <f t="shared" si="72"/>
        <v>754.1</v>
      </c>
    </row>
    <row r="355" spans="2:10" ht="45">
      <c r="B355" s="26" t="str">
        <f>'вед.прил8'!A789</f>
        <v>Иные закупки товаров, работ и услуг для обеспечения государственных (муниципальных) нужд</v>
      </c>
      <c r="C355" s="28" t="s">
        <v>184</v>
      </c>
      <c r="D355" s="28" t="s">
        <v>179</v>
      </c>
      <c r="E355" s="28" t="s">
        <v>487</v>
      </c>
      <c r="F355" s="28" t="s">
        <v>235</v>
      </c>
      <c r="G355" s="28"/>
      <c r="H355" s="29">
        <f t="shared" si="72"/>
        <v>475.5</v>
      </c>
      <c r="I355" s="29">
        <f t="shared" si="72"/>
        <v>278.6</v>
      </c>
      <c r="J355" s="29">
        <f t="shared" si="72"/>
        <v>754.1</v>
      </c>
    </row>
    <row r="356" spans="2:10" ht="15">
      <c r="B356" s="30" t="str">
        <f>'вед.прил8'!A790</f>
        <v>Городские средства</v>
      </c>
      <c r="C356" s="31" t="s">
        <v>184</v>
      </c>
      <c r="D356" s="31" t="s">
        <v>179</v>
      </c>
      <c r="E356" s="31" t="s">
        <v>487</v>
      </c>
      <c r="F356" s="31" t="s">
        <v>235</v>
      </c>
      <c r="G356" s="31" t="s">
        <v>212</v>
      </c>
      <c r="H356" s="32">
        <f>'вед.прил8'!I790</f>
        <v>475.5</v>
      </c>
      <c r="I356" s="137">
        <f>'вед.прил8'!N790</f>
        <v>278.6</v>
      </c>
      <c r="J356" s="137">
        <f>'вед.прил8'!O790</f>
        <v>754.1</v>
      </c>
    </row>
    <row r="357" spans="2:10" ht="30">
      <c r="B357" s="26" t="str">
        <f>'вед.прил8'!A791</f>
        <v>Капитальный ремонт крыш в рамках непрограммной части городского бюджета</v>
      </c>
      <c r="C357" s="28" t="s">
        <v>184</v>
      </c>
      <c r="D357" s="28" t="s">
        <v>179</v>
      </c>
      <c r="E357" s="28" t="str">
        <f>'вед.прил8'!E791</f>
        <v>88 0 00 77820</v>
      </c>
      <c r="F357" s="28"/>
      <c r="G357" s="28"/>
      <c r="H357" s="29">
        <f aca="true" t="shared" si="73" ref="H357:J359">H358</f>
        <v>350</v>
      </c>
      <c r="I357" s="29">
        <f t="shared" si="73"/>
        <v>0</v>
      </c>
      <c r="J357" s="29">
        <f t="shared" si="73"/>
        <v>350</v>
      </c>
    </row>
    <row r="358" spans="2:10" ht="45">
      <c r="B358" s="26" t="str">
        <f>'вед.прил8'!A792</f>
        <v>Закупка товаров, работ и услуг для обеспечения государственных (муниципальных) нужд</v>
      </c>
      <c r="C358" s="28" t="s">
        <v>184</v>
      </c>
      <c r="D358" s="28" t="s">
        <v>179</v>
      </c>
      <c r="E358" s="28" t="str">
        <f>'вед.прил8'!E792</f>
        <v>88 0 00 77820</v>
      </c>
      <c r="F358" s="28" t="s">
        <v>234</v>
      </c>
      <c r="G358" s="28"/>
      <c r="H358" s="29">
        <f t="shared" si="73"/>
        <v>350</v>
      </c>
      <c r="I358" s="29">
        <f t="shared" si="73"/>
        <v>0</v>
      </c>
      <c r="J358" s="29">
        <f t="shared" si="73"/>
        <v>350</v>
      </c>
    </row>
    <row r="359" spans="2:10" ht="45">
      <c r="B359" s="26" t="str">
        <f>'вед.прил8'!A793</f>
        <v>Иные закупки товаров, работ и услуг для обеспечения государственных (муниципальных) нужд</v>
      </c>
      <c r="C359" s="28" t="s">
        <v>184</v>
      </c>
      <c r="D359" s="28" t="s">
        <v>179</v>
      </c>
      <c r="E359" s="28" t="str">
        <f>'вед.прил8'!E793</f>
        <v>88 0 00 77820</v>
      </c>
      <c r="F359" s="28" t="s">
        <v>235</v>
      </c>
      <c r="G359" s="28"/>
      <c r="H359" s="29">
        <f t="shared" si="73"/>
        <v>350</v>
      </c>
      <c r="I359" s="29">
        <f t="shared" si="73"/>
        <v>0</v>
      </c>
      <c r="J359" s="29">
        <f t="shared" si="73"/>
        <v>350</v>
      </c>
    </row>
    <row r="360" spans="2:10" ht="15">
      <c r="B360" s="30" t="str">
        <f>'вед.прил8'!A794</f>
        <v>Городские средства</v>
      </c>
      <c r="C360" s="31" t="s">
        <v>184</v>
      </c>
      <c r="D360" s="31" t="s">
        <v>179</v>
      </c>
      <c r="E360" s="31" t="str">
        <f>'вед.прил8'!E794</f>
        <v>88 0 00 77820</v>
      </c>
      <c r="F360" s="31" t="s">
        <v>235</v>
      </c>
      <c r="G360" s="31" t="s">
        <v>212</v>
      </c>
      <c r="H360" s="32">
        <f>'вед.прил8'!I794</f>
        <v>350</v>
      </c>
      <c r="I360" s="137">
        <f>'вед.прил8'!N794</f>
        <v>0</v>
      </c>
      <c r="J360" s="137">
        <f>'вед.прил8'!O794</f>
        <v>350</v>
      </c>
    </row>
    <row r="361" spans="2:10" ht="14.25">
      <c r="B361" s="56" t="s">
        <v>170</v>
      </c>
      <c r="C361" s="52" t="s">
        <v>184</v>
      </c>
      <c r="D361" s="52" t="s">
        <v>185</v>
      </c>
      <c r="E361" s="52"/>
      <c r="F361" s="52"/>
      <c r="G361" s="52"/>
      <c r="H361" s="152">
        <f>H362+H406+H400</f>
        <v>14324.4</v>
      </c>
      <c r="I361" s="152">
        <f>I362+I406+I400</f>
        <v>471.6</v>
      </c>
      <c r="J361" s="152">
        <f>J362+J406+J400</f>
        <v>14795.999999999998</v>
      </c>
    </row>
    <row r="362" spans="2:10" ht="45">
      <c r="B362" s="26" t="str">
        <f>'вед.прил8'!A426</f>
        <v>Муниципальная программа "Стимулирование развития жилищного строительства на территории города Ливны Орловской области"</v>
      </c>
      <c r="C362" s="28" t="s">
        <v>184</v>
      </c>
      <c r="D362" s="28" t="s">
        <v>185</v>
      </c>
      <c r="E362" s="28" t="s">
        <v>128</v>
      </c>
      <c r="F362" s="28"/>
      <c r="G362" s="28"/>
      <c r="H362" s="29">
        <f>H390+H381+H395+H363+H372</f>
        <v>12755.699999999999</v>
      </c>
      <c r="I362" s="29">
        <f>I390+I381+I395+I363+I372</f>
        <v>-84</v>
      </c>
      <c r="J362" s="29">
        <f>J390+J381+J395+J363+J372</f>
        <v>12671.699999999999</v>
      </c>
    </row>
    <row r="363" spans="2:10" ht="60">
      <c r="B363" s="27" t="s">
        <v>587</v>
      </c>
      <c r="C363" s="28" t="s">
        <v>184</v>
      </c>
      <c r="D363" s="28" t="s">
        <v>185</v>
      </c>
      <c r="E363" s="185" t="s">
        <v>586</v>
      </c>
      <c r="F363" s="28"/>
      <c r="G363" s="28"/>
      <c r="H363" s="29">
        <f>H364+H368</f>
        <v>979.1</v>
      </c>
      <c r="I363" s="29">
        <f>I364+I368</f>
        <v>0</v>
      </c>
      <c r="J363" s="29">
        <f>J364+J368</f>
        <v>979.1</v>
      </c>
    </row>
    <row r="364" spans="2:10" ht="64.5" customHeight="1">
      <c r="B364" s="27" t="s">
        <v>588</v>
      </c>
      <c r="C364" s="28" t="s">
        <v>184</v>
      </c>
      <c r="D364" s="28" t="s">
        <v>185</v>
      </c>
      <c r="E364" s="28" t="s">
        <v>590</v>
      </c>
      <c r="F364" s="28"/>
      <c r="G364" s="28"/>
      <c r="H364" s="29">
        <f aca="true" t="shared" si="74" ref="H364:J366">H365</f>
        <v>891</v>
      </c>
      <c r="I364" s="29">
        <f t="shared" si="74"/>
        <v>0</v>
      </c>
      <c r="J364" s="29">
        <f t="shared" si="74"/>
        <v>891</v>
      </c>
    </row>
    <row r="365" spans="2:10" ht="45">
      <c r="B365" s="116" t="s">
        <v>305</v>
      </c>
      <c r="C365" s="28" t="s">
        <v>184</v>
      </c>
      <c r="D365" s="28" t="s">
        <v>185</v>
      </c>
      <c r="E365" s="28" t="s">
        <v>590</v>
      </c>
      <c r="F365" s="28" t="s">
        <v>261</v>
      </c>
      <c r="G365" s="28"/>
      <c r="H365" s="29">
        <f t="shared" si="74"/>
        <v>891</v>
      </c>
      <c r="I365" s="29">
        <f t="shared" si="74"/>
        <v>0</v>
      </c>
      <c r="J365" s="29">
        <f t="shared" si="74"/>
        <v>891</v>
      </c>
    </row>
    <row r="366" spans="2:10" ht="15">
      <c r="B366" s="115" t="s">
        <v>282</v>
      </c>
      <c r="C366" s="28" t="s">
        <v>184</v>
      </c>
      <c r="D366" s="28" t="s">
        <v>185</v>
      </c>
      <c r="E366" s="28" t="s">
        <v>590</v>
      </c>
      <c r="F366" s="28" t="s">
        <v>153</v>
      </c>
      <c r="G366" s="28"/>
      <c r="H366" s="29">
        <f t="shared" si="74"/>
        <v>891</v>
      </c>
      <c r="I366" s="29">
        <f t="shared" si="74"/>
        <v>0</v>
      </c>
      <c r="J366" s="29">
        <f t="shared" si="74"/>
        <v>891</v>
      </c>
    </row>
    <row r="367" spans="2:10" ht="15">
      <c r="B367" s="118" t="s">
        <v>225</v>
      </c>
      <c r="C367" s="31" t="s">
        <v>184</v>
      </c>
      <c r="D367" s="31" t="s">
        <v>185</v>
      </c>
      <c r="E367" s="28" t="s">
        <v>590</v>
      </c>
      <c r="F367" s="31" t="s">
        <v>153</v>
      </c>
      <c r="G367" s="31" t="s">
        <v>213</v>
      </c>
      <c r="H367" s="32">
        <f>'вед.прил8'!I801</f>
        <v>891</v>
      </c>
      <c r="I367" s="32">
        <f>'вед.прил8'!N801</f>
        <v>0</v>
      </c>
      <c r="J367" s="32">
        <f>'вед.прил8'!O801</f>
        <v>891</v>
      </c>
    </row>
    <row r="368" spans="2:10" ht="45">
      <c r="B368" s="27" t="s">
        <v>589</v>
      </c>
      <c r="C368" s="28" t="s">
        <v>184</v>
      </c>
      <c r="D368" s="28" t="s">
        <v>185</v>
      </c>
      <c r="E368" s="28" t="s">
        <v>591</v>
      </c>
      <c r="F368" s="28"/>
      <c r="G368" s="28"/>
      <c r="H368" s="29">
        <f aca="true" t="shared" si="75" ref="H368:J370">H369</f>
        <v>88.1</v>
      </c>
      <c r="I368" s="29">
        <f t="shared" si="75"/>
        <v>0</v>
      </c>
      <c r="J368" s="29">
        <f t="shared" si="75"/>
        <v>88.1</v>
      </c>
    </row>
    <row r="369" spans="2:10" ht="45">
      <c r="B369" s="116" t="s">
        <v>305</v>
      </c>
      <c r="C369" s="28" t="s">
        <v>184</v>
      </c>
      <c r="D369" s="28" t="s">
        <v>185</v>
      </c>
      <c r="E369" s="28" t="s">
        <v>591</v>
      </c>
      <c r="F369" s="28" t="s">
        <v>261</v>
      </c>
      <c r="G369" s="28"/>
      <c r="H369" s="29">
        <f t="shared" si="75"/>
        <v>88.1</v>
      </c>
      <c r="I369" s="29">
        <f t="shared" si="75"/>
        <v>0</v>
      </c>
      <c r="J369" s="29">
        <f t="shared" si="75"/>
        <v>88.1</v>
      </c>
    </row>
    <row r="370" spans="2:10" ht="15">
      <c r="B370" s="115" t="s">
        <v>282</v>
      </c>
      <c r="C370" s="28" t="s">
        <v>184</v>
      </c>
      <c r="D370" s="28" t="s">
        <v>185</v>
      </c>
      <c r="E370" s="28" t="s">
        <v>591</v>
      </c>
      <c r="F370" s="28" t="s">
        <v>153</v>
      </c>
      <c r="G370" s="28"/>
      <c r="H370" s="29">
        <f t="shared" si="75"/>
        <v>88.1</v>
      </c>
      <c r="I370" s="29">
        <f t="shared" si="75"/>
        <v>0</v>
      </c>
      <c r="J370" s="29">
        <f t="shared" si="75"/>
        <v>88.1</v>
      </c>
    </row>
    <row r="371" spans="2:10" ht="15">
      <c r="B371" s="118" t="s">
        <v>225</v>
      </c>
      <c r="C371" s="31" t="s">
        <v>184</v>
      </c>
      <c r="D371" s="31" t="s">
        <v>185</v>
      </c>
      <c r="E371" s="31" t="s">
        <v>591</v>
      </c>
      <c r="F371" s="31" t="s">
        <v>153</v>
      </c>
      <c r="G371" s="31" t="s">
        <v>213</v>
      </c>
      <c r="H371" s="32">
        <f>'вед.прил8'!I805</f>
        <v>88.1</v>
      </c>
      <c r="I371" s="32">
        <f>'вед.прил8'!N805</f>
        <v>0</v>
      </c>
      <c r="J371" s="32">
        <f>'вед.прил8'!O805</f>
        <v>88.1</v>
      </c>
    </row>
    <row r="372" spans="2:10" ht="45">
      <c r="B372" s="116" t="s">
        <v>592</v>
      </c>
      <c r="C372" s="28" t="s">
        <v>184</v>
      </c>
      <c r="D372" s="28" t="s">
        <v>185</v>
      </c>
      <c r="E372" s="185" t="s">
        <v>593</v>
      </c>
      <c r="F372" s="31"/>
      <c r="G372" s="31"/>
      <c r="H372" s="29">
        <f>H373+H377</f>
        <v>500</v>
      </c>
      <c r="I372" s="29">
        <f>I373+I377</f>
        <v>0</v>
      </c>
      <c r="J372" s="29">
        <f>J373+J377</f>
        <v>500</v>
      </c>
    </row>
    <row r="373" spans="2:10" ht="66.75" customHeight="1">
      <c r="B373" s="27" t="s">
        <v>588</v>
      </c>
      <c r="C373" s="28" t="s">
        <v>184</v>
      </c>
      <c r="D373" s="28" t="s">
        <v>185</v>
      </c>
      <c r="E373" s="28" t="s">
        <v>594</v>
      </c>
      <c r="F373" s="28"/>
      <c r="G373" s="28"/>
      <c r="H373" s="29">
        <f aca="true" t="shared" si="76" ref="H373:J375">H374</f>
        <v>455</v>
      </c>
      <c r="I373" s="29">
        <f t="shared" si="76"/>
        <v>0</v>
      </c>
      <c r="J373" s="29">
        <f t="shared" si="76"/>
        <v>455</v>
      </c>
    </row>
    <row r="374" spans="2:10" ht="45">
      <c r="B374" s="116" t="s">
        <v>305</v>
      </c>
      <c r="C374" s="28" t="s">
        <v>184</v>
      </c>
      <c r="D374" s="28" t="s">
        <v>185</v>
      </c>
      <c r="E374" s="28" t="s">
        <v>594</v>
      </c>
      <c r="F374" s="28" t="s">
        <v>261</v>
      </c>
      <c r="G374" s="28"/>
      <c r="H374" s="29">
        <f t="shared" si="76"/>
        <v>455</v>
      </c>
      <c r="I374" s="29">
        <f t="shared" si="76"/>
        <v>0</v>
      </c>
      <c r="J374" s="29">
        <f t="shared" si="76"/>
        <v>455</v>
      </c>
    </row>
    <row r="375" spans="2:10" ht="15">
      <c r="B375" s="115" t="s">
        <v>282</v>
      </c>
      <c r="C375" s="28" t="s">
        <v>184</v>
      </c>
      <c r="D375" s="28" t="s">
        <v>185</v>
      </c>
      <c r="E375" s="28" t="s">
        <v>594</v>
      </c>
      <c r="F375" s="28" t="s">
        <v>153</v>
      </c>
      <c r="G375" s="28"/>
      <c r="H375" s="29">
        <f t="shared" si="76"/>
        <v>455</v>
      </c>
      <c r="I375" s="29">
        <f t="shared" si="76"/>
        <v>0</v>
      </c>
      <c r="J375" s="29">
        <f t="shared" si="76"/>
        <v>455</v>
      </c>
    </row>
    <row r="376" spans="2:10" ht="15">
      <c r="B376" s="118" t="s">
        <v>225</v>
      </c>
      <c r="C376" s="31" t="s">
        <v>184</v>
      </c>
      <c r="D376" s="31" t="s">
        <v>185</v>
      </c>
      <c r="E376" s="28" t="s">
        <v>594</v>
      </c>
      <c r="F376" s="31" t="s">
        <v>153</v>
      </c>
      <c r="G376" s="31" t="s">
        <v>213</v>
      </c>
      <c r="H376" s="32">
        <f>'вед.прил8'!I810</f>
        <v>455</v>
      </c>
      <c r="I376" s="32">
        <f>'вед.прил8'!N810</f>
        <v>0</v>
      </c>
      <c r="J376" s="32">
        <f>'вед.прил8'!O810</f>
        <v>455</v>
      </c>
    </row>
    <row r="377" spans="2:10" ht="45">
      <c r="B377" s="27" t="s">
        <v>589</v>
      </c>
      <c r="C377" s="28" t="s">
        <v>184</v>
      </c>
      <c r="D377" s="28" t="s">
        <v>185</v>
      </c>
      <c r="E377" s="28" t="s">
        <v>595</v>
      </c>
      <c r="F377" s="28"/>
      <c r="G377" s="28"/>
      <c r="H377" s="29">
        <f aca="true" t="shared" si="77" ref="H377:J379">H378</f>
        <v>45</v>
      </c>
      <c r="I377" s="29">
        <f t="shared" si="77"/>
        <v>0</v>
      </c>
      <c r="J377" s="29">
        <f t="shared" si="77"/>
        <v>45</v>
      </c>
    </row>
    <row r="378" spans="2:10" ht="45">
      <c r="B378" s="116" t="s">
        <v>305</v>
      </c>
      <c r="C378" s="28" t="s">
        <v>184</v>
      </c>
      <c r="D378" s="28" t="s">
        <v>185</v>
      </c>
      <c r="E378" s="28" t="s">
        <v>595</v>
      </c>
      <c r="F378" s="28" t="s">
        <v>261</v>
      </c>
      <c r="G378" s="28"/>
      <c r="H378" s="29">
        <f t="shared" si="77"/>
        <v>45</v>
      </c>
      <c r="I378" s="29">
        <f t="shared" si="77"/>
        <v>0</v>
      </c>
      <c r="J378" s="29">
        <f t="shared" si="77"/>
        <v>45</v>
      </c>
    </row>
    <row r="379" spans="2:10" ht="15">
      <c r="B379" s="115" t="s">
        <v>282</v>
      </c>
      <c r="C379" s="28" t="s">
        <v>184</v>
      </c>
      <c r="D379" s="28" t="s">
        <v>185</v>
      </c>
      <c r="E379" s="28" t="s">
        <v>595</v>
      </c>
      <c r="F379" s="28" t="s">
        <v>153</v>
      </c>
      <c r="G379" s="28"/>
      <c r="H379" s="29">
        <f t="shared" si="77"/>
        <v>45</v>
      </c>
      <c r="I379" s="29">
        <f t="shared" si="77"/>
        <v>0</v>
      </c>
      <c r="J379" s="29">
        <f t="shared" si="77"/>
        <v>45</v>
      </c>
    </row>
    <row r="380" spans="2:10" ht="15">
      <c r="B380" s="118" t="s">
        <v>225</v>
      </c>
      <c r="C380" s="31" t="s">
        <v>184</v>
      </c>
      <c r="D380" s="31" t="s">
        <v>185</v>
      </c>
      <c r="E380" s="31" t="s">
        <v>595</v>
      </c>
      <c r="F380" s="31" t="s">
        <v>153</v>
      </c>
      <c r="G380" s="31" t="s">
        <v>213</v>
      </c>
      <c r="H380" s="32">
        <f>'вед.прил8'!I814</f>
        <v>45</v>
      </c>
      <c r="I380" s="32">
        <f>'вед.прил8'!N814</f>
        <v>0</v>
      </c>
      <c r="J380" s="32">
        <f>'вед.прил8'!O814</f>
        <v>45</v>
      </c>
    </row>
    <row r="381" spans="2:10" ht="60">
      <c r="B381" s="27" t="str">
        <f>'вед.прил8'!A815</f>
        <v>Основное мероприятие "Строительство сети газораспределения на участке индивидуальной жилой застройки в районе ул. Южная в г. Ливны Орловской области"</v>
      </c>
      <c r="C381" s="28" t="s">
        <v>184</v>
      </c>
      <c r="D381" s="28" t="s">
        <v>185</v>
      </c>
      <c r="E381" s="28" t="str">
        <f>'вед.прил8'!E815</f>
        <v>69 0 04 00000</v>
      </c>
      <c r="F381" s="31"/>
      <c r="G381" s="31"/>
      <c r="H381" s="29">
        <f>H386+H382</f>
        <v>10892.8</v>
      </c>
      <c r="I381" s="29">
        <f>I386+I382</f>
        <v>60</v>
      </c>
      <c r="J381" s="29">
        <f>J386+J382</f>
        <v>10952.8</v>
      </c>
    </row>
    <row r="382" spans="2:10" ht="15">
      <c r="B382" s="27" t="str">
        <f>'вед.прил8'!A816</f>
        <v>Реализация основного мероприятия</v>
      </c>
      <c r="C382" s="28" t="s">
        <v>184</v>
      </c>
      <c r="D382" s="28" t="s">
        <v>185</v>
      </c>
      <c r="E382" s="28" t="s">
        <v>485</v>
      </c>
      <c r="F382" s="28"/>
      <c r="G382" s="28"/>
      <c r="H382" s="29">
        <f aca="true" t="shared" si="78" ref="H382:J384">H383</f>
        <v>10000</v>
      </c>
      <c r="I382" s="29">
        <f t="shared" si="78"/>
        <v>0</v>
      </c>
      <c r="J382" s="29">
        <f t="shared" si="78"/>
        <v>10000</v>
      </c>
    </row>
    <row r="383" spans="2:10" ht="45">
      <c r="B383" s="27" t="str">
        <f>'вед.прил8'!A817</f>
        <v>Капитальные вложения в объекты государственной (муниципальной) собственности</v>
      </c>
      <c r="C383" s="28" t="s">
        <v>184</v>
      </c>
      <c r="D383" s="28" t="s">
        <v>185</v>
      </c>
      <c r="E383" s="28" t="s">
        <v>485</v>
      </c>
      <c r="F383" s="28" t="s">
        <v>261</v>
      </c>
      <c r="G383" s="28"/>
      <c r="H383" s="29">
        <f t="shared" si="78"/>
        <v>10000</v>
      </c>
      <c r="I383" s="29">
        <f t="shared" si="78"/>
        <v>0</v>
      </c>
      <c r="J383" s="29">
        <f t="shared" si="78"/>
        <v>10000</v>
      </c>
    </row>
    <row r="384" spans="2:10" ht="15">
      <c r="B384" s="27" t="str">
        <f>'вед.прил8'!A818</f>
        <v>Бюджетные инвестиции</v>
      </c>
      <c r="C384" s="28" t="s">
        <v>184</v>
      </c>
      <c r="D384" s="28" t="s">
        <v>185</v>
      </c>
      <c r="E384" s="28" t="s">
        <v>485</v>
      </c>
      <c r="F384" s="28" t="s">
        <v>153</v>
      </c>
      <c r="G384" s="28"/>
      <c r="H384" s="29">
        <f t="shared" si="78"/>
        <v>10000</v>
      </c>
      <c r="I384" s="29">
        <f t="shared" si="78"/>
        <v>0</v>
      </c>
      <c r="J384" s="29">
        <f t="shared" si="78"/>
        <v>10000</v>
      </c>
    </row>
    <row r="385" spans="2:10" ht="15">
      <c r="B385" s="34" t="str">
        <f>'вед.прил8'!A819</f>
        <v>Областные средства</v>
      </c>
      <c r="C385" s="31" t="s">
        <v>184</v>
      </c>
      <c r="D385" s="31" t="s">
        <v>185</v>
      </c>
      <c r="E385" s="31" t="s">
        <v>485</v>
      </c>
      <c r="F385" s="31" t="s">
        <v>153</v>
      </c>
      <c r="G385" s="31" t="s">
        <v>213</v>
      </c>
      <c r="H385" s="32">
        <f>'вед.прил8'!I819</f>
        <v>10000</v>
      </c>
      <c r="I385" s="137">
        <f>'вед.прил8'!N819</f>
        <v>0</v>
      </c>
      <c r="J385" s="137">
        <f>'вед.прил8'!O819</f>
        <v>10000</v>
      </c>
    </row>
    <row r="386" spans="2:10" ht="15">
      <c r="B386" s="27" t="str">
        <f>'вед.прил8'!A820</f>
        <v>Реализация основного мероприятия</v>
      </c>
      <c r="C386" s="28" t="s">
        <v>184</v>
      </c>
      <c r="D386" s="28" t="s">
        <v>185</v>
      </c>
      <c r="E386" s="28" t="str">
        <f>'вед.прил8'!E820</f>
        <v>69 0 04 77660</v>
      </c>
      <c r="F386" s="28"/>
      <c r="G386" s="28"/>
      <c r="H386" s="29">
        <f aca="true" t="shared" si="79" ref="H386:J388">H387</f>
        <v>892.8</v>
      </c>
      <c r="I386" s="29">
        <f t="shared" si="79"/>
        <v>60</v>
      </c>
      <c r="J386" s="29">
        <f t="shared" si="79"/>
        <v>952.8</v>
      </c>
    </row>
    <row r="387" spans="2:10" ht="45">
      <c r="B387" s="27" t="str">
        <f>'вед.прил8'!A821</f>
        <v>Капитальные вложения в объекты государственной (муниципальной) собственности</v>
      </c>
      <c r="C387" s="28" t="s">
        <v>184</v>
      </c>
      <c r="D387" s="28" t="s">
        <v>185</v>
      </c>
      <c r="E387" s="28" t="str">
        <f>'вед.прил8'!E821</f>
        <v>69 0 04 77660</v>
      </c>
      <c r="F387" s="28" t="s">
        <v>261</v>
      </c>
      <c r="G387" s="28"/>
      <c r="H387" s="29">
        <f t="shared" si="79"/>
        <v>892.8</v>
      </c>
      <c r="I387" s="29">
        <f t="shared" si="79"/>
        <v>60</v>
      </c>
      <c r="J387" s="29">
        <f t="shared" si="79"/>
        <v>952.8</v>
      </c>
    </row>
    <row r="388" spans="2:10" ht="15">
      <c r="B388" s="27" t="str">
        <f>'вед.прил8'!A822</f>
        <v>Бюджетные инвестиции</v>
      </c>
      <c r="C388" s="28" t="s">
        <v>184</v>
      </c>
      <c r="D388" s="28" t="s">
        <v>185</v>
      </c>
      <c r="E388" s="28" t="str">
        <f>'вед.прил8'!E822</f>
        <v>69 0 04 77660</v>
      </c>
      <c r="F388" s="28" t="s">
        <v>153</v>
      </c>
      <c r="G388" s="28"/>
      <c r="H388" s="29">
        <f t="shared" si="79"/>
        <v>892.8</v>
      </c>
      <c r="I388" s="29">
        <f t="shared" si="79"/>
        <v>60</v>
      </c>
      <c r="J388" s="29">
        <f t="shared" si="79"/>
        <v>952.8</v>
      </c>
    </row>
    <row r="389" spans="2:10" ht="15">
      <c r="B389" s="34" t="str">
        <f>'вед.прил8'!A823</f>
        <v>Городские средства</v>
      </c>
      <c r="C389" s="31" t="s">
        <v>184</v>
      </c>
      <c r="D389" s="31" t="s">
        <v>185</v>
      </c>
      <c r="E389" s="31" t="str">
        <f>'вед.прил8'!E823</f>
        <v>69 0 04 77660</v>
      </c>
      <c r="F389" s="31" t="s">
        <v>153</v>
      </c>
      <c r="G389" s="31" t="s">
        <v>212</v>
      </c>
      <c r="H389" s="32">
        <f>'вед.прил8'!I823</f>
        <v>892.8</v>
      </c>
      <c r="I389" s="137">
        <f>'вед.прил8'!N823</f>
        <v>60</v>
      </c>
      <c r="J389" s="137">
        <f>'вед.прил8'!O823</f>
        <v>952.8</v>
      </c>
    </row>
    <row r="390" spans="2:10" ht="60">
      <c r="B390" s="26" t="str">
        <f>'вед.прил8'!A427</f>
        <v>Основное мероприятие "Техническое диагностирование и экспертиза промышленной безопасности газопроводов и технических устройств"</v>
      </c>
      <c r="C390" s="28" t="s">
        <v>184</v>
      </c>
      <c r="D390" s="28" t="s">
        <v>185</v>
      </c>
      <c r="E390" s="106" t="s">
        <v>345</v>
      </c>
      <c r="F390" s="28"/>
      <c r="G390" s="28"/>
      <c r="H390" s="29">
        <f aca="true" t="shared" si="80" ref="H390:J393">H391</f>
        <v>329.8</v>
      </c>
      <c r="I390" s="29">
        <f t="shared" si="80"/>
        <v>-120</v>
      </c>
      <c r="J390" s="29">
        <f t="shared" si="80"/>
        <v>209.8</v>
      </c>
    </row>
    <row r="391" spans="2:10" ht="15">
      <c r="B391" s="26" t="str">
        <f>'вед.прил8'!A428</f>
        <v>Реализация основного мероприятия</v>
      </c>
      <c r="C391" s="28" t="s">
        <v>184</v>
      </c>
      <c r="D391" s="28" t="s">
        <v>185</v>
      </c>
      <c r="E391" s="28" t="str">
        <f>'вед.прил8'!E428</f>
        <v>69 0 05 77660</v>
      </c>
      <c r="F391" s="28"/>
      <c r="G391" s="28"/>
      <c r="H391" s="29">
        <f t="shared" si="80"/>
        <v>329.8</v>
      </c>
      <c r="I391" s="29">
        <f t="shared" si="80"/>
        <v>-120</v>
      </c>
      <c r="J391" s="29">
        <f t="shared" si="80"/>
        <v>209.8</v>
      </c>
    </row>
    <row r="392" spans="2:10" ht="45">
      <c r="B392" s="26" t="str">
        <f>'вед.прил8'!A429</f>
        <v>Закупка товаров, работ и услуг для обеспечения государственных (муниципальных) нужд</v>
      </c>
      <c r="C392" s="28" t="s">
        <v>184</v>
      </c>
      <c r="D392" s="28" t="s">
        <v>185</v>
      </c>
      <c r="E392" s="28" t="str">
        <f>'вед.прил8'!E429</f>
        <v>69 0 05 77660</v>
      </c>
      <c r="F392" s="28" t="s">
        <v>234</v>
      </c>
      <c r="G392" s="28"/>
      <c r="H392" s="29">
        <f t="shared" si="80"/>
        <v>329.8</v>
      </c>
      <c r="I392" s="29">
        <f t="shared" si="80"/>
        <v>-120</v>
      </c>
      <c r="J392" s="29">
        <f t="shared" si="80"/>
        <v>209.8</v>
      </c>
    </row>
    <row r="393" spans="2:10" ht="45">
      <c r="B393" s="26" t="str">
        <f>'вед.прил8'!A430</f>
        <v>Иные закупки товаров, работ и услуг для обеспечения государственных (муниципальных) нужд</v>
      </c>
      <c r="C393" s="28" t="s">
        <v>184</v>
      </c>
      <c r="D393" s="28" t="s">
        <v>185</v>
      </c>
      <c r="E393" s="28" t="str">
        <f>'вед.прил8'!E430</f>
        <v>69 0 05 77660</v>
      </c>
      <c r="F393" s="28" t="s">
        <v>235</v>
      </c>
      <c r="G393" s="28"/>
      <c r="H393" s="29">
        <f t="shared" si="80"/>
        <v>329.8</v>
      </c>
      <c r="I393" s="29">
        <f t="shared" si="80"/>
        <v>-120</v>
      </c>
      <c r="J393" s="29">
        <f t="shared" si="80"/>
        <v>209.8</v>
      </c>
    </row>
    <row r="394" spans="2:10" ht="15">
      <c r="B394" s="30" t="str">
        <f>'вед.прил8'!A431</f>
        <v>Городские средства</v>
      </c>
      <c r="C394" s="31" t="s">
        <v>184</v>
      </c>
      <c r="D394" s="31" t="s">
        <v>185</v>
      </c>
      <c r="E394" s="31" t="str">
        <f>'вед.прил8'!E431</f>
        <v>69 0 05 77660</v>
      </c>
      <c r="F394" s="31" t="s">
        <v>235</v>
      </c>
      <c r="G394" s="31" t="s">
        <v>212</v>
      </c>
      <c r="H394" s="32">
        <f>'вед.прил8'!I431</f>
        <v>329.8</v>
      </c>
      <c r="I394" s="137">
        <f>'вед.прил8'!N431</f>
        <v>-120</v>
      </c>
      <c r="J394" s="137">
        <f>'вед.прил8'!O431</f>
        <v>209.8</v>
      </c>
    </row>
    <row r="395" spans="2:10" ht="46.5" customHeight="1">
      <c r="B395" s="33" t="s">
        <v>585</v>
      </c>
      <c r="C395" s="28" t="s">
        <v>184</v>
      </c>
      <c r="D395" s="28" t="s">
        <v>185</v>
      </c>
      <c r="E395" s="28" t="s">
        <v>584</v>
      </c>
      <c r="F395" s="31"/>
      <c r="G395" s="31"/>
      <c r="H395" s="29">
        <f aca="true" t="shared" si="81" ref="H395:J398">H396</f>
        <v>54</v>
      </c>
      <c r="I395" s="29">
        <f t="shared" si="81"/>
        <v>-24</v>
      </c>
      <c r="J395" s="29">
        <f t="shared" si="81"/>
        <v>30</v>
      </c>
    </row>
    <row r="396" spans="2:10" ht="15">
      <c r="B396" s="33" t="s">
        <v>287</v>
      </c>
      <c r="C396" s="28" t="s">
        <v>184</v>
      </c>
      <c r="D396" s="28" t="s">
        <v>185</v>
      </c>
      <c r="E396" s="28" t="s">
        <v>583</v>
      </c>
      <c r="F396" s="28"/>
      <c r="G396" s="28"/>
      <c r="H396" s="29">
        <f t="shared" si="81"/>
        <v>54</v>
      </c>
      <c r="I396" s="29">
        <f t="shared" si="81"/>
        <v>-24</v>
      </c>
      <c r="J396" s="29">
        <f t="shared" si="81"/>
        <v>30</v>
      </c>
    </row>
    <row r="397" spans="2:10" ht="45">
      <c r="B397" s="26" t="s">
        <v>315</v>
      </c>
      <c r="C397" s="28" t="s">
        <v>184</v>
      </c>
      <c r="D397" s="28" t="s">
        <v>185</v>
      </c>
      <c r="E397" s="28" t="s">
        <v>583</v>
      </c>
      <c r="F397" s="28" t="s">
        <v>234</v>
      </c>
      <c r="G397" s="28"/>
      <c r="H397" s="29">
        <f t="shared" si="81"/>
        <v>54</v>
      </c>
      <c r="I397" s="29">
        <f t="shared" si="81"/>
        <v>-24</v>
      </c>
      <c r="J397" s="29">
        <f t="shared" si="81"/>
        <v>30</v>
      </c>
    </row>
    <row r="398" spans="2:10" ht="45">
      <c r="B398" s="26" t="s">
        <v>303</v>
      </c>
      <c r="C398" s="28" t="s">
        <v>184</v>
      </c>
      <c r="D398" s="28" t="s">
        <v>185</v>
      </c>
      <c r="E398" s="28" t="s">
        <v>583</v>
      </c>
      <c r="F398" s="28" t="s">
        <v>235</v>
      </c>
      <c r="G398" s="28"/>
      <c r="H398" s="29">
        <f t="shared" si="81"/>
        <v>54</v>
      </c>
      <c r="I398" s="29">
        <f t="shared" si="81"/>
        <v>-24</v>
      </c>
      <c r="J398" s="29">
        <f t="shared" si="81"/>
        <v>30</v>
      </c>
    </row>
    <row r="399" spans="2:10" ht="15">
      <c r="B399" s="34" t="s">
        <v>224</v>
      </c>
      <c r="C399" s="31" t="s">
        <v>184</v>
      </c>
      <c r="D399" s="31" t="s">
        <v>185</v>
      </c>
      <c r="E399" s="31" t="s">
        <v>583</v>
      </c>
      <c r="F399" s="31" t="s">
        <v>235</v>
      </c>
      <c r="G399" s="31" t="s">
        <v>212</v>
      </c>
      <c r="H399" s="32">
        <f>'вед.прил8'!I828</f>
        <v>54</v>
      </c>
      <c r="I399" s="137">
        <f>'вед.прил8'!N828</f>
        <v>-24</v>
      </c>
      <c r="J399" s="137">
        <f>'вед.прил8'!O828</f>
        <v>30</v>
      </c>
    </row>
    <row r="400" spans="2:10" ht="45">
      <c r="B400" s="33" t="s">
        <v>549</v>
      </c>
      <c r="C400" s="28" t="s">
        <v>184</v>
      </c>
      <c r="D400" s="28" t="s">
        <v>185</v>
      </c>
      <c r="E400" s="28" t="s">
        <v>545</v>
      </c>
      <c r="F400" s="28"/>
      <c r="G400" s="28"/>
      <c r="H400" s="121">
        <f aca="true" t="shared" si="82" ref="H400:J404">H401</f>
        <v>154.7</v>
      </c>
      <c r="I400" s="121">
        <f t="shared" si="82"/>
        <v>42.6</v>
      </c>
      <c r="J400" s="121">
        <f t="shared" si="82"/>
        <v>197.29999999999998</v>
      </c>
    </row>
    <row r="401" spans="2:10" ht="45">
      <c r="B401" s="33" t="s">
        <v>546</v>
      </c>
      <c r="C401" s="28" t="s">
        <v>184</v>
      </c>
      <c r="D401" s="28" t="s">
        <v>185</v>
      </c>
      <c r="E401" s="28" t="s">
        <v>547</v>
      </c>
      <c r="F401" s="28"/>
      <c r="G401" s="28"/>
      <c r="H401" s="121">
        <f t="shared" si="82"/>
        <v>154.7</v>
      </c>
      <c r="I401" s="121">
        <f t="shared" si="82"/>
        <v>42.6</v>
      </c>
      <c r="J401" s="121">
        <f t="shared" si="82"/>
        <v>197.29999999999998</v>
      </c>
    </row>
    <row r="402" spans="2:10" ht="15">
      <c r="B402" s="26" t="s">
        <v>287</v>
      </c>
      <c r="C402" s="28" t="s">
        <v>184</v>
      </c>
      <c r="D402" s="28" t="s">
        <v>185</v>
      </c>
      <c r="E402" s="28" t="s">
        <v>548</v>
      </c>
      <c r="F402" s="28"/>
      <c r="G402" s="28"/>
      <c r="H402" s="121">
        <f t="shared" si="82"/>
        <v>154.7</v>
      </c>
      <c r="I402" s="121">
        <f t="shared" si="82"/>
        <v>42.6</v>
      </c>
      <c r="J402" s="121">
        <f t="shared" si="82"/>
        <v>197.29999999999998</v>
      </c>
    </row>
    <row r="403" spans="2:10" ht="45">
      <c r="B403" s="26" t="s">
        <v>315</v>
      </c>
      <c r="C403" s="28" t="s">
        <v>184</v>
      </c>
      <c r="D403" s="28" t="s">
        <v>185</v>
      </c>
      <c r="E403" s="28" t="s">
        <v>548</v>
      </c>
      <c r="F403" s="28" t="s">
        <v>234</v>
      </c>
      <c r="G403" s="28"/>
      <c r="H403" s="121">
        <f t="shared" si="82"/>
        <v>154.7</v>
      </c>
      <c r="I403" s="121">
        <f t="shared" si="82"/>
        <v>42.6</v>
      </c>
      <c r="J403" s="121">
        <f t="shared" si="82"/>
        <v>197.29999999999998</v>
      </c>
    </row>
    <row r="404" spans="2:10" ht="45">
      <c r="B404" s="26" t="s">
        <v>303</v>
      </c>
      <c r="C404" s="28" t="s">
        <v>184</v>
      </c>
      <c r="D404" s="28" t="s">
        <v>185</v>
      </c>
      <c r="E404" s="28" t="s">
        <v>548</v>
      </c>
      <c r="F404" s="28" t="s">
        <v>235</v>
      </c>
      <c r="G404" s="28"/>
      <c r="H404" s="121">
        <f t="shared" si="82"/>
        <v>154.7</v>
      </c>
      <c r="I404" s="121">
        <f t="shared" si="82"/>
        <v>42.6</v>
      </c>
      <c r="J404" s="121">
        <f t="shared" si="82"/>
        <v>197.29999999999998</v>
      </c>
    </row>
    <row r="405" spans="2:10" ht="15">
      <c r="B405" s="34" t="s">
        <v>224</v>
      </c>
      <c r="C405" s="31" t="s">
        <v>184</v>
      </c>
      <c r="D405" s="31" t="s">
        <v>185</v>
      </c>
      <c r="E405" s="31" t="s">
        <v>548</v>
      </c>
      <c r="F405" s="31" t="s">
        <v>235</v>
      </c>
      <c r="G405" s="31" t="s">
        <v>212</v>
      </c>
      <c r="H405" s="122">
        <f>'вед.прил8'!I834</f>
        <v>154.7</v>
      </c>
      <c r="I405" s="137">
        <f>'вед.прил8'!N834</f>
        <v>42.6</v>
      </c>
      <c r="J405" s="137">
        <f>'вед.прил8'!O834</f>
        <v>197.29999999999998</v>
      </c>
    </row>
    <row r="406" spans="2:10" ht="15">
      <c r="B406" s="26" t="s">
        <v>155</v>
      </c>
      <c r="C406" s="28" t="s">
        <v>184</v>
      </c>
      <c r="D406" s="28" t="s">
        <v>185</v>
      </c>
      <c r="E406" s="28" t="s">
        <v>342</v>
      </c>
      <c r="F406" s="28"/>
      <c r="G406" s="28"/>
      <c r="H406" s="29">
        <f>H414+H407</f>
        <v>1414</v>
      </c>
      <c r="I406" s="29">
        <f>I414+I407</f>
        <v>513</v>
      </c>
      <c r="J406" s="29">
        <f>J414+J407</f>
        <v>1927</v>
      </c>
    </row>
    <row r="407" spans="2:10" ht="60">
      <c r="B407" s="27" t="s">
        <v>283</v>
      </c>
      <c r="C407" s="28" t="s">
        <v>184</v>
      </c>
      <c r="D407" s="28" t="s">
        <v>185</v>
      </c>
      <c r="E407" s="28" t="s">
        <v>11</v>
      </c>
      <c r="F407" s="31"/>
      <c r="G407" s="31"/>
      <c r="H407" s="29">
        <f>H408+H411</f>
        <v>52</v>
      </c>
      <c r="I407" s="29">
        <f>I408+I411</f>
        <v>28</v>
      </c>
      <c r="J407" s="29">
        <f>J408+J411</f>
        <v>80</v>
      </c>
    </row>
    <row r="408" spans="2:10" ht="45">
      <c r="B408" s="115" t="s">
        <v>315</v>
      </c>
      <c r="C408" s="28" t="s">
        <v>184</v>
      </c>
      <c r="D408" s="28" t="s">
        <v>185</v>
      </c>
      <c r="E408" s="28" t="s">
        <v>11</v>
      </c>
      <c r="F408" s="28" t="s">
        <v>234</v>
      </c>
      <c r="G408" s="28"/>
      <c r="H408" s="29">
        <f aca="true" t="shared" si="83" ref="H408:J409">H409</f>
        <v>52</v>
      </c>
      <c r="I408" s="29">
        <f t="shared" si="83"/>
        <v>-52</v>
      </c>
      <c r="J408" s="29">
        <f t="shared" si="83"/>
        <v>0</v>
      </c>
    </row>
    <row r="409" spans="2:10" ht="45">
      <c r="B409" s="115" t="s">
        <v>303</v>
      </c>
      <c r="C409" s="28" t="s">
        <v>184</v>
      </c>
      <c r="D409" s="28" t="s">
        <v>185</v>
      </c>
      <c r="E409" s="28" t="s">
        <v>11</v>
      </c>
      <c r="F409" s="28" t="s">
        <v>235</v>
      </c>
      <c r="G409" s="28"/>
      <c r="H409" s="29">
        <f t="shared" si="83"/>
        <v>52</v>
      </c>
      <c r="I409" s="29">
        <f t="shared" si="83"/>
        <v>-52</v>
      </c>
      <c r="J409" s="29">
        <f t="shared" si="83"/>
        <v>0</v>
      </c>
    </row>
    <row r="410" spans="2:10" ht="15">
      <c r="B410" s="118" t="s">
        <v>224</v>
      </c>
      <c r="C410" s="31" t="s">
        <v>184</v>
      </c>
      <c r="D410" s="31" t="s">
        <v>185</v>
      </c>
      <c r="E410" s="31" t="s">
        <v>11</v>
      </c>
      <c r="F410" s="31" t="s">
        <v>235</v>
      </c>
      <c r="G410" s="31" t="s">
        <v>212</v>
      </c>
      <c r="H410" s="32">
        <f>'вед.прил8'!I1013</f>
        <v>52</v>
      </c>
      <c r="I410" s="32">
        <f>'вед.прил8'!N1013</f>
        <v>-52</v>
      </c>
      <c r="J410" s="32">
        <f>'вед.прил8'!O1013</f>
        <v>0</v>
      </c>
    </row>
    <row r="411" spans="2:10" ht="45">
      <c r="B411" s="27" t="s">
        <v>237</v>
      </c>
      <c r="C411" s="28" t="s">
        <v>184</v>
      </c>
      <c r="D411" s="28" t="s">
        <v>185</v>
      </c>
      <c r="E411" s="28" t="s">
        <v>11</v>
      </c>
      <c r="F411" s="28" t="s">
        <v>236</v>
      </c>
      <c r="G411" s="28"/>
      <c r="H411" s="29">
        <f aca="true" t="shared" si="84" ref="H411:J412">H412</f>
        <v>0</v>
      </c>
      <c r="I411" s="29">
        <f t="shared" si="84"/>
        <v>80</v>
      </c>
      <c r="J411" s="29">
        <f t="shared" si="84"/>
        <v>80</v>
      </c>
    </row>
    <row r="412" spans="2:10" ht="15">
      <c r="B412" s="27" t="s">
        <v>239</v>
      </c>
      <c r="C412" s="28" t="s">
        <v>184</v>
      </c>
      <c r="D412" s="28" t="s">
        <v>185</v>
      </c>
      <c r="E412" s="28" t="s">
        <v>11</v>
      </c>
      <c r="F412" s="28" t="s">
        <v>238</v>
      </c>
      <c r="G412" s="28"/>
      <c r="H412" s="29">
        <f t="shared" si="84"/>
        <v>0</v>
      </c>
      <c r="I412" s="29">
        <f t="shared" si="84"/>
        <v>80</v>
      </c>
      <c r="J412" s="29">
        <f t="shared" si="84"/>
        <v>80</v>
      </c>
    </row>
    <row r="413" spans="2:10" ht="15">
      <c r="B413" s="34" t="s">
        <v>224</v>
      </c>
      <c r="C413" s="28" t="s">
        <v>184</v>
      </c>
      <c r="D413" s="28" t="s">
        <v>185</v>
      </c>
      <c r="E413" s="31" t="s">
        <v>11</v>
      </c>
      <c r="F413" s="31" t="s">
        <v>238</v>
      </c>
      <c r="G413" s="31" t="s">
        <v>212</v>
      </c>
      <c r="H413" s="32">
        <f>'вед.прил8'!I1016</f>
        <v>0</v>
      </c>
      <c r="I413" s="32">
        <f>'вед.прил8'!N1016</f>
        <v>80</v>
      </c>
      <c r="J413" s="32">
        <f>'вед.прил8'!O1016</f>
        <v>80</v>
      </c>
    </row>
    <row r="414" spans="2:10" ht="60">
      <c r="B414" s="26" t="str">
        <f>'вед.прил8'!A1260</f>
        <v>Субсидия МУКП "Ливенское" на возмещение затрат (недополученных доходов) в связи с оказанием банных услуг в рамках непрограммной части городского бюджета</v>
      </c>
      <c r="C414" s="28" t="s">
        <v>184</v>
      </c>
      <c r="D414" s="28" t="s">
        <v>185</v>
      </c>
      <c r="E414" s="28" t="s">
        <v>34</v>
      </c>
      <c r="F414" s="28"/>
      <c r="G414" s="28"/>
      <c r="H414" s="29">
        <f aca="true" t="shared" si="85" ref="H414:J416">H415</f>
        <v>1362</v>
      </c>
      <c r="I414" s="29">
        <f t="shared" si="85"/>
        <v>485</v>
      </c>
      <c r="J414" s="29">
        <f t="shared" si="85"/>
        <v>1847</v>
      </c>
    </row>
    <row r="415" spans="2:10" ht="15">
      <c r="B415" s="26" t="str">
        <f>'вед.прил8'!A1261</f>
        <v>Иные бюджетные ассигнования</v>
      </c>
      <c r="C415" s="28" t="s">
        <v>184</v>
      </c>
      <c r="D415" s="28" t="s">
        <v>185</v>
      </c>
      <c r="E415" s="28" t="s">
        <v>34</v>
      </c>
      <c r="F415" s="28" t="s">
        <v>242</v>
      </c>
      <c r="G415" s="28"/>
      <c r="H415" s="29">
        <f t="shared" si="85"/>
        <v>1362</v>
      </c>
      <c r="I415" s="29">
        <f t="shared" si="85"/>
        <v>485</v>
      </c>
      <c r="J415" s="29">
        <f t="shared" si="85"/>
        <v>1847</v>
      </c>
    </row>
    <row r="416" spans="2:10" ht="75">
      <c r="B416" s="26" t="str">
        <f>'вед.прил8'!A1262</f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C416" s="28" t="s">
        <v>184</v>
      </c>
      <c r="D416" s="28" t="s">
        <v>185</v>
      </c>
      <c r="E416" s="28" t="s">
        <v>34</v>
      </c>
      <c r="F416" s="28" t="s">
        <v>262</v>
      </c>
      <c r="G416" s="28"/>
      <c r="H416" s="29">
        <f t="shared" si="85"/>
        <v>1362</v>
      </c>
      <c r="I416" s="29">
        <f t="shared" si="85"/>
        <v>485</v>
      </c>
      <c r="J416" s="29">
        <f t="shared" si="85"/>
        <v>1847</v>
      </c>
    </row>
    <row r="417" spans="2:10" ht="15">
      <c r="B417" s="30" t="s">
        <v>224</v>
      </c>
      <c r="C417" s="31" t="s">
        <v>184</v>
      </c>
      <c r="D417" s="31" t="s">
        <v>185</v>
      </c>
      <c r="E417" s="31" t="s">
        <v>34</v>
      </c>
      <c r="F417" s="31" t="s">
        <v>262</v>
      </c>
      <c r="G417" s="31" t="s">
        <v>212</v>
      </c>
      <c r="H417" s="32">
        <f>'вед.прил8'!I1263</f>
        <v>1362</v>
      </c>
      <c r="I417" s="137">
        <f>'вед.прил8'!N1263</f>
        <v>485</v>
      </c>
      <c r="J417" s="137">
        <f>'вед.прил8'!O1263</f>
        <v>1847</v>
      </c>
    </row>
    <row r="418" spans="2:10" ht="14.25">
      <c r="B418" s="56" t="s">
        <v>280</v>
      </c>
      <c r="C418" s="52" t="s">
        <v>184</v>
      </c>
      <c r="D418" s="52" t="s">
        <v>180</v>
      </c>
      <c r="E418" s="52"/>
      <c r="F418" s="52"/>
      <c r="G418" s="52"/>
      <c r="H418" s="152">
        <f>H419+H480+H499+H512</f>
        <v>57815.700000000004</v>
      </c>
      <c r="I418" s="152">
        <f>I419+I480+I499+I512</f>
        <v>604.2</v>
      </c>
      <c r="J418" s="152">
        <f>J419+J480+J499+J512</f>
        <v>58419.9</v>
      </c>
    </row>
    <row r="419" spans="2:10" ht="30">
      <c r="B419" s="27" t="str">
        <f>'вед.прил8'!A836</f>
        <v>Муниципальная программа "Благоустройство города Ливны Орловской области"</v>
      </c>
      <c r="C419" s="28" t="s">
        <v>184</v>
      </c>
      <c r="D419" s="28" t="s">
        <v>180</v>
      </c>
      <c r="E419" s="28" t="str">
        <f>'вед.прил8'!E836</f>
        <v>56 0 00 00000</v>
      </c>
      <c r="F419" s="28"/>
      <c r="G419" s="28"/>
      <c r="H419" s="29">
        <f>H420+H425+H430+H437+H445+H450+H455+H460+H465+H470+H475</f>
        <v>19568.7</v>
      </c>
      <c r="I419" s="29">
        <f>I420+I425+I430+I437+I445+I450+I455+I460+I465+I470+I475</f>
        <v>79.60000000000002</v>
      </c>
      <c r="J419" s="29">
        <f>J420+J425+J430+J437+J445+J450+J455+J460+J465+J470+J475</f>
        <v>19648.300000000003</v>
      </c>
    </row>
    <row r="420" spans="2:10" ht="45">
      <c r="B420" s="27" t="str">
        <f>'вед.прил8'!A837</f>
        <v>Основное мероприятие "Благоустройство и содержание пляжа на реке Сосна в купальный период на территории города"</v>
      </c>
      <c r="C420" s="28" t="s">
        <v>184</v>
      </c>
      <c r="D420" s="28" t="s">
        <v>180</v>
      </c>
      <c r="E420" s="28" t="str">
        <f>'вед.прил8'!E837</f>
        <v>56 0 02 00000</v>
      </c>
      <c r="F420" s="28"/>
      <c r="G420" s="28"/>
      <c r="H420" s="29">
        <f aca="true" t="shared" si="86" ref="H420:J423">H421</f>
        <v>658.4</v>
      </c>
      <c r="I420" s="29">
        <f t="shared" si="86"/>
        <v>-50.6</v>
      </c>
      <c r="J420" s="29">
        <f t="shared" si="86"/>
        <v>607.8</v>
      </c>
    </row>
    <row r="421" spans="2:10" ht="15">
      <c r="B421" s="27" t="str">
        <f>'вед.прил8'!A838</f>
        <v>Реализация основного мероприятия</v>
      </c>
      <c r="C421" s="28" t="s">
        <v>184</v>
      </c>
      <c r="D421" s="28" t="s">
        <v>180</v>
      </c>
      <c r="E421" s="28" t="str">
        <f>'вед.прил8'!E838</f>
        <v>56 0 02 77640</v>
      </c>
      <c r="F421" s="28"/>
      <c r="G421" s="28"/>
      <c r="H421" s="29">
        <f t="shared" si="86"/>
        <v>658.4</v>
      </c>
      <c r="I421" s="29">
        <f t="shared" si="86"/>
        <v>-50.6</v>
      </c>
      <c r="J421" s="29">
        <f t="shared" si="86"/>
        <v>607.8</v>
      </c>
    </row>
    <row r="422" spans="2:10" ht="45">
      <c r="B422" s="27" t="str">
        <f>'вед.прил8'!A839</f>
        <v>Закупка товаров, работ и услуг для обеспечения государственных (муниципальных) нужд</v>
      </c>
      <c r="C422" s="28" t="s">
        <v>184</v>
      </c>
      <c r="D422" s="28" t="s">
        <v>180</v>
      </c>
      <c r="E422" s="28" t="str">
        <f>'вед.прил8'!E839</f>
        <v>56 0 02 77640</v>
      </c>
      <c r="F422" s="28" t="s">
        <v>234</v>
      </c>
      <c r="G422" s="28"/>
      <c r="H422" s="29">
        <f t="shared" si="86"/>
        <v>658.4</v>
      </c>
      <c r="I422" s="29">
        <f t="shared" si="86"/>
        <v>-50.6</v>
      </c>
      <c r="J422" s="29">
        <f t="shared" si="86"/>
        <v>607.8</v>
      </c>
    </row>
    <row r="423" spans="2:10" ht="45">
      <c r="B423" s="27" t="str">
        <f>'вед.прил8'!A840</f>
        <v>Иные закупки товаров, работ и услуг для обеспечения государственных (муниципальных) нужд</v>
      </c>
      <c r="C423" s="28" t="s">
        <v>184</v>
      </c>
      <c r="D423" s="28" t="s">
        <v>180</v>
      </c>
      <c r="E423" s="28" t="str">
        <f>'вед.прил8'!E840</f>
        <v>56 0 02 77640</v>
      </c>
      <c r="F423" s="28" t="s">
        <v>235</v>
      </c>
      <c r="G423" s="28"/>
      <c r="H423" s="29">
        <f t="shared" si="86"/>
        <v>658.4</v>
      </c>
      <c r="I423" s="29">
        <f t="shared" si="86"/>
        <v>-50.6</v>
      </c>
      <c r="J423" s="29">
        <f t="shared" si="86"/>
        <v>607.8</v>
      </c>
    </row>
    <row r="424" spans="2:10" ht="15">
      <c r="B424" s="34" t="s">
        <v>224</v>
      </c>
      <c r="C424" s="31" t="s">
        <v>184</v>
      </c>
      <c r="D424" s="31" t="s">
        <v>180</v>
      </c>
      <c r="E424" s="31" t="str">
        <f>'вед.прил8'!E841</f>
        <v>56 0 02 77640</v>
      </c>
      <c r="F424" s="31" t="s">
        <v>235</v>
      </c>
      <c r="G424" s="31" t="s">
        <v>212</v>
      </c>
      <c r="H424" s="32">
        <f>'вед.прил8'!I841</f>
        <v>658.4</v>
      </c>
      <c r="I424" s="137">
        <f>'вед.прил8'!N841</f>
        <v>-50.6</v>
      </c>
      <c r="J424" s="137">
        <f>'вед.прил8'!O841</f>
        <v>607.8</v>
      </c>
    </row>
    <row r="425" spans="2:10" ht="60">
      <c r="B425" s="27" t="str">
        <f>'вед.прил8'!A842</f>
        <v>Основное мероприятие "Создание площадок накопления твердых коммунальных отходов и уборка несанкционированных свалок на территории города"</v>
      </c>
      <c r="C425" s="28" t="s">
        <v>184</v>
      </c>
      <c r="D425" s="28" t="s">
        <v>180</v>
      </c>
      <c r="E425" s="28" t="str">
        <f>'вед.прил8'!E842</f>
        <v>56 0 03 00000</v>
      </c>
      <c r="F425" s="28"/>
      <c r="G425" s="28"/>
      <c r="H425" s="29">
        <f aca="true" t="shared" si="87" ref="H425:J428">H426</f>
        <v>2084.9</v>
      </c>
      <c r="I425" s="29">
        <f t="shared" si="87"/>
        <v>-64.6</v>
      </c>
      <c r="J425" s="29">
        <f t="shared" si="87"/>
        <v>2020.3000000000002</v>
      </c>
    </row>
    <row r="426" spans="2:10" ht="15">
      <c r="B426" s="27" t="str">
        <f>'вед.прил8'!A843</f>
        <v>Реализация основного мероприятия</v>
      </c>
      <c r="C426" s="28" t="s">
        <v>184</v>
      </c>
      <c r="D426" s="28" t="s">
        <v>180</v>
      </c>
      <c r="E426" s="28" t="str">
        <f>'вед.прил8'!E843</f>
        <v>56 0 03 77640</v>
      </c>
      <c r="F426" s="28"/>
      <c r="G426" s="28"/>
      <c r="H426" s="29">
        <f t="shared" si="87"/>
        <v>2084.9</v>
      </c>
      <c r="I426" s="29">
        <f t="shared" si="87"/>
        <v>-64.6</v>
      </c>
      <c r="J426" s="29">
        <f t="shared" si="87"/>
        <v>2020.3000000000002</v>
      </c>
    </row>
    <row r="427" spans="2:10" ht="45">
      <c r="B427" s="27" t="str">
        <f>'вед.прил8'!A844</f>
        <v>Закупка товаров, работ и услуг для обеспечения государственных (муниципальных) нужд</v>
      </c>
      <c r="C427" s="28" t="s">
        <v>184</v>
      </c>
      <c r="D427" s="28" t="s">
        <v>180</v>
      </c>
      <c r="E427" s="28" t="str">
        <f>'вед.прил8'!E844</f>
        <v>56 0 03 77640</v>
      </c>
      <c r="F427" s="28" t="s">
        <v>234</v>
      </c>
      <c r="G427" s="28"/>
      <c r="H427" s="29">
        <f t="shared" si="87"/>
        <v>2084.9</v>
      </c>
      <c r="I427" s="29">
        <f t="shared" si="87"/>
        <v>-64.6</v>
      </c>
      <c r="J427" s="29">
        <f t="shared" si="87"/>
        <v>2020.3000000000002</v>
      </c>
    </row>
    <row r="428" spans="2:10" ht="45">
      <c r="B428" s="27" t="str">
        <f>'вед.прил8'!A845</f>
        <v>Иные закупки товаров, работ и услуг для обеспечения государственных (муниципальных) нужд</v>
      </c>
      <c r="C428" s="28" t="s">
        <v>184</v>
      </c>
      <c r="D428" s="28" t="s">
        <v>180</v>
      </c>
      <c r="E428" s="28" t="str">
        <f>'вед.прил8'!E845</f>
        <v>56 0 03 77640</v>
      </c>
      <c r="F428" s="28" t="s">
        <v>235</v>
      </c>
      <c r="G428" s="28"/>
      <c r="H428" s="29">
        <f t="shared" si="87"/>
        <v>2084.9</v>
      </c>
      <c r="I428" s="29">
        <f t="shared" si="87"/>
        <v>-64.6</v>
      </c>
      <c r="J428" s="29">
        <f t="shared" si="87"/>
        <v>2020.3000000000002</v>
      </c>
    </row>
    <row r="429" spans="2:10" ht="15">
      <c r="B429" s="34" t="s">
        <v>224</v>
      </c>
      <c r="C429" s="31" t="s">
        <v>184</v>
      </c>
      <c r="D429" s="31" t="s">
        <v>180</v>
      </c>
      <c r="E429" s="31" t="str">
        <f>'вед.прил8'!E846</f>
        <v>56 0 03 77640</v>
      </c>
      <c r="F429" s="31" t="s">
        <v>235</v>
      </c>
      <c r="G429" s="31" t="s">
        <v>212</v>
      </c>
      <c r="H429" s="32">
        <f>'вед.прил8'!I846</f>
        <v>2084.9</v>
      </c>
      <c r="I429" s="137">
        <f>'вед.прил8'!N846</f>
        <v>-64.6</v>
      </c>
      <c r="J429" s="137">
        <f>'вед.прил8'!O846</f>
        <v>2020.3000000000002</v>
      </c>
    </row>
    <row r="430" spans="2:10" ht="30">
      <c r="B430" s="27" t="str">
        <f>'вед.прил8'!A847</f>
        <v>Основное мероприятие "Проведение смотра-конкурса по благоустройству"</v>
      </c>
      <c r="C430" s="28" t="s">
        <v>184</v>
      </c>
      <c r="D430" s="28" t="s">
        <v>180</v>
      </c>
      <c r="E430" s="28" t="str">
        <f>'вед.прил8'!E847</f>
        <v>56 0 04 00000</v>
      </c>
      <c r="F430" s="28"/>
      <c r="G430" s="28"/>
      <c r="H430" s="29">
        <f>H434+H431</f>
        <v>138</v>
      </c>
      <c r="I430" s="29">
        <f>I434+I431</f>
        <v>-62.3</v>
      </c>
      <c r="J430" s="29">
        <f>J434+J431</f>
        <v>75.7</v>
      </c>
    </row>
    <row r="431" spans="2:10" ht="45">
      <c r="B431" s="27" t="str">
        <f>'вед.прил8'!A848</f>
        <v>Закупка товаров, работ и услуг для обеспечения государственных (муниципальных) нужд</v>
      </c>
      <c r="C431" s="28" t="s">
        <v>184</v>
      </c>
      <c r="D431" s="28" t="s">
        <v>180</v>
      </c>
      <c r="E431" s="28" t="s">
        <v>96</v>
      </c>
      <c r="F431" s="28" t="s">
        <v>234</v>
      </c>
      <c r="G431" s="28"/>
      <c r="H431" s="29">
        <f aca="true" t="shared" si="88" ref="H431:J432">H432</f>
        <v>47</v>
      </c>
      <c r="I431" s="29">
        <f t="shared" si="88"/>
        <v>0</v>
      </c>
      <c r="J431" s="29">
        <f t="shared" si="88"/>
        <v>47</v>
      </c>
    </row>
    <row r="432" spans="2:10" ht="45">
      <c r="B432" s="27" t="str">
        <f>'вед.прил8'!A849</f>
        <v>Иные закупки товаров, работ и услуг для обеспечения государственных (муниципальных) нужд</v>
      </c>
      <c r="C432" s="28" t="s">
        <v>184</v>
      </c>
      <c r="D432" s="28" t="s">
        <v>180</v>
      </c>
      <c r="E432" s="28" t="s">
        <v>96</v>
      </c>
      <c r="F432" s="28" t="s">
        <v>235</v>
      </c>
      <c r="G432" s="28"/>
      <c r="H432" s="29">
        <f t="shared" si="88"/>
        <v>47</v>
      </c>
      <c r="I432" s="29">
        <f t="shared" si="88"/>
        <v>0</v>
      </c>
      <c r="J432" s="29">
        <f t="shared" si="88"/>
        <v>47</v>
      </c>
    </row>
    <row r="433" spans="2:10" ht="15">
      <c r="B433" s="34" t="str">
        <f>'вед.прил8'!A850</f>
        <v>Городские средства</v>
      </c>
      <c r="C433" s="31" t="s">
        <v>184</v>
      </c>
      <c r="D433" s="31" t="s">
        <v>180</v>
      </c>
      <c r="E433" s="31" t="s">
        <v>96</v>
      </c>
      <c r="F433" s="31" t="s">
        <v>235</v>
      </c>
      <c r="G433" s="31" t="s">
        <v>212</v>
      </c>
      <c r="H433" s="32">
        <f>'вед.прил8'!I850</f>
        <v>47</v>
      </c>
      <c r="I433" s="137">
        <f>'вед.прил8'!N850</f>
        <v>0</v>
      </c>
      <c r="J433" s="137">
        <f>'вед.прил8'!O850</f>
        <v>47</v>
      </c>
    </row>
    <row r="434" spans="2:10" ht="30">
      <c r="B434" s="27" t="str">
        <f>'вед.прил8'!A851</f>
        <v>Социальное обеспечение и иные выплаты населению</v>
      </c>
      <c r="C434" s="28" t="s">
        <v>184</v>
      </c>
      <c r="D434" s="28" t="s">
        <v>180</v>
      </c>
      <c r="E434" s="28" t="str">
        <f>'вед.прил8'!E851</f>
        <v>56 0 04 77640</v>
      </c>
      <c r="F434" s="28" t="s">
        <v>246</v>
      </c>
      <c r="G434" s="28"/>
      <c r="H434" s="29">
        <f aca="true" t="shared" si="89" ref="H434:J435">H435</f>
        <v>91</v>
      </c>
      <c r="I434" s="29">
        <f t="shared" si="89"/>
        <v>-62.3</v>
      </c>
      <c r="J434" s="29">
        <f t="shared" si="89"/>
        <v>28.700000000000003</v>
      </c>
    </row>
    <row r="435" spans="2:10" ht="15">
      <c r="B435" s="27" t="str">
        <f>'вед.прил8'!A852</f>
        <v>Премии и гранты</v>
      </c>
      <c r="C435" s="28" t="s">
        <v>184</v>
      </c>
      <c r="D435" s="28" t="s">
        <v>180</v>
      </c>
      <c r="E435" s="28" t="str">
        <f>'вед.прил8'!E852</f>
        <v>56 0 04 77640</v>
      </c>
      <c r="F435" s="28" t="s">
        <v>149</v>
      </c>
      <c r="G435" s="28"/>
      <c r="H435" s="29">
        <f t="shared" si="89"/>
        <v>91</v>
      </c>
      <c r="I435" s="29">
        <f t="shared" si="89"/>
        <v>-62.3</v>
      </c>
      <c r="J435" s="29">
        <f t="shared" si="89"/>
        <v>28.700000000000003</v>
      </c>
    </row>
    <row r="436" spans="2:10" ht="15">
      <c r="B436" s="34" t="str">
        <f>'вед.прил8'!A853</f>
        <v>Городские средства</v>
      </c>
      <c r="C436" s="31" t="s">
        <v>184</v>
      </c>
      <c r="D436" s="31" t="s">
        <v>180</v>
      </c>
      <c r="E436" s="31" t="str">
        <f>'вед.прил8'!E853</f>
        <v>56 0 04 77640</v>
      </c>
      <c r="F436" s="31" t="s">
        <v>149</v>
      </c>
      <c r="G436" s="31" t="s">
        <v>212</v>
      </c>
      <c r="H436" s="32">
        <f>'вед.прил8'!I853</f>
        <v>91</v>
      </c>
      <c r="I436" s="137">
        <f>'вед.прил8'!N853</f>
        <v>-62.3</v>
      </c>
      <c r="J436" s="137">
        <f>'вед.прил8'!O853</f>
        <v>28.700000000000003</v>
      </c>
    </row>
    <row r="437" spans="2:10" ht="66.75" customHeight="1">
      <c r="B437" s="27" t="str">
        <f>'вед.прил8'!A854</f>
        <v>Основное мероприятие "Текущее содержание мест захоронений: Черкасское кладбище, Заливенское кладбище, Беломестненское кладбище, кладбище в районе п.Георгиевский"</v>
      </c>
      <c r="C437" s="28" t="s">
        <v>184</v>
      </c>
      <c r="D437" s="28" t="s">
        <v>180</v>
      </c>
      <c r="E437" s="28" t="str">
        <f>'вед.прил8'!E854</f>
        <v>56 0 05 00000</v>
      </c>
      <c r="F437" s="31"/>
      <c r="G437" s="31"/>
      <c r="H437" s="29">
        <f aca="true" t="shared" si="90" ref="H437:J440">H438</f>
        <v>2200</v>
      </c>
      <c r="I437" s="29">
        <f t="shared" si="90"/>
        <v>265.3</v>
      </c>
      <c r="J437" s="29">
        <f t="shared" si="90"/>
        <v>2465.3</v>
      </c>
    </row>
    <row r="438" spans="2:10" ht="15">
      <c r="B438" s="27" t="str">
        <f>'вед.прил8'!A855</f>
        <v>Реализация основного мероприятия</v>
      </c>
      <c r="C438" s="28" t="s">
        <v>184</v>
      </c>
      <c r="D438" s="28" t="s">
        <v>180</v>
      </c>
      <c r="E438" s="28" t="str">
        <f>'вед.прил8'!E855</f>
        <v>56 0 05 77640</v>
      </c>
      <c r="F438" s="31"/>
      <c r="G438" s="31"/>
      <c r="H438" s="29">
        <f>H439+H442</f>
        <v>2200</v>
      </c>
      <c r="I438" s="29">
        <f>I439+I442</f>
        <v>265.3</v>
      </c>
      <c r="J438" s="29">
        <f>J439+J442</f>
        <v>2465.3</v>
      </c>
    </row>
    <row r="439" spans="2:10" ht="45">
      <c r="B439" s="27" t="str">
        <f>'вед.прил8'!A856</f>
        <v>Закупка товаров, работ и услуг для обеспечения государственных (муниципальных) нужд</v>
      </c>
      <c r="C439" s="28" t="s">
        <v>184</v>
      </c>
      <c r="D439" s="28" t="s">
        <v>180</v>
      </c>
      <c r="E439" s="28" t="str">
        <f>'вед.прил8'!E856</f>
        <v>56 0 05 77640</v>
      </c>
      <c r="F439" s="28" t="s">
        <v>234</v>
      </c>
      <c r="G439" s="31"/>
      <c r="H439" s="29">
        <f>H440</f>
        <v>2196</v>
      </c>
      <c r="I439" s="29">
        <f t="shared" si="90"/>
        <v>265.3</v>
      </c>
      <c r="J439" s="29">
        <f t="shared" si="90"/>
        <v>2461.3</v>
      </c>
    </row>
    <row r="440" spans="2:10" ht="45">
      <c r="B440" s="27" t="str">
        <f>'вед.прил8'!A857</f>
        <v>Иные закупки товаров, работ и услуг для обеспечения государственных (муниципальных) нужд</v>
      </c>
      <c r="C440" s="28" t="s">
        <v>184</v>
      </c>
      <c r="D440" s="28" t="s">
        <v>180</v>
      </c>
      <c r="E440" s="28" t="str">
        <f>'вед.прил8'!E857</f>
        <v>56 0 05 77640</v>
      </c>
      <c r="F440" s="28" t="s">
        <v>235</v>
      </c>
      <c r="G440" s="31"/>
      <c r="H440" s="29">
        <f t="shared" si="90"/>
        <v>2196</v>
      </c>
      <c r="I440" s="29">
        <f t="shared" si="90"/>
        <v>265.3</v>
      </c>
      <c r="J440" s="29">
        <f t="shared" si="90"/>
        <v>2461.3</v>
      </c>
    </row>
    <row r="441" spans="2:10" ht="15">
      <c r="B441" s="34" t="str">
        <f>'вед.прил8'!A858</f>
        <v>Городские средства</v>
      </c>
      <c r="C441" s="31" t="s">
        <v>184</v>
      </c>
      <c r="D441" s="31" t="s">
        <v>180</v>
      </c>
      <c r="E441" s="31" t="str">
        <f>'вед.прил8'!E858</f>
        <v>56 0 05 77640</v>
      </c>
      <c r="F441" s="31" t="s">
        <v>235</v>
      </c>
      <c r="G441" s="31" t="s">
        <v>212</v>
      </c>
      <c r="H441" s="32">
        <f>'вед.прил8'!I858</f>
        <v>2196</v>
      </c>
      <c r="I441" s="137">
        <f>'вед.прил8'!N858</f>
        <v>265.3</v>
      </c>
      <c r="J441" s="137">
        <f>'вед.прил8'!O858</f>
        <v>2461.3</v>
      </c>
    </row>
    <row r="442" spans="2:10" ht="15">
      <c r="B442" s="26" t="s">
        <v>243</v>
      </c>
      <c r="C442" s="28" t="s">
        <v>184</v>
      </c>
      <c r="D442" s="28" t="s">
        <v>180</v>
      </c>
      <c r="E442" s="28" t="s">
        <v>98</v>
      </c>
      <c r="F442" s="28" t="s">
        <v>242</v>
      </c>
      <c r="G442" s="28"/>
      <c r="H442" s="29">
        <f aca="true" t="shared" si="91" ref="H442:J443">H443</f>
        <v>4</v>
      </c>
      <c r="I442" s="29">
        <f t="shared" si="91"/>
        <v>0</v>
      </c>
      <c r="J442" s="29">
        <f t="shared" si="91"/>
        <v>4</v>
      </c>
    </row>
    <row r="443" spans="2:10" ht="15">
      <c r="B443" s="26" t="s">
        <v>245</v>
      </c>
      <c r="C443" s="28" t="s">
        <v>184</v>
      </c>
      <c r="D443" s="28" t="s">
        <v>180</v>
      </c>
      <c r="E443" s="28" t="s">
        <v>98</v>
      </c>
      <c r="F443" s="28" t="s">
        <v>244</v>
      </c>
      <c r="G443" s="28"/>
      <c r="H443" s="29">
        <f t="shared" si="91"/>
        <v>4</v>
      </c>
      <c r="I443" s="29">
        <f t="shared" si="91"/>
        <v>0</v>
      </c>
      <c r="J443" s="29">
        <f t="shared" si="91"/>
        <v>4</v>
      </c>
    </row>
    <row r="444" spans="2:10" ht="15">
      <c r="B444" s="30" t="s">
        <v>224</v>
      </c>
      <c r="C444" s="31" t="s">
        <v>184</v>
      </c>
      <c r="D444" s="31" t="s">
        <v>180</v>
      </c>
      <c r="E444" s="31" t="s">
        <v>98</v>
      </c>
      <c r="F444" s="31" t="s">
        <v>244</v>
      </c>
      <c r="G444" s="31" t="s">
        <v>212</v>
      </c>
      <c r="H444" s="32">
        <f>'вед.прил8'!I861</f>
        <v>4</v>
      </c>
      <c r="I444" s="137">
        <f>'вед.прил8'!N861</f>
        <v>0</v>
      </c>
      <c r="J444" s="137">
        <f>'вед.прил8'!O861</f>
        <v>4</v>
      </c>
    </row>
    <row r="445" spans="2:10" ht="36" customHeight="1">
      <c r="B445" s="27" t="str">
        <f>'вед.прил8'!A862</f>
        <v>Основное мероприятие "Отлов животных без владельцев, обитающих на территории города"</v>
      </c>
      <c r="C445" s="28" t="s">
        <v>184</v>
      </c>
      <c r="D445" s="28" t="s">
        <v>180</v>
      </c>
      <c r="E445" s="28" t="str">
        <f>'вед.прил8'!E862</f>
        <v>56 0 06 00000</v>
      </c>
      <c r="F445" s="31"/>
      <c r="G445" s="31"/>
      <c r="H445" s="29">
        <f aca="true" t="shared" si="92" ref="H445:J448">H446</f>
        <v>100</v>
      </c>
      <c r="I445" s="29">
        <f t="shared" si="92"/>
        <v>-100</v>
      </c>
      <c r="J445" s="29">
        <f t="shared" si="92"/>
        <v>0</v>
      </c>
    </row>
    <row r="446" spans="2:10" ht="15">
      <c r="B446" s="27" t="str">
        <f>'вед.прил8'!A863</f>
        <v>Реализация основного мероприятия</v>
      </c>
      <c r="C446" s="28" t="s">
        <v>184</v>
      </c>
      <c r="D446" s="28" t="s">
        <v>180</v>
      </c>
      <c r="E446" s="28" t="str">
        <f>'вед.прил8'!E863</f>
        <v>56 0 06 77640</v>
      </c>
      <c r="F446" s="31"/>
      <c r="G446" s="31"/>
      <c r="H446" s="29">
        <f t="shared" si="92"/>
        <v>100</v>
      </c>
      <c r="I446" s="29">
        <f t="shared" si="92"/>
        <v>-100</v>
      </c>
      <c r="J446" s="29">
        <f t="shared" si="92"/>
        <v>0</v>
      </c>
    </row>
    <row r="447" spans="2:10" ht="45">
      <c r="B447" s="27" t="str">
        <f>'вед.прил8'!A864</f>
        <v>Закупка товаров, работ и услуг для обеспечения государственных (муниципальных) нужд</v>
      </c>
      <c r="C447" s="28" t="s">
        <v>184</v>
      </c>
      <c r="D447" s="28" t="s">
        <v>180</v>
      </c>
      <c r="E447" s="28" t="str">
        <f>'вед.прил8'!E864</f>
        <v>56 0 06 77640</v>
      </c>
      <c r="F447" s="28" t="s">
        <v>234</v>
      </c>
      <c r="G447" s="31"/>
      <c r="H447" s="29">
        <f t="shared" si="92"/>
        <v>100</v>
      </c>
      <c r="I447" s="29">
        <f t="shared" si="92"/>
        <v>-100</v>
      </c>
      <c r="J447" s="29">
        <f t="shared" si="92"/>
        <v>0</v>
      </c>
    </row>
    <row r="448" spans="2:10" ht="45">
      <c r="B448" s="27" t="str">
        <f>'вед.прил8'!A865</f>
        <v>Иные закупки товаров, работ и услуг для обеспечения государственных (муниципальных) нужд</v>
      </c>
      <c r="C448" s="28" t="s">
        <v>184</v>
      </c>
      <c r="D448" s="28" t="s">
        <v>180</v>
      </c>
      <c r="E448" s="28" t="str">
        <f>'вед.прил8'!E865</f>
        <v>56 0 06 77640</v>
      </c>
      <c r="F448" s="28" t="s">
        <v>235</v>
      </c>
      <c r="G448" s="31"/>
      <c r="H448" s="29">
        <f t="shared" si="92"/>
        <v>100</v>
      </c>
      <c r="I448" s="29">
        <f t="shared" si="92"/>
        <v>-100</v>
      </c>
      <c r="J448" s="29">
        <f t="shared" si="92"/>
        <v>0</v>
      </c>
    </row>
    <row r="449" spans="2:10" ht="15">
      <c r="B449" s="34" t="str">
        <f>'вед.прил8'!A866</f>
        <v>Городские средства</v>
      </c>
      <c r="C449" s="31" t="s">
        <v>184</v>
      </c>
      <c r="D449" s="31" t="s">
        <v>180</v>
      </c>
      <c r="E449" s="31" t="str">
        <f>'вед.прил8'!E866</f>
        <v>56 0 06 77640</v>
      </c>
      <c r="F449" s="31" t="s">
        <v>235</v>
      </c>
      <c r="G449" s="31" t="s">
        <v>212</v>
      </c>
      <c r="H449" s="32">
        <f>'вед.прил8'!I866</f>
        <v>100</v>
      </c>
      <c r="I449" s="137">
        <f>'вед.прил8'!N866</f>
        <v>-100</v>
      </c>
      <c r="J449" s="137">
        <f>'вед.прил8'!O866</f>
        <v>0</v>
      </c>
    </row>
    <row r="450" spans="2:10" ht="30">
      <c r="B450" s="27" t="str">
        <f>'вед.прил8'!A867</f>
        <v>Основное мероприятие "Праздничное оформление территории города"</v>
      </c>
      <c r="C450" s="28" t="s">
        <v>184</v>
      </c>
      <c r="D450" s="28" t="s">
        <v>180</v>
      </c>
      <c r="E450" s="28" t="str">
        <f>'вед.прил8'!E867</f>
        <v>56 0 08 00000</v>
      </c>
      <c r="F450" s="31"/>
      <c r="G450" s="31"/>
      <c r="H450" s="29">
        <f aca="true" t="shared" si="93" ref="H450:J453">H451</f>
        <v>563</v>
      </c>
      <c r="I450" s="29">
        <f t="shared" si="93"/>
        <v>0</v>
      </c>
      <c r="J450" s="29">
        <f t="shared" si="93"/>
        <v>563</v>
      </c>
    </row>
    <row r="451" spans="2:10" ht="15">
      <c r="B451" s="27" t="str">
        <f>'вед.прил8'!A868</f>
        <v>Реализация основного мероприятия</v>
      </c>
      <c r="C451" s="28" t="s">
        <v>184</v>
      </c>
      <c r="D451" s="28" t="s">
        <v>180</v>
      </c>
      <c r="E451" s="28" t="str">
        <f>'вед.прил8'!E868</f>
        <v>56 0 08 77640</v>
      </c>
      <c r="F451" s="31"/>
      <c r="G451" s="31"/>
      <c r="H451" s="29">
        <f t="shared" si="93"/>
        <v>563</v>
      </c>
      <c r="I451" s="29">
        <f t="shared" si="93"/>
        <v>0</v>
      </c>
      <c r="J451" s="29">
        <f t="shared" si="93"/>
        <v>563</v>
      </c>
    </row>
    <row r="452" spans="2:10" ht="45">
      <c r="B452" s="27" t="str">
        <f>'вед.прил8'!A869</f>
        <v>Закупка товаров, работ и услуг для обеспечения государственных (муниципальных) нужд</v>
      </c>
      <c r="C452" s="28" t="s">
        <v>184</v>
      </c>
      <c r="D452" s="28" t="s">
        <v>180</v>
      </c>
      <c r="E452" s="28" t="str">
        <f>'вед.прил8'!E869</f>
        <v>56 0 08 77640</v>
      </c>
      <c r="F452" s="28" t="s">
        <v>234</v>
      </c>
      <c r="G452" s="31"/>
      <c r="H452" s="29">
        <f t="shared" si="93"/>
        <v>563</v>
      </c>
      <c r="I452" s="29">
        <f t="shared" si="93"/>
        <v>0</v>
      </c>
      <c r="J452" s="29">
        <f t="shared" si="93"/>
        <v>563</v>
      </c>
    </row>
    <row r="453" spans="2:10" ht="45">
      <c r="B453" s="27" t="str">
        <f>'вед.прил8'!A870</f>
        <v>Иные закупки товаров, работ и услуг для обеспечения государственных (муниципальных) нужд</v>
      </c>
      <c r="C453" s="28" t="s">
        <v>184</v>
      </c>
      <c r="D453" s="28" t="s">
        <v>180</v>
      </c>
      <c r="E453" s="28" t="str">
        <f>'вед.прил8'!E870</f>
        <v>56 0 08 77640</v>
      </c>
      <c r="F453" s="28" t="s">
        <v>235</v>
      </c>
      <c r="G453" s="31"/>
      <c r="H453" s="29">
        <f t="shared" si="93"/>
        <v>563</v>
      </c>
      <c r="I453" s="29">
        <f t="shared" si="93"/>
        <v>0</v>
      </c>
      <c r="J453" s="29">
        <f t="shared" si="93"/>
        <v>563</v>
      </c>
    </row>
    <row r="454" spans="2:10" ht="15">
      <c r="B454" s="34" t="str">
        <f>'вед.прил8'!A871</f>
        <v>Городские средства</v>
      </c>
      <c r="C454" s="31" t="s">
        <v>184</v>
      </c>
      <c r="D454" s="31" t="s">
        <v>180</v>
      </c>
      <c r="E454" s="31" t="str">
        <f>'вед.прил8'!E871</f>
        <v>56 0 08 77640</v>
      </c>
      <c r="F454" s="31" t="s">
        <v>235</v>
      </c>
      <c r="G454" s="31" t="s">
        <v>212</v>
      </c>
      <c r="H454" s="32">
        <f>'вед.прил8'!I871</f>
        <v>563</v>
      </c>
      <c r="I454" s="137">
        <f>'вед.прил8'!N871</f>
        <v>0</v>
      </c>
      <c r="J454" s="137">
        <f>'вед.прил8'!O871</f>
        <v>563</v>
      </c>
    </row>
    <row r="455" spans="2:10" ht="45">
      <c r="B455" s="27" t="str">
        <f>'вед.прил8'!A872</f>
        <v>Основное мероприятие "Озеленение, санитарная обрезка и валка аварийных деревьев на территории города"</v>
      </c>
      <c r="C455" s="28" t="s">
        <v>184</v>
      </c>
      <c r="D455" s="28" t="s">
        <v>180</v>
      </c>
      <c r="E455" s="28" t="str">
        <f>'вед.прил8'!E872</f>
        <v>56 0 09 00000</v>
      </c>
      <c r="F455" s="31"/>
      <c r="G455" s="31"/>
      <c r="H455" s="29">
        <f aca="true" t="shared" si="94" ref="H455:J458">H456</f>
        <v>7383.8</v>
      </c>
      <c r="I455" s="29">
        <f t="shared" si="94"/>
        <v>-160</v>
      </c>
      <c r="J455" s="29">
        <f t="shared" si="94"/>
        <v>7223.8</v>
      </c>
    </row>
    <row r="456" spans="2:10" ht="15">
      <c r="B456" s="27" t="str">
        <f>'вед.прил8'!A873</f>
        <v>Реализация основного мероприятия</v>
      </c>
      <c r="C456" s="28" t="s">
        <v>184</v>
      </c>
      <c r="D456" s="28" t="s">
        <v>180</v>
      </c>
      <c r="E456" s="28" t="str">
        <f>'вед.прил8'!E873</f>
        <v>56 0 09 77640</v>
      </c>
      <c r="F456" s="31"/>
      <c r="G456" s="31"/>
      <c r="H456" s="29">
        <f t="shared" si="94"/>
        <v>7383.8</v>
      </c>
      <c r="I456" s="29">
        <f t="shared" si="94"/>
        <v>-160</v>
      </c>
      <c r="J456" s="29">
        <f t="shared" si="94"/>
        <v>7223.8</v>
      </c>
    </row>
    <row r="457" spans="2:10" ht="45">
      <c r="B457" s="27" t="str">
        <f>'вед.прил8'!A874</f>
        <v>Закупка товаров, работ и услуг для обеспечения государственных (муниципальных) нужд</v>
      </c>
      <c r="C457" s="28" t="s">
        <v>184</v>
      </c>
      <c r="D457" s="28" t="s">
        <v>180</v>
      </c>
      <c r="E457" s="28" t="str">
        <f>'вед.прил8'!E874</f>
        <v>56 0 09 77640</v>
      </c>
      <c r="F457" s="28" t="s">
        <v>234</v>
      </c>
      <c r="G457" s="31"/>
      <c r="H457" s="29">
        <f t="shared" si="94"/>
        <v>7383.8</v>
      </c>
      <c r="I457" s="29">
        <f t="shared" si="94"/>
        <v>-160</v>
      </c>
      <c r="J457" s="29">
        <f t="shared" si="94"/>
        <v>7223.8</v>
      </c>
    </row>
    <row r="458" spans="2:10" ht="45">
      <c r="B458" s="27" t="str">
        <f>'вед.прил8'!A875</f>
        <v>Иные закупки товаров, работ и услуг для обеспечения государственных (муниципальных) нужд</v>
      </c>
      <c r="C458" s="28" t="s">
        <v>184</v>
      </c>
      <c r="D458" s="28" t="s">
        <v>180</v>
      </c>
      <c r="E458" s="28" t="str">
        <f>'вед.прил8'!E875</f>
        <v>56 0 09 77640</v>
      </c>
      <c r="F458" s="28" t="s">
        <v>235</v>
      </c>
      <c r="G458" s="31"/>
      <c r="H458" s="29">
        <f t="shared" si="94"/>
        <v>7383.8</v>
      </c>
      <c r="I458" s="29">
        <f t="shared" si="94"/>
        <v>-160</v>
      </c>
      <c r="J458" s="29">
        <f t="shared" si="94"/>
        <v>7223.8</v>
      </c>
    </row>
    <row r="459" spans="2:10" ht="15">
      <c r="B459" s="34" t="str">
        <f>'вед.прил8'!A876</f>
        <v>Городские средства</v>
      </c>
      <c r="C459" s="31" t="s">
        <v>184</v>
      </c>
      <c r="D459" s="31" t="s">
        <v>180</v>
      </c>
      <c r="E459" s="31" t="str">
        <f>'вед.прил8'!E876</f>
        <v>56 0 09 77640</v>
      </c>
      <c r="F459" s="31" t="s">
        <v>235</v>
      </c>
      <c r="G459" s="31" t="s">
        <v>212</v>
      </c>
      <c r="H459" s="32">
        <f>'вед.прил8'!I876</f>
        <v>7383.8</v>
      </c>
      <c r="I459" s="137">
        <f>'вед.прил8'!N876</f>
        <v>-160</v>
      </c>
      <c r="J459" s="137">
        <f>'вед.прил8'!O876</f>
        <v>7223.8</v>
      </c>
    </row>
    <row r="460" spans="2:10" ht="45">
      <c r="B460" s="27" t="str">
        <f>'вед.прил8'!A877</f>
        <v>Основное мероприятие "Содержание территории городского парка культуры и отдыха"</v>
      </c>
      <c r="C460" s="28" t="s">
        <v>184</v>
      </c>
      <c r="D460" s="28" t="s">
        <v>180</v>
      </c>
      <c r="E460" s="28" t="str">
        <f>'вед.прил8'!E877</f>
        <v>56 0 10 00000</v>
      </c>
      <c r="F460" s="31"/>
      <c r="G460" s="31"/>
      <c r="H460" s="29">
        <f aca="true" t="shared" si="95" ref="H460:J463">H461</f>
        <v>700</v>
      </c>
      <c r="I460" s="29">
        <f t="shared" si="95"/>
        <v>0</v>
      </c>
      <c r="J460" s="29">
        <f t="shared" si="95"/>
        <v>700</v>
      </c>
    </row>
    <row r="461" spans="2:10" ht="15">
      <c r="B461" s="27" t="str">
        <f>'вед.прил8'!A878</f>
        <v>Реализация основного мероприятия</v>
      </c>
      <c r="C461" s="28" t="s">
        <v>184</v>
      </c>
      <c r="D461" s="28" t="s">
        <v>180</v>
      </c>
      <c r="E461" s="28" t="str">
        <f>'вед.прил8'!E878</f>
        <v>56 0 10 77640</v>
      </c>
      <c r="F461" s="31"/>
      <c r="G461" s="31"/>
      <c r="H461" s="29">
        <f t="shared" si="95"/>
        <v>700</v>
      </c>
      <c r="I461" s="29">
        <f t="shared" si="95"/>
        <v>0</v>
      </c>
      <c r="J461" s="29">
        <f t="shared" si="95"/>
        <v>700</v>
      </c>
    </row>
    <row r="462" spans="2:10" ht="45">
      <c r="B462" s="27" t="str">
        <f>'вед.прил8'!A879</f>
        <v>Закупка товаров, работ и услуг для обеспечения государственных (муниципальных) нужд</v>
      </c>
      <c r="C462" s="28" t="s">
        <v>184</v>
      </c>
      <c r="D462" s="28" t="s">
        <v>180</v>
      </c>
      <c r="E462" s="28" t="str">
        <f>'вед.прил8'!E879</f>
        <v>56 0 10 77640</v>
      </c>
      <c r="F462" s="28" t="s">
        <v>234</v>
      </c>
      <c r="G462" s="31"/>
      <c r="H462" s="29">
        <f t="shared" si="95"/>
        <v>700</v>
      </c>
      <c r="I462" s="29">
        <f t="shared" si="95"/>
        <v>0</v>
      </c>
      <c r="J462" s="29">
        <f t="shared" si="95"/>
        <v>700</v>
      </c>
    </row>
    <row r="463" spans="2:10" ht="45">
      <c r="B463" s="27" t="str">
        <f>'вед.прил8'!A880</f>
        <v>Иные закупки товаров, работ и услуг для обеспечения государственных (муниципальных) нужд</v>
      </c>
      <c r="C463" s="28" t="s">
        <v>184</v>
      </c>
      <c r="D463" s="28" t="s">
        <v>180</v>
      </c>
      <c r="E463" s="28" t="str">
        <f>'вед.прил8'!E880</f>
        <v>56 0 10 77640</v>
      </c>
      <c r="F463" s="28" t="s">
        <v>235</v>
      </c>
      <c r="G463" s="31"/>
      <c r="H463" s="29">
        <f t="shared" si="95"/>
        <v>700</v>
      </c>
      <c r="I463" s="29">
        <f t="shared" si="95"/>
        <v>0</v>
      </c>
      <c r="J463" s="29">
        <f t="shared" si="95"/>
        <v>700</v>
      </c>
    </row>
    <row r="464" spans="2:10" ht="15">
      <c r="B464" s="34" t="str">
        <f>'вед.прил8'!A881</f>
        <v>Городские средства</v>
      </c>
      <c r="C464" s="31" t="s">
        <v>184</v>
      </c>
      <c r="D464" s="31" t="s">
        <v>180</v>
      </c>
      <c r="E464" s="31" t="str">
        <f>'вед.прил8'!E881</f>
        <v>56 0 10 77640</v>
      </c>
      <c r="F464" s="31" t="s">
        <v>235</v>
      </c>
      <c r="G464" s="31" t="s">
        <v>212</v>
      </c>
      <c r="H464" s="32">
        <f>'вед.прил8'!I881</f>
        <v>700</v>
      </c>
      <c r="I464" s="137">
        <f>'вед.прил8'!N881</f>
        <v>0</v>
      </c>
      <c r="J464" s="137">
        <f>'вед.прил8'!O881</f>
        <v>700</v>
      </c>
    </row>
    <row r="465" spans="2:10" ht="45">
      <c r="B465" s="27" t="str">
        <f>'вед.прил8'!A882</f>
        <v>Основное мероприятие "Акарицидная обработка мест с массовым пребыванием людей"</v>
      </c>
      <c r="C465" s="28" t="s">
        <v>184</v>
      </c>
      <c r="D465" s="28" t="s">
        <v>180</v>
      </c>
      <c r="E465" s="28" t="str">
        <f>'вед.прил8'!E882</f>
        <v>56 0 12 00000</v>
      </c>
      <c r="F465" s="31"/>
      <c r="G465" s="31"/>
      <c r="H465" s="29">
        <f aca="true" t="shared" si="96" ref="H465:J468">H466</f>
        <v>37.4</v>
      </c>
      <c r="I465" s="29">
        <f t="shared" si="96"/>
        <v>-37.4</v>
      </c>
      <c r="J465" s="29">
        <f t="shared" si="96"/>
        <v>0</v>
      </c>
    </row>
    <row r="466" spans="2:10" ht="15">
      <c r="B466" s="27" t="str">
        <f>'вед.прил8'!A883</f>
        <v>Реализация основного мероприятия</v>
      </c>
      <c r="C466" s="28" t="s">
        <v>184</v>
      </c>
      <c r="D466" s="28" t="s">
        <v>180</v>
      </c>
      <c r="E466" s="28" t="str">
        <f>'вед.прил8'!E883</f>
        <v>56 0 12 77640</v>
      </c>
      <c r="F466" s="31"/>
      <c r="G466" s="31"/>
      <c r="H466" s="29">
        <f t="shared" si="96"/>
        <v>37.4</v>
      </c>
      <c r="I466" s="29">
        <f t="shared" si="96"/>
        <v>-37.4</v>
      </c>
      <c r="J466" s="29">
        <f t="shared" si="96"/>
        <v>0</v>
      </c>
    </row>
    <row r="467" spans="2:10" ht="45">
      <c r="B467" s="27" t="str">
        <f>'вед.прил8'!A884</f>
        <v>Закупка товаров, работ и услуг для обеспечения государственных (муниципальных) нужд</v>
      </c>
      <c r="C467" s="28" t="s">
        <v>184</v>
      </c>
      <c r="D467" s="28" t="s">
        <v>180</v>
      </c>
      <c r="E467" s="28" t="str">
        <f>'вед.прил8'!E884</f>
        <v>56 0 12 77640</v>
      </c>
      <c r="F467" s="28" t="s">
        <v>234</v>
      </c>
      <c r="G467" s="31"/>
      <c r="H467" s="29">
        <f t="shared" si="96"/>
        <v>37.4</v>
      </c>
      <c r="I467" s="29">
        <f t="shared" si="96"/>
        <v>-37.4</v>
      </c>
      <c r="J467" s="29">
        <f t="shared" si="96"/>
        <v>0</v>
      </c>
    </row>
    <row r="468" spans="2:10" ht="45">
      <c r="B468" s="27" t="str">
        <f>'вед.прил8'!A885</f>
        <v>Иные закупки товаров, работ и услуг для обеспечения государственных (муниципальных) нужд</v>
      </c>
      <c r="C468" s="28" t="s">
        <v>184</v>
      </c>
      <c r="D468" s="28" t="s">
        <v>180</v>
      </c>
      <c r="E468" s="28" t="str">
        <f>'вед.прил8'!E885</f>
        <v>56 0 12 77640</v>
      </c>
      <c r="F468" s="28" t="s">
        <v>235</v>
      </c>
      <c r="G468" s="31"/>
      <c r="H468" s="29">
        <f t="shared" si="96"/>
        <v>37.4</v>
      </c>
      <c r="I468" s="29">
        <f t="shared" si="96"/>
        <v>-37.4</v>
      </c>
      <c r="J468" s="29">
        <f t="shared" si="96"/>
        <v>0</v>
      </c>
    </row>
    <row r="469" spans="2:10" ht="15">
      <c r="B469" s="34" t="str">
        <f>'вед.прил8'!A886</f>
        <v>Городские средства</v>
      </c>
      <c r="C469" s="31" t="s">
        <v>184</v>
      </c>
      <c r="D469" s="31" t="s">
        <v>180</v>
      </c>
      <c r="E469" s="31" t="str">
        <f>'вед.прил8'!E886</f>
        <v>56 0 12 77640</v>
      </c>
      <c r="F469" s="31" t="s">
        <v>235</v>
      </c>
      <c r="G469" s="31" t="s">
        <v>212</v>
      </c>
      <c r="H469" s="32">
        <f>'вед.прил8'!I886</f>
        <v>37.4</v>
      </c>
      <c r="I469" s="137">
        <f>'вед.прил8'!N886</f>
        <v>-37.4</v>
      </c>
      <c r="J469" s="137">
        <f>'вед.прил8'!O886</f>
        <v>0</v>
      </c>
    </row>
    <row r="470" spans="2:10" ht="30">
      <c r="B470" s="27" t="str">
        <f>'вед.прил8'!A887</f>
        <v>Основное мероприятие "Мероприятия по содержанию общественных территорий"</v>
      </c>
      <c r="C470" s="28" t="s">
        <v>184</v>
      </c>
      <c r="D470" s="28" t="s">
        <v>180</v>
      </c>
      <c r="E470" s="28" t="s">
        <v>394</v>
      </c>
      <c r="F470" s="31"/>
      <c r="G470" s="31"/>
      <c r="H470" s="29">
        <f aca="true" t="shared" si="97" ref="H470:J473">H471</f>
        <v>2417.7</v>
      </c>
      <c r="I470" s="29">
        <f t="shared" si="97"/>
        <v>309.8</v>
      </c>
      <c r="J470" s="29">
        <f t="shared" si="97"/>
        <v>2727.5</v>
      </c>
    </row>
    <row r="471" spans="2:10" ht="15">
      <c r="B471" s="27" t="str">
        <f>'вед.прил8'!A888</f>
        <v>Реализация основного мероприятия</v>
      </c>
      <c r="C471" s="28" t="s">
        <v>184</v>
      </c>
      <c r="D471" s="28" t="s">
        <v>180</v>
      </c>
      <c r="E471" s="28" t="s">
        <v>395</v>
      </c>
      <c r="F471" s="31"/>
      <c r="G471" s="31"/>
      <c r="H471" s="29">
        <f t="shared" si="97"/>
        <v>2417.7</v>
      </c>
      <c r="I471" s="29">
        <f t="shared" si="97"/>
        <v>309.8</v>
      </c>
      <c r="J471" s="29">
        <f t="shared" si="97"/>
        <v>2727.5</v>
      </c>
    </row>
    <row r="472" spans="2:10" ht="45">
      <c r="B472" s="27" t="str">
        <f>'вед.прил8'!A889</f>
        <v>Закупка товаров, работ и услуг для обеспечения государственных (муниципальных) нужд</v>
      </c>
      <c r="C472" s="28" t="s">
        <v>184</v>
      </c>
      <c r="D472" s="28" t="s">
        <v>180</v>
      </c>
      <c r="E472" s="28" t="s">
        <v>395</v>
      </c>
      <c r="F472" s="28" t="s">
        <v>234</v>
      </c>
      <c r="G472" s="31"/>
      <c r="H472" s="29">
        <f t="shared" si="97"/>
        <v>2417.7</v>
      </c>
      <c r="I472" s="29">
        <f t="shared" si="97"/>
        <v>309.8</v>
      </c>
      <c r="J472" s="29">
        <f t="shared" si="97"/>
        <v>2727.5</v>
      </c>
    </row>
    <row r="473" spans="2:10" ht="45">
      <c r="B473" s="27" t="str">
        <f>'вед.прил8'!A890</f>
        <v>Иные закупки товаров, работ и услуг для обеспечения государственных (муниципальных) нужд</v>
      </c>
      <c r="C473" s="28" t="s">
        <v>184</v>
      </c>
      <c r="D473" s="28" t="s">
        <v>180</v>
      </c>
      <c r="E473" s="28" t="s">
        <v>395</v>
      </c>
      <c r="F473" s="28" t="s">
        <v>235</v>
      </c>
      <c r="G473" s="31"/>
      <c r="H473" s="29">
        <f t="shared" si="97"/>
        <v>2417.7</v>
      </c>
      <c r="I473" s="29">
        <f t="shared" si="97"/>
        <v>309.8</v>
      </c>
      <c r="J473" s="29">
        <f t="shared" si="97"/>
        <v>2727.5</v>
      </c>
    </row>
    <row r="474" spans="2:10" ht="15">
      <c r="B474" s="34" t="str">
        <f>'вед.прил8'!A891</f>
        <v>Городские средства</v>
      </c>
      <c r="C474" s="31" t="s">
        <v>184</v>
      </c>
      <c r="D474" s="31" t="s">
        <v>180</v>
      </c>
      <c r="E474" s="31" t="s">
        <v>395</v>
      </c>
      <c r="F474" s="31" t="s">
        <v>235</v>
      </c>
      <c r="G474" s="31" t="s">
        <v>212</v>
      </c>
      <c r="H474" s="32">
        <f>'вед.прил8'!I891+'вед.прил8'!I1023</f>
        <v>2417.7</v>
      </c>
      <c r="I474" s="137">
        <f>'вед.прил8'!N891+'вед.прил8'!N1023</f>
        <v>309.8</v>
      </c>
      <c r="J474" s="137">
        <f>'вед.прил8'!O891+'вед.прил8'!O1023</f>
        <v>2727.5</v>
      </c>
    </row>
    <row r="475" spans="2:10" ht="30">
      <c r="B475" s="116" t="str">
        <f>'вед.прил8'!A892</f>
        <v>Основное мероприятие "Содержание "Парка Машиностроителей"</v>
      </c>
      <c r="C475" s="28" t="s">
        <v>184</v>
      </c>
      <c r="D475" s="28" t="s">
        <v>180</v>
      </c>
      <c r="E475" s="28" t="str">
        <f>'вед.прил8'!E892</f>
        <v>56 0 19 00000</v>
      </c>
      <c r="F475" s="107"/>
      <c r="G475" s="107"/>
      <c r="H475" s="29">
        <f aca="true" t="shared" si="98" ref="H475:J478">H476</f>
        <v>3285.5</v>
      </c>
      <c r="I475" s="29">
        <f t="shared" si="98"/>
        <v>-20.6</v>
      </c>
      <c r="J475" s="29">
        <f t="shared" si="98"/>
        <v>3264.9</v>
      </c>
    </row>
    <row r="476" spans="2:10" ht="15">
      <c r="B476" s="116" t="str">
        <f>'вед.прил8'!A893</f>
        <v>Реализация основного мероприятия</v>
      </c>
      <c r="C476" s="28" t="s">
        <v>184</v>
      </c>
      <c r="D476" s="28" t="s">
        <v>180</v>
      </c>
      <c r="E476" s="28" t="str">
        <f>'вед.прил8'!E893</f>
        <v>56 0 19 77640</v>
      </c>
      <c r="F476" s="107"/>
      <c r="G476" s="107"/>
      <c r="H476" s="29">
        <f t="shared" si="98"/>
        <v>3285.5</v>
      </c>
      <c r="I476" s="29">
        <f t="shared" si="98"/>
        <v>-20.6</v>
      </c>
      <c r="J476" s="29">
        <f t="shared" si="98"/>
        <v>3264.9</v>
      </c>
    </row>
    <row r="477" spans="2:10" ht="45">
      <c r="B477" s="116" t="str">
        <f>'вед.прил8'!A894</f>
        <v>Закупка товаров, работ и услуг для обеспечения государственных (муниципальных) нужд</v>
      </c>
      <c r="C477" s="28" t="s">
        <v>184</v>
      </c>
      <c r="D477" s="28" t="s">
        <v>180</v>
      </c>
      <c r="E477" s="28" t="str">
        <f>'вед.прил8'!E894</f>
        <v>56 0 19 77640</v>
      </c>
      <c r="F477" s="106" t="s">
        <v>234</v>
      </c>
      <c r="G477" s="107"/>
      <c r="H477" s="29">
        <f t="shared" si="98"/>
        <v>3285.5</v>
      </c>
      <c r="I477" s="29">
        <f t="shared" si="98"/>
        <v>-20.6</v>
      </c>
      <c r="J477" s="29">
        <f t="shared" si="98"/>
        <v>3264.9</v>
      </c>
    </row>
    <row r="478" spans="2:10" ht="45">
      <c r="B478" s="116" t="str">
        <f>'вед.прил8'!A895</f>
        <v>Иные закупки товаров, работ и услуг для обеспечения государственных (муниципальных) нужд</v>
      </c>
      <c r="C478" s="28" t="s">
        <v>184</v>
      </c>
      <c r="D478" s="28" t="s">
        <v>180</v>
      </c>
      <c r="E478" s="28" t="str">
        <f>'вед.прил8'!E895</f>
        <v>56 0 19 77640</v>
      </c>
      <c r="F478" s="106" t="s">
        <v>235</v>
      </c>
      <c r="G478" s="107"/>
      <c r="H478" s="29">
        <f t="shared" si="98"/>
        <v>3285.5</v>
      </c>
      <c r="I478" s="29">
        <f t="shared" si="98"/>
        <v>-20.6</v>
      </c>
      <c r="J478" s="29">
        <f t="shared" si="98"/>
        <v>3264.9</v>
      </c>
    </row>
    <row r="479" spans="2:10" ht="15">
      <c r="B479" s="118" t="str">
        <f>'вед.прил8'!A896</f>
        <v>Городские средства</v>
      </c>
      <c r="C479" s="31" t="s">
        <v>184</v>
      </c>
      <c r="D479" s="31" t="s">
        <v>180</v>
      </c>
      <c r="E479" s="31" t="str">
        <f>'вед.прил8'!E896</f>
        <v>56 0 19 77640</v>
      </c>
      <c r="F479" s="107" t="s">
        <v>235</v>
      </c>
      <c r="G479" s="107" t="s">
        <v>212</v>
      </c>
      <c r="H479" s="32">
        <f>'вед.прил8'!I896+'вед.прил8'!I1028</f>
        <v>3285.5</v>
      </c>
      <c r="I479" s="137">
        <f>'вед.прил8'!N896+'вед.прил8'!N1028</f>
        <v>-20.6</v>
      </c>
      <c r="J479" s="137">
        <f>'вед.прил8'!O896+'вед.прил8'!O1028</f>
        <v>3264.9</v>
      </c>
    </row>
    <row r="480" spans="2:10" ht="45">
      <c r="B480" s="26" t="str">
        <f>'вед.прил8'!A897</f>
        <v>Муниципальная программа "Обеспечение безопасности дорожного движения на территории города Ливны Орловской области"</v>
      </c>
      <c r="C480" s="28" t="s">
        <v>184</v>
      </c>
      <c r="D480" s="28" t="s">
        <v>180</v>
      </c>
      <c r="E480" s="28" t="str">
        <f>'вед.прил8'!E897</f>
        <v>57 0 00 00000</v>
      </c>
      <c r="F480" s="28"/>
      <c r="G480" s="28"/>
      <c r="H480" s="29">
        <f>H481+H486+H494</f>
        <v>18157.1</v>
      </c>
      <c r="I480" s="29">
        <f>I481+I486+I494</f>
        <v>524.6</v>
      </c>
      <c r="J480" s="29">
        <f>J481+J486+J494</f>
        <v>18681.699999999997</v>
      </c>
    </row>
    <row r="481" spans="2:10" ht="45">
      <c r="B481" s="26" t="str">
        <f>'вед.прил8'!A898</f>
        <v>Основное мероприятие "Совершенствование технических средств регулирования дорожного движения"</v>
      </c>
      <c r="C481" s="28" t="s">
        <v>184</v>
      </c>
      <c r="D481" s="28" t="s">
        <v>180</v>
      </c>
      <c r="E481" s="28" t="s">
        <v>66</v>
      </c>
      <c r="F481" s="28"/>
      <c r="G481" s="28"/>
      <c r="H481" s="29">
        <f aca="true" t="shared" si="99" ref="H481:J484">H482</f>
        <v>640</v>
      </c>
      <c r="I481" s="29">
        <f t="shared" si="99"/>
        <v>0</v>
      </c>
      <c r="J481" s="29">
        <f t="shared" si="99"/>
        <v>640</v>
      </c>
    </row>
    <row r="482" spans="2:10" ht="15">
      <c r="B482" s="26" t="str">
        <f>'вед.прил8'!A899</f>
        <v>Реализация основного мероприятия</v>
      </c>
      <c r="C482" s="28" t="s">
        <v>184</v>
      </c>
      <c r="D482" s="28" t="s">
        <v>180</v>
      </c>
      <c r="E482" s="28" t="s">
        <v>67</v>
      </c>
      <c r="F482" s="28"/>
      <c r="G482" s="28"/>
      <c r="H482" s="29">
        <f t="shared" si="99"/>
        <v>640</v>
      </c>
      <c r="I482" s="29">
        <f t="shared" si="99"/>
        <v>0</v>
      </c>
      <c r="J482" s="29">
        <f t="shared" si="99"/>
        <v>640</v>
      </c>
    </row>
    <row r="483" spans="2:10" ht="45.75" customHeight="1">
      <c r="B483" s="26" t="str">
        <f>'вед.прил8'!A900</f>
        <v>Закупка товаров, работ и услуг для обеспечения государственных (муниципальных) нужд</v>
      </c>
      <c r="C483" s="28" t="s">
        <v>184</v>
      </c>
      <c r="D483" s="28" t="s">
        <v>180</v>
      </c>
      <c r="E483" s="28" t="str">
        <f>'вед.прил8'!E899</f>
        <v>57 0 02 77470</v>
      </c>
      <c r="F483" s="28" t="s">
        <v>234</v>
      </c>
      <c r="G483" s="28"/>
      <c r="H483" s="29">
        <f t="shared" si="99"/>
        <v>640</v>
      </c>
      <c r="I483" s="29">
        <f t="shared" si="99"/>
        <v>0</v>
      </c>
      <c r="J483" s="29">
        <f t="shared" si="99"/>
        <v>640</v>
      </c>
    </row>
    <row r="484" spans="2:10" ht="45">
      <c r="B484" s="26" t="str">
        <f>'вед.прил8'!A901</f>
        <v>Иные закупки товаров, работ и услуг для обеспечения государственных (муниципальных) нужд</v>
      </c>
      <c r="C484" s="28" t="s">
        <v>184</v>
      </c>
      <c r="D484" s="28" t="s">
        <v>180</v>
      </c>
      <c r="E484" s="28" t="str">
        <f>'вед.прил8'!E900</f>
        <v>57 0 02 77470</v>
      </c>
      <c r="F484" s="28" t="s">
        <v>235</v>
      </c>
      <c r="G484" s="28"/>
      <c r="H484" s="29">
        <f t="shared" si="99"/>
        <v>640</v>
      </c>
      <c r="I484" s="29">
        <f t="shared" si="99"/>
        <v>0</v>
      </c>
      <c r="J484" s="29">
        <f t="shared" si="99"/>
        <v>640</v>
      </c>
    </row>
    <row r="485" spans="2:10" ht="15">
      <c r="B485" s="30" t="str">
        <f>'вед.прил8'!A902</f>
        <v>Городские средства</v>
      </c>
      <c r="C485" s="31" t="s">
        <v>184</v>
      </c>
      <c r="D485" s="31" t="s">
        <v>180</v>
      </c>
      <c r="E485" s="31" t="str">
        <f>'вед.прил8'!E901</f>
        <v>57 0 02 77470</v>
      </c>
      <c r="F485" s="31" t="s">
        <v>235</v>
      </c>
      <c r="G485" s="31" t="s">
        <v>212</v>
      </c>
      <c r="H485" s="32">
        <f>'вед.прил8'!I902</f>
        <v>640</v>
      </c>
      <c r="I485" s="137">
        <f>'вед.прил8'!N902</f>
        <v>0</v>
      </c>
      <c r="J485" s="137">
        <f>'вед.прил8'!O902</f>
        <v>640</v>
      </c>
    </row>
    <row r="486" spans="2:10" ht="60" customHeight="1">
      <c r="B486" s="26" t="str">
        <f>'вед.прил8'!A903</f>
        <v>Основное мероприятие "Обеспечение необходимого уровня освещенности городских территорий, повышение надежности работы сетей наружного освещения города Ливны"</v>
      </c>
      <c r="C486" s="28" t="s">
        <v>184</v>
      </c>
      <c r="D486" s="28" t="s">
        <v>180</v>
      </c>
      <c r="E486" s="28" t="str">
        <f>'вед.прил8'!E903</f>
        <v>57 0 03 00000</v>
      </c>
      <c r="F486" s="28"/>
      <c r="G486" s="28"/>
      <c r="H486" s="29">
        <f aca="true" t="shared" si="100" ref="H486:J489">H487</f>
        <v>17116.5</v>
      </c>
      <c r="I486" s="29">
        <f t="shared" si="100"/>
        <v>524.6</v>
      </c>
      <c r="J486" s="29">
        <f t="shared" si="100"/>
        <v>17641.1</v>
      </c>
    </row>
    <row r="487" spans="2:10" ht="15">
      <c r="B487" s="26" t="str">
        <f>'вед.прил8'!A904</f>
        <v>Реализация основного мероприятия</v>
      </c>
      <c r="C487" s="28" t="s">
        <v>184</v>
      </c>
      <c r="D487" s="28" t="s">
        <v>180</v>
      </c>
      <c r="E487" s="28" t="str">
        <f>'вед.прил8'!E904</f>
        <v>57 0 03 77470</v>
      </c>
      <c r="F487" s="28"/>
      <c r="G487" s="28"/>
      <c r="H487" s="29">
        <f>H488+H491</f>
        <v>17116.5</v>
      </c>
      <c r="I487" s="29">
        <f>I488+I491</f>
        <v>524.6</v>
      </c>
      <c r="J487" s="29">
        <f>J488+J491</f>
        <v>17641.1</v>
      </c>
    </row>
    <row r="488" spans="2:10" ht="45">
      <c r="B488" s="26" t="str">
        <f>'вед.прил8'!A905</f>
        <v>Закупка товаров, работ и услуг для обеспечения государственных (муниципальных) нужд</v>
      </c>
      <c r="C488" s="28" t="s">
        <v>184</v>
      </c>
      <c r="D488" s="28" t="s">
        <v>180</v>
      </c>
      <c r="E488" s="28" t="str">
        <f>'вед.прил8'!E905</f>
        <v>57 0 03 77470</v>
      </c>
      <c r="F488" s="28" t="s">
        <v>234</v>
      </c>
      <c r="G488" s="28"/>
      <c r="H488" s="29">
        <f t="shared" si="100"/>
        <v>17109.4</v>
      </c>
      <c r="I488" s="29">
        <f t="shared" si="100"/>
        <v>524.6</v>
      </c>
      <c r="J488" s="29">
        <f t="shared" si="100"/>
        <v>17634</v>
      </c>
    </row>
    <row r="489" spans="2:10" ht="45">
      <c r="B489" s="26" t="str">
        <f>'вед.прил8'!A906</f>
        <v>Иные закупки товаров, работ и услуг для обеспечения государственных (муниципальных) нужд</v>
      </c>
      <c r="C489" s="28" t="s">
        <v>184</v>
      </c>
      <c r="D489" s="28" t="s">
        <v>180</v>
      </c>
      <c r="E489" s="28" t="str">
        <f>'вед.прил8'!E906</f>
        <v>57 0 03 77470</v>
      </c>
      <c r="F489" s="28" t="s">
        <v>235</v>
      </c>
      <c r="G489" s="28"/>
      <c r="H489" s="29">
        <f t="shared" si="100"/>
        <v>17109.4</v>
      </c>
      <c r="I489" s="29">
        <f t="shared" si="100"/>
        <v>524.6</v>
      </c>
      <c r="J489" s="29">
        <f t="shared" si="100"/>
        <v>17634</v>
      </c>
    </row>
    <row r="490" spans="2:10" ht="15">
      <c r="B490" s="30" t="str">
        <f>'вед.прил8'!A907</f>
        <v>Городские средства</v>
      </c>
      <c r="C490" s="31" t="s">
        <v>184</v>
      </c>
      <c r="D490" s="31" t="s">
        <v>180</v>
      </c>
      <c r="E490" s="31" t="str">
        <f>'вед.прил8'!E907</f>
        <v>57 0 03 77470</v>
      </c>
      <c r="F490" s="31" t="s">
        <v>235</v>
      </c>
      <c r="G490" s="31" t="s">
        <v>212</v>
      </c>
      <c r="H490" s="32">
        <f>'вед.прил8'!I907</f>
        <v>17109.4</v>
      </c>
      <c r="I490" s="137">
        <f>'вед.прил8'!N907</f>
        <v>524.6</v>
      </c>
      <c r="J490" s="137">
        <f>'вед.прил8'!O907</f>
        <v>17634</v>
      </c>
    </row>
    <row r="491" spans="2:10" ht="15">
      <c r="B491" s="26" t="s">
        <v>243</v>
      </c>
      <c r="C491" s="28" t="s">
        <v>184</v>
      </c>
      <c r="D491" s="28" t="s">
        <v>180</v>
      </c>
      <c r="E491" s="28" t="s">
        <v>147</v>
      </c>
      <c r="F491" s="28" t="s">
        <v>242</v>
      </c>
      <c r="G491" s="31"/>
      <c r="H491" s="29">
        <f aca="true" t="shared" si="101" ref="H491:J492">H492</f>
        <v>7.1</v>
      </c>
      <c r="I491" s="29">
        <f t="shared" si="101"/>
        <v>0</v>
      </c>
      <c r="J491" s="29">
        <f t="shared" si="101"/>
        <v>7.1</v>
      </c>
    </row>
    <row r="492" spans="2:10" ht="15">
      <c r="B492" s="26" t="s">
        <v>245</v>
      </c>
      <c r="C492" s="28" t="s">
        <v>184</v>
      </c>
      <c r="D492" s="28" t="s">
        <v>180</v>
      </c>
      <c r="E492" s="28" t="s">
        <v>147</v>
      </c>
      <c r="F492" s="28" t="s">
        <v>244</v>
      </c>
      <c r="G492" s="31"/>
      <c r="H492" s="29">
        <f t="shared" si="101"/>
        <v>7.1</v>
      </c>
      <c r="I492" s="29">
        <f t="shared" si="101"/>
        <v>0</v>
      </c>
      <c r="J492" s="29">
        <f t="shared" si="101"/>
        <v>7.1</v>
      </c>
    </row>
    <row r="493" spans="2:10" ht="15">
      <c r="B493" s="30" t="s">
        <v>224</v>
      </c>
      <c r="C493" s="31" t="s">
        <v>184</v>
      </c>
      <c r="D493" s="31" t="s">
        <v>180</v>
      </c>
      <c r="E493" s="31" t="s">
        <v>147</v>
      </c>
      <c r="F493" s="31" t="s">
        <v>244</v>
      </c>
      <c r="G493" s="31" t="s">
        <v>212</v>
      </c>
      <c r="H493" s="32">
        <f>'вед.прил8'!I910</f>
        <v>7.1</v>
      </c>
      <c r="I493" s="137">
        <f>'вед.прил8'!N910</f>
        <v>0</v>
      </c>
      <c r="J493" s="137">
        <f>'вед.прил8'!O910</f>
        <v>7.1</v>
      </c>
    </row>
    <row r="494" spans="2:10" ht="45">
      <c r="B494" s="27" t="str">
        <f>'вед.прил8'!A911</f>
        <v>Основное мероприятие "Мероприятия по повышению безопасности движения на дорогах города Ливны"</v>
      </c>
      <c r="C494" s="28" t="s">
        <v>184</v>
      </c>
      <c r="D494" s="28" t="s">
        <v>180</v>
      </c>
      <c r="E494" s="28" t="s">
        <v>551</v>
      </c>
      <c r="F494" s="31"/>
      <c r="G494" s="31"/>
      <c r="H494" s="121">
        <f aca="true" t="shared" si="102" ref="H494:J497">H495</f>
        <v>400.6</v>
      </c>
      <c r="I494" s="121">
        <f t="shared" si="102"/>
        <v>0</v>
      </c>
      <c r="J494" s="121">
        <f t="shared" si="102"/>
        <v>400.6</v>
      </c>
    </row>
    <row r="495" spans="2:10" ht="15">
      <c r="B495" s="27" t="str">
        <f>'вед.прил8'!A912</f>
        <v>Реализация основного мероприятия</v>
      </c>
      <c r="C495" s="28" t="s">
        <v>184</v>
      </c>
      <c r="D495" s="28" t="s">
        <v>180</v>
      </c>
      <c r="E495" s="28" t="s">
        <v>552</v>
      </c>
      <c r="F495" s="28"/>
      <c r="G495" s="28"/>
      <c r="H495" s="121">
        <f t="shared" si="102"/>
        <v>400.6</v>
      </c>
      <c r="I495" s="121">
        <f t="shared" si="102"/>
        <v>0</v>
      </c>
      <c r="J495" s="121">
        <f t="shared" si="102"/>
        <v>400.6</v>
      </c>
    </row>
    <row r="496" spans="2:10" ht="47.25" customHeight="1">
      <c r="B496" s="27" t="str">
        <f>'вед.прил8'!A913</f>
        <v>Закупка товаров, работ и услуг для обеспечения государственных (муниципальных) нужд</v>
      </c>
      <c r="C496" s="28" t="s">
        <v>184</v>
      </c>
      <c r="D496" s="28" t="s">
        <v>180</v>
      </c>
      <c r="E496" s="28" t="s">
        <v>552</v>
      </c>
      <c r="F496" s="28" t="s">
        <v>234</v>
      </c>
      <c r="G496" s="28"/>
      <c r="H496" s="121">
        <f t="shared" si="102"/>
        <v>400.6</v>
      </c>
      <c r="I496" s="121">
        <f t="shared" si="102"/>
        <v>0</v>
      </c>
      <c r="J496" s="121">
        <f t="shared" si="102"/>
        <v>400.6</v>
      </c>
    </row>
    <row r="497" spans="2:10" ht="45">
      <c r="B497" s="27" t="str">
        <f>'вед.прил8'!A914</f>
        <v>Иные закупки товаров, работ и услуг для обеспечения государственных (муниципальных) нужд</v>
      </c>
      <c r="C497" s="28" t="s">
        <v>184</v>
      </c>
      <c r="D497" s="28" t="s">
        <v>180</v>
      </c>
      <c r="E497" s="28" t="s">
        <v>552</v>
      </c>
      <c r="F497" s="28" t="s">
        <v>235</v>
      </c>
      <c r="G497" s="28"/>
      <c r="H497" s="121">
        <f t="shared" si="102"/>
        <v>400.6</v>
      </c>
      <c r="I497" s="121">
        <f t="shared" si="102"/>
        <v>0</v>
      </c>
      <c r="J497" s="121">
        <f t="shared" si="102"/>
        <v>400.6</v>
      </c>
    </row>
    <row r="498" spans="2:10" ht="15">
      <c r="B498" s="34" t="str">
        <f>'вед.прил8'!A915</f>
        <v>Городские средства</v>
      </c>
      <c r="C498" s="31" t="s">
        <v>184</v>
      </c>
      <c r="D498" s="31" t="s">
        <v>180</v>
      </c>
      <c r="E498" s="31" t="s">
        <v>552</v>
      </c>
      <c r="F498" s="31" t="s">
        <v>235</v>
      </c>
      <c r="G498" s="31" t="s">
        <v>212</v>
      </c>
      <c r="H498" s="122">
        <f>'вед.прил8'!I915</f>
        <v>400.6</v>
      </c>
      <c r="I498" s="137">
        <f>'вед.прил8'!N915</f>
        <v>0</v>
      </c>
      <c r="J498" s="137">
        <f>'вед.прил8'!O915</f>
        <v>400.6</v>
      </c>
    </row>
    <row r="499" spans="2:10" ht="45">
      <c r="B499" s="26" t="str">
        <f>'вед.прил8'!A916</f>
        <v>Муниципальная программа "Формирование современной городской среды на территории города Ливны Орловской области"</v>
      </c>
      <c r="C499" s="28" t="s">
        <v>184</v>
      </c>
      <c r="D499" s="28" t="s">
        <v>180</v>
      </c>
      <c r="E499" s="28" t="str">
        <f>'вед.прил8'!E916</f>
        <v>61 0 00 00000</v>
      </c>
      <c r="F499" s="28"/>
      <c r="G499" s="28"/>
      <c r="H499" s="29">
        <f>H500+H505</f>
        <v>19835.499999999996</v>
      </c>
      <c r="I499" s="29">
        <f>I500+I505</f>
        <v>0</v>
      </c>
      <c r="J499" s="29">
        <f>J500+J505</f>
        <v>19835.499999999996</v>
      </c>
    </row>
    <row r="500" spans="2:10" ht="30">
      <c r="B500" s="26" t="str">
        <f>'вед.прил8'!A917</f>
        <v>Основное мероприятие "Благоустройство общественных территорий"</v>
      </c>
      <c r="C500" s="28" t="s">
        <v>184</v>
      </c>
      <c r="D500" s="28" t="s">
        <v>180</v>
      </c>
      <c r="E500" s="28" t="str">
        <f>'вед.прил8'!E917</f>
        <v>61 0 02 00000</v>
      </c>
      <c r="F500" s="28"/>
      <c r="G500" s="28"/>
      <c r="H500" s="29">
        <f aca="true" t="shared" si="103" ref="H500:J503">H501</f>
        <v>2999.3</v>
      </c>
      <c r="I500" s="29">
        <f t="shared" si="103"/>
        <v>0</v>
      </c>
      <c r="J500" s="29">
        <f t="shared" si="103"/>
        <v>2999.3</v>
      </c>
    </row>
    <row r="501" spans="2:10" ht="15">
      <c r="B501" s="26" t="str">
        <f>'вед.прил8'!A918</f>
        <v>Реализация основного мероприятия</v>
      </c>
      <c r="C501" s="28" t="s">
        <v>184</v>
      </c>
      <c r="D501" s="28" t="s">
        <v>180</v>
      </c>
      <c r="E501" s="28" t="str">
        <f>'вед.прил8'!E918</f>
        <v>61 0 02 77720</v>
      </c>
      <c r="F501" s="28"/>
      <c r="G501" s="28"/>
      <c r="H501" s="29">
        <f t="shared" si="103"/>
        <v>2999.3</v>
      </c>
      <c r="I501" s="29">
        <f t="shared" si="103"/>
        <v>0</v>
      </c>
      <c r="J501" s="29">
        <f t="shared" si="103"/>
        <v>2999.3</v>
      </c>
    </row>
    <row r="502" spans="2:10" ht="45">
      <c r="B502" s="27" t="str">
        <f>'вед.прил8'!A919</f>
        <v>Закупка товаров, работ и услуг для обеспечения государственных (муниципальных) нужд</v>
      </c>
      <c r="C502" s="28" t="s">
        <v>184</v>
      </c>
      <c r="D502" s="28" t="s">
        <v>180</v>
      </c>
      <c r="E502" s="28" t="str">
        <f>'вед.прил8'!E919</f>
        <v>61 0 02 77720</v>
      </c>
      <c r="F502" s="28" t="s">
        <v>234</v>
      </c>
      <c r="G502" s="28"/>
      <c r="H502" s="29">
        <f t="shared" si="103"/>
        <v>2999.3</v>
      </c>
      <c r="I502" s="29">
        <f t="shared" si="103"/>
        <v>0</v>
      </c>
      <c r="J502" s="29">
        <f t="shared" si="103"/>
        <v>2999.3</v>
      </c>
    </row>
    <row r="503" spans="2:10" ht="45">
      <c r="B503" s="26" t="str">
        <f>'вед.прил8'!A920</f>
        <v>Иные закупки товаров, работ и услуг для обеспечения государственных (муниципальных) нужд</v>
      </c>
      <c r="C503" s="28" t="s">
        <v>184</v>
      </c>
      <c r="D503" s="28" t="s">
        <v>180</v>
      </c>
      <c r="E503" s="28" t="str">
        <f>'вед.прил8'!E920</f>
        <v>61 0 02 77720</v>
      </c>
      <c r="F503" s="28" t="s">
        <v>235</v>
      </c>
      <c r="G503" s="28"/>
      <c r="H503" s="29">
        <f t="shared" si="103"/>
        <v>2999.3</v>
      </c>
      <c r="I503" s="29">
        <f t="shared" si="103"/>
        <v>0</v>
      </c>
      <c r="J503" s="29">
        <f t="shared" si="103"/>
        <v>2999.3</v>
      </c>
    </row>
    <row r="504" spans="2:10" ht="15">
      <c r="B504" s="30" t="str">
        <f>'вед.прил8'!A921</f>
        <v>Городские средства</v>
      </c>
      <c r="C504" s="31" t="s">
        <v>184</v>
      </c>
      <c r="D504" s="31" t="s">
        <v>180</v>
      </c>
      <c r="E504" s="31" t="str">
        <f>'вед.прил8'!E921</f>
        <v>61 0 02 77720</v>
      </c>
      <c r="F504" s="31" t="s">
        <v>235</v>
      </c>
      <c r="G504" s="28" t="s">
        <v>212</v>
      </c>
      <c r="H504" s="32">
        <f>'вед.прил8'!I921</f>
        <v>2999.3</v>
      </c>
      <c r="I504" s="137">
        <f>'вед.прил8'!N921</f>
        <v>0</v>
      </c>
      <c r="J504" s="137">
        <f>'вед.прил8'!O921</f>
        <v>2999.3</v>
      </c>
    </row>
    <row r="505" spans="2:10" ht="90">
      <c r="B505" s="26" t="str">
        <f>'вед.прил8'!A922</f>
        <v>Основное мероприятие "Реализация регионального проекта "Формирование комфортной городской среды" федерального проекта "Формирование комфортной городской среды" национального проекта "Жилье и городская среда"</v>
      </c>
      <c r="C505" s="28" t="s">
        <v>184</v>
      </c>
      <c r="D505" s="28" t="s">
        <v>180</v>
      </c>
      <c r="E505" s="28" t="str">
        <f>'вед.прил8'!E922</f>
        <v>61 0 F2 00000</v>
      </c>
      <c r="F505" s="28"/>
      <c r="G505" s="28"/>
      <c r="H505" s="29">
        <f aca="true" t="shared" si="104" ref="H505:J507">H506</f>
        <v>16836.199999999997</v>
      </c>
      <c r="I505" s="29">
        <f t="shared" si="104"/>
        <v>0</v>
      </c>
      <c r="J505" s="29">
        <f t="shared" si="104"/>
        <v>16836.199999999997</v>
      </c>
    </row>
    <row r="506" spans="2:10" ht="30">
      <c r="B506" s="26" t="str">
        <f>'вед.прил8'!A923</f>
        <v>Реализация программ формирования современной городской среды</v>
      </c>
      <c r="C506" s="28" t="s">
        <v>184</v>
      </c>
      <c r="D506" s="28" t="s">
        <v>180</v>
      </c>
      <c r="E506" s="28" t="str">
        <f>'вед.прил8'!E923</f>
        <v>61 0 F2 55550</v>
      </c>
      <c r="F506" s="28"/>
      <c r="G506" s="28"/>
      <c r="H506" s="29">
        <f t="shared" si="104"/>
        <v>16836.199999999997</v>
      </c>
      <c r="I506" s="29">
        <f t="shared" si="104"/>
        <v>0</v>
      </c>
      <c r="J506" s="29">
        <f t="shared" si="104"/>
        <v>16836.199999999997</v>
      </c>
    </row>
    <row r="507" spans="2:10" ht="45">
      <c r="B507" s="115" t="s">
        <v>315</v>
      </c>
      <c r="C507" s="28" t="s">
        <v>184</v>
      </c>
      <c r="D507" s="28" t="s">
        <v>180</v>
      </c>
      <c r="E507" s="28" t="str">
        <f>'вед.прил8'!E924</f>
        <v>61 0 F2 55550</v>
      </c>
      <c r="F507" s="28" t="s">
        <v>234</v>
      </c>
      <c r="G507" s="28"/>
      <c r="H507" s="29">
        <f t="shared" si="104"/>
        <v>16836.199999999997</v>
      </c>
      <c r="I507" s="29">
        <f t="shared" si="104"/>
        <v>0</v>
      </c>
      <c r="J507" s="29">
        <f t="shared" si="104"/>
        <v>16836.199999999997</v>
      </c>
    </row>
    <row r="508" spans="2:10" ht="45">
      <c r="B508" s="26" t="str">
        <f>'вед.прил8'!A925</f>
        <v>Иные закупки товаров, работ и услуг для обеспечения государственных (муниципальных) нужд</v>
      </c>
      <c r="C508" s="31" t="s">
        <v>184</v>
      </c>
      <c r="D508" s="31" t="s">
        <v>180</v>
      </c>
      <c r="E508" s="28" t="str">
        <f>'вед.прил8'!E925</f>
        <v>61 0 F2 55550</v>
      </c>
      <c r="F508" s="31" t="s">
        <v>235</v>
      </c>
      <c r="G508" s="28"/>
      <c r="H508" s="29">
        <f>H509+H510+H511</f>
        <v>16836.199999999997</v>
      </c>
      <c r="I508" s="29">
        <f>I509+I510+I511</f>
        <v>0</v>
      </c>
      <c r="J508" s="29">
        <f>J509+J510+J511</f>
        <v>16836.199999999997</v>
      </c>
    </row>
    <row r="509" spans="2:10" ht="15">
      <c r="B509" s="30" t="str">
        <f>'вед.прил8'!A926</f>
        <v>Городские средства</v>
      </c>
      <c r="C509" s="31" t="s">
        <v>184</v>
      </c>
      <c r="D509" s="31" t="s">
        <v>180</v>
      </c>
      <c r="E509" s="31" t="str">
        <f>'вед.прил8'!E926</f>
        <v>61 0 F2 55550</v>
      </c>
      <c r="F509" s="31" t="s">
        <v>235</v>
      </c>
      <c r="G509" s="31" t="s">
        <v>212</v>
      </c>
      <c r="H509" s="32">
        <f>'вед.прил8'!I926</f>
        <v>168.4</v>
      </c>
      <c r="I509" s="137">
        <f>'вед.прил8'!N926</f>
        <v>0</v>
      </c>
      <c r="J509" s="137">
        <f>'вед.прил8'!O926</f>
        <v>168.4</v>
      </c>
    </row>
    <row r="510" spans="2:10" ht="15">
      <c r="B510" s="30" t="str">
        <f>'вед.прил8'!A927</f>
        <v>Областные средства</v>
      </c>
      <c r="C510" s="31" t="s">
        <v>184</v>
      </c>
      <c r="D510" s="31" t="s">
        <v>180</v>
      </c>
      <c r="E510" s="31" t="str">
        <f>'вед.прил8'!E927</f>
        <v>61 0 F2 55550</v>
      </c>
      <c r="F510" s="31" t="s">
        <v>235</v>
      </c>
      <c r="G510" s="28" t="s">
        <v>213</v>
      </c>
      <c r="H510" s="32">
        <f>'вед.прил8'!I927</f>
        <v>166.7</v>
      </c>
      <c r="I510" s="137">
        <f>'вед.прил8'!N927</f>
        <v>0</v>
      </c>
      <c r="J510" s="137">
        <f>'вед.прил8'!O927</f>
        <v>166.7</v>
      </c>
    </row>
    <row r="511" spans="2:10" ht="15">
      <c r="B511" s="30" t="s">
        <v>559</v>
      </c>
      <c r="C511" s="31" t="s">
        <v>184</v>
      </c>
      <c r="D511" s="31" t="s">
        <v>180</v>
      </c>
      <c r="E511" s="31" t="str">
        <f>'вед.прил8'!E928</f>
        <v>61 0 F2 55550</v>
      </c>
      <c r="F511" s="31" t="s">
        <v>235</v>
      </c>
      <c r="G511" s="28" t="s">
        <v>560</v>
      </c>
      <c r="H511" s="32">
        <f>'вед.прил8'!I928</f>
        <v>16501.1</v>
      </c>
      <c r="I511" s="137">
        <f>'вед.прил8'!N928</f>
        <v>0</v>
      </c>
      <c r="J511" s="137">
        <f>'вед.прил8'!O928</f>
        <v>16501.1</v>
      </c>
    </row>
    <row r="512" spans="2:10" ht="15">
      <c r="B512" s="27" t="s">
        <v>155</v>
      </c>
      <c r="C512" s="28" t="s">
        <v>184</v>
      </c>
      <c r="D512" s="28" t="s">
        <v>180</v>
      </c>
      <c r="E512" s="28" t="s">
        <v>342</v>
      </c>
      <c r="F512" s="31"/>
      <c r="G512" s="31"/>
      <c r="H512" s="29">
        <f aca="true" t="shared" si="105" ref="H512:J515">H513</f>
        <v>254.4</v>
      </c>
      <c r="I512" s="29">
        <f t="shared" si="105"/>
        <v>0</v>
      </c>
      <c r="J512" s="29">
        <f t="shared" si="105"/>
        <v>254.4</v>
      </c>
    </row>
    <row r="513" spans="2:10" ht="60">
      <c r="B513" s="27" t="s">
        <v>283</v>
      </c>
      <c r="C513" s="28" t="s">
        <v>184</v>
      </c>
      <c r="D513" s="28" t="s">
        <v>180</v>
      </c>
      <c r="E513" s="28" t="s">
        <v>11</v>
      </c>
      <c r="F513" s="31"/>
      <c r="G513" s="31"/>
      <c r="H513" s="29">
        <f t="shared" si="105"/>
        <v>254.4</v>
      </c>
      <c r="I513" s="29">
        <f t="shared" si="105"/>
        <v>0</v>
      </c>
      <c r="J513" s="29">
        <f t="shared" si="105"/>
        <v>254.4</v>
      </c>
    </row>
    <row r="514" spans="2:10" ht="45">
      <c r="B514" s="115" t="s">
        <v>315</v>
      </c>
      <c r="C514" s="28" t="s">
        <v>184</v>
      </c>
      <c r="D514" s="28" t="s">
        <v>180</v>
      </c>
      <c r="E514" s="28" t="s">
        <v>11</v>
      </c>
      <c r="F514" s="28" t="s">
        <v>234</v>
      </c>
      <c r="G514" s="28"/>
      <c r="H514" s="29">
        <f t="shared" si="105"/>
        <v>254.4</v>
      </c>
      <c r="I514" s="29">
        <f t="shared" si="105"/>
        <v>0</v>
      </c>
      <c r="J514" s="29">
        <f t="shared" si="105"/>
        <v>254.4</v>
      </c>
    </row>
    <row r="515" spans="2:10" ht="45">
      <c r="B515" s="115" t="s">
        <v>303</v>
      </c>
      <c r="C515" s="28" t="s">
        <v>184</v>
      </c>
      <c r="D515" s="28" t="s">
        <v>180</v>
      </c>
      <c r="E515" s="28" t="s">
        <v>11</v>
      </c>
      <c r="F515" s="28" t="s">
        <v>235</v>
      </c>
      <c r="G515" s="28"/>
      <c r="H515" s="29">
        <f t="shared" si="105"/>
        <v>254.4</v>
      </c>
      <c r="I515" s="29">
        <f t="shared" si="105"/>
        <v>0</v>
      </c>
      <c r="J515" s="29">
        <f t="shared" si="105"/>
        <v>254.4</v>
      </c>
    </row>
    <row r="516" spans="2:10" ht="15">
      <c r="B516" s="118" t="s">
        <v>224</v>
      </c>
      <c r="C516" s="31" t="s">
        <v>184</v>
      </c>
      <c r="D516" s="31" t="s">
        <v>180</v>
      </c>
      <c r="E516" s="31" t="s">
        <v>11</v>
      </c>
      <c r="F516" s="31" t="s">
        <v>235</v>
      </c>
      <c r="G516" s="31" t="s">
        <v>212</v>
      </c>
      <c r="H516" s="32">
        <f>'вед.прил8'!I933</f>
        <v>254.4</v>
      </c>
      <c r="I516" s="137">
        <f>'вед.прил8'!N933</f>
        <v>0</v>
      </c>
      <c r="J516" s="137">
        <f>'вед.прил8'!O933</f>
        <v>254.4</v>
      </c>
    </row>
    <row r="517" spans="2:10" ht="28.5">
      <c r="B517" s="51" t="s">
        <v>284</v>
      </c>
      <c r="C517" s="52" t="s">
        <v>184</v>
      </c>
      <c r="D517" s="52" t="s">
        <v>184</v>
      </c>
      <c r="E517" s="109"/>
      <c r="F517" s="52"/>
      <c r="G517" s="52"/>
      <c r="H517" s="152">
        <f>H529+H518</f>
        <v>97804.29999999999</v>
      </c>
      <c r="I517" s="155">
        <f>I529+I518</f>
        <v>940.7</v>
      </c>
      <c r="J517" s="155">
        <f>J529+J518</f>
        <v>98745</v>
      </c>
    </row>
    <row r="518" spans="2:10" ht="45">
      <c r="B518" s="26" t="s">
        <v>554</v>
      </c>
      <c r="C518" s="28" t="s">
        <v>184</v>
      </c>
      <c r="D518" s="28" t="s">
        <v>184</v>
      </c>
      <c r="E518" s="28" t="s">
        <v>131</v>
      </c>
      <c r="F518" s="28"/>
      <c r="G518" s="28"/>
      <c r="H518" s="29">
        <f>H524+H519</f>
        <v>90017.9</v>
      </c>
      <c r="I518" s="29">
        <f>I524+I519</f>
        <v>0</v>
      </c>
      <c r="J518" s="29">
        <f>J524+J519</f>
        <v>90017.9</v>
      </c>
    </row>
    <row r="519" spans="2:10" ht="30">
      <c r="B519" s="26" t="s">
        <v>135</v>
      </c>
      <c r="C519" s="28" t="s">
        <v>184</v>
      </c>
      <c r="D519" s="28" t="s">
        <v>184</v>
      </c>
      <c r="E519" s="28" t="s">
        <v>136</v>
      </c>
      <c r="F519" s="28"/>
      <c r="G519" s="28"/>
      <c r="H519" s="29">
        <f aca="true" t="shared" si="106" ref="H519:J522">H520</f>
        <v>17.9</v>
      </c>
      <c r="I519" s="29">
        <f t="shared" si="106"/>
        <v>0</v>
      </c>
      <c r="J519" s="29">
        <f t="shared" si="106"/>
        <v>17.9</v>
      </c>
    </row>
    <row r="520" spans="2:10" ht="15">
      <c r="B520" s="26" t="s">
        <v>287</v>
      </c>
      <c r="C520" s="28" t="s">
        <v>184</v>
      </c>
      <c r="D520" s="28" t="s">
        <v>184</v>
      </c>
      <c r="E520" s="28" t="s">
        <v>137</v>
      </c>
      <c r="F520" s="28"/>
      <c r="G520" s="28"/>
      <c r="H520" s="29">
        <f t="shared" si="106"/>
        <v>17.9</v>
      </c>
      <c r="I520" s="29">
        <f t="shared" si="106"/>
        <v>0</v>
      </c>
      <c r="J520" s="29">
        <f t="shared" si="106"/>
        <v>17.9</v>
      </c>
    </row>
    <row r="521" spans="2:10" ht="45">
      <c r="B521" s="115" t="s">
        <v>315</v>
      </c>
      <c r="C521" s="28" t="s">
        <v>184</v>
      </c>
      <c r="D521" s="28" t="s">
        <v>184</v>
      </c>
      <c r="E521" s="28" t="s">
        <v>137</v>
      </c>
      <c r="F521" s="28" t="s">
        <v>234</v>
      </c>
      <c r="G521" s="28"/>
      <c r="H521" s="29">
        <f t="shared" si="106"/>
        <v>17.9</v>
      </c>
      <c r="I521" s="29">
        <f t="shared" si="106"/>
        <v>0</v>
      </c>
      <c r="J521" s="29">
        <f t="shared" si="106"/>
        <v>17.9</v>
      </c>
    </row>
    <row r="522" spans="2:10" ht="45">
      <c r="B522" s="26" t="s">
        <v>303</v>
      </c>
      <c r="C522" s="28" t="s">
        <v>184</v>
      </c>
      <c r="D522" s="28" t="s">
        <v>184</v>
      </c>
      <c r="E522" s="28" t="s">
        <v>137</v>
      </c>
      <c r="F522" s="28" t="s">
        <v>235</v>
      </c>
      <c r="G522" s="28"/>
      <c r="H522" s="29">
        <f t="shared" si="106"/>
        <v>17.9</v>
      </c>
      <c r="I522" s="29">
        <f t="shared" si="106"/>
        <v>0</v>
      </c>
      <c r="J522" s="29">
        <f t="shared" si="106"/>
        <v>17.9</v>
      </c>
    </row>
    <row r="523" spans="2:10" ht="15">
      <c r="B523" s="34" t="s">
        <v>224</v>
      </c>
      <c r="C523" s="31" t="s">
        <v>184</v>
      </c>
      <c r="D523" s="31" t="s">
        <v>184</v>
      </c>
      <c r="E523" s="31" t="s">
        <v>137</v>
      </c>
      <c r="F523" s="31" t="s">
        <v>235</v>
      </c>
      <c r="G523" s="31" t="s">
        <v>212</v>
      </c>
      <c r="H523" s="32">
        <f>'вед.прил8'!I940</f>
        <v>17.9</v>
      </c>
      <c r="I523" s="32">
        <f>'вед.прил8'!N940</f>
        <v>0</v>
      </c>
      <c r="J523" s="32">
        <f>'вед.прил8'!O940</f>
        <v>17.9</v>
      </c>
    </row>
    <row r="524" spans="2:10" ht="90">
      <c r="B524" s="26" t="s">
        <v>440</v>
      </c>
      <c r="C524" s="28" t="s">
        <v>184</v>
      </c>
      <c r="D524" s="28" t="s">
        <v>184</v>
      </c>
      <c r="E524" s="28" t="s">
        <v>353</v>
      </c>
      <c r="F524" s="28"/>
      <c r="G524" s="28"/>
      <c r="H524" s="29">
        <f aca="true" t="shared" si="107" ref="H524:J527">H525</f>
        <v>90000</v>
      </c>
      <c r="I524" s="29">
        <f t="shared" si="107"/>
        <v>0</v>
      </c>
      <c r="J524" s="29">
        <f t="shared" si="107"/>
        <v>90000</v>
      </c>
    </row>
    <row r="525" spans="2:10" ht="75">
      <c r="B525" s="33" t="s">
        <v>572</v>
      </c>
      <c r="C525" s="28" t="s">
        <v>184</v>
      </c>
      <c r="D525" s="28" t="s">
        <v>184</v>
      </c>
      <c r="E525" s="28" t="s">
        <v>571</v>
      </c>
      <c r="F525" s="52"/>
      <c r="G525" s="52"/>
      <c r="H525" s="29">
        <f t="shared" si="107"/>
        <v>90000</v>
      </c>
      <c r="I525" s="29">
        <f t="shared" si="107"/>
        <v>0</v>
      </c>
      <c r="J525" s="29">
        <f t="shared" si="107"/>
        <v>90000</v>
      </c>
    </row>
    <row r="526" spans="2:10" ht="45">
      <c r="B526" s="26" t="s">
        <v>315</v>
      </c>
      <c r="C526" s="28" t="s">
        <v>184</v>
      </c>
      <c r="D526" s="28" t="s">
        <v>184</v>
      </c>
      <c r="E526" s="28" t="s">
        <v>571</v>
      </c>
      <c r="F526" s="28" t="s">
        <v>234</v>
      </c>
      <c r="G526" s="52"/>
      <c r="H526" s="29">
        <f t="shared" si="107"/>
        <v>90000</v>
      </c>
      <c r="I526" s="29">
        <f t="shared" si="107"/>
        <v>0</v>
      </c>
      <c r="J526" s="29">
        <f t="shared" si="107"/>
        <v>90000</v>
      </c>
    </row>
    <row r="527" spans="2:10" ht="45">
      <c r="B527" s="26" t="s">
        <v>303</v>
      </c>
      <c r="C527" s="28" t="s">
        <v>184</v>
      </c>
      <c r="D527" s="28" t="s">
        <v>184</v>
      </c>
      <c r="E527" s="28" t="s">
        <v>571</v>
      </c>
      <c r="F527" s="28" t="s">
        <v>235</v>
      </c>
      <c r="G527" s="52"/>
      <c r="H527" s="29">
        <f t="shared" si="107"/>
        <v>90000</v>
      </c>
      <c r="I527" s="29">
        <f t="shared" si="107"/>
        <v>0</v>
      </c>
      <c r="J527" s="29">
        <f t="shared" si="107"/>
        <v>90000</v>
      </c>
    </row>
    <row r="528" spans="2:10" ht="15">
      <c r="B528" s="30" t="s">
        <v>559</v>
      </c>
      <c r="C528" s="31" t="s">
        <v>184</v>
      </c>
      <c r="D528" s="31" t="s">
        <v>184</v>
      </c>
      <c r="E528" s="31" t="s">
        <v>571</v>
      </c>
      <c r="F528" s="31" t="s">
        <v>235</v>
      </c>
      <c r="G528" s="31" t="s">
        <v>560</v>
      </c>
      <c r="H528" s="32">
        <f>'вед.прил8'!I945</f>
        <v>90000</v>
      </c>
      <c r="I528" s="32">
        <f>'вед.прил8'!N945</f>
        <v>0</v>
      </c>
      <c r="J528" s="32">
        <f>'вед.прил8'!O945</f>
        <v>90000</v>
      </c>
    </row>
    <row r="529" spans="2:10" ht="15">
      <c r="B529" s="27" t="s">
        <v>155</v>
      </c>
      <c r="C529" s="28" t="s">
        <v>184</v>
      </c>
      <c r="D529" s="28" t="s">
        <v>184</v>
      </c>
      <c r="E529" s="106" t="s">
        <v>342</v>
      </c>
      <c r="F529" s="28"/>
      <c r="G529" s="28"/>
      <c r="H529" s="29">
        <f>H534+H530</f>
        <v>7786.4</v>
      </c>
      <c r="I529" s="29">
        <f>I534+I530</f>
        <v>940.7</v>
      </c>
      <c r="J529" s="29">
        <f>J534+J530</f>
        <v>8727.099999999999</v>
      </c>
    </row>
    <row r="530" spans="2:10" ht="135">
      <c r="B530" s="62" t="s">
        <v>629</v>
      </c>
      <c r="C530" s="28" t="s">
        <v>184</v>
      </c>
      <c r="D530" s="28" t="s">
        <v>184</v>
      </c>
      <c r="E530" s="200" t="s">
        <v>630</v>
      </c>
      <c r="F530" s="28"/>
      <c r="G530" s="28"/>
      <c r="H530" s="29">
        <f aca="true" t="shared" si="108" ref="H530:J532">H531</f>
        <v>0</v>
      </c>
      <c r="I530" s="29">
        <f t="shared" si="108"/>
        <v>174.3</v>
      </c>
      <c r="J530" s="29">
        <f t="shared" si="108"/>
        <v>174.3</v>
      </c>
    </row>
    <row r="531" spans="2:10" ht="90">
      <c r="B531" s="27" t="s">
        <v>301</v>
      </c>
      <c r="C531" s="28" t="s">
        <v>184</v>
      </c>
      <c r="D531" s="28" t="s">
        <v>184</v>
      </c>
      <c r="E531" s="200" t="s">
        <v>630</v>
      </c>
      <c r="F531" s="28" t="s">
        <v>232</v>
      </c>
      <c r="G531" s="28"/>
      <c r="H531" s="29">
        <f t="shared" si="108"/>
        <v>0</v>
      </c>
      <c r="I531" s="29">
        <f t="shared" si="108"/>
        <v>174.3</v>
      </c>
      <c r="J531" s="29">
        <f t="shared" si="108"/>
        <v>174.3</v>
      </c>
    </row>
    <row r="532" spans="2:10" ht="30">
      <c r="B532" s="27" t="s">
        <v>300</v>
      </c>
      <c r="C532" s="28" t="s">
        <v>184</v>
      </c>
      <c r="D532" s="28" t="s">
        <v>184</v>
      </c>
      <c r="E532" s="200" t="s">
        <v>631</v>
      </c>
      <c r="F532" s="28" t="s">
        <v>233</v>
      </c>
      <c r="G532" s="28"/>
      <c r="H532" s="29">
        <f t="shared" si="108"/>
        <v>0</v>
      </c>
      <c r="I532" s="29">
        <f t="shared" si="108"/>
        <v>174.3</v>
      </c>
      <c r="J532" s="29">
        <f t="shared" si="108"/>
        <v>174.3</v>
      </c>
    </row>
    <row r="533" spans="2:10" ht="15">
      <c r="B533" s="30" t="s">
        <v>559</v>
      </c>
      <c r="C533" s="31" t="s">
        <v>184</v>
      </c>
      <c r="D533" s="31" t="s">
        <v>184</v>
      </c>
      <c r="E533" s="61" t="s">
        <v>630</v>
      </c>
      <c r="F533" s="31" t="s">
        <v>233</v>
      </c>
      <c r="G533" s="31" t="s">
        <v>560</v>
      </c>
      <c r="H533" s="32">
        <f>'вед.прил8'!I950</f>
        <v>0</v>
      </c>
      <c r="I533" s="32">
        <f>'вед.прил8'!N950</f>
        <v>174.3</v>
      </c>
      <c r="J533" s="32">
        <f>'вед.прил8'!O950</f>
        <v>174.3</v>
      </c>
    </row>
    <row r="534" spans="2:10" ht="30">
      <c r="B534" s="33" t="s">
        <v>231</v>
      </c>
      <c r="C534" s="28" t="s">
        <v>184</v>
      </c>
      <c r="D534" s="28" t="s">
        <v>184</v>
      </c>
      <c r="E534" s="106" t="s">
        <v>341</v>
      </c>
      <c r="F534" s="28"/>
      <c r="G534" s="28"/>
      <c r="H534" s="29">
        <f>H535+H538</f>
        <v>7786.4</v>
      </c>
      <c r="I534" s="29">
        <f>I535+I538</f>
        <v>766.4</v>
      </c>
      <c r="J534" s="29">
        <f>J535+J538</f>
        <v>8552.8</v>
      </c>
    </row>
    <row r="535" spans="2:10" ht="90">
      <c r="B535" s="27" t="s">
        <v>301</v>
      </c>
      <c r="C535" s="28" t="s">
        <v>184</v>
      </c>
      <c r="D535" s="28" t="s">
        <v>184</v>
      </c>
      <c r="E535" s="106" t="s">
        <v>341</v>
      </c>
      <c r="F535" s="28" t="s">
        <v>232</v>
      </c>
      <c r="G535" s="28"/>
      <c r="H535" s="29">
        <f aca="true" t="shared" si="109" ref="H535:J536">H536</f>
        <v>7478.4</v>
      </c>
      <c r="I535" s="29">
        <f t="shared" si="109"/>
        <v>766.4</v>
      </c>
      <c r="J535" s="29">
        <f t="shared" si="109"/>
        <v>8244.8</v>
      </c>
    </row>
    <row r="536" spans="2:10" ht="30">
      <c r="B536" s="27" t="s">
        <v>300</v>
      </c>
      <c r="C536" s="28" t="s">
        <v>184</v>
      </c>
      <c r="D536" s="28" t="s">
        <v>184</v>
      </c>
      <c r="E536" s="106" t="s">
        <v>341</v>
      </c>
      <c r="F536" s="28" t="s">
        <v>233</v>
      </c>
      <c r="G536" s="28"/>
      <c r="H536" s="29">
        <f t="shared" si="109"/>
        <v>7478.4</v>
      </c>
      <c r="I536" s="29">
        <f t="shared" si="109"/>
        <v>766.4</v>
      </c>
      <c r="J536" s="29">
        <f t="shared" si="109"/>
        <v>8244.8</v>
      </c>
    </row>
    <row r="537" spans="2:10" ht="15">
      <c r="B537" s="30" t="s">
        <v>224</v>
      </c>
      <c r="C537" s="28" t="s">
        <v>184</v>
      </c>
      <c r="D537" s="28" t="s">
        <v>184</v>
      </c>
      <c r="E537" s="107" t="s">
        <v>341</v>
      </c>
      <c r="F537" s="31" t="s">
        <v>233</v>
      </c>
      <c r="G537" s="31" t="s">
        <v>212</v>
      </c>
      <c r="H537" s="32">
        <f>'вед.прил8'!I954</f>
        <v>7478.4</v>
      </c>
      <c r="I537" s="137">
        <f>'вед.прил8'!N954</f>
        <v>766.4</v>
      </c>
      <c r="J537" s="137">
        <f>'вед.прил8'!O954</f>
        <v>8244.8</v>
      </c>
    </row>
    <row r="538" spans="2:10" ht="46.5" customHeight="1">
      <c r="B538" s="26" t="s">
        <v>315</v>
      </c>
      <c r="C538" s="28" t="s">
        <v>184</v>
      </c>
      <c r="D538" s="28" t="s">
        <v>184</v>
      </c>
      <c r="E538" s="106" t="s">
        <v>341</v>
      </c>
      <c r="F538" s="28" t="s">
        <v>234</v>
      </c>
      <c r="G538" s="28"/>
      <c r="H538" s="29">
        <f aca="true" t="shared" si="110" ref="H538:J539">H539</f>
        <v>308</v>
      </c>
      <c r="I538" s="29">
        <f t="shared" si="110"/>
        <v>0</v>
      </c>
      <c r="J538" s="29">
        <f t="shared" si="110"/>
        <v>308</v>
      </c>
    </row>
    <row r="539" spans="2:10" ht="45">
      <c r="B539" s="26" t="s">
        <v>303</v>
      </c>
      <c r="C539" s="28" t="s">
        <v>184</v>
      </c>
      <c r="D539" s="28" t="s">
        <v>184</v>
      </c>
      <c r="E539" s="106" t="s">
        <v>341</v>
      </c>
      <c r="F539" s="28" t="s">
        <v>235</v>
      </c>
      <c r="G539" s="28"/>
      <c r="H539" s="29">
        <f t="shared" si="110"/>
        <v>308</v>
      </c>
      <c r="I539" s="29">
        <f t="shared" si="110"/>
        <v>0</v>
      </c>
      <c r="J539" s="29">
        <f t="shared" si="110"/>
        <v>308</v>
      </c>
    </row>
    <row r="540" spans="2:10" ht="15">
      <c r="B540" s="30" t="s">
        <v>224</v>
      </c>
      <c r="C540" s="28" t="s">
        <v>184</v>
      </c>
      <c r="D540" s="28" t="s">
        <v>184</v>
      </c>
      <c r="E540" s="107" t="s">
        <v>341</v>
      </c>
      <c r="F540" s="31" t="s">
        <v>235</v>
      </c>
      <c r="G540" s="31" t="s">
        <v>212</v>
      </c>
      <c r="H540" s="32">
        <f>'вед.прил8'!I957</f>
        <v>308</v>
      </c>
      <c r="I540" s="137">
        <f>'вед.прил8'!N957</f>
        <v>0</v>
      </c>
      <c r="J540" s="137">
        <f>'вед.прил8'!O957</f>
        <v>308</v>
      </c>
    </row>
    <row r="541" spans="2:10" ht="14.25">
      <c r="B541" s="56" t="str">
        <f>'вед.прил8'!A958</f>
        <v>Охрана окружающей среды</v>
      </c>
      <c r="C541" s="52" t="s">
        <v>187</v>
      </c>
      <c r="D541" s="52"/>
      <c r="E541" s="109"/>
      <c r="F541" s="52"/>
      <c r="G541" s="52"/>
      <c r="H541" s="152">
        <f>H545</f>
        <v>6073.3</v>
      </c>
      <c r="I541" s="152">
        <f>I545</f>
        <v>0</v>
      </c>
      <c r="J541" s="152">
        <f>J545</f>
        <v>6073.3</v>
      </c>
    </row>
    <row r="542" spans="2:10" ht="14.25">
      <c r="B542" s="56" t="s">
        <v>224</v>
      </c>
      <c r="C542" s="52" t="s">
        <v>187</v>
      </c>
      <c r="D542" s="52"/>
      <c r="E542" s="109"/>
      <c r="F542" s="52"/>
      <c r="G542" s="52" t="s">
        <v>212</v>
      </c>
      <c r="H542" s="152">
        <f aca="true" t="shared" si="111" ref="H542:J543">H551</f>
        <v>60.7</v>
      </c>
      <c r="I542" s="152">
        <f t="shared" si="111"/>
        <v>0</v>
      </c>
      <c r="J542" s="152">
        <f t="shared" si="111"/>
        <v>60.7</v>
      </c>
    </row>
    <row r="543" spans="2:10" ht="14.25">
      <c r="B543" s="56" t="s">
        <v>225</v>
      </c>
      <c r="C543" s="52" t="s">
        <v>187</v>
      </c>
      <c r="D543" s="52"/>
      <c r="E543" s="109"/>
      <c r="F543" s="52"/>
      <c r="G543" s="52" t="s">
        <v>213</v>
      </c>
      <c r="H543" s="152">
        <f t="shared" si="111"/>
        <v>60.1</v>
      </c>
      <c r="I543" s="152">
        <f t="shared" si="111"/>
        <v>0</v>
      </c>
      <c r="J543" s="152">
        <f t="shared" si="111"/>
        <v>60.1</v>
      </c>
    </row>
    <row r="544" spans="2:10" ht="14.25">
      <c r="B544" s="56" t="s">
        <v>559</v>
      </c>
      <c r="C544" s="52" t="s">
        <v>187</v>
      </c>
      <c r="D544" s="52"/>
      <c r="E544" s="109"/>
      <c r="F544" s="52"/>
      <c r="G544" s="52" t="s">
        <v>560</v>
      </c>
      <c r="H544" s="152">
        <f>H553</f>
        <v>5952.5</v>
      </c>
      <c r="I544" s="152">
        <f>I553</f>
        <v>0</v>
      </c>
      <c r="J544" s="152">
        <f>J553</f>
        <v>5952.5</v>
      </c>
    </row>
    <row r="545" spans="2:10" ht="28.5">
      <c r="B545" s="56" t="str">
        <f>'вед.прил8'!A959</f>
        <v>Другие вопросы в области охраны окружающей среды</v>
      </c>
      <c r="C545" s="52" t="s">
        <v>187</v>
      </c>
      <c r="D545" s="52" t="s">
        <v>184</v>
      </c>
      <c r="E545" s="52" t="str">
        <f>'вед.прил8'!E960</f>
        <v>56 0 00 00000</v>
      </c>
      <c r="F545" s="52"/>
      <c r="G545" s="52"/>
      <c r="H545" s="152">
        <f aca="true" t="shared" si="112" ref="H545:J549">H546</f>
        <v>6073.3</v>
      </c>
      <c r="I545" s="152">
        <f t="shared" si="112"/>
        <v>0</v>
      </c>
      <c r="J545" s="152">
        <f t="shared" si="112"/>
        <v>6073.3</v>
      </c>
    </row>
    <row r="546" spans="2:10" ht="30">
      <c r="B546" s="26" t="str">
        <f>'вед.прил8'!A960</f>
        <v>Муниципальная программа "Благоустройство города Ливны Орловской области"</v>
      </c>
      <c r="C546" s="28" t="s">
        <v>187</v>
      </c>
      <c r="D546" s="28" t="s">
        <v>184</v>
      </c>
      <c r="E546" s="28" t="str">
        <f>'вед.прил8'!E961</f>
        <v>56 0 G2 00000</v>
      </c>
      <c r="F546" s="28"/>
      <c r="G546" s="28"/>
      <c r="H546" s="29">
        <f t="shared" si="112"/>
        <v>6073.3</v>
      </c>
      <c r="I546" s="29">
        <f t="shared" si="112"/>
        <v>0</v>
      </c>
      <c r="J546" s="29">
        <f t="shared" si="112"/>
        <v>6073.3</v>
      </c>
    </row>
    <row r="547" spans="2:10" ht="90">
      <c r="B547" s="26" t="str">
        <f>'вед.прил8'!A961</f>
        <v>Основное мероприятие "Региональный проект "Комплексная система обращения с твердыми коммунальными отходами" федерального проекта "Комплексная система обращения с твердыми коммунальными отходами" национального проекта "Экология"</v>
      </c>
      <c r="C547" s="28" t="s">
        <v>187</v>
      </c>
      <c r="D547" s="28" t="s">
        <v>184</v>
      </c>
      <c r="E547" s="28" t="str">
        <f>'вед.прил8'!E962</f>
        <v>56 0 G2 52690</v>
      </c>
      <c r="F547" s="28"/>
      <c r="G547" s="28"/>
      <c r="H547" s="29">
        <f t="shared" si="112"/>
        <v>6073.3</v>
      </c>
      <c r="I547" s="29">
        <f t="shared" si="112"/>
        <v>0</v>
      </c>
      <c r="J547" s="29">
        <f t="shared" si="112"/>
        <v>6073.3</v>
      </c>
    </row>
    <row r="548" spans="2:10" ht="45">
      <c r="B548" s="26" t="str">
        <f>'вед.прил8'!A962</f>
        <v>Государственная поддержка закупки контейнеров для раздельного накопления твердых коммунальных отходов</v>
      </c>
      <c r="C548" s="28" t="s">
        <v>187</v>
      </c>
      <c r="D548" s="28" t="s">
        <v>184</v>
      </c>
      <c r="E548" s="28" t="str">
        <f>'вед.прил8'!E963</f>
        <v>56 0 G2 52690</v>
      </c>
      <c r="F548" s="28"/>
      <c r="G548" s="28"/>
      <c r="H548" s="29">
        <f t="shared" si="112"/>
        <v>6073.3</v>
      </c>
      <c r="I548" s="29">
        <f t="shared" si="112"/>
        <v>0</v>
      </c>
      <c r="J548" s="29">
        <f t="shared" si="112"/>
        <v>6073.3</v>
      </c>
    </row>
    <row r="549" spans="2:10" ht="45.75" customHeight="1">
      <c r="B549" s="26" t="str">
        <f>'вед.прил8'!A963</f>
        <v>Закупка товаров, работ и услуг для обеспечения государственных (муниципальных) нужд</v>
      </c>
      <c r="C549" s="28" t="s">
        <v>187</v>
      </c>
      <c r="D549" s="28" t="s">
        <v>184</v>
      </c>
      <c r="E549" s="28" t="str">
        <f>'вед.прил8'!E964</f>
        <v>56 0 G2 52690</v>
      </c>
      <c r="F549" s="28" t="s">
        <v>234</v>
      </c>
      <c r="G549" s="28"/>
      <c r="H549" s="29">
        <f t="shared" si="112"/>
        <v>6073.3</v>
      </c>
      <c r="I549" s="29">
        <f t="shared" si="112"/>
        <v>0</v>
      </c>
      <c r="J549" s="29">
        <f t="shared" si="112"/>
        <v>6073.3</v>
      </c>
    </row>
    <row r="550" spans="2:10" ht="45">
      <c r="B550" s="26" t="str">
        <f>'вед.прил8'!A964</f>
        <v>Иные закупки товаров, работ и услуг для обеспечения государственных (муниципальных) нужд</v>
      </c>
      <c r="C550" s="28" t="s">
        <v>187</v>
      </c>
      <c r="D550" s="28" t="s">
        <v>184</v>
      </c>
      <c r="E550" s="28" t="str">
        <f>'вед.прил8'!E965</f>
        <v>56 0 G2 52690</v>
      </c>
      <c r="F550" s="28" t="s">
        <v>235</v>
      </c>
      <c r="G550" s="28"/>
      <c r="H550" s="29">
        <f>H551+H552+H553</f>
        <v>6073.3</v>
      </c>
      <c r="I550" s="29">
        <f>I551+I552+I553</f>
        <v>0</v>
      </c>
      <c r="J550" s="29">
        <f>J551+J552+J553</f>
        <v>6073.3</v>
      </c>
    </row>
    <row r="551" spans="2:10" ht="15">
      <c r="B551" s="30" t="str">
        <f>'вед.прил8'!A965</f>
        <v>Городские средства</v>
      </c>
      <c r="C551" s="31" t="s">
        <v>187</v>
      </c>
      <c r="D551" s="31" t="s">
        <v>184</v>
      </c>
      <c r="E551" s="31" t="str">
        <f>'вед.прил8'!E966</f>
        <v>56 0 G2 52690</v>
      </c>
      <c r="F551" s="31" t="s">
        <v>235</v>
      </c>
      <c r="G551" s="31" t="s">
        <v>212</v>
      </c>
      <c r="H551" s="32">
        <f>'вед.прил8'!I965</f>
        <v>60.7</v>
      </c>
      <c r="I551" s="137">
        <f>'вед.прил8'!N965</f>
        <v>0</v>
      </c>
      <c r="J551" s="137">
        <f>'вед.прил8'!O965</f>
        <v>60.7</v>
      </c>
    </row>
    <row r="552" spans="2:10" ht="15">
      <c r="B552" s="30" t="str">
        <f>'вед.прил8'!A966</f>
        <v>Областные средства</v>
      </c>
      <c r="C552" s="31" t="s">
        <v>187</v>
      </c>
      <c r="D552" s="31" t="s">
        <v>184</v>
      </c>
      <c r="E552" s="31" t="s">
        <v>534</v>
      </c>
      <c r="F552" s="31" t="s">
        <v>235</v>
      </c>
      <c r="G552" s="31" t="s">
        <v>213</v>
      </c>
      <c r="H552" s="32">
        <f>'вед.прил8'!I966</f>
        <v>60.1</v>
      </c>
      <c r="I552" s="137">
        <f>'вед.прил8'!N966</f>
        <v>0</v>
      </c>
      <c r="J552" s="137">
        <f>'вед.прил8'!O966</f>
        <v>60.1</v>
      </c>
    </row>
    <row r="553" spans="2:10" ht="15">
      <c r="B553" s="30" t="s">
        <v>559</v>
      </c>
      <c r="C553" s="31" t="s">
        <v>187</v>
      </c>
      <c r="D553" s="31" t="s">
        <v>184</v>
      </c>
      <c r="E553" s="31" t="s">
        <v>534</v>
      </c>
      <c r="F553" s="31" t="s">
        <v>235</v>
      </c>
      <c r="G553" s="31" t="s">
        <v>560</v>
      </c>
      <c r="H553" s="32">
        <f>'вед.прил8'!I967</f>
        <v>5952.5</v>
      </c>
      <c r="I553" s="137">
        <f>'вед.прил8'!N967</f>
        <v>0</v>
      </c>
      <c r="J553" s="137">
        <f>'вед.прил8'!O967</f>
        <v>5952.5</v>
      </c>
    </row>
    <row r="554" spans="2:10" ht="14.25">
      <c r="B554" s="66" t="s">
        <v>171</v>
      </c>
      <c r="C554" s="52" t="s">
        <v>186</v>
      </c>
      <c r="D554" s="52"/>
      <c r="E554" s="52"/>
      <c r="F554" s="52"/>
      <c r="G554" s="52"/>
      <c r="H554" s="70">
        <f>H558+H596+H740+H785+H808</f>
        <v>1020930.1000000001</v>
      </c>
      <c r="I554" s="70">
        <f>I558+I596+I740+I785+I808</f>
        <v>42722.2</v>
      </c>
      <c r="J554" s="70">
        <f>J558+J596+J740+J785+J808</f>
        <v>1063652.3</v>
      </c>
    </row>
    <row r="555" spans="2:10" ht="14.25">
      <c r="B555" s="66" t="s">
        <v>224</v>
      </c>
      <c r="C555" s="52" t="s">
        <v>186</v>
      </c>
      <c r="D555" s="52"/>
      <c r="E555" s="52"/>
      <c r="F555" s="52"/>
      <c r="G555" s="52" t="s">
        <v>212</v>
      </c>
      <c r="H555" s="70">
        <f>H569+H607+H612+H621+H626+H663+H772+H792+H801+H807+H815+H818+H829+H834+H837+H843+H858+H861+H864+H631+H673+H710+H715+H753+H637+H683+H696+H586+H721+H704+H758+H760+H762+H765+H823+H678+H595+H734+H784+H575+H849+H689+H747+H651+H795+H580+H779</f>
        <v>279393.49999999994</v>
      </c>
      <c r="I555" s="70">
        <f>I569+I607+I612+I621+I626+I663+I772+I792+I801+I807+I815+I818+I829+I834+I837+I843+I858+I861+I864+I631+I673+I710+I715+I753+I637+I683+I696+I586+I721+I704+I758+I760+I762+I765+I823+I678+I595+I734+I784+I575+I849+I689+I747+I651+I795+I580+I779</f>
        <v>10224.900000000001</v>
      </c>
      <c r="J555" s="70">
        <f>J569+J607+J612+J621+J626+J663+J772+J792+J801+J807+J815+J818+J829+J834+J837+J843+J858+J861+J864+J631+J673+J710+J715+J753+J637+J683+J696+J586+J721+J704+J758+J760+J762+J765+J823+J678+J595+J734+J784+J575+J849+J689+J747+J651+J795+J580+J779</f>
        <v>289618.4</v>
      </c>
    </row>
    <row r="556" spans="2:10" ht="14.25">
      <c r="B556" s="66" t="s">
        <v>225</v>
      </c>
      <c r="C556" s="52" t="s">
        <v>186</v>
      </c>
      <c r="D556" s="52"/>
      <c r="E556" s="52"/>
      <c r="F556" s="52"/>
      <c r="G556" s="52" t="s">
        <v>213</v>
      </c>
      <c r="H556" s="70">
        <f>H565+H603+H617+H726+H738+H632+H684+H697+H591+H730+H669+H642+H690+H647+H656</f>
        <v>495985.19999999995</v>
      </c>
      <c r="I556" s="70">
        <f>I565+I603+I617+I726+I738+I632+I684+I697+I591+I730+I669+I642+I690+I647+I656</f>
        <v>32342.9</v>
      </c>
      <c r="J556" s="70">
        <f>J565+J603+J617+J726+J738+J632+J684+J697+J591+J730+J669+J642+J690+J647+J656</f>
        <v>528328.1</v>
      </c>
    </row>
    <row r="557" spans="2:10" ht="14.25">
      <c r="B557" s="66" t="s">
        <v>559</v>
      </c>
      <c r="C557" s="52" t="s">
        <v>186</v>
      </c>
      <c r="D557" s="52"/>
      <c r="E557" s="52"/>
      <c r="F557" s="52"/>
      <c r="G557" s="52" t="s">
        <v>560</v>
      </c>
      <c r="H557" s="70">
        <f>H633+H685+H698+H739+H691+H657+H854</f>
        <v>245551.4</v>
      </c>
      <c r="I557" s="70">
        <f>I633+I685+I698+I739+I691+I657+I854</f>
        <v>154.4</v>
      </c>
      <c r="J557" s="70">
        <f>J633+J685+J698+J739+J691+J657+J854</f>
        <v>245705.8</v>
      </c>
    </row>
    <row r="558" spans="2:10" ht="14.25">
      <c r="B558" s="51" t="s">
        <v>172</v>
      </c>
      <c r="C558" s="52" t="s">
        <v>186</v>
      </c>
      <c r="D558" s="52" t="s">
        <v>179</v>
      </c>
      <c r="E558" s="52"/>
      <c r="F558" s="52"/>
      <c r="G558" s="52"/>
      <c r="H558" s="152">
        <f>H559+H581+H587</f>
        <v>297727.7</v>
      </c>
      <c r="I558" s="152">
        <f>I559+I581+I587</f>
        <v>9975.9</v>
      </c>
      <c r="J558" s="152">
        <f>J559+J581+J587</f>
        <v>307703.6</v>
      </c>
    </row>
    <row r="559" spans="2:10" ht="30">
      <c r="B559" s="27" t="str">
        <f>'вед.прил8'!A68</f>
        <v>Муниципальная программа "Образование в городе Ливны Орловской области"</v>
      </c>
      <c r="C559" s="28" t="s">
        <v>186</v>
      </c>
      <c r="D559" s="28" t="s">
        <v>179</v>
      </c>
      <c r="E559" s="28" t="s">
        <v>318</v>
      </c>
      <c r="F559" s="28"/>
      <c r="G559" s="28"/>
      <c r="H559" s="29">
        <f>H560+H570</f>
        <v>295907.7</v>
      </c>
      <c r="I559" s="29">
        <f>I560+I570</f>
        <v>9975.9</v>
      </c>
      <c r="J559" s="29">
        <f>J560+J570</f>
        <v>305883.6</v>
      </c>
    </row>
    <row r="560" spans="2:10" ht="60">
      <c r="B560" s="27" t="str">
        <f>'вед.прил8'!A69</f>
        <v>Подпрограмма "Развитие системы дошкольного и общего образования детей, воспитательной работы в образовательных организациях города Ливны" </v>
      </c>
      <c r="C560" s="28" t="s">
        <v>186</v>
      </c>
      <c r="D560" s="28" t="s">
        <v>179</v>
      </c>
      <c r="E560" s="28" t="s">
        <v>320</v>
      </c>
      <c r="F560" s="28"/>
      <c r="G560" s="28"/>
      <c r="H560" s="29">
        <f>H561</f>
        <v>293952.2</v>
      </c>
      <c r="I560" s="29">
        <f>I561</f>
        <v>9859.1</v>
      </c>
      <c r="J560" s="29">
        <f>J561</f>
        <v>303811.3</v>
      </c>
    </row>
    <row r="561" spans="2:10" ht="60">
      <c r="B561" s="27" t="str">
        <f>'вед.прил8'!A70</f>
        <v>Основное мероприятие «Реализация права на получение общедоступного и бесплатного дошкольного образования в муниципальных дошкольных образовательных организациях»</v>
      </c>
      <c r="C561" s="28" t="s">
        <v>186</v>
      </c>
      <c r="D561" s="28" t="s">
        <v>179</v>
      </c>
      <c r="E561" s="28" t="s">
        <v>319</v>
      </c>
      <c r="F561" s="28"/>
      <c r="G561" s="28"/>
      <c r="H561" s="29">
        <f>H562+H566</f>
        <v>293952.2</v>
      </c>
      <c r="I561" s="29">
        <f>I562+I566</f>
        <v>9859.1</v>
      </c>
      <c r="J561" s="29">
        <f>J562+J566</f>
        <v>303811.3</v>
      </c>
    </row>
    <row r="562" spans="2:10" ht="180">
      <c r="B562" s="27" t="str">
        <f>'вед.прил8'!A71</f>
        <v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учреждениях</v>
      </c>
      <c r="C562" s="28" t="s">
        <v>186</v>
      </c>
      <c r="D562" s="28" t="s">
        <v>179</v>
      </c>
      <c r="E562" s="28" t="s">
        <v>323</v>
      </c>
      <c r="F562" s="28"/>
      <c r="G562" s="28"/>
      <c r="H562" s="29">
        <f aca="true" t="shared" si="113" ref="H562:J564">H563</f>
        <v>191999.5</v>
      </c>
      <c r="I562" s="29">
        <f t="shared" si="113"/>
        <v>7400</v>
      </c>
      <c r="J562" s="29">
        <f t="shared" si="113"/>
        <v>199399.5</v>
      </c>
    </row>
    <row r="563" spans="2:10" ht="45">
      <c r="B563" s="27" t="str">
        <f>'вед.прил8'!A72</f>
        <v>Предоставление субсидий бюджетным, автономным учреждениям и иным некоммерческим организациям</v>
      </c>
      <c r="C563" s="28" t="s">
        <v>186</v>
      </c>
      <c r="D563" s="28" t="s">
        <v>179</v>
      </c>
      <c r="E563" s="28" t="s">
        <v>323</v>
      </c>
      <c r="F563" s="28" t="s">
        <v>236</v>
      </c>
      <c r="G563" s="28"/>
      <c r="H563" s="29">
        <f t="shared" si="113"/>
        <v>191999.5</v>
      </c>
      <c r="I563" s="29">
        <f t="shared" si="113"/>
        <v>7400</v>
      </c>
      <c r="J563" s="29">
        <f t="shared" si="113"/>
        <v>199399.5</v>
      </c>
    </row>
    <row r="564" spans="2:10" ht="15">
      <c r="B564" s="27" t="str">
        <f>'вед.прил8'!A73</f>
        <v>Субсидии бюджетным учреждениям</v>
      </c>
      <c r="C564" s="28" t="s">
        <v>186</v>
      </c>
      <c r="D564" s="28" t="s">
        <v>179</v>
      </c>
      <c r="E564" s="28" t="s">
        <v>323</v>
      </c>
      <c r="F564" s="28" t="s">
        <v>238</v>
      </c>
      <c r="G564" s="28"/>
      <c r="H564" s="29">
        <f t="shared" si="113"/>
        <v>191999.5</v>
      </c>
      <c r="I564" s="29">
        <f t="shared" si="113"/>
        <v>7400</v>
      </c>
      <c r="J564" s="29">
        <f t="shared" si="113"/>
        <v>199399.5</v>
      </c>
    </row>
    <row r="565" spans="2:10" ht="15">
      <c r="B565" s="34" t="str">
        <f>'вед.прил8'!A74</f>
        <v>Областные средства</v>
      </c>
      <c r="C565" s="31" t="s">
        <v>186</v>
      </c>
      <c r="D565" s="31" t="s">
        <v>179</v>
      </c>
      <c r="E565" s="31" t="s">
        <v>323</v>
      </c>
      <c r="F565" s="31" t="s">
        <v>238</v>
      </c>
      <c r="G565" s="31" t="s">
        <v>213</v>
      </c>
      <c r="H565" s="32">
        <f>'вед.прил8'!I74</f>
        <v>191999.5</v>
      </c>
      <c r="I565" s="137">
        <f>'вед.прил8'!N74</f>
        <v>7400</v>
      </c>
      <c r="J565" s="137">
        <f>'вед.прил8'!O74</f>
        <v>199399.5</v>
      </c>
    </row>
    <row r="566" spans="2:10" ht="15">
      <c r="B566" s="27" t="str">
        <f>'вед.прил8'!A75</f>
        <v>Реализация основного мероприятия</v>
      </c>
      <c r="C566" s="28" t="s">
        <v>186</v>
      </c>
      <c r="D566" s="28" t="s">
        <v>179</v>
      </c>
      <c r="E566" s="28" t="s">
        <v>324</v>
      </c>
      <c r="F566" s="28"/>
      <c r="G566" s="28"/>
      <c r="H566" s="29">
        <f aca="true" t="shared" si="114" ref="H566:J568">H567</f>
        <v>101952.7</v>
      </c>
      <c r="I566" s="29">
        <f t="shared" si="114"/>
        <v>2459.1</v>
      </c>
      <c r="J566" s="29">
        <f t="shared" si="114"/>
        <v>104411.8</v>
      </c>
    </row>
    <row r="567" spans="2:10" ht="45">
      <c r="B567" s="27" t="str">
        <f>'вед.прил8'!A76</f>
        <v>Предоставление субсидий бюджетным, автономным учреждениям и иным некоммерческим организациям</v>
      </c>
      <c r="C567" s="28" t="s">
        <v>186</v>
      </c>
      <c r="D567" s="28" t="s">
        <v>179</v>
      </c>
      <c r="E567" s="28" t="s">
        <v>324</v>
      </c>
      <c r="F567" s="28" t="s">
        <v>236</v>
      </c>
      <c r="G567" s="28"/>
      <c r="H567" s="29">
        <f t="shared" si="114"/>
        <v>101952.7</v>
      </c>
      <c r="I567" s="29">
        <f t="shared" si="114"/>
        <v>2459.1</v>
      </c>
      <c r="J567" s="29">
        <f t="shared" si="114"/>
        <v>104411.8</v>
      </c>
    </row>
    <row r="568" spans="2:10" ht="15">
      <c r="B568" s="27" t="str">
        <f>'вед.прил8'!A77</f>
        <v>Субсидии бюджетным учреждениям</v>
      </c>
      <c r="C568" s="28" t="s">
        <v>186</v>
      </c>
      <c r="D568" s="28" t="s">
        <v>179</v>
      </c>
      <c r="E568" s="28" t="s">
        <v>324</v>
      </c>
      <c r="F568" s="28" t="s">
        <v>238</v>
      </c>
      <c r="G568" s="28"/>
      <c r="H568" s="29">
        <f t="shared" si="114"/>
        <v>101952.7</v>
      </c>
      <c r="I568" s="29">
        <f t="shared" si="114"/>
        <v>2459.1</v>
      </c>
      <c r="J568" s="29">
        <f t="shared" si="114"/>
        <v>104411.8</v>
      </c>
    </row>
    <row r="569" spans="2:10" ht="15">
      <c r="B569" s="34" t="str">
        <f>'вед.прил8'!A78</f>
        <v>Городские средства</v>
      </c>
      <c r="C569" s="31" t="s">
        <v>186</v>
      </c>
      <c r="D569" s="31" t="s">
        <v>179</v>
      </c>
      <c r="E569" s="31" t="s">
        <v>324</v>
      </c>
      <c r="F569" s="31" t="s">
        <v>238</v>
      </c>
      <c r="G569" s="31" t="s">
        <v>212</v>
      </c>
      <c r="H569" s="32">
        <f>'вед.прил8'!I78</f>
        <v>101952.7</v>
      </c>
      <c r="I569" s="137">
        <f>'вед.прил8'!N78</f>
        <v>2459.1</v>
      </c>
      <c r="J569" s="137">
        <f>'вед.прил8'!O78</f>
        <v>104411.8</v>
      </c>
    </row>
    <row r="570" spans="2:10" ht="45">
      <c r="B570" s="27" t="s">
        <v>1</v>
      </c>
      <c r="C570" s="28" t="s">
        <v>186</v>
      </c>
      <c r="D570" s="28" t="s">
        <v>179</v>
      </c>
      <c r="E570" s="28" t="s">
        <v>2</v>
      </c>
      <c r="F570" s="31"/>
      <c r="G570" s="31"/>
      <c r="H570" s="29">
        <f>H571+H576</f>
        <v>1955.5</v>
      </c>
      <c r="I570" s="29">
        <f>I571+I576</f>
        <v>116.8</v>
      </c>
      <c r="J570" s="29">
        <f>J571+J576</f>
        <v>2072.3</v>
      </c>
    </row>
    <row r="571" spans="2:10" ht="45">
      <c r="B571" s="27" t="s">
        <v>3</v>
      </c>
      <c r="C571" s="28" t="s">
        <v>186</v>
      </c>
      <c r="D571" s="28" t="s">
        <v>179</v>
      </c>
      <c r="E571" s="28" t="s">
        <v>4</v>
      </c>
      <c r="F571" s="31"/>
      <c r="G571" s="31"/>
      <c r="H571" s="29">
        <f aca="true" t="shared" si="115" ref="H571:J574">H572</f>
        <v>1945.2</v>
      </c>
      <c r="I571" s="29">
        <f t="shared" si="115"/>
        <v>85.6</v>
      </c>
      <c r="J571" s="29">
        <f t="shared" si="115"/>
        <v>2030.8</v>
      </c>
    </row>
    <row r="572" spans="2:10" ht="15">
      <c r="B572" s="26" t="s">
        <v>287</v>
      </c>
      <c r="C572" s="28" t="s">
        <v>186</v>
      </c>
      <c r="D572" s="28" t="s">
        <v>179</v>
      </c>
      <c r="E572" s="28" t="s">
        <v>5</v>
      </c>
      <c r="F572" s="31"/>
      <c r="G572" s="31"/>
      <c r="H572" s="29">
        <f t="shared" si="115"/>
        <v>1945.2</v>
      </c>
      <c r="I572" s="29">
        <f t="shared" si="115"/>
        <v>85.6</v>
      </c>
      <c r="J572" s="29">
        <f t="shared" si="115"/>
        <v>2030.8</v>
      </c>
    </row>
    <row r="573" spans="2:10" ht="45">
      <c r="B573" s="33" t="s">
        <v>237</v>
      </c>
      <c r="C573" s="28" t="s">
        <v>186</v>
      </c>
      <c r="D573" s="28" t="s">
        <v>179</v>
      </c>
      <c r="E573" s="28" t="s">
        <v>5</v>
      </c>
      <c r="F573" s="28" t="s">
        <v>236</v>
      </c>
      <c r="G573" s="28"/>
      <c r="H573" s="29">
        <f t="shared" si="115"/>
        <v>1945.2</v>
      </c>
      <c r="I573" s="29">
        <f t="shared" si="115"/>
        <v>85.6</v>
      </c>
      <c r="J573" s="29">
        <f t="shared" si="115"/>
        <v>2030.8</v>
      </c>
    </row>
    <row r="574" spans="2:10" ht="15">
      <c r="B574" s="27" t="s">
        <v>239</v>
      </c>
      <c r="C574" s="28" t="s">
        <v>186</v>
      </c>
      <c r="D574" s="28" t="s">
        <v>179</v>
      </c>
      <c r="E574" s="28" t="s">
        <v>5</v>
      </c>
      <c r="F574" s="28" t="s">
        <v>238</v>
      </c>
      <c r="G574" s="28"/>
      <c r="H574" s="29">
        <f t="shared" si="115"/>
        <v>1945.2</v>
      </c>
      <c r="I574" s="29">
        <f t="shared" si="115"/>
        <v>85.6</v>
      </c>
      <c r="J574" s="29">
        <f t="shared" si="115"/>
        <v>2030.8</v>
      </c>
    </row>
    <row r="575" spans="2:10" ht="15">
      <c r="B575" s="30" t="s">
        <v>224</v>
      </c>
      <c r="C575" s="31" t="s">
        <v>186</v>
      </c>
      <c r="D575" s="31" t="s">
        <v>179</v>
      </c>
      <c r="E575" s="31" t="s">
        <v>5</v>
      </c>
      <c r="F575" s="31" t="s">
        <v>238</v>
      </c>
      <c r="G575" s="31" t="s">
        <v>212</v>
      </c>
      <c r="H575" s="32">
        <f>'вед.прил8'!I84</f>
        <v>1945.2</v>
      </c>
      <c r="I575" s="137">
        <f>'вед.прил8'!N84</f>
        <v>85.6</v>
      </c>
      <c r="J575" s="137">
        <f>'вед.прил8'!O84</f>
        <v>2030.8</v>
      </c>
    </row>
    <row r="576" spans="2:10" ht="60">
      <c r="B576" s="27" t="s">
        <v>538</v>
      </c>
      <c r="C576" s="28" t="s">
        <v>186</v>
      </c>
      <c r="D576" s="28" t="s">
        <v>179</v>
      </c>
      <c r="E576" s="28" t="s">
        <v>539</v>
      </c>
      <c r="F576" s="31"/>
      <c r="G576" s="31"/>
      <c r="H576" s="29">
        <f aca="true" t="shared" si="116" ref="H576:J579">H577</f>
        <v>10.3</v>
      </c>
      <c r="I576" s="29">
        <f t="shared" si="116"/>
        <v>31.2</v>
      </c>
      <c r="J576" s="29">
        <f t="shared" si="116"/>
        <v>41.5</v>
      </c>
    </row>
    <row r="577" spans="2:10" ht="15">
      <c r="B577" s="26" t="s">
        <v>287</v>
      </c>
      <c r="C577" s="28" t="s">
        <v>186</v>
      </c>
      <c r="D577" s="28" t="s">
        <v>179</v>
      </c>
      <c r="E577" s="28" t="s">
        <v>540</v>
      </c>
      <c r="F577" s="31"/>
      <c r="G577" s="31"/>
      <c r="H577" s="29">
        <f t="shared" si="116"/>
        <v>10.3</v>
      </c>
      <c r="I577" s="29">
        <f t="shared" si="116"/>
        <v>31.2</v>
      </c>
      <c r="J577" s="29">
        <f t="shared" si="116"/>
        <v>41.5</v>
      </c>
    </row>
    <row r="578" spans="2:10" ht="45">
      <c r="B578" s="33" t="s">
        <v>237</v>
      </c>
      <c r="C578" s="28" t="s">
        <v>186</v>
      </c>
      <c r="D578" s="28" t="s">
        <v>179</v>
      </c>
      <c r="E578" s="28" t="s">
        <v>540</v>
      </c>
      <c r="F578" s="28" t="s">
        <v>236</v>
      </c>
      <c r="G578" s="28"/>
      <c r="H578" s="29">
        <f t="shared" si="116"/>
        <v>10.3</v>
      </c>
      <c r="I578" s="29">
        <f t="shared" si="116"/>
        <v>31.2</v>
      </c>
      <c r="J578" s="29">
        <f t="shared" si="116"/>
        <v>41.5</v>
      </c>
    </row>
    <row r="579" spans="2:10" ht="15">
      <c r="B579" s="27" t="s">
        <v>239</v>
      </c>
      <c r="C579" s="28" t="s">
        <v>186</v>
      </c>
      <c r="D579" s="28" t="s">
        <v>179</v>
      </c>
      <c r="E579" s="28" t="s">
        <v>540</v>
      </c>
      <c r="F579" s="28" t="s">
        <v>238</v>
      </c>
      <c r="G579" s="28"/>
      <c r="H579" s="29">
        <f t="shared" si="116"/>
        <v>10.3</v>
      </c>
      <c r="I579" s="29">
        <f t="shared" si="116"/>
        <v>31.2</v>
      </c>
      <c r="J579" s="29">
        <f t="shared" si="116"/>
        <v>41.5</v>
      </c>
    </row>
    <row r="580" spans="2:10" ht="15">
      <c r="B580" s="34" t="s">
        <v>224</v>
      </c>
      <c r="C580" s="31" t="s">
        <v>186</v>
      </c>
      <c r="D580" s="31" t="s">
        <v>179</v>
      </c>
      <c r="E580" s="31" t="s">
        <v>540</v>
      </c>
      <c r="F580" s="31" t="s">
        <v>238</v>
      </c>
      <c r="G580" s="31" t="s">
        <v>212</v>
      </c>
      <c r="H580" s="32">
        <f>'вед.прил8'!I89</f>
        <v>10.3</v>
      </c>
      <c r="I580" s="137">
        <f>'вед.прил8'!N89</f>
        <v>31.2</v>
      </c>
      <c r="J580" s="137">
        <f>'вед.прил8'!O89</f>
        <v>41.5</v>
      </c>
    </row>
    <row r="581" spans="2:10" ht="48" customHeight="1">
      <c r="B581" s="26" t="str">
        <f>'вед.прил8'!A90</f>
        <v>Муниципальная программа "Энергосбережение и повышение энергетической эффективности в городе Ливны Орловской области"</v>
      </c>
      <c r="C581" s="28" t="s">
        <v>186</v>
      </c>
      <c r="D581" s="28" t="s">
        <v>179</v>
      </c>
      <c r="E581" s="28" t="s">
        <v>476</v>
      </c>
      <c r="F581" s="28"/>
      <c r="G581" s="28"/>
      <c r="H581" s="29">
        <f aca="true" t="shared" si="117" ref="H581:J585">H582</f>
        <v>50</v>
      </c>
      <c r="I581" s="29">
        <f t="shared" si="117"/>
        <v>0</v>
      </c>
      <c r="J581" s="29">
        <f t="shared" si="117"/>
        <v>50</v>
      </c>
    </row>
    <row r="582" spans="2:10" ht="45">
      <c r="B582" s="26" t="str">
        <f>'вед.прил8'!A91</f>
        <v>Основное мероприятие "Повышение энергетической эффективности в социальной сфере"</v>
      </c>
      <c r="C582" s="28" t="s">
        <v>186</v>
      </c>
      <c r="D582" s="28" t="s">
        <v>179</v>
      </c>
      <c r="E582" s="28" t="s">
        <v>477</v>
      </c>
      <c r="F582" s="28"/>
      <c r="G582" s="28"/>
      <c r="H582" s="29">
        <f t="shared" si="117"/>
        <v>50</v>
      </c>
      <c r="I582" s="29">
        <f t="shared" si="117"/>
        <v>0</v>
      </c>
      <c r="J582" s="29">
        <f t="shared" si="117"/>
        <v>50</v>
      </c>
    </row>
    <row r="583" spans="2:10" ht="15">
      <c r="B583" s="26" t="str">
        <f>'вед.прил8'!A92</f>
        <v>Реализация основного мероприятия</v>
      </c>
      <c r="C583" s="28" t="s">
        <v>186</v>
      </c>
      <c r="D583" s="28" t="s">
        <v>179</v>
      </c>
      <c r="E583" s="28" t="s">
        <v>478</v>
      </c>
      <c r="F583" s="28"/>
      <c r="G583" s="28"/>
      <c r="H583" s="29">
        <f t="shared" si="117"/>
        <v>50</v>
      </c>
      <c r="I583" s="29">
        <f t="shared" si="117"/>
        <v>0</v>
      </c>
      <c r="J583" s="29">
        <f t="shared" si="117"/>
        <v>50</v>
      </c>
    </row>
    <row r="584" spans="2:10" ht="45">
      <c r="B584" s="26" t="str">
        <f>'вед.прил8'!A93</f>
        <v>Предоставление субсидий бюджетным, автономным учреждениям и иным некоммерческим организациям</v>
      </c>
      <c r="C584" s="28" t="s">
        <v>186</v>
      </c>
      <c r="D584" s="28" t="s">
        <v>179</v>
      </c>
      <c r="E584" s="28" t="s">
        <v>478</v>
      </c>
      <c r="F584" s="28" t="s">
        <v>236</v>
      </c>
      <c r="G584" s="28"/>
      <c r="H584" s="29">
        <f t="shared" si="117"/>
        <v>50</v>
      </c>
      <c r="I584" s="29">
        <f t="shared" si="117"/>
        <v>0</v>
      </c>
      <c r="J584" s="29">
        <f t="shared" si="117"/>
        <v>50</v>
      </c>
    </row>
    <row r="585" spans="2:10" ht="15">
      <c r="B585" s="26" t="str">
        <f>'вед.прил8'!A94</f>
        <v>Субсидии бюджетным учреждениям</v>
      </c>
      <c r="C585" s="28" t="s">
        <v>186</v>
      </c>
      <c r="D585" s="28" t="s">
        <v>179</v>
      </c>
      <c r="E585" s="28" t="s">
        <v>478</v>
      </c>
      <c r="F585" s="28" t="s">
        <v>238</v>
      </c>
      <c r="G585" s="28"/>
      <c r="H585" s="29">
        <f t="shared" si="117"/>
        <v>50</v>
      </c>
      <c r="I585" s="29">
        <f t="shared" si="117"/>
        <v>0</v>
      </c>
      <c r="J585" s="29">
        <f t="shared" si="117"/>
        <v>50</v>
      </c>
    </row>
    <row r="586" spans="2:10" ht="15">
      <c r="B586" s="26" t="str">
        <f>'вед.прил8'!A95</f>
        <v>Городские средства</v>
      </c>
      <c r="C586" s="31" t="s">
        <v>186</v>
      </c>
      <c r="D586" s="31" t="s">
        <v>179</v>
      </c>
      <c r="E586" s="31" t="s">
        <v>478</v>
      </c>
      <c r="F586" s="31" t="s">
        <v>238</v>
      </c>
      <c r="G586" s="31" t="s">
        <v>212</v>
      </c>
      <c r="H586" s="32">
        <f>'вед.прил8'!I95</f>
        <v>50</v>
      </c>
      <c r="I586" s="137">
        <f>'вед.прил8'!N95</f>
        <v>0</v>
      </c>
      <c r="J586" s="137">
        <f>'вед.прил8'!O95</f>
        <v>50</v>
      </c>
    </row>
    <row r="587" spans="2:10" ht="15">
      <c r="B587" s="26" t="str">
        <f>'вед.прил8'!A96</f>
        <v>Непрограммная часть городского бюджета</v>
      </c>
      <c r="C587" s="28" t="s">
        <v>186</v>
      </c>
      <c r="D587" s="28" t="s">
        <v>179</v>
      </c>
      <c r="E587" s="28" t="s">
        <v>342</v>
      </c>
      <c r="F587" s="28"/>
      <c r="G587" s="28"/>
      <c r="H587" s="29">
        <f>H588+H592</f>
        <v>1770</v>
      </c>
      <c r="I587" s="29">
        <f>I588+I592</f>
        <v>0</v>
      </c>
      <c r="J587" s="29">
        <f>J588+J592</f>
        <v>1770</v>
      </c>
    </row>
    <row r="588" spans="2:10" ht="60">
      <c r="B588" s="26" t="str">
        <f>'вед.прил8'!A97</f>
        <v>Реализация наказов избирателей депутатам Орловского областного Совета народных депутатов в рамках непрограммной части городского бюджета</v>
      </c>
      <c r="C588" s="28" t="s">
        <v>186</v>
      </c>
      <c r="D588" s="28" t="s">
        <v>179</v>
      </c>
      <c r="E588" s="28" t="s">
        <v>527</v>
      </c>
      <c r="F588" s="28"/>
      <c r="G588" s="28"/>
      <c r="H588" s="29">
        <f aca="true" t="shared" si="118" ref="H588:J589">H589</f>
        <v>1150</v>
      </c>
      <c r="I588" s="29">
        <f t="shared" si="118"/>
        <v>0</v>
      </c>
      <c r="J588" s="29">
        <f t="shared" si="118"/>
        <v>1150</v>
      </c>
    </row>
    <row r="589" spans="2:10" ht="45">
      <c r="B589" s="26" t="str">
        <f>'вед.прил8'!A98</f>
        <v>Предоставление субсидий бюджетным, автономным учреждениям и иным некоммерческим организациям</v>
      </c>
      <c r="C589" s="28" t="s">
        <v>186</v>
      </c>
      <c r="D589" s="28" t="s">
        <v>179</v>
      </c>
      <c r="E589" s="28" t="s">
        <v>527</v>
      </c>
      <c r="F589" s="28" t="s">
        <v>236</v>
      </c>
      <c r="G589" s="28"/>
      <c r="H589" s="29">
        <f t="shared" si="118"/>
        <v>1150</v>
      </c>
      <c r="I589" s="29">
        <f t="shared" si="118"/>
        <v>0</v>
      </c>
      <c r="J589" s="29">
        <f t="shared" si="118"/>
        <v>1150</v>
      </c>
    </row>
    <row r="590" spans="2:10" ht="15">
      <c r="B590" s="26" t="str">
        <f>'вед.прил8'!A99</f>
        <v>Субсидии бюджетным учреждениям</v>
      </c>
      <c r="C590" s="28" t="s">
        <v>186</v>
      </c>
      <c r="D590" s="28" t="s">
        <v>179</v>
      </c>
      <c r="E590" s="28" t="s">
        <v>527</v>
      </c>
      <c r="F590" s="28" t="s">
        <v>238</v>
      </c>
      <c r="G590" s="28"/>
      <c r="H590" s="29">
        <f>H591</f>
        <v>1150</v>
      </c>
      <c r="I590" s="29">
        <f>I591</f>
        <v>0</v>
      </c>
      <c r="J590" s="29">
        <f>J591</f>
        <v>1150</v>
      </c>
    </row>
    <row r="591" spans="2:10" ht="15">
      <c r="B591" s="30" t="str">
        <f>'вед.прил8'!A100</f>
        <v>Областные средства</v>
      </c>
      <c r="C591" s="31" t="s">
        <v>186</v>
      </c>
      <c r="D591" s="31" t="s">
        <v>179</v>
      </c>
      <c r="E591" s="31" t="s">
        <v>527</v>
      </c>
      <c r="F591" s="31" t="s">
        <v>238</v>
      </c>
      <c r="G591" s="31" t="s">
        <v>213</v>
      </c>
      <c r="H591" s="32">
        <f>'вед.прил8'!I100</f>
        <v>1150</v>
      </c>
      <c r="I591" s="137">
        <f>'вед.прил8'!N100</f>
        <v>0</v>
      </c>
      <c r="J591" s="137">
        <f>'вед.прил8'!O100</f>
        <v>1150</v>
      </c>
    </row>
    <row r="592" spans="2:10" ht="60">
      <c r="B592" s="27" t="s">
        <v>283</v>
      </c>
      <c r="C592" s="28" t="s">
        <v>186</v>
      </c>
      <c r="D592" s="28" t="s">
        <v>179</v>
      </c>
      <c r="E592" s="28" t="s">
        <v>11</v>
      </c>
      <c r="F592" s="31"/>
      <c r="G592" s="31"/>
      <c r="H592" s="29">
        <f aca="true" t="shared" si="119" ref="H592:J594">H593</f>
        <v>620</v>
      </c>
      <c r="I592" s="29">
        <f t="shared" si="119"/>
        <v>0</v>
      </c>
      <c r="J592" s="29">
        <f t="shared" si="119"/>
        <v>620</v>
      </c>
    </row>
    <row r="593" spans="2:10" ht="45">
      <c r="B593" s="33" t="s">
        <v>237</v>
      </c>
      <c r="C593" s="28" t="s">
        <v>186</v>
      </c>
      <c r="D593" s="28" t="s">
        <v>179</v>
      </c>
      <c r="E593" s="28" t="s">
        <v>11</v>
      </c>
      <c r="F593" s="28" t="s">
        <v>236</v>
      </c>
      <c r="G593" s="28"/>
      <c r="H593" s="29">
        <f t="shared" si="119"/>
        <v>620</v>
      </c>
      <c r="I593" s="29">
        <f t="shared" si="119"/>
        <v>0</v>
      </c>
      <c r="J593" s="29">
        <f t="shared" si="119"/>
        <v>620</v>
      </c>
    </row>
    <row r="594" spans="2:10" ht="15">
      <c r="B594" s="27" t="s">
        <v>239</v>
      </c>
      <c r="C594" s="28" t="s">
        <v>186</v>
      </c>
      <c r="D594" s="28" t="s">
        <v>179</v>
      </c>
      <c r="E594" s="28" t="s">
        <v>11</v>
      </c>
      <c r="F594" s="28" t="s">
        <v>238</v>
      </c>
      <c r="G594" s="28"/>
      <c r="H594" s="29">
        <f t="shared" si="119"/>
        <v>620</v>
      </c>
      <c r="I594" s="29">
        <f t="shared" si="119"/>
        <v>0</v>
      </c>
      <c r="J594" s="29">
        <f t="shared" si="119"/>
        <v>620</v>
      </c>
    </row>
    <row r="595" spans="2:10" ht="15">
      <c r="B595" s="30" t="s">
        <v>224</v>
      </c>
      <c r="C595" s="31" t="s">
        <v>186</v>
      </c>
      <c r="D595" s="31" t="s">
        <v>179</v>
      </c>
      <c r="E595" s="31" t="s">
        <v>11</v>
      </c>
      <c r="F595" s="31" t="s">
        <v>238</v>
      </c>
      <c r="G595" s="31" t="s">
        <v>212</v>
      </c>
      <c r="H595" s="32">
        <f>'вед.прил8'!I104</f>
        <v>620</v>
      </c>
      <c r="I595" s="137">
        <f>'вед.прил8'!N104</f>
        <v>0</v>
      </c>
      <c r="J595" s="137">
        <f>'вед.прил8'!O104</f>
        <v>620</v>
      </c>
    </row>
    <row r="596" spans="2:10" ht="14.25">
      <c r="B596" s="51" t="s">
        <v>173</v>
      </c>
      <c r="C596" s="52" t="s">
        <v>186</v>
      </c>
      <c r="D596" s="52" t="s">
        <v>185</v>
      </c>
      <c r="E596" s="52"/>
      <c r="F596" s="52"/>
      <c r="G596" s="52"/>
      <c r="H596" s="152">
        <f>H597+H722+H705+H716+H699</f>
        <v>653903.4000000001</v>
      </c>
      <c r="I596" s="152">
        <f>I597+I722+I705+I716+I699</f>
        <v>27512.100000000002</v>
      </c>
      <c r="J596" s="152">
        <f>J597+J722+J705+J716+J699</f>
        <v>681415.5</v>
      </c>
    </row>
    <row r="597" spans="2:10" ht="30">
      <c r="B597" s="27" t="str">
        <f>'вед.прил8'!A106</f>
        <v>Муниципальная программа "Образование в городе Ливны Орловской области"</v>
      </c>
      <c r="C597" s="28" t="s">
        <v>186</v>
      </c>
      <c r="D597" s="28" t="s">
        <v>185</v>
      </c>
      <c r="E597" s="28" t="str">
        <f>'вед.прил8'!E106</f>
        <v>51 0 00 00000</v>
      </c>
      <c r="F597" s="28"/>
      <c r="G597" s="28"/>
      <c r="H597" s="29">
        <f>H598+H658+H664</f>
        <v>625487.4000000001</v>
      </c>
      <c r="I597" s="29">
        <f>I598+I658+I664</f>
        <v>27512.100000000002</v>
      </c>
      <c r="J597" s="29">
        <f>J598+J658+J664</f>
        <v>652999.5</v>
      </c>
    </row>
    <row r="598" spans="2:10" ht="60">
      <c r="B598" s="27" t="str">
        <f>'вед.прил8'!A107</f>
        <v>Подпрограмма "Развитие системы дошкольного и общего образования детей, воспитательной работы в образовательных организациях города Ливны" </v>
      </c>
      <c r="C598" s="28" t="s">
        <v>186</v>
      </c>
      <c r="D598" s="28" t="s">
        <v>185</v>
      </c>
      <c r="E598" s="28" t="str">
        <f>'вед.прил8'!E107</f>
        <v>51 1 00 00000</v>
      </c>
      <c r="F598" s="28"/>
      <c r="G598" s="28"/>
      <c r="H598" s="29">
        <f>H599+H608+H622+H613+H627+H638+H643+H652</f>
        <v>368230.30000000005</v>
      </c>
      <c r="I598" s="29">
        <f>I599+I608+I622+I613+I627+I638+I643+I652</f>
        <v>26956.100000000002</v>
      </c>
      <c r="J598" s="29">
        <f>J599+J608+J622+J613+J627+J638+J643+J652</f>
        <v>395186.39999999997</v>
      </c>
    </row>
    <row r="599" spans="2:10" ht="76.5" customHeight="1">
      <c r="B599" s="27" t="str">
        <f>'вед.прил8'!A108</f>
        <v>Основное мероприятие «Реализация права на получение общедоступного и бесплатного начального общего, основного общего и среднего общего образования в муниципальных общеобразовательных организациях»</v>
      </c>
      <c r="C599" s="28" t="s">
        <v>186</v>
      </c>
      <c r="D599" s="28" t="s">
        <v>185</v>
      </c>
      <c r="E599" s="28" t="str">
        <f>'вед.прил8'!E108</f>
        <v>51 1 02 00000</v>
      </c>
      <c r="F599" s="28"/>
      <c r="G599" s="28"/>
      <c r="H599" s="29">
        <f>H600+H604</f>
        <v>307786.80000000005</v>
      </c>
      <c r="I599" s="29">
        <f>I600+I604</f>
        <v>26536.300000000003</v>
      </c>
      <c r="J599" s="29">
        <f>J600+J604</f>
        <v>334323.1</v>
      </c>
    </row>
    <row r="600" spans="2:10" ht="180">
      <c r="B600" s="27" t="str">
        <f>'вед.прил8'!A109</f>
        <v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v>
      </c>
      <c r="C600" s="28" t="s">
        <v>186</v>
      </c>
      <c r="D600" s="28" t="s">
        <v>185</v>
      </c>
      <c r="E600" s="28" t="str">
        <f>'вед.прил8'!E109</f>
        <v>51 1 02 71570</v>
      </c>
      <c r="F600" s="28"/>
      <c r="G600" s="28"/>
      <c r="H600" s="29">
        <f aca="true" t="shared" si="120" ref="H600:J602">H601</f>
        <v>233299.7</v>
      </c>
      <c r="I600" s="29">
        <f t="shared" si="120"/>
        <v>24942.9</v>
      </c>
      <c r="J600" s="29">
        <f t="shared" si="120"/>
        <v>258242.6</v>
      </c>
    </row>
    <row r="601" spans="2:10" ht="45">
      <c r="B601" s="27" t="str">
        <f>'вед.прил8'!A110</f>
        <v>Предоставление субсидий бюджетным, автономным учреждениям и иным некоммерческим организациям</v>
      </c>
      <c r="C601" s="28" t="s">
        <v>186</v>
      </c>
      <c r="D601" s="28" t="s">
        <v>185</v>
      </c>
      <c r="E601" s="28" t="str">
        <f>'вед.прил8'!E110</f>
        <v>51 1 02 71570</v>
      </c>
      <c r="F601" s="28" t="s">
        <v>236</v>
      </c>
      <c r="G601" s="28"/>
      <c r="H601" s="29">
        <f t="shared" si="120"/>
        <v>233299.7</v>
      </c>
      <c r="I601" s="29">
        <f t="shared" si="120"/>
        <v>24942.9</v>
      </c>
      <c r="J601" s="29">
        <f t="shared" si="120"/>
        <v>258242.6</v>
      </c>
    </row>
    <row r="602" spans="2:10" ht="15">
      <c r="B602" s="27" t="str">
        <f>'вед.прил8'!A111</f>
        <v>Субсидии бюджетным учреждениям</v>
      </c>
      <c r="C602" s="28" t="s">
        <v>186</v>
      </c>
      <c r="D602" s="28" t="s">
        <v>185</v>
      </c>
      <c r="E602" s="28" t="str">
        <f>'вед.прил8'!E111</f>
        <v>51 1 02 71570</v>
      </c>
      <c r="F602" s="28" t="s">
        <v>238</v>
      </c>
      <c r="G602" s="28"/>
      <c r="H602" s="29">
        <f t="shared" si="120"/>
        <v>233299.7</v>
      </c>
      <c r="I602" s="29">
        <f t="shared" si="120"/>
        <v>24942.9</v>
      </c>
      <c r="J602" s="29">
        <f t="shared" si="120"/>
        <v>258242.6</v>
      </c>
    </row>
    <row r="603" spans="2:10" ht="15">
      <c r="B603" s="34" t="str">
        <f>'вед.прил8'!A112</f>
        <v>Областные средства</v>
      </c>
      <c r="C603" s="31" t="s">
        <v>186</v>
      </c>
      <c r="D603" s="31" t="s">
        <v>185</v>
      </c>
      <c r="E603" s="31" t="str">
        <f>'вед.прил8'!E112</f>
        <v>51 1 02 71570</v>
      </c>
      <c r="F603" s="31" t="s">
        <v>238</v>
      </c>
      <c r="G603" s="31" t="s">
        <v>213</v>
      </c>
      <c r="H603" s="32">
        <f>'вед.прил8'!I112</f>
        <v>233299.7</v>
      </c>
      <c r="I603" s="137">
        <f>'вед.прил8'!N112</f>
        <v>24942.9</v>
      </c>
      <c r="J603" s="137">
        <f>'вед.прил8'!O112</f>
        <v>258242.6</v>
      </c>
    </row>
    <row r="604" spans="2:10" ht="15">
      <c r="B604" s="27" t="str">
        <f>'вед.прил8'!A113</f>
        <v>Реализация основного мероприятия</v>
      </c>
      <c r="C604" s="28" t="s">
        <v>186</v>
      </c>
      <c r="D604" s="28" t="s">
        <v>185</v>
      </c>
      <c r="E604" s="28" t="str">
        <f>'вед.прил8'!E113</f>
        <v>51 1 02 77210</v>
      </c>
      <c r="F604" s="28"/>
      <c r="G604" s="28"/>
      <c r="H604" s="29">
        <f aca="true" t="shared" si="121" ref="H604:J606">H605</f>
        <v>74487.1</v>
      </c>
      <c r="I604" s="29">
        <f t="shared" si="121"/>
        <v>1593.4</v>
      </c>
      <c r="J604" s="29">
        <f t="shared" si="121"/>
        <v>76080.5</v>
      </c>
    </row>
    <row r="605" spans="2:10" ht="45">
      <c r="B605" s="27" t="str">
        <f>'вед.прил8'!A114</f>
        <v>Предоставление субсидий бюджетным, автономным учреждениям и иным некоммерческим организациям</v>
      </c>
      <c r="C605" s="28" t="s">
        <v>186</v>
      </c>
      <c r="D605" s="28" t="s">
        <v>185</v>
      </c>
      <c r="E605" s="28" t="str">
        <f>'вед.прил8'!E114</f>
        <v>51 1 02 77210</v>
      </c>
      <c r="F605" s="28" t="s">
        <v>236</v>
      </c>
      <c r="G605" s="28"/>
      <c r="H605" s="29">
        <f t="shared" si="121"/>
        <v>74487.1</v>
      </c>
      <c r="I605" s="29">
        <f t="shared" si="121"/>
        <v>1593.4</v>
      </c>
      <c r="J605" s="29">
        <f t="shared" si="121"/>
        <v>76080.5</v>
      </c>
    </row>
    <row r="606" spans="2:10" ht="15">
      <c r="B606" s="27" t="str">
        <f>'вед.прил8'!A115</f>
        <v>Субсидии бюджетным учреждениям</v>
      </c>
      <c r="C606" s="28" t="s">
        <v>186</v>
      </c>
      <c r="D606" s="28" t="s">
        <v>185</v>
      </c>
      <c r="E606" s="28" t="str">
        <f>'вед.прил8'!E115</f>
        <v>51 1 02 77210</v>
      </c>
      <c r="F606" s="28" t="s">
        <v>238</v>
      </c>
      <c r="G606" s="28"/>
      <c r="H606" s="29">
        <f t="shared" si="121"/>
        <v>74487.1</v>
      </c>
      <c r="I606" s="29">
        <f t="shared" si="121"/>
        <v>1593.4</v>
      </c>
      <c r="J606" s="29">
        <f t="shared" si="121"/>
        <v>76080.5</v>
      </c>
    </row>
    <row r="607" spans="2:10" ht="15">
      <c r="B607" s="34" t="str">
        <f>'вед.прил8'!A116</f>
        <v>Городские средства</v>
      </c>
      <c r="C607" s="31" t="s">
        <v>186</v>
      </c>
      <c r="D607" s="31" t="s">
        <v>185</v>
      </c>
      <c r="E607" s="31" t="str">
        <f>'вед.прил8'!E116</f>
        <v>51 1 02 77210</v>
      </c>
      <c r="F607" s="31" t="s">
        <v>238</v>
      </c>
      <c r="G607" s="31" t="s">
        <v>212</v>
      </c>
      <c r="H607" s="32">
        <f>'вед.прил8'!I116</f>
        <v>74487.1</v>
      </c>
      <c r="I607" s="137">
        <f>'вед.прил8'!N116</f>
        <v>1593.4</v>
      </c>
      <c r="J607" s="137">
        <f>'вед.прил8'!O116</f>
        <v>76080.5</v>
      </c>
    </row>
    <row r="608" spans="2:10" ht="75">
      <c r="B608" s="27" t="str">
        <f>'вед.прил8'!A117</f>
        <v>Основное мероприятие "Совершенствование управления системой образования посредством участия образовательных организаций в единой независимой системе оценки качества образования"</v>
      </c>
      <c r="C608" s="28" t="s">
        <v>332</v>
      </c>
      <c r="D608" s="28" t="s">
        <v>185</v>
      </c>
      <c r="E608" s="28" t="str">
        <f>'вед.прил8'!E117</f>
        <v>51 1 03 00000</v>
      </c>
      <c r="F608" s="28"/>
      <c r="G608" s="28"/>
      <c r="H608" s="29">
        <f aca="true" t="shared" si="122" ref="H608:J611">H609</f>
        <v>409.2</v>
      </c>
      <c r="I608" s="29">
        <f t="shared" si="122"/>
        <v>-30.2</v>
      </c>
      <c r="J608" s="29">
        <f t="shared" si="122"/>
        <v>379</v>
      </c>
    </row>
    <row r="609" spans="2:10" ht="15">
      <c r="B609" s="27" t="str">
        <f>'вед.прил8'!A118</f>
        <v>Реализация основного мероприятия</v>
      </c>
      <c r="C609" s="28" t="s">
        <v>332</v>
      </c>
      <c r="D609" s="28" t="s">
        <v>185</v>
      </c>
      <c r="E609" s="28" t="str">
        <f>'вед.прил8'!E118</f>
        <v>51 1 03 77210</v>
      </c>
      <c r="F609" s="28"/>
      <c r="G609" s="28"/>
      <c r="H609" s="29">
        <f t="shared" si="122"/>
        <v>409.2</v>
      </c>
      <c r="I609" s="29">
        <f t="shared" si="122"/>
        <v>-30.2</v>
      </c>
      <c r="J609" s="29">
        <f t="shared" si="122"/>
        <v>379</v>
      </c>
    </row>
    <row r="610" spans="2:10" ht="45">
      <c r="B610" s="27" t="str">
        <f>'вед.прил8'!A119</f>
        <v>Предоставление субсидий бюджетным, автономным учреждениям и иным некоммерческим организациям</v>
      </c>
      <c r="C610" s="28" t="s">
        <v>332</v>
      </c>
      <c r="D610" s="28" t="s">
        <v>185</v>
      </c>
      <c r="E610" s="28" t="str">
        <f>'вед.прил8'!E119</f>
        <v>51 1 03 77210</v>
      </c>
      <c r="F610" s="28" t="s">
        <v>236</v>
      </c>
      <c r="G610" s="28"/>
      <c r="H610" s="29">
        <f t="shared" si="122"/>
        <v>409.2</v>
      </c>
      <c r="I610" s="29">
        <f t="shared" si="122"/>
        <v>-30.2</v>
      </c>
      <c r="J610" s="29">
        <f t="shared" si="122"/>
        <v>379</v>
      </c>
    </row>
    <row r="611" spans="2:10" ht="15">
      <c r="B611" s="27" t="str">
        <f>'вед.прил8'!A120</f>
        <v>Субсидии бюджетным учреждениям</v>
      </c>
      <c r="C611" s="28" t="s">
        <v>332</v>
      </c>
      <c r="D611" s="28" t="s">
        <v>185</v>
      </c>
      <c r="E611" s="28" t="str">
        <f>'вед.прил8'!E120</f>
        <v>51 1 03 77210</v>
      </c>
      <c r="F611" s="28" t="s">
        <v>238</v>
      </c>
      <c r="G611" s="28"/>
      <c r="H611" s="29">
        <f t="shared" si="122"/>
        <v>409.2</v>
      </c>
      <c r="I611" s="29">
        <f t="shared" si="122"/>
        <v>-30.2</v>
      </c>
      <c r="J611" s="29">
        <f t="shared" si="122"/>
        <v>379</v>
      </c>
    </row>
    <row r="612" spans="2:10" ht="15">
      <c r="B612" s="34" t="str">
        <f>'вед.прил8'!A121</f>
        <v>Городские средства</v>
      </c>
      <c r="C612" s="31" t="s">
        <v>332</v>
      </c>
      <c r="D612" s="31" t="s">
        <v>185</v>
      </c>
      <c r="E612" s="31" t="str">
        <f>'вед.прил8'!E121</f>
        <v>51 1 03 77210</v>
      </c>
      <c r="F612" s="31" t="s">
        <v>238</v>
      </c>
      <c r="G612" s="31" t="s">
        <v>212</v>
      </c>
      <c r="H612" s="32">
        <f>'вед.прил8'!I121</f>
        <v>409.2</v>
      </c>
      <c r="I612" s="137">
        <f>'вед.прил8'!N121</f>
        <v>-30.2</v>
      </c>
      <c r="J612" s="137">
        <f>'вед.прил8'!O121</f>
        <v>379</v>
      </c>
    </row>
    <row r="613" spans="2:10" ht="45">
      <c r="B613" s="27" t="str">
        <f>'вед.прил8'!A122</f>
        <v>Основное мероприятие "Организация питания обучающихся муниципальных общеобразовательных организаций"</v>
      </c>
      <c r="C613" s="28" t="s">
        <v>186</v>
      </c>
      <c r="D613" s="28" t="s">
        <v>185</v>
      </c>
      <c r="E613" s="28" t="str">
        <f>'вед.прил8'!E122</f>
        <v>51 1 05 00000</v>
      </c>
      <c r="F613" s="28"/>
      <c r="G613" s="28"/>
      <c r="H613" s="29">
        <f>H618+H614</f>
        <v>8250.8</v>
      </c>
      <c r="I613" s="29">
        <f>I618+I614</f>
        <v>612</v>
      </c>
      <c r="J613" s="29">
        <f>J618+J614</f>
        <v>8862.8</v>
      </c>
    </row>
    <row r="614" spans="2:10" ht="15">
      <c r="B614" s="27" t="str">
        <f>'вед.прил8'!A123</f>
        <v>Реализация основного мероприятия</v>
      </c>
      <c r="C614" s="28" t="s">
        <v>186</v>
      </c>
      <c r="D614" s="28" t="s">
        <v>185</v>
      </c>
      <c r="E614" s="28" t="s">
        <v>383</v>
      </c>
      <c r="F614" s="28"/>
      <c r="G614" s="28"/>
      <c r="H614" s="29">
        <f aca="true" t="shared" si="123" ref="H614:J616">H615</f>
        <v>4125.4</v>
      </c>
      <c r="I614" s="29">
        <f t="shared" si="123"/>
        <v>0</v>
      </c>
      <c r="J614" s="29">
        <f t="shared" si="123"/>
        <v>4125.4</v>
      </c>
    </row>
    <row r="615" spans="2:10" ht="45">
      <c r="B615" s="27" t="str">
        <f>'вед.прил8'!A124</f>
        <v>Предоставление субсидий бюджетным, автономным учреждениям и иным некоммерческим организациям</v>
      </c>
      <c r="C615" s="28" t="s">
        <v>186</v>
      </c>
      <c r="D615" s="28" t="s">
        <v>185</v>
      </c>
      <c r="E615" s="28" t="s">
        <v>383</v>
      </c>
      <c r="F615" s="28" t="s">
        <v>236</v>
      </c>
      <c r="G615" s="28"/>
      <c r="H615" s="29">
        <f t="shared" si="123"/>
        <v>4125.4</v>
      </c>
      <c r="I615" s="29">
        <f t="shared" si="123"/>
        <v>0</v>
      </c>
      <c r="J615" s="29">
        <f t="shared" si="123"/>
        <v>4125.4</v>
      </c>
    </row>
    <row r="616" spans="2:10" ht="15">
      <c r="B616" s="27" t="str">
        <f>'вед.прил8'!A125</f>
        <v>Субсидии бюджетным учреждениям</v>
      </c>
      <c r="C616" s="28" t="s">
        <v>186</v>
      </c>
      <c r="D616" s="28" t="s">
        <v>185</v>
      </c>
      <c r="E616" s="28" t="s">
        <v>383</v>
      </c>
      <c r="F616" s="28" t="s">
        <v>238</v>
      </c>
      <c r="G616" s="28"/>
      <c r="H616" s="29">
        <f t="shared" si="123"/>
        <v>4125.4</v>
      </c>
      <c r="I616" s="29">
        <f t="shared" si="123"/>
        <v>0</v>
      </c>
      <c r="J616" s="29">
        <f t="shared" si="123"/>
        <v>4125.4</v>
      </c>
    </row>
    <row r="617" spans="2:10" ht="15">
      <c r="B617" s="34" t="str">
        <f>'вед.прил8'!A126</f>
        <v>Областные средства</v>
      </c>
      <c r="C617" s="31" t="s">
        <v>186</v>
      </c>
      <c r="D617" s="31" t="s">
        <v>185</v>
      </c>
      <c r="E617" s="31" t="s">
        <v>383</v>
      </c>
      <c r="F617" s="31" t="s">
        <v>238</v>
      </c>
      <c r="G617" s="31" t="s">
        <v>213</v>
      </c>
      <c r="H617" s="32">
        <f>'вед.прил8'!I126</f>
        <v>4125.4</v>
      </c>
      <c r="I617" s="137">
        <f>'вед.прил8'!N126</f>
        <v>0</v>
      </c>
      <c r="J617" s="137">
        <f>'вед.прил8'!O126</f>
        <v>4125.4</v>
      </c>
    </row>
    <row r="618" spans="2:10" ht="15">
      <c r="B618" s="53" t="str">
        <f>'вед.прил8'!A127</f>
        <v>Реализация основного мероприятия</v>
      </c>
      <c r="C618" s="28" t="s">
        <v>186</v>
      </c>
      <c r="D618" s="28" t="s">
        <v>185</v>
      </c>
      <c r="E618" s="28" t="str">
        <f>'вед.прил8'!E127</f>
        <v>51 1 05 77210</v>
      </c>
      <c r="F618" s="28"/>
      <c r="G618" s="28"/>
      <c r="H618" s="29">
        <f aca="true" t="shared" si="124" ref="H618:J620">H619</f>
        <v>4125.4</v>
      </c>
      <c r="I618" s="29">
        <f t="shared" si="124"/>
        <v>612</v>
      </c>
      <c r="J618" s="29">
        <f t="shared" si="124"/>
        <v>4737.4</v>
      </c>
    </row>
    <row r="619" spans="2:10" ht="45">
      <c r="B619" s="27" t="str">
        <f>'вед.прил8'!A128</f>
        <v>Предоставление субсидий бюджетным, автономным учреждениям и иным некоммерческим организациям</v>
      </c>
      <c r="C619" s="28" t="s">
        <v>186</v>
      </c>
      <c r="D619" s="28" t="s">
        <v>185</v>
      </c>
      <c r="E619" s="28" t="str">
        <f>'вед.прил8'!E128</f>
        <v>51 1 05 77210</v>
      </c>
      <c r="F619" s="28" t="s">
        <v>236</v>
      </c>
      <c r="G619" s="28"/>
      <c r="H619" s="29">
        <f t="shared" si="124"/>
        <v>4125.4</v>
      </c>
      <c r="I619" s="29">
        <f t="shared" si="124"/>
        <v>612</v>
      </c>
      <c r="J619" s="29">
        <f t="shared" si="124"/>
        <v>4737.4</v>
      </c>
    </row>
    <row r="620" spans="2:10" ht="15">
      <c r="B620" s="27" t="str">
        <f>'вед.прил8'!A129</f>
        <v>Субсидии бюджетным учреждениям</v>
      </c>
      <c r="C620" s="28" t="s">
        <v>186</v>
      </c>
      <c r="D620" s="28" t="s">
        <v>185</v>
      </c>
      <c r="E620" s="28" t="str">
        <f>'вед.прил8'!E129</f>
        <v>51 1 05 77210</v>
      </c>
      <c r="F620" s="28" t="s">
        <v>238</v>
      </c>
      <c r="G620" s="28"/>
      <c r="H620" s="29">
        <f t="shared" si="124"/>
        <v>4125.4</v>
      </c>
      <c r="I620" s="29">
        <f t="shared" si="124"/>
        <v>612</v>
      </c>
      <c r="J620" s="29">
        <f t="shared" si="124"/>
        <v>4737.4</v>
      </c>
    </row>
    <row r="621" spans="2:10" ht="15">
      <c r="B621" s="30" t="str">
        <f>'вед.прил8'!A130</f>
        <v>Городские средства</v>
      </c>
      <c r="C621" s="31" t="s">
        <v>186</v>
      </c>
      <c r="D621" s="31" t="s">
        <v>185</v>
      </c>
      <c r="E621" s="31" t="str">
        <f>'вед.прил8'!E130</f>
        <v>51 1 05 77210</v>
      </c>
      <c r="F621" s="31" t="s">
        <v>238</v>
      </c>
      <c r="G621" s="31" t="s">
        <v>212</v>
      </c>
      <c r="H621" s="32">
        <f>'вед.прил8'!I130</f>
        <v>4125.4</v>
      </c>
      <c r="I621" s="137">
        <f>'вед.прил8'!N130</f>
        <v>612</v>
      </c>
      <c r="J621" s="137">
        <f>'вед.прил8'!O130</f>
        <v>4737.4</v>
      </c>
    </row>
    <row r="622" spans="2:10" ht="30">
      <c r="B622" s="26" t="str">
        <f>'вед.прил8'!A131</f>
        <v>Основное мероприятие "Развитие системы отдыха детей и подростков"</v>
      </c>
      <c r="C622" s="28" t="s">
        <v>186</v>
      </c>
      <c r="D622" s="28" t="s">
        <v>185</v>
      </c>
      <c r="E622" s="28" t="str">
        <f>'вед.прил8'!E131</f>
        <v>51 1 06 00000</v>
      </c>
      <c r="F622" s="28"/>
      <c r="G622" s="28"/>
      <c r="H622" s="29">
        <f aca="true" t="shared" si="125" ref="H622:J625">H623</f>
        <v>4270.6</v>
      </c>
      <c r="I622" s="29">
        <f t="shared" si="125"/>
        <v>-162</v>
      </c>
      <c r="J622" s="29">
        <f t="shared" si="125"/>
        <v>4108.6</v>
      </c>
    </row>
    <row r="623" spans="2:10" ht="15">
      <c r="B623" s="26" t="str">
        <f>'вед.прил8'!A132</f>
        <v>Реализация основного мероприятия</v>
      </c>
      <c r="C623" s="28" t="s">
        <v>186</v>
      </c>
      <c r="D623" s="28" t="s">
        <v>185</v>
      </c>
      <c r="E623" s="28" t="str">
        <f>'вед.прил8'!E132</f>
        <v>51 1 06 77210</v>
      </c>
      <c r="F623" s="28"/>
      <c r="G623" s="28"/>
      <c r="H623" s="29">
        <f t="shared" si="125"/>
        <v>4270.6</v>
      </c>
      <c r="I623" s="29">
        <f t="shared" si="125"/>
        <v>-162</v>
      </c>
      <c r="J623" s="29">
        <f t="shared" si="125"/>
        <v>4108.6</v>
      </c>
    </row>
    <row r="624" spans="2:10" ht="45">
      <c r="B624" s="27" t="str">
        <f>'вед.прил8'!A133</f>
        <v>Предоставление субсидий бюджетным, автономным учреждениям и иным некоммерческим организациям</v>
      </c>
      <c r="C624" s="28" t="s">
        <v>186</v>
      </c>
      <c r="D624" s="28" t="s">
        <v>185</v>
      </c>
      <c r="E624" s="28" t="str">
        <f>'вед.прил8'!E133</f>
        <v>51 1 06 77210</v>
      </c>
      <c r="F624" s="28" t="s">
        <v>236</v>
      </c>
      <c r="G624" s="28"/>
      <c r="H624" s="29">
        <f t="shared" si="125"/>
        <v>4270.6</v>
      </c>
      <c r="I624" s="29">
        <f t="shared" si="125"/>
        <v>-162</v>
      </c>
      <c r="J624" s="29">
        <f t="shared" si="125"/>
        <v>4108.6</v>
      </c>
    </row>
    <row r="625" spans="2:10" ht="15">
      <c r="B625" s="26" t="str">
        <f>'вед.прил8'!A134</f>
        <v>Субсидии бюджетным учреждениям</v>
      </c>
      <c r="C625" s="28" t="s">
        <v>186</v>
      </c>
      <c r="D625" s="28" t="s">
        <v>185</v>
      </c>
      <c r="E625" s="28" t="str">
        <f>'вед.прил8'!E134</f>
        <v>51 1 06 77210</v>
      </c>
      <c r="F625" s="28" t="s">
        <v>238</v>
      </c>
      <c r="G625" s="28"/>
      <c r="H625" s="29">
        <f t="shared" si="125"/>
        <v>4270.6</v>
      </c>
      <c r="I625" s="29">
        <f t="shared" si="125"/>
        <v>-162</v>
      </c>
      <c r="J625" s="29">
        <f t="shared" si="125"/>
        <v>4108.6</v>
      </c>
    </row>
    <row r="626" spans="2:10" ht="15">
      <c r="B626" s="30" t="str">
        <f>'вед.прил8'!A135</f>
        <v>Городские средства</v>
      </c>
      <c r="C626" s="31" t="s">
        <v>186</v>
      </c>
      <c r="D626" s="31" t="s">
        <v>185</v>
      </c>
      <c r="E626" s="31" t="str">
        <f>'вед.прил8'!E135</f>
        <v>51 1 06 77210</v>
      </c>
      <c r="F626" s="31" t="s">
        <v>238</v>
      </c>
      <c r="G626" s="31" t="s">
        <v>212</v>
      </c>
      <c r="H626" s="32">
        <f>'вед.прил8'!I135</f>
        <v>4270.6</v>
      </c>
      <c r="I626" s="137">
        <f>'вед.прил8'!N135</f>
        <v>-162</v>
      </c>
      <c r="J626" s="137">
        <f>'вед.прил8'!O135</f>
        <v>4108.6</v>
      </c>
    </row>
    <row r="627" spans="2:10" ht="75">
      <c r="B627" s="26" t="str">
        <f>'вед.прил8'!A136</f>
        <v>Основное мероприятие "Организация бесплатного горячего питания обучающихся, получающих начальное общее образование в муниципальных общеобразовательных организациях"</v>
      </c>
      <c r="C627" s="28" t="s">
        <v>186</v>
      </c>
      <c r="D627" s="28" t="s">
        <v>185</v>
      </c>
      <c r="E627" s="28" t="s">
        <v>392</v>
      </c>
      <c r="F627" s="31"/>
      <c r="G627" s="31"/>
      <c r="H627" s="29">
        <f>H628+H634</f>
        <v>25677.7</v>
      </c>
      <c r="I627" s="29">
        <f>I628+I634</f>
        <v>0</v>
      </c>
      <c r="J627" s="29">
        <f>J628+J634</f>
        <v>25677.7</v>
      </c>
    </row>
    <row r="628" spans="2:10" ht="63" customHeight="1">
      <c r="B628" s="26" t="str">
        <f>'вед.прил8'!A137</f>
        <v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v>
      </c>
      <c r="C628" s="28" t="s">
        <v>186</v>
      </c>
      <c r="D628" s="28" t="s">
        <v>185</v>
      </c>
      <c r="E628" s="28" t="s">
        <v>393</v>
      </c>
      <c r="F628" s="28"/>
      <c r="G628" s="28"/>
      <c r="H628" s="29">
        <f aca="true" t="shared" si="126" ref="H628:J629">H629</f>
        <v>25605.4</v>
      </c>
      <c r="I628" s="29">
        <f t="shared" si="126"/>
        <v>0</v>
      </c>
      <c r="J628" s="29">
        <f t="shared" si="126"/>
        <v>25605.4</v>
      </c>
    </row>
    <row r="629" spans="2:10" ht="45">
      <c r="B629" s="26" t="str">
        <f>'вед.прил8'!A138</f>
        <v>Предоставление субсидий бюджетным, автономным учреждениям и иным некоммерческим организациям</v>
      </c>
      <c r="C629" s="28" t="s">
        <v>186</v>
      </c>
      <c r="D629" s="28" t="s">
        <v>185</v>
      </c>
      <c r="E629" s="28" t="s">
        <v>393</v>
      </c>
      <c r="F629" s="28" t="s">
        <v>236</v>
      </c>
      <c r="G629" s="28"/>
      <c r="H629" s="29">
        <f t="shared" si="126"/>
        <v>25605.4</v>
      </c>
      <c r="I629" s="29">
        <f t="shared" si="126"/>
        <v>0</v>
      </c>
      <c r="J629" s="29">
        <f t="shared" si="126"/>
        <v>25605.4</v>
      </c>
    </row>
    <row r="630" spans="2:10" ht="15">
      <c r="B630" s="26" t="str">
        <f>'вед.прил8'!A139</f>
        <v>Субсидии бюджетным учреждениям</v>
      </c>
      <c r="C630" s="28" t="s">
        <v>186</v>
      </c>
      <c r="D630" s="28" t="s">
        <v>185</v>
      </c>
      <c r="E630" s="28" t="s">
        <v>393</v>
      </c>
      <c r="F630" s="28" t="s">
        <v>238</v>
      </c>
      <c r="G630" s="28"/>
      <c r="H630" s="29">
        <f>H631+H632+H633</f>
        <v>25605.4</v>
      </c>
      <c r="I630" s="29">
        <f>I631+I632+I633</f>
        <v>0</v>
      </c>
      <c r="J630" s="29">
        <f>J631+J632+J633</f>
        <v>25605.4</v>
      </c>
    </row>
    <row r="631" spans="2:10" ht="15">
      <c r="B631" s="30" t="str">
        <f>'вед.прил8'!A140</f>
        <v>Городские средства</v>
      </c>
      <c r="C631" s="31" t="s">
        <v>186</v>
      </c>
      <c r="D631" s="31" t="s">
        <v>185</v>
      </c>
      <c r="E631" s="31" t="s">
        <v>393</v>
      </c>
      <c r="F631" s="31" t="s">
        <v>238</v>
      </c>
      <c r="G631" s="31" t="s">
        <v>212</v>
      </c>
      <c r="H631" s="32">
        <f>'вед.прил8'!I140</f>
        <v>256</v>
      </c>
      <c r="I631" s="137">
        <f>'вед.прил8'!N140</f>
        <v>0</v>
      </c>
      <c r="J631" s="137">
        <f>'вед.прил8'!O140</f>
        <v>256</v>
      </c>
    </row>
    <row r="632" spans="2:10" ht="15">
      <c r="B632" s="30" t="str">
        <f>'вед.прил8'!A141</f>
        <v>Областные средства</v>
      </c>
      <c r="C632" s="31" t="s">
        <v>186</v>
      </c>
      <c r="D632" s="31" t="s">
        <v>185</v>
      </c>
      <c r="E632" s="31" t="s">
        <v>393</v>
      </c>
      <c r="F632" s="31" t="s">
        <v>238</v>
      </c>
      <c r="G632" s="31" t="s">
        <v>213</v>
      </c>
      <c r="H632" s="32">
        <f>'вед.прил8'!I141</f>
        <v>2281.5</v>
      </c>
      <c r="I632" s="137">
        <f>'вед.прил8'!N141</f>
        <v>0</v>
      </c>
      <c r="J632" s="137">
        <f>'вед.прил8'!O141</f>
        <v>2281.5</v>
      </c>
    </row>
    <row r="633" spans="2:10" ht="15">
      <c r="B633" s="30" t="s">
        <v>559</v>
      </c>
      <c r="C633" s="31" t="s">
        <v>186</v>
      </c>
      <c r="D633" s="31" t="s">
        <v>185</v>
      </c>
      <c r="E633" s="31" t="s">
        <v>393</v>
      </c>
      <c r="F633" s="31" t="s">
        <v>238</v>
      </c>
      <c r="G633" s="31" t="s">
        <v>560</v>
      </c>
      <c r="H633" s="32">
        <f>'вед.прил8'!I142</f>
        <v>23067.9</v>
      </c>
      <c r="I633" s="137">
        <f>'вед.прил8'!N142</f>
        <v>0</v>
      </c>
      <c r="J633" s="137">
        <f>'вед.прил8'!O142</f>
        <v>23067.9</v>
      </c>
    </row>
    <row r="634" spans="2:10" ht="15">
      <c r="B634" s="26" t="str">
        <f>'вед.прил8'!A143</f>
        <v>Реализация основного мероприятия</v>
      </c>
      <c r="C634" s="28" t="s">
        <v>186</v>
      </c>
      <c r="D634" s="28" t="s">
        <v>185</v>
      </c>
      <c r="E634" s="28" t="s">
        <v>446</v>
      </c>
      <c r="F634" s="31"/>
      <c r="G634" s="31"/>
      <c r="H634" s="29">
        <f aca="true" t="shared" si="127" ref="H634:J636">H635</f>
        <v>72.3</v>
      </c>
      <c r="I634" s="29">
        <f t="shared" si="127"/>
        <v>0</v>
      </c>
      <c r="J634" s="29">
        <f t="shared" si="127"/>
        <v>72.3</v>
      </c>
    </row>
    <row r="635" spans="2:10" ht="45">
      <c r="B635" s="26" t="str">
        <f>'вед.прил8'!A144</f>
        <v>Предоставление субсидий бюджетным, автономным учреждениям и иным некоммерческим организациям</v>
      </c>
      <c r="C635" s="28" t="s">
        <v>186</v>
      </c>
      <c r="D635" s="28" t="s">
        <v>185</v>
      </c>
      <c r="E635" s="28" t="s">
        <v>446</v>
      </c>
      <c r="F635" s="28" t="s">
        <v>236</v>
      </c>
      <c r="G635" s="28"/>
      <c r="H635" s="29">
        <f t="shared" si="127"/>
        <v>72.3</v>
      </c>
      <c r="I635" s="29">
        <f t="shared" si="127"/>
        <v>0</v>
      </c>
      <c r="J635" s="29">
        <f t="shared" si="127"/>
        <v>72.3</v>
      </c>
    </row>
    <row r="636" spans="2:10" ht="15">
      <c r="B636" s="26" t="str">
        <f>'вед.прил8'!A145</f>
        <v>Субсидии бюджетным учреждениям</v>
      </c>
      <c r="C636" s="28" t="s">
        <v>186</v>
      </c>
      <c r="D636" s="28" t="s">
        <v>185</v>
      </c>
      <c r="E636" s="28" t="s">
        <v>446</v>
      </c>
      <c r="F636" s="28" t="s">
        <v>238</v>
      </c>
      <c r="G636" s="28"/>
      <c r="H636" s="29">
        <f t="shared" si="127"/>
        <v>72.3</v>
      </c>
      <c r="I636" s="29">
        <f t="shared" si="127"/>
        <v>0</v>
      </c>
      <c r="J636" s="29">
        <f t="shared" si="127"/>
        <v>72.3</v>
      </c>
    </row>
    <row r="637" spans="2:10" ht="15">
      <c r="B637" s="30" t="str">
        <f>'вед.прил8'!A146</f>
        <v>Городские средства</v>
      </c>
      <c r="C637" s="28" t="s">
        <v>186</v>
      </c>
      <c r="D637" s="28" t="s">
        <v>185</v>
      </c>
      <c r="E637" s="28" t="s">
        <v>446</v>
      </c>
      <c r="F637" s="31" t="s">
        <v>238</v>
      </c>
      <c r="G637" s="31" t="s">
        <v>212</v>
      </c>
      <c r="H637" s="32">
        <f>'вед.прил8'!I146</f>
        <v>72.3</v>
      </c>
      <c r="I637" s="137">
        <f>'вед.прил8'!N146</f>
        <v>0</v>
      </c>
      <c r="J637" s="137">
        <f>'вед.прил8'!O146</f>
        <v>72.3</v>
      </c>
    </row>
    <row r="638" spans="2:10" ht="105">
      <c r="B638" s="115" t="s">
        <v>575</v>
      </c>
      <c r="C638" s="28" t="s">
        <v>186</v>
      </c>
      <c r="D638" s="28" t="s">
        <v>185</v>
      </c>
      <c r="E638" s="28" t="s">
        <v>576</v>
      </c>
      <c r="F638" s="31"/>
      <c r="G638" s="31"/>
      <c r="H638" s="29">
        <f aca="true" t="shared" si="128" ref="H638:J640">H639</f>
        <v>1355.8</v>
      </c>
      <c r="I638" s="29">
        <f t="shared" si="128"/>
        <v>0</v>
      </c>
      <c r="J638" s="29">
        <f t="shared" si="128"/>
        <v>1355.8</v>
      </c>
    </row>
    <row r="639" spans="2:10" ht="107.25" customHeight="1">
      <c r="B639" s="120" t="s">
        <v>578</v>
      </c>
      <c r="C639" s="28" t="s">
        <v>186</v>
      </c>
      <c r="D639" s="28" t="s">
        <v>185</v>
      </c>
      <c r="E639" s="28" t="s">
        <v>577</v>
      </c>
      <c r="F639" s="31"/>
      <c r="G639" s="31"/>
      <c r="H639" s="29">
        <f t="shared" si="128"/>
        <v>1355.8</v>
      </c>
      <c r="I639" s="29">
        <f t="shared" si="128"/>
        <v>0</v>
      </c>
      <c r="J639" s="29">
        <f t="shared" si="128"/>
        <v>1355.8</v>
      </c>
    </row>
    <row r="640" spans="2:10" ht="45">
      <c r="B640" s="115" t="s">
        <v>237</v>
      </c>
      <c r="C640" s="28" t="s">
        <v>186</v>
      </c>
      <c r="D640" s="28" t="s">
        <v>185</v>
      </c>
      <c r="E640" s="28" t="s">
        <v>577</v>
      </c>
      <c r="F640" s="28" t="s">
        <v>236</v>
      </c>
      <c r="G640" s="31"/>
      <c r="H640" s="29">
        <f t="shared" si="128"/>
        <v>1355.8</v>
      </c>
      <c r="I640" s="29">
        <f t="shared" si="128"/>
        <v>0</v>
      </c>
      <c r="J640" s="29">
        <f t="shared" si="128"/>
        <v>1355.8</v>
      </c>
    </row>
    <row r="641" spans="2:10" ht="15">
      <c r="B641" s="116" t="s">
        <v>239</v>
      </c>
      <c r="C641" s="28" t="s">
        <v>186</v>
      </c>
      <c r="D641" s="28" t="s">
        <v>185</v>
      </c>
      <c r="E641" s="28" t="s">
        <v>577</v>
      </c>
      <c r="F641" s="28" t="s">
        <v>238</v>
      </c>
      <c r="G641" s="31"/>
      <c r="H641" s="29">
        <f>H642</f>
        <v>1355.8</v>
      </c>
      <c r="I641" s="29">
        <f>I642</f>
        <v>0</v>
      </c>
      <c r="J641" s="29">
        <f>J642</f>
        <v>1355.8</v>
      </c>
    </row>
    <row r="642" spans="2:10" ht="15">
      <c r="B642" s="30" t="s">
        <v>225</v>
      </c>
      <c r="C642" s="31" t="s">
        <v>186</v>
      </c>
      <c r="D642" s="31" t="s">
        <v>185</v>
      </c>
      <c r="E642" s="31" t="s">
        <v>577</v>
      </c>
      <c r="F642" s="31" t="s">
        <v>238</v>
      </c>
      <c r="G642" s="31" t="s">
        <v>213</v>
      </c>
      <c r="H642" s="32">
        <f>'вед.прил8'!I151</f>
        <v>1355.8</v>
      </c>
      <c r="I642" s="137">
        <f>'вед.прил8'!N151</f>
        <v>0</v>
      </c>
      <c r="J642" s="137">
        <f>'вед.прил8'!O151</f>
        <v>1355.8</v>
      </c>
    </row>
    <row r="643" spans="2:10" ht="47.25" customHeight="1">
      <c r="B643" s="26" t="s">
        <v>613</v>
      </c>
      <c r="C643" s="28" t="s">
        <v>186</v>
      </c>
      <c r="D643" s="28" t="s">
        <v>185</v>
      </c>
      <c r="E643" s="28" t="s">
        <v>614</v>
      </c>
      <c r="F643" s="31"/>
      <c r="G643" s="31"/>
      <c r="H643" s="29">
        <f>H644+H648</f>
        <v>19725.399999999998</v>
      </c>
      <c r="I643" s="29">
        <f>I644+I648</f>
        <v>0</v>
      </c>
      <c r="J643" s="29">
        <f>J644+J648</f>
        <v>19725.399999999998</v>
      </c>
    </row>
    <row r="644" spans="2:10" ht="45">
      <c r="B644" s="26" t="s">
        <v>615</v>
      </c>
      <c r="C644" s="28" t="s">
        <v>186</v>
      </c>
      <c r="D644" s="28" t="s">
        <v>185</v>
      </c>
      <c r="E644" s="28" t="s">
        <v>616</v>
      </c>
      <c r="F644" s="31"/>
      <c r="G644" s="31"/>
      <c r="H644" s="29">
        <f aca="true" t="shared" si="129" ref="H644:J646">H645</f>
        <v>18739.1</v>
      </c>
      <c r="I644" s="29">
        <f t="shared" si="129"/>
        <v>0</v>
      </c>
      <c r="J644" s="29">
        <f t="shared" si="129"/>
        <v>18739.1</v>
      </c>
    </row>
    <row r="645" spans="2:10" ht="45">
      <c r="B645" s="115" t="s">
        <v>237</v>
      </c>
      <c r="C645" s="28" t="s">
        <v>186</v>
      </c>
      <c r="D645" s="28" t="s">
        <v>185</v>
      </c>
      <c r="E645" s="28" t="s">
        <v>616</v>
      </c>
      <c r="F645" s="28" t="s">
        <v>236</v>
      </c>
      <c r="G645" s="31"/>
      <c r="H645" s="29">
        <f t="shared" si="129"/>
        <v>18739.1</v>
      </c>
      <c r="I645" s="29">
        <f t="shared" si="129"/>
        <v>0</v>
      </c>
      <c r="J645" s="29">
        <f t="shared" si="129"/>
        <v>18739.1</v>
      </c>
    </row>
    <row r="646" spans="2:10" ht="15">
      <c r="B646" s="116" t="s">
        <v>239</v>
      </c>
      <c r="C646" s="28" t="s">
        <v>186</v>
      </c>
      <c r="D646" s="28" t="s">
        <v>185</v>
      </c>
      <c r="E646" s="28" t="s">
        <v>616</v>
      </c>
      <c r="F646" s="28" t="s">
        <v>238</v>
      </c>
      <c r="G646" s="31"/>
      <c r="H646" s="29">
        <f t="shared" si="129"/>
        <v>18739.1</v>
      </c>
      <c r="I646" s="29">
        <f t="shared" si="129"/>
        <v>0</v>
      </c>
      <c r="J646" s="29">
        <f t="shared" si="129"/>
        <v>18739.1</v>
      </c>
    </row>
    <row r="647" spans="2:10" ht="15">
      <c r="B647" s="30" t="s">
        <v>225</v>
      </c>
      <c r="C647" s="31" t="s">
        <v>186</v>
      </c>
      <c r="D647" s="31" t="s">
        <v>185</v>
      </c>
      <c r="E647" s="31" t="s">
        <v>616</v>
      </c>
      <c r="F647" s="31" t="s">
        <v>238</v>
      </c>
      <c r="G647" s="31" t="s">
        <v>213</v>
      </c>
      <c r="H647" s="32">
        <f>'вед.прил8'!I156</f>
        <v>18739.1</v>
      </c>
      <c r="I647" s="137">
        <f>'вед.прил8'!N156</f>
        <v>0</v>
      </c>
      <c r="J647" s="137">
        <f>'вед.прил8'!O156</f>
        <v>18739.1</v>
      </c>
    </row>
    <row r="648" spans="2:10" ht="15">
      <c r="B648" s="26" t="s">
        <v>287</v>
      </c>
      <c r="C648" s="28" t="s">
        <v>186</v>
      </c>
      <c r="D648" s="28" t="s">
        <v>185</v>
      </c>
      <c r="E648" s="28" t="s">
        <v>617</v>
      </c>
      <c r="F648" s="31"/>
      <c r="G648" s="31"/>
      <c r="H648" s="29">
        <f aca="true" t="shared" si="130" ref="H648:J650">H649</f>
        <v>986.3</v>
      </c>
      <c r="I648" s="29">
        <f t="shared" si="130"/>
        <v>0</v>
      </c>
      <c r="J648" s="29">
        <f t="shared" si="130"/>
        <v>986.3</v>
      </c>
    </row>
    <row r="649" spans="2:10" ht="45">
      <c r="B649" s="33" t="s">
        <v>237</v>
      </c>
      <c r="C649" s="28" t="s">
        <v>186</v>
      </c>
      <c r="D649" s="28" t="s">
        <v>185</v>
      </c>
      <c r="E649" s="28" t="s">
        <v>617</v>
      </c>
      <c r="F649" s="28" t="s">
        <v>236</v>
      </c>
      <c r="G649" s="28"/>
      <c r="H649" s="29">
        <f t="shared" si="130"/>
        <v>986.3</v>
      </c>
      <c r="I649" s="29">
        <f t="shared" si="130"/>
        <v>0</v>
      </c>
      <c r="J649" s="29">
        <f t="shared" si="130"/>
        <v>986.3</v>
      </c>
    </row>
    <row r="650" spans="2:10" ht="15">
      <c r="B650" s="27" t="s">
        <v>239</v>
      </c>
      <c r="C650" s="28" t="s">
        <v>186</v>
      </c>
      <c r="D650" s="28" t="s">
        <v>185</v>
      </c>
      <c r="E650" s="28" t="s">
        <v>617</v>
      </c>
      <c r="F650" s="28" t="s">
        <v>238</v>
      </c>
      <c r="G650" s="28"/>
      <c r="H650" s="29">
        <f t="shared" si="130"/>
        <v>986.3</v>
      </c>
      <c r="I650" s="29">
        <f t="shared" si="130"/>
        <v>0</v>
      </c>
      <c r="J650" s="29">
        <f t="shared" si="130"/>
        <v>986.3</v>
      </c>
    </row>
    <row r="651" spans="2:10" ht="15">
      <c r="B651" s="30" t="s">
        <v>224</v>
      </c>
      <c r="C651" s="31" t="s">
        <v>186</v>
      </c>
      <c r="D651" s="31" t="s">
        <v>185</v>
      </c>
      <c r="E651" s="28" t="s">
        <v>617</v>
      </c>
      <c r="F651" s="31" t="s">
        <v>238</v>
      </c>
      <c r="G651" s="31" t="s">
        <v>212</v>
      </c>
      <c r="H651" s="32">
        <f>'вед.прил8'!I160</f>
        <v>986.3</v>
      </c>
      <c r="I651" s="137">
        <f>'вед.прил8'!N160</f>
        <v>0</v>
      </c>
      <c r="J651" s="137">
        <f>'вед.прил8'!O160</f>
        <v>986.3</v>
      </c>
    </row>
    <row r="652" spans="2:10" ht="90">
      <c r="B652" s="26" t="s">
        <v>626</v>
      </c>
      <c r="C652" s="28" t="s">
        <v>186</v>
      </c>
      <c r="D652" s="28" t="s">
        <v>185</v>
      </c>
      <c r="E652" s="28" t="s">
        <v>625</v>
      </c>
      <c r="F652" s="31"/>
      <c r="G652" s="31"/>
      <c r="H652" s="29">
        <f aca="true" t="shared" si="131" ref="H652:J654">H653</f>
        <v>754</v>
      </c>
      <c r="I652" s="29">
        <f t="shared" si="131"/>
        <v>0</v>
      </c>
      <c r="J652" s="29">
        <f t="shared" si="131"/>
        <v>754</v>
      </c>
    </row>
    <row r="653" spans="2:10" ht="75">
      <c r="B653" s="26" t="s">
        <v>627</v>
      </c>
      <c r="C653" s="28" t="s">
        <v>186</v>
      </c>
      <c r="D653" s="28" t="s">
        <v>185</v>
      </c>
      <c r="E653" s="28" t="s">
        <v>628</v>
      </c>
      <c r="F653" s="31"/>
      <c r="G653" s="31"/>
      <c r="H653" s="29">
        <f t="shared" si="131"/>
        <v>754</v>
      </c>
      <c r="I653" s="29">
        <f t="shared" si="131"/>
        <v>0</v>
      </c>
      <c r="J653" s="29">
        <f t="shared" si="131"/>
        <v>754</v>
      </c>
    </row>
    <row r="654" spans="2:10" ht="45">
      <c r="B654" s="33" t="s">
        <v>237</v>
      </c>
      <c r="C654" s="28" t="s">
        <v>186</v>
      </c>
      <c r="D654" s="28" t="s">
        <v>185</v>
      </c>
      <c r="E654" s="28" t="s">
        <v>628</v>
      </c>
      <c r="F654" s="28" t="s">
        <v>236</v>
      </c>
      <c r="G654" s="28"/>
      <c r="H654" s="29">
        <f t="shared" si="131"/>
        <v>754</v>
      </c>
      <c r="I654" s="29">
        <f t="shared" si="131"/>
        <v>0</v>
      </c>
      <c r="J654" s="29">
        <f t="shared" si="131"/>
        <v>754</v>
      </c>
    </row>
    <row r="655" spans="2:10" ht="15">
      <c r="B655" s="27" t="s">
        <v>239</v>
      </c>
      <c r="C655" s="28" t="s">
        <v>186</v>
      </c>
      <c r="D655" s="28" t="s">
        <v>185</v>
      </c>
      <c r="E655" s="28" t="s">
        <v>628</v>
      </c>
      <c r="F655" s="28" t="s">
        <v>238</v>
      </c>
      <c r="G655" s="28"/>
      <c r="H655" s="29">
        <f>H656+H657</f>
        <v>754</v>
      </c>
      <c r="I655" s="29">
        <f>I656+I657</f>
        <v>0</v>
      </c>
      <c r="J655" s="29">
        <f>J656+J657</f>
        <v>754</v>
      </c>
    </row>
    <row r="656" spans="2:10" ht="15">
      <c r="B656" s="30" t="s">
        <v>225</v>
      </c>
      <c r="C656" s="31" t="s">
        <v>186</v>
      </c>
      <c r="D656" s="31" t="s">
        <v>185</v>
      </c>
      <c r="E656" s="31" t="s">
        <v>628</v>
      </c>
      <c r="F656" s="31" t="s">
        <v>238</v>
      </c>
      <c r="G656" s="31" t="s">
        <v>213</v>
      </c>
      <c r="H656" s="32">
        <f>'вед.прил8'!I165</f>
        <v>7.5</v>
      </c>
      <c r="I656" s="137">
        <f>'вед.прил8'!N165</f>
        <v>0</v>
      </c>
      <c r="J656" s="137">
        <f>'вед.прил8'!O165</f>
        <v>7.5</v>
      </c>
    </row>
    <row r="657" spans="2:10" ht="15">
      <c r="B657" s="30" t="s">
        <v>559</v>
      </c>
      <c r="C657" s="31" t="s">
        <v>186</v>
      </c>
      <c r="D657" s="31" t="s">
        <v>185</v>
      </c>
      <c r="E657" s="31" t="s">
        <v>628</v>
      </c>
      <c r="F657" s="31" t="s">
        <v>238</v>
      </c>
      <c r="G657" s="31" t="s">
        <v>560</v>
      </c>
      <c r="H657" s="32">
        <f>'вед.прил8'!I166</f>
        <v>746.5</v>
      </c>
      <c r="I657" s="137">
        <f>'вед.прил8'!N166</f>
        <v>0</v>
      </c>
      <c r="J657" s="137">
        <f>'вед.прил8'!O166</f>
        <v>746.5</v>
      </c>
    </row>
    <row r="658" spans="2:10" ht="49.5" customHeight="1">
      <c r="B658" s="27" t="str">
        <f>'вед.прил8'!A167</f>
        <v>Подпрограмма "Муниципальная поддержка работников системы образования, талантливых детей и молодежи в городе Ливны" </v>
      </c>
      <c r="C658" s="28" t="s">
        <v>186</v>
      </c>
      <c r="D658" s="28" t="s">
        <v>185</v>
      </c>
      <c r="E658" s="28" t="s">
        <v>363</v>
      </c>
      <c r="F658" s="28"/>
      <c r="G658" s="28"/>
      <c r="H658" s="29">
        <f>H663</f>
        <v>450.7</v>
      </c>
      <c r="I658" s="29">
        <f>I663</f>
        <v>162</v>
      </c>
      <c r="J658" s="29">
        <f>J663</f>
        <v>612.7</v>
      </c>
    </row>
    <row r="659" spans="2:10" ht="30">
      <c r="B659" s="27" t="str">
        <f>'вед.прил8'!A168</f>
        <v>Основное мероприятие "Выявление и поддержка одаренных детей и молодежи"</v>
      </c>
      <c r="C659" s="28" t="s">
        <v>186</v>
      </c>
      <c r="D659" s="28" t="s">
        <v>185</v>
      </c>
      <c r="E659" s="28" t="s">
        <v>364</v>
      </c>
      <c r="F659" s="28"/>
      <c r="G659" s="28"/>
      <c r="H659" s="29">
        <f aca="true" t="shared" si="132" ref="H659:J662">H660</f>
        <v>450.7</v>
      </c>
      <c r="I659" s="29">
        <f t="shared" si="132"/>
        <v>162</v>
      </c>
      <c r="J659" s="29">
        <f t="shared" si="132"/>
        <v>612.7</v>
      </c>
    </row>
    <row r="660" spans="2:10" ht="15">
      <c r="B660" s="27" t="str">
        <f>'вед.прил8'!A169</f>
        <v>Реализация основного мероприятия</v>
      </c>
      <c r="C660" s="28" t="s">
        <v>186</v>
      </c>
      <c r="D660" s="28" t="s">
        <v>185</v>
      </c>
      <c r="E660" s="28" t="s">
        <v>369</v>
      </c>
      <c r="F660" s="28"/>
      <c r="G660" s="28"/>
      <c r="H660" s="29">
        <f t="shared" si="132"/>
        <v>450.7</v>
      </c>
      <c r="I660" s="29">
        <f t="shared" si="132"/>
        <v>162</v>
      </c>
      <c r="J660" s="29">
        <f t="shared" si="132"/>
        <v>612.7</v>
      </c>
    </row>
    <row r="661" spans="2:10" ht="45">
      <c r="B661" s="27" t="str">
        <f>'вед.прил8'!A170</f>
        <v>Предоставление субсидий бюджетным, автономным учреждениям и иным некоммерческим организациям</v>
      </c>
      <c r="C661" s="28" t="s">
        <v>186</v>
      </c>
      <c r="D661" s="28" t="s">
        <v>185</v>
      </c>
      <c r="E661" s="28" t="s">
        <v>369</v>
      </c>
      <c r="F661" s="28" t="s">
        <v>236</v>
      </c>
      <c r="G661" s="28"/>
      <c r="H661" s="29">
        <f t="shared" si="132"/>
        <v>450.7</v>
      </c>
      <c r="I661" s="29">
        <f t="shared" si="132"/>
        <v>162</v>
      </c>
      <c r="J661" s="29">
        <f t="shared" si="132"/>
        <v>612.7</v>
      </c>
    </row>
    <row r="662" spans="2:10" ht="15">
      <c r="B662" s="27" t="str">
        <f>'вед.прил8'!A171</f>
        <v>Субсидии бюджетным учреждениям</v>
      </c>
      <c r="C662" s="28" t="s">
        <v>186</v>
      </c>
      <c r="D662" s="28" t="s">
        <v>185</v>
      </c>
      <c r="E662" s="28" t="s">
        <v>369</v>
      </c>
      <c r="F662" s="28" t="s">
        <v>238</v>
      </c>
      <c r="G662" s="28"/>
      <c r="H662" s="29">
        <f t="shared" si="132"/>
        <v>450.7</v>
      </c>
      <c r="I662" s="29">
        <f t="shared" si="132"/>
        <v>162</v>
      </c>
      <c r="J662" s="29">
        <f t="shared" si="132"/>
        <v>612.7</v>
      </c>
    </row>
    <row r="663" spans="2:10" ht="15">
      <c r="B663" s="34" t="str">
        <f>'вед.прил8'!A172</f>
        <v>Городские средства</v>
      </c>
      <c r="C663" s="31" t="s">
        <v>186</v>
      </c>
      <c r="D663" s="31" t="s">
        <v>185</v>
      </c>
      <c r="E663" s="31" t="s">
        <v>369</v>
      </c>
      <c r="F663" s="31" t="s">
        <v>238</v>
      </c>
      <c r="G663" s="31" t="s">
        <v>212</v>
      </c>
      <c r="H663" s="32">
        <f>'вед.прил8'!I172</f>
        <v>450.7</v>
      </c>
      <c r="I663" s="137">
        <f>'вед.прил8'!N172</f>
        <v>162</v>
      </c>
      <c r="J663" s="137">
        <f>'вед.прил8'!O172</f>
        <v>612.7</v>
      </c>
    </row>
    <row r="664" spans="2:10" ht="45">
      <c r="B664" s="27" t="str">
        <f>'вед.прил8'!A173</f>
        <v>Подпрограмма "Функционирование и развитие сети образовательных организаций города Ливны"</v>
      </c>
      <c r="C664" s="28" t="s">
        <v>186</v>
      </c>
      <c r="D664" s="28" t="s">
        <v>185</v>
      </c>
      <c r="E664" s="28" t="s">
        <v>2</v>
      </c>
      <c r="F664" s="28"/>
      <c r="G664" s="28"/>
      <c r="H664" s="29">
        <f>H665+H679+H692+H674</f>
        <v>256806.40000000002</v>
      </c>
      <c r="I664" s="29">
        <f>I665+I679+I692+I674</f>
        <v>393.99999999999994</v>
      </c>
      <c r="J664" s="29">
        <f>J665+J679+J692+J674</f>
        <v>257200.4</v>
      </c>
    </row>
    <row r="665" spans="2:10" ht="45">
      <c r="B665" s="27" t="str">
        <f>'вед.прил8'!A174</f>
        <v>Основное мероприятие "Строительство, реконструкция, капитальный и текущий ремонт образовательных организаций"</v>
      </c>
      <c r="C665" s="28" t="s">
        <v>186</v>
      </c>
      <c r="D665" s="28" t="s">
        <v>185</v>
      </c>
      <c r="E665" s="28" t="s">
        <v>4</v>
      </c>
      <c r="F665" s="31"/>
      <c r="G665" s="31"/>
      <c r="H665" s="29">
        <f>H670+H666</f>
        <v>13548.9</v>
      </c>
      <c r="I665" s="29">
        <f>I670+I666</f>
        <v>416.9</v>
      </c>
      <c r="J665" s="29">
        <f>J670+J666</f>
        <v>13965.8</v>
      </c>
    </row>
    <row r="666" spans="2:10" ht="15">
      <c r="B666" s="26" t="s">
        <v>287</v>
      </c>
      <c r="C666" s="28" t="s">
        <v>186</v>
      </c>
      <c r="D666" s="28" t="s">
        <v>185</v>
      </c>
      <c r="E666" s="28" t="s">
        <v>570</v>
      </c>
      <c r="F666" s="28"/>
      <c r="G666" s="28"/>
      <c r="H666" s="29">
        <f aca="true" t="shared" si="133" ref="H666:J668">H667</f>
        <v>7091.5</v>
      </c>
      <c r="I666" s="29">
        <f t="shared" si="133"/>
        <v>0</v>
      </c>
      <c r="J666" s="29">
        <f t="shared" si="133"/>
        <v>7091.5</v>
      </c>
    </row>
    <row r="667" spans="2:10" ht="45">
      <c r="B667" s="33" t="s">
        <v>237</v>
      </c>
      <c r="C667" s="28" t="s">
        <v>186</v>
      </c>
      <c r="D667" s="28" t="s">
        <v>185</v>
      </c>
      <c r="E667" s="28" t="s">
        <v>570</v>
      </c>
      <c r="F667" s="28" t="s">
        <v>236</v>
      </c>
      <c r="G667" s="28"/>
      <c r="H667" s="29">
        <f t="shared" si="133"/>
        <v>7091.5</v>
      </c>
      <c r="I667" s="29">
        <f t="shared" si="133"/>
        <v>0</v>
      </c>
      <c r="J667" s="29">
        <f t="shared" si="133"/>
        <v>7091.5</v>
      </c>
    </row>
    <row r="668" spans="2:10" ht="15">
      <c r="B668" s="27" t="s">
        <v>239</v>
      </c>
      <c r="C668" s="28" t="s">
        <v>186</v>
      </c>
      <c r="D668" s="28" t="s">
        <v>185</v>
      </c>
      <c r="E668" s="28" t="s">
        <v>570</v>
      </c>
      <c r="F668" s="28" t="s">
        <v>238</v>
      </c>
      <c r="G668" s="28"/>
      <c r="H668" s="29">
        <f t="shared" si="133"/>
        <v>7091.5</v>
      </c>
      <c r="I668" s="29">
        <f t="shared" si="133"/>
        <v>0</v>
      </c>
      <c r="J668" s="29">
        <f t="shared" si="133"/>
        <v>7091.5</v>
      </c>
    </row>
    <row r="669" spans="2:10" ht="15">
      <c r="B669" s="30" t="s">
        <v>225</v>
      </c>
      <c r="C669" s="31" t="s">
        <v>186</v>
      </c>
      <c r="D669" s="31" t="s">
        <v>185</v>
      </c>
      <c r="E669" s="31" t="s">
        <v>570</v>
      </c>
      <c r="F669" s="31" t="s">
        <v>238</v>
      </c>
      <c r="G669" s="31" t="s">
        <v>213</v>
      </c>
      <c r="H669" s="32">
        <f>'вед.прил8'!I178</f>
        <v>7091.5</v>
      </c>
      <c r="I669" s="32">
        <f>'вед.прил8'!N178</f>
        <v>0</v>
      </c>
      <c r="J669" s="32">
        <f>'вед.прил8'!O178</f>
        <v>7091.5</v>
      </c>
    </row>
    <row r="670" spans="2:10" ht="15">
      <c r="B670" s="27" t="str">
        <f>'вед.прил8'!A179</f>
        <v>Реализация основного мероприятия</v>
      </c>
      <c r="C670" s="28" t="s">
        <v>186</v>
      </c>
      <c r="D670" s="28" t="s">
        <v>185</v>
      </c>
      <c r="E670" s="28" t="s">
        <v>5</v>
      </c>
      <c r="F670" s="31"/>
      <c r="G670" s="31"/>
      <c r="H670" s="29">
        <f aca="true" t="shared" si="134" ref="H670:J672">H671</f>
        <v>6457.4</v>
      </c>
      <c r="I670" s="29">
        <f t="shared" si="134"/>
        <v>416.9</v>
      </c>
      <c r="J670" s="29">
        <f t="shared" si="134"/>
        <v>6874.299999999999</v>
      </c>
    </row>
    <row r="671" spans="2:10" ht="45">
      <c r="B671" s="27" t="str">
        <f>'вед.прил8'!A180</f>
        <v>Предоставление субсидий бюджетным, автономным учреждениям и иным некоммерческим организациям</v>
      </c>
      <c r="C671" s="28" t="s">
        <v>186</v>
      </c>
      <c r="D671" s="28" t="s">
        <v>185</v>
      </c>
      <c r="E671" s="28" t="s">
        <v>5</v>
      </c>
      <c r="F671" s="28" t="s">
        <v>261</v>
      </c>
      <c r="G671" s="28"/>
      <c r="H671" s="29">
        <f t="shared" si="134"/>
        <v>6457.4</v>
      </c>
      <c r="I671" s="29">
        <f t="shared" si="134"/>
        <v>416.9</v>
      </c>
      <c r="J671" s="29">
        <f t="shared" si="134"/>
        <v>6874.299999999999</v>
      </c>
    </row>
    <row r="672" spans="2:10" ht="15">
      <c r="B672" s="27" t="str">
        <f>'вед.прил8'!A181</f>
        <v>Субсидии бюджетным учреждениям</v>
      </c>
      <c r="C672" s="28" t="s">
        <v>186</v>
      </c>
      <c r="D672" s="28" t="s">
        <v>185</v>
      </c>
      <c r="E672" s="28" t="s">
        <v>5</v>
      </c>
      <c r="F672" s="28" t="s">
        <v>442</v>
      </c>
      <c r="G672" s="28"/>
      <c r="H672" s="29">
        <f t="shared" si="134"/>
        <v>6457.4</v>
      </c>
      <c r="I672" s="29">
        <f t="shared" si="134"/>
        <v>416.9</v>
      </c>
      <c r="J672" s="29">
        <f t="shared" si="134"/>
        <v>6874.299999999999</v>
      </c>
    </row>
    <row r="673" spans="2:10" ht="15">
      <c r="B673" s="34" t="str">
        <f>'вед.прил8'!A182</f>
        <v>Городские средства</v>
      </c>
      <c r="C673" s="31" t="s">
        <v>186</v>
      </c>
      <c r="D673" s="31" t="s">
        <v>185</v>
      </c>
      <c r="E673" s="31" t="s">
        <v>5</v>
      </c>
      <c r="F673" s="31" t="s">
        <v>442</v>
      </c>
      <c r="G673" s="31" t="s">
        <v>212</v>
      </c>
      <c r="H673" s="32">
        <f>'вед.прил8'!I182</f>
        <v>6457.4</v>
      </c>
      <c r="I673" s="137">
        <f>'вед.прил8'!N182</f>
        <v>416.9</v>
      </c>
      <c r="J673" s="137">
        <f>'вед.прил8'!O182</f>
        <v>6874.299999999999</v>
      </c>
    </row>
    <row r="674" spans="2:10" ht="60">
      <c r="B674" s="27" t="s">
        <v>538</v>
      </c>
      <c r="C674" s="28" t="s">
        <v>186</v>
      </c>
      <c r="D674" s="28" t="s">
        <v>185</v>
      </c>
      <c r="E674" s="28" t="s">
        <v>539</v>
      </c>
      <c r="F674" s="31"/>
      <c r="G674" s="31"/>
      <c r="H674" s="121">
        <f aca="true" t="shared" si="135" ref="H674:J677">H675</f>
        <v>1324.6</v>
      </c>
      <c r="I674" s="121">
        <f t="shared" si="135"/>
        <v>-0.8</v>
      </c>
      <c r="J674" s="121">
        <f t="shared" si="135"/>
        <v>1323.8</v>
      </c>
    </row>
    <row r="675" spans="2:10" ht="15">
      <c r="B675" s="26" t="s">
        <v>287</v>
      </c>
      <c r="C675" s="28" t="s">
        <v>186</v>
      </c>
      <c r="D675" s="28" t="s">
        <v>185</v>
      </c>
      <c r="E675" s="28" t="s">
        <v>540</v>
      </c>
      <c r="F675" s="31"/>
      <c r="G675" s="31"/>
      <c r="H675" s="121">
        <f t="shared" si="135"/>
        <v>1324.6</v>
      </c>
      <c r="I675" s="121">
        <f t="shared" si="135"/>
        <v>-0.8</v>
      </c>
      <c r="J675" s="121">
        <f t="shared" si="135"/>
        <v>1323.8</v>
      </c>
    </row>
    <row r="676" spans="2:10" ht="45">
      <c r="B676" s="33" t="s">
        <v>237</v>
      </c>
      <c r="C676" s="28" t="s">
        <v>186</v>
      </c>
      <c r="D676" s="28" t="s">
        <v>185</v>
      </c>
      <c r="E676" s="28" t="s">
        <v>540</v>
      </c>
      <c r="F676" s="28" t="s">
        <v>236</v>
      </c>
      <c r="G676" s="28"/>
      <c r="H676" s="121">
        <f t="shared" si="135"/>
        <v>1324.6</v>
      </c>
      <c r="I676" s="121">
        <f t="shared" si="135"/>
        <v>-0.8</v>
      </c>
      <c r="J676" s="121">
        <f t="shared" si="135"/>
        <v>1323.8</v>
      </c>
    </row>
    <row r="677" spans="2:10" ht="15">
      <c r="B677" s="27" t="s">
        <v>239</v>
      </c>
      <c r="C677" s="28" t="s">
        <v>186</v>
      </c>
      <c r="D677" s="28" t="s">
        <v>185</v>
      </c>
      <c r="E677" s="28" t="s">
        <v>540</v>
      </c>
      <c r="F677" s="28" t="s">
        <v>238</v>
      </c>
      <c r="G677" s="28"/>
      <c r="H677" s="121">
        <f t="shared" si="135"/>
        <v>1324.6</v>
      </c>
      <c r="I677" s="121">
        <f t="shared" si="135"/>
        <v>-0.8</v>
      </c>
      <c r="J677" s="121">
        <f t="shared" si="135"/>
        <v>1323.8</v>
      </c>
    </row>
    <row r="678" spans="2:10" ht="15">
      <c r="B678" s="34" t="s">
        <v>224</v>
      </c>
      <c r="C678" s="31" t="s">
        <v>186</v>
      </c>
      <c r="D678" s="31" t="s">
        <v>185</v>
      </c>
      <c r="E678" s="31" t="s">
        <v>540</v>
      </c>
      <c r="F678" s="31" t="s">
        <v>238</v>
      </c>
      <c r="G678" s="31" t="s">
        <v>212</v>
      </c>
      <c r="H678" s="122">
        <f>'вед.прил8'!I187</f>
        <v>1324.6</v>
      </c>
      <c r="I678" s="137">
        <f>'вед.прил8'!N187</f>
        <v>-0.8</v>
      </c>
      <c r="J678" s="137">
        <f>'вед.прил8'!O187</f>
        <v>1323.8</v>
      </c>
    </row>
    <row r="679" spans="2:10" ht="60">
      <c r="B679" s="154" t="str">
        <f>'вед.прил8'!A188</f>
        <v>Основное мероприятие "Региональный проект "Современная школа" федерального проекта "Современная школа" национального проекта "Образование"</v>
      </c>
      <c r="C679" s="28" t="s">
        <v>186</v>
      </c>
      <c r="D679" s="28" t="s">
        <v>185</v>
      </c>
      <c r="E679" s="28" t="s">
        <v>449</v>
      </c>
      <c r="F679" s="28"/>
      <c r="G679" s="28"/>
      <c r="H679" s="29">
        <f>H680+H686</f>
        <v>236482.7</v>
      </c>
      <c r="I679" s="29">
        <f>I680+I686</f>
        <v>30.5</v>
      </c>
      <c r="J679" s="29">
        <f>J680+J686</f>
        <v>236513.2</v>
      </c>
    </row>
    <row r="680" spans="2:10" ht="60">
      <c r="B680" s="154" t="str">
        <f>'вед.прил8'!A189</f>
        <v>Создание новых мест в общеобразовательных организациях в связи с ростом числа обучающихся, вызванным демографическим фактором</v>
      </c>
      <c r="C680" s="28" t="s">
        <v>186</v>
      </c>
      <c r="D680" s="28" t="s">
        <v>185</v>
      </c>
      <c r="E680" s="28" t="s">
        <v>451</v>
      </c>
      <c r="F680" s="28"/>
      <c r="G680" s="28"/>
      <c r="H680" s="29">
        <f aca="true" t="shared" si="136" ref="H680:J681">H681</f>
        <v>180527.2</v>
      </c>
      <c r="I680" s="29">
        <f t="shared" si="136"/>
        <v>30.5</v>
      </c>
      <c r="J680" s="29">
        <f t="shared" si="136"/>
        <v>180557.7</v>
      </c>
    </row>
    <row r="681" spans="2:10" ht="45">
      <c r="B681" s="154" t="str">
        <f>'вед.прил8'!A190</f>
        <v> Капитальные вложения в объекты государственной (муниципальной) собственности</v>
      </c>
      <c r="C681" s="28" t="s">
        <v>186</v>
      </c>
      <c r="D681" s="28" t="s">
        <v>185</v>
      </c>
      <c r="E681" s="28" t="s">
        <v>451</v>
      </c>
      <c r="F681" s="28" t="s">
        <v>261</v>
      </c>
      <c r="G681" s="31"/>
      <c r="H681" s="29">
        <f t="shared" si="136"/>
        <v>180527.2</v>
      </c>
      <c r="I681" s="29">
        <f t="shared" si="136"/>
        <v>30.5</v>
      </c>
      <c r="J681" s="29">
        <f t="shared" si="136"/>
        <v>180557.7</v>
      </c>
    </row>
    <row r="682" spans="2:10" ht="135">
      <c r="B682" s="154" t="str">
        <f>'вед.прил8'!A191</f>
        <v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v>
      </c>
      <c r="C682" s="28" t="s">
        <v>186</v>
      </c>
      <c r="D682" s="28" t="s">
        <v>185</v>
      </c>
      <c r="E682" s="28" t="s">
        <v>451</v>
      </c>
      <c r="F682" s="28" t="s">
        <v>442</v>
      </c>
      <c r="G682" s="31"/>
      <c r="H682" s="29">
        <f>H683+H684+H685</f>
        <v>180527.2</v>
      </c>
      <c r="I682" s="29">
        <f>I683+I684+I685</f>
        <v>30.5</v>
      </c>
      <c r="J682" s="29">
        <f>J683+J684+J685</f>
        <v>180557.7</v>
      </c>
    </row>
    <row r="683" spans="2:10" ht="15">
      <c r="B683" s="30" t="s">
        <v>224</v>
      </c>
      <c r="C683" s="31" t="s">
        <v>186</v>
      </c>
      <c r="D683" s="31" t="s">
        <v>185</v>
      </c>
      <c r="E683" s="31" t="s">
        <v>451</v>
      </c>
      <c r="F683" s="31" t="s">
        <v>442</v>
      </c>
      <c r="G683" s="31" t="s">
        <v>212</v>
      </c>
      <c r="H683" s="32">
        <f>'вед.прил8'!I192</f>
        <v>8089.4</v>
      </c>
      <c r="I683" s="137">
        <f>'вед.прил8'!N192</f>
        <v>30.5</v>
      </c>
      <c r="J683" s="137">
        <f>'вед.прил8'!O192</f>
        <v>8119.9</v>
      </c>
    </row>
    <row r="684" spans="2:10" ht="15">
      <c r="B684" s="30" t="s">
        <v>225</v>
      </c>
      <c r="C684" s="31" t="s">
        <v>186</v>
      </c>
      <c r="D684" s="31" t="s">
        <v>185</v>
      </c>
      <c r="E684" s="31" t="s">
        <v>451</v>
      </c>
      <c r="F684" s="31" t="s">
        <v>442</v>
      </c>
      <c r="G684" s="31" t="s">
        <v>213</v>
      </c>
      <c r="H684" s="32">
        <f>'вед.прил8'!I193</f>
        <v>27648.3</v>
      </c>
      <c r="I684" s="137">
        <f>'вед.прил8'!N193</f>
        <v>0</v>
      </c>
      <c r="J684" s="137">
        <f>'вед.прил8'!O193</f>
        <v>27648.3</v>
      </c>
    </row>
    <row r="685" spans="2:10" ht="15">
      <c r="B685" s="30" t="s">
        <v>559</v>
      </c>
      <c r="C685" s="31" t="s">
        <v>186</v>
      </c>
      <c r="D685" s="31" t="s">
        <v>185</v>
      </c>
      <c r="E685" s="31" t="s">
        <v>451</v>
      </c>
      <c r="F685" s="31" t="s">
        <v>442</v>
      </c>
      <c r="G685" s="31" t="s">
        <v>560</v>
      </c>
      <c r="H685" s="32">
        <f>'вед.прил8'!I194</f>
        <v>144789.5</v>
      </c>
      <c r="I685" s="137">
        <f>'вед.прил8'!N194</f>
        <v>0</v>
      </c>
      <c r="J685" s="137">
        <f>'вед.прил8'!O194</f>
        <v>144789.5</v>
      </c>
    </row>
    <row r="686" spans="2:10" ht="80.25" customHeight="1">
      <c r="B686" s="26" t="s">
        <v>601</v>
      </c>
      <c r="C686" s="28" t="s">
        <v>186</v>
      </c>
      <c r="D686" s="28" t="s">
        <v>185</v>
      </c>
      <c r="E686" s="28" t="s">
        <v>600</v>
      </c>
      <c r="F686" s="31"/>
      <c r="G686" s="31"/>
      <c r="H686" s="29">
        <f aca="true" t="shared" si="137" ref="H686:J687">H687</f>
        <v>55955.5</v>
      </c>
      <c r="I686" s="29">
        <f t="shared" si="137"/>
        <v>0</v>
      </c>
      <c r="J686" s="29">
        <f t="shared" si="137"/>
        <v>55955.5</v>
      </c>
    </row>
    <row r="687" spans="2:10" ht="45">
      <c r="B687" s="33" t="s">
        <v>443</v>
      </c>
      <c r="C687" s="28" t="s">
        <v>186</v>
      </c>
      <c r="D687" s="28" t="s">
        <v>185</v>
      </c>
      <c r="E687" s="28" t="s">
        <v>600</v>
      </c>
      <c r="F687" s="28" t="s">
        <v>261</v>
      </c>
      <c r="G687" s="31"/>
      <c r="H687" s="29">
        <f t="shared" si="137"/>
        <v>55955.5</v>
      </c>
      <c r="I687" s="29">
        <f t="shared" si="137"/>
        <v>0</v>
      </c>
      <c r="J687" s="29">
        <f t="shared" si="137"/>
        <v>55955.5</v>
      </c>
    </row>
    <row r="688" spans="2:10" ht="135">
      <c r="B688" s="62" t="s">
        <v>444</v>
      </c>
      <c r="C688" s="28" t="s">
        <v>186</v>
      </c>
      <c r="D688" s="28" t="s">
        <v>185</v>
      </c>
      <c r="E688" s="28" t="s">
        <v>600</v>
      </c>
      <c r="F688" s="28" t="s">
        <v>442</v>
      </c>
      <c r="G688" s="31"/>
      <c r="H688" s="29">
        <f>H689+H690+H691</f>
        <v>55955.5</v>
      </c>
      <c r="I688" s="29">
        <f>I689+I690+I691</f>
        <v>0</v>
      </c>
      <c r="J688" s="29">
        <f>J689+J690+J691</f>
        <v>55955.5</v>
      </c>
    </row>
    <row r="689" spans="2:10" ht="15">
      <c r="B689" s="30" t="s">
        <v>224</v>
      </c>
      <c r="C689" s="31" t="s">
        <v>186</v>
      </c>
      <c r="D689" s="31" t="s">
        <v>185</v>
      </c>
      <c r="E689" s="31" t="s">
        <v>600</v>
      </c>
      <c r="F689" s="31" t="s">
        <v>442</v>
      </c>
      <c r="G689" s="31" t="s">
        <v>212</v>
      </c>
      <c r="H689" s="32">
        <f>'вед.прил8'!I198</f>
        <v>2797.8</v>
      </c>
      <c r="I689" s="137">
        <f>'вед.прил8'!N198</f>
        <v>0</v>
      </c>
      <c r="J689" s="137">
        <f>'вед.прил8'!O198</f>
        <v>2797.8</v>
      </c>
    </row>
    <row r="690" spans="2:10" ht="15">
      <c r="B690" s="30" t="s">
        <v>225</v>
      </c>
      <c r="C690" s="31" t="s">
        <v>186</v>
      </c>
      <c r="D690" s="31" t="s">
        <v>185</v>
      </c>
      <c r="E690" s="31" t="s">
        <v>600</v>
      </c>
      <c r="F690" s="31" t="s">
        <v>442</v>
      </c>
      <c r="G690" s="31" t="s">
        <v>213</v>
      </c>
      <c r="H690" s="32">
        <f>'вед.прил8'!I199</f>
        <v>531.6</v>
      </c>
      <c r="I690" s="137">
        <f>'вед.прил8'!N199</f>
        <v>0</v>
      </c>
      <c r="J690" s="137">
        <f>'вед.прил8'!O199</f>
        <v>531.6</v>
      </c>
    </row>
    <row r="691" spans="2:10" ht="15">
      <c r="B691" s="30" t="s">
        <v>559</v>
      </c>
      <c r="C691" s="31" t="s">
        <v>186</v>
      </c>
      <c r="D691" s="31" t="s">
        <v>185</v>
      </c>
      <c r="E691" s="31" t="s">
        <v>600</v>
      </c>
      <c r="F691" s="31" t="s">
        <v>442</v>
      </c>
      <c r="G691" s="31" t="s">
        <v>560</v>
      </c>
      <c r="H691" s="32">
        <f>'вед.прил8'!I200</f>
        <v>52626.1</v>
      </c>
      <c r="I691" s="137">
        <f>'вед.прил8'!N200</f>
        <v>0</v>
      </c>
      <c r="J691" s="137">
        <f>'вед.прил8'!O200</f>
        <v>52626.1</v>
      </c>
    </row>
    <row r="692" spans="2:10" ht="60">
      <c r="B692" s="154" t="str">
        <f>'вед.прил8'!A201</f>
        <v>Основное мероприятие "Региональный проект "Успех каждого ребенка" федерального проекта "Успех каждого ребенка" национального проекта "Образование"</v>
      </c>
      <c r="C692" s="28" t="s">
        <v>186</v>
      </c>
      <c r="D692" s="28" t="s">
        <v>185</v>
      </c>
      <c r="E692" s="28" t="s">
        <v>466</v>
      </c>
      <c r="F692" s="28"/>
      <c r="G692" s="28"/>
      <c r="H692" s="29">
        <f aca="true" t="shared" si="138" ref="H692:J694">H693</f>
        <v>5450.2</v>
      </c>
      <c r="I692" s="29">
        <f t="shared" si="138"/>
        <v>-52.6</v>
      </c>
      <c r="J692" s="29">
        <f t="shared" si="138"/>
        <v>5397.6</v>
      </c>
    </row>
    <row r="693" spans="2:10" ht="79.5" customHeight="1">
      <c r="B693" s="154" t="str">
        <f>'вед.прил8'!A202</f>
        <v>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v>
      </c>
      <c r="C693" s="28" t="s">
        <v>186</v>
      </c>
      <c r="D693" s="28" t="s">
        <v>185</v>
      </c>
      <c r="E693" s="28" t="s">
        <v>522</v>
      </c>
      <c r="F693" s="28"/>
      <c r="G693" s="28"/>
      <c r="H693" s="29">
        <f t="shared" si="138"/>
        <v>5450.2</v>
      </c>
      <c r="I693" s="29">
        <f t="shared" si="138"/>
        <v>-52.6</v>
      </c>
      <c r="J693" s="29">
        <f t="shared" si="138"/>
        <v>5397.6</v>
      </c>
    </row>
    <row r="694" spans="2:10" ht="45">
      <c r="B694" s="154" t="str">
        <f>'вед.прил8'!A203</f>
        <v>Предоставление субсидий бюджетным, автономным учреждениям и иным некоммерческим организациям</v>
      </c>
      <c r="C694" s="28" t="s">
        <v>186</v>
      </c>
      <c r="D694" s="28" t="s">
        <v>185</v>
      </c>
      <c r="E694" s="28" t="s">
        <v>522</v>
      </c>
      <c r="F694" s="28" t="s">
        <v>236</v>
      </c>
      <c r="G694" s="28"/>
      <c r="H694" s="29">
        <f t="shared" si="138"/>
        <v>5450.2</v>
      </c>
      <c r="I694" s="29">
        <f t="shared" si="138"/>
        <v>-52.6</v>
      </c>
      <c r="J694" s="29">
        <f t="shared" si="138"/>
        <v>5397.6</v>
      </c>
    </row>
    <row r="695" spans="2:10" ht="15">
      <c r="B695" s="154" t="str">
        <f>'вед.прил8'!A204</f>
        <v>Субсидии бюджетным учреждениям</v>
      </c>
      <c r="C695" s="28" t="s">
        <v>186</v>
      </c>
      <c r="D695" s="28" t="s">
        <v>185</v>
      </c>
      <c r="E695" s="28" t="s">
        <v>522</v>
      </c>
      <c r="F695" s="28" t="s">
        <v>238</v>
      </c>
      <c r="G695" s="28"/>
      <c r="H695" s="29">
        <f>H696+H697+H698</f>
        <v>5450.2</v>
      </c>
      <c r="I695" s="29">
        <f>I696+I697+I698</f>
        <v>-52.6</v>
      </c>
      <c r="J695" s="29">
        <f>J696+J697+J698</f>
        <v>5397.6</v>
      </c>
    </row>
    <row r="696" spans="2:10" ht="15">
      <c r="B696" s="30" t="s">
        <v>224</v>
      </c>
      <c r="C696" s="31" t="s">
        <v>186</v>
      </c>
      <c r="D696" s="31" t="s">
        <v>185</v>
      </c>
      <c r="E696" s="31" t="s">
        <v>522</v>
      </c>
      <c r="F696" s="31" t="s">
        <v>238</v>
      </c>
      <c r="G696" s="31" t="s">
        <v>212</v>
      </c>
      <c r="H696" s="32">
        <f>'вед.прил8'!I205</f>
        <v>531.5</v>
      </c>
      <c r="I696" s="137">
        <f>'вед.прил8'!N205</f>
        <v>-52.6</v>
      </c>
      <c r="J696" s="137">
        <f>'вед.прил8'!O205</f>
        <v>478.9</v>
      </c>
    </row>
    <row r="697" spans="2:10" ht="15">
      <c r="B697" s="30" t="s">
        <v>225</v>
      </c>
      <c r="C697" s="31" t="s">
        <v>186</v>
      </c>
      <c r="D697" s="31" t="s">
        <v>185</v>
      </c>
      <c r="E697" s="31" t="s">
        <v>522</v>
      </c>
      <c r="F697" s="31" t="s">
        <v>238</v>
      </c>
      <c r="G697" s="31" t="s">
        <v>213</v>
      </c>
      <c r="H697" s="32">
        <f>'вед.прил8'!I206</f>
        <v>49.2</v>
      </c>
      <c r="I697" s="137">
        <f>'вед.прил8'!N206</f>
        <v>0</v>
      </c>
      <c r="J697" s="137">
        <f>'вед.прил8'!O206</f>
        <v>49.2</v>
      </c>
    </row>
    <row r="698" spans="2:10" ht="15">
      <c r="B698" s="30" t="s">
        <v>559</v>
      </c>
      <c r="C698" s="31" t="s">
        <v>186</v>
      </c>
      <c r="D698" s="31" t="s">
        <v>185</v>
      </c>
      <c r="E698" s="31" t="s">
        <v>522</v>
      </c>
      <c r="F698" s="31" t="s">
        <v>238</v>
      </c>
      <c r="G698" s="31" t="s">
        <v>560</v>
      </c>
      <c r="H698" s="32">
        <f>'вед.прил8'!I207</f>
        <v>4869.5</v>
      </c>
      <c r="I698" s="137">
        <f>'вед.прил8'!N207</f>
        <v>0</v>
      </c>
      <c r="J698" s="137">
        <f>'вед.прил8'!O207</f>
        <v>4869.5</v>
      </c>
    </row>
    <row r="699" spans="2:10" ht="30">
      <c r="B699" s="26" t="str">
        <f>'вед.прил8'!A208</f>
        <v>Муниципальная программа "Доступная среда  города Ливны Орловской области"</v>
      </c>
      <c r="C699" s="28" t="s">
        <v>186</v>
      </c>
      <c r="D699" s="28" t="s">
        <v>185</v>
      </c>
      <c r="E699" s="28" t="s">
        <v>49</v>
      </c>
      <c r="F699" s="28"/>
      <c r="G699" s="28"/>
      <c r="H699" s="29">
        <f aca="true" t="shared" si="139" ref="H699:J703">H700</f>
        <v>130</v>
      </c>
      <c r="I699" s="29">
        <f t="shared" si="139"/>
        <v>0</v>
      </c>
      <c r="J699" s="29">
        <f t="shared" si="139"/>
        <v>130</v>
      </c>
    </row>
    <row r="700" spans="2:10" ht="60">
      <c r="B700" s="26" t="str">
        <f>'вед.прил8'!A209</f>
        <v>Основное мероприятие "Повышение уровня доступности объектов и услуг в сфере образования для детей-инвалидов и детей с ограниченными возможностями здоровья"</v>
      </c>
      <c r="C700" s="28" t="s">
        <v>186</v>
      </c>
      <c r="D700" s="28" t="s">
        <v>185</v>
      </c>
      <c r="E700" s="28" t="s">
        <v>50</v>
      </c>
      <c r="F700" s="28"/>
      <c r="G700" s="28"/>
      <c r="H700" s="29">
        <f t="shared" si="139"/>
        <v>130</v>
      </c>
      <c r="I700" s="29">
        <f t="shared" si="139"/>
        <v>0</v>
      </c>
      <c r="J700" s="29">
        <f t="shared" si="139"/>
        <v>130</v>
      </c>
    </row>
    <row r="701" spans="2:10" ht="15">
      <c r="B701" s="26" t="str">
        <f>'вед.прил8'!A210</f>
        <v>Реализация основного мероприятия</v>
      </c>
      <c r="C701" s="28" t="s">
        <v>186</v>
      </c>
      <c r="D701" s="28" t="s">
        <v>185</v>
      </c>
      <c r="E701" s="28" t="s">
        <v>51</v>
      </c>
      <c r="F701" s="28"/>
      <c r="G701" s="28"/>
      <c r="H701" s="29">
        <f t="shared" si="139"/>
        <v>130</v>
      </c>
      <c r="I701" s="29">
        <f t="shared" si="139"/>
        <v>0</v>
      </c>
      <c r="J701" s="29">
        <f t="shared" si="139"/>
        <v>130</v>
      </c>
    </row>
    <row r="702" spans="2:10" ht="45">
      <c r="B702" s="26" t="str">
        <f>'вед.прил8'!A211</f>
        <v>Предоставление субсидий бюджетным, автономным учреждениям и иным некоммерческим организациям</v>
      </c>
      <c r="C702" s="28" t="s">
        <v>186</v>
      </c>
      <c r="D702" s="28" t="s">
        <v>185</v>
      </c>
      <c r="E702" s="28" t="s">
        <v>51</v>
      </c>
      <c r="F702" s="28" t="s">
        <v>236</v>
      </c>
      <c r="G702" s="28"/>
      <c r="H702" s="29">
        <f t="shared" si="139"/>
        <v>130</v>
      </c>
      <c r="I702" s="29">
        <f t="shared" si="139"/>
        <v>0</v>
      </c>
      <c r="J702" s="29">
        <f t="shared" si="139"/>
        <v>130</v>
      </c>
    </row>
    <row r="703" spans="2:10" ht="15">
      <c r="B703" s="26" t="str">
        <f>'вед.прил8'!A212</f>
        <v>Субсидии бюджетным учреждениям</v>
      </c>
      <c r="C703" s="28" t="s">
        <v>186</v>
      </c>
      <c r="D703" s="28" t="s">
        <v>185</v>
      </c>
      <c r="E703" s="28" t="s">
        <v>51</v>
      </c>
      <c r="F703" s="28" t="s">
        <v>238</v>
      </c>
      <c r="G703" s="28"/>
      <c r="H703" s="29">
        <f t="shared" si="139"/>
        <v>130</v>
      </c>
      <c r="I703" s="29">
        <f t="shared" si="139"/>
        <v>0</v>
      </c>
      <c r="J703" s="29">
        <f t="shared" si="139"/>
        <v>130</v>
      </c>
    </row>
    <row r="704" spans="2:10" ht="15">
      <c r="B704" s="30" t="s">
        <v>224</v>
      </c>
      <c r="C704" s="31" t="s">
        <v>186</v>
      </c>
      <c r="D704" s="31" t="s">
        <v>185</v>
      </c>
      <c r="E704" s="31" t="s">
        <v>51</v>
      </c>
      <c r="F704" s="31" t="s">
        <v>238</v>
      </c>
      <c r="G704" s="31" t="s">
        <v>212</v>
      </c>
      <c r="H704" s="32">
        <f>'вед.прил8'!I213</f>
        <v>130</v>
      </c>
      <c r="I704" s="137">
        <f>'вед.прил8'!N213</f>
        <v>0</v>
      </c>
      <c r="J704" s="137">
        <f>'вед.прил8'!O213</f>
        <v>130</v>
      </c>
    </row>
    <row r="705" spans="2:10" ht="60">
      <c r="B705" s="116" t="str">
        <f>'вед.прил8'!A214</f>
        <v>Муниципальная программа "Формирование законопослушного поведения участников дорожного движения в городе Ливны Орловской области"</v>
      </c>
      <c r="C705" s="28" t="s">
        <v>186</v>
      </c>
      <c r="D705" s="28" t="s">
        <v>185</v>
      </c>
      <c r="E705" s="28" t="s">
        <v>422</v>
      </c>
      <c r="F705" s="31"/>
      <c r="G705" s="31"/>
      <c r="H705" s="29">
        <f>H706+H711</f>
        <v>120</v>
      </c>
      <c r="I705" s="29">
        <f>I706+I711</f>
        <v>0</v>
      </c>
      <c r="J705" s="29">
        <f>J706+J711</f>
        <v>120</v>
      </c>
    </row>
    <row r="706" spans="2:10" ht="45">
      <c r="B706" s="116" t="str">
        <f>'вед.прил8'!A215</f>
        <v>Основное мероприятие "Повышение уровня правового воспитания участников дорожного движения"</v>
      </c>
      <c r="C706" s="28" t="s">
        <v>186</v>
      </c>
      <c r="D706" s="28" t="s">
        <v>185</v>
      </c>
      <c r="E706" s="28" t="s">
        <v>423</v>
      </c>
      <c r="F706" s="31"/>
      <c r="G706" s="31"/>
      <c r="H706" s="29">
        <f aca="true" t="shared" si="140" ref="H706:J709">H707</f>
        <v>100</v>
      </c>
      <c r="I706" s="29">
        <f t="shared" si="140"/>
        <v>0</v>
      </c>
      <c r="J706" s="29">
        <f t="shared" si="140"/>
        <v>100</v>
      </c>
    </row>
    <row r="707" spans="2:10" ht="15">
      <c r="B707" s="116" t="str">
        <f>'вед.прил8'!A216</f>
        <v>Реализация основного мероприятия</v>
      </c>
      <c r="C707" s="28" t="s">
        <v>186</v>
      </c>
      <c r="D707" s="28" t="s">
        <v>185</v>
      </c>
      <c r="E707" s="28" t="s">
        <v>424</v>
      </c>
      <c r="F707" s="31"/>
      <c r="G707" s="31"/>
      <c r="H707" s="29">
        <f t="shared" si="140"/>
        <v>100</v>
      </c>
      <c r="I707" s="29">
        <f t="shared" si="140"/>
        <v>0</v>
      </c>
      <c r="J707" s="29">
        <f t="shared" si="140"/>
        <v>100</v>
      </c>
    </row>
    <row r="708" spans="2:10" ht="45">
      <c r="B708" s="116" t="str">
        <f>'вед.прил8'!A217</f>
        <v>Предоставление субсидий бюджетным, автономным учреждениям и иным некоммерческим организациям</v>
      </c>
      <c r="C708" s="28" t="s">
        <v>186</v>
      </c>
      <c r="D708" s="28" t="s">
        <v>185</v>
      </c>
      <c r="E708" s="28" t="s">
        <v>424</v>
      </c>
      <c r="F708" s="28" t="s">
        <v>236</v>
      </c>
      <c r="G708" s="28"/>
      <c r="H708" s="29">
        <f t="shared" si="140"/>
        <v>100</v>
      </c>
      <c r="I708" s="29">
        <f t="shared" si="140"/>
        <v>0</v>
      </c>
      <c r="J708" s="29">
        <f t="shared" si="140"/>
        <v>100</v>
      </c>
    </row>
    <row r="709" spans="2:10" ht="15">
      <c r="B709" s="116" t="str">
        <f>'вед.прил8'!A218</f>
        <v>Субсидии бюджетным учреждениям</v>
      </c>
      <c r="C709" s="28" t="s">
        <v>186</v>
      </c>
      <c r="D709" s="28" t="s">
        <v>185</v>
      </c>
      <c r="E709" s="28" t="s">
        <v>424</v>
      </c>
      <c r="F709" s="28" t="s">
        <v>238</v>
      </c>
      <c r="G709" s="28"/>
      <c r="H709" s="29">
        <f t="shared" si="140"/>
        <v>100</v>
      </c>
      <c r="I709" s="29">
        <f t="shared" si="140"/>
        <v>0</v>
      </c>
      <c r="J709" s="29">
        <f t="shared" si="140"/>
        <v>100</v>
      </c>
    </row>
    <row r="710" spans="2:10" ht="15">
      <c r="B710" s="118" t="s">
        <v>224</v>
      </c>
      <c r="C710" s="28" t="s">
        <v>186</v>
      </c>
      <c r="D710" s="28" t="s">
        <v>185</v>
      </c>
      <c r="E710" s="31" t="s">
        <v>424</v>
      </c>
      <c r="F710" s="31" t="s">
        <v>238</v>
      </c>
      <c r="G710" s="31" t="s">
        <v>212</v>
      </c>
      <c r="H710" s="32">
        <f>'вед.прил8'!I219</f>
        <v>100</v>
      </c>
      <c r="I710" s="137">
        <f>'вед.прил8'!N219</f>
        <v>0</v>
      </c>
      <c r="J710" s="137">
        <f>'вед.прил8'!O219</f>
        <v>100</v>
      </c>
    </row>
    <row r="711" spans="2:10" ht="45">
      <c r="B711" s="116" t="str">
        <f>'вед.прил8'!A220</f>
        <v>Основное мероприятие "Проведение мероприятий, направленных на формирование навыков безопасного поведения на дорогах"</v>
      </c>
      <c r="C711" s="28" t="s">
        <v>186</v>
      </c>
      <c r="D711" s="28" t="s">
        <v>185</v>
      </c>
      <c r="E711" s="28" t="s">
        <v>465</v>
      </c>
      <c r="F711" s="28"/>
      <c r="G711" s="28"/>
      <c r="H711" s="29">
        <f aca="true" t="shared" si="141" ref="H711:J714">H712</f>
        <v>20</v>
      </c>
      <c r="I711" s="29">
        <f t="shared" si="141"/>
        <v>0</v>
      </c>
      <c r="J711" s="29">
        <f t="shared" si="141"/>
        <v>20</v>
      </c>
    </row>
    <row r="712" spans="2:10" ht="15">
      <c r="B712" s="116" t="str">
        <f>'вед.прил8'!A221</f>
        <v>Реализация основного мероприятия</v>
      </c>
      <c r="C712" s="28" t="s">
        <v>186</v>
      </c>
      <c r="D712" s="28" t="s">
        <v>185</v>
      </c>
      <c r="E712" s="28" t="s">
        <v>425</v>
      </c>
      <c r="F712" s="31"/>
      <c r="G712" s="31"/>
      <c r="H712" s="29">
        <f t="shared" si="141"/>
        <v>20</v>
      </c>
      <c r="I712" s="29">
        <f t="shared" si="141"/>
        <v>0</v>
      </c>
      <c r="J712" s="29">
        <f t="shared" si="141"/>
        <v>20</v>
      </c>
    </row>
    <row r="713" spans="2:10" ht="45">
      <c r="B713" s="116" t="str">
        <f>'вед.прил8'!A222</f>
        <v>Предоставление субсидий бюджетным, автономным учреждениям и иным некоммерческим организациям</v>
      </c>
      <c r="C713" s="28" t="s">
        <v>186</v>
      </c>
      <c r="D713" s="28" t="s">
        <v>185</v>
      </c>
      <c r="E713" s="28" t="s">
        <v>425</v>
      </c>
      <c r="F713" s="28" t="s">
        <v>236</v>
      </c>
      <c r="G713" s="28"/>
      <c r="H713" s="29">
        <f t="shared" si="141"/>
        <v>20</v>
      </c>
      <c r="I713" s="29">
        <f t="shared" si="141"/>
        <v>0</v>
      </c>
      <c r="J713" s="29">
        <f t="shared" si="141"/>
        <v>20</v>
      </c>
    </row>
    <row r="714" spans="2:10" ht="15">
      <c r="B714" s="116" t="str">
        <f>'вед.прил8'!A223</f>
        <v>Субсидии бюджетным учреждениям</v>
      </c>
      <c r="C714" s="28" t="s">
        <v>186</v>
      </c>
      <c r="D714" s="28" t="s">
        <v>185</v>
      </c>
      <c r="E714" s="28" t="s">
        <v>425</v>
      </c>
      <c r="F714" s="28" t="s">
        <v>238</v>
      </c>
      <c r="G714" s="28"/>
      <c r="H714" s="29">
        <f t="shared" si="141"/>
        <v>20</v>
      </c>
      <c r="I714" s="29">
        <f t="shared" si="141"/>
        <v>0</v>
      </c>
      <c r="J714" s="29">
        <f t="shared" si="141"/>
        <v>20</v>
      </c>
    </row>
    <row r="715" spans="2:10" ht="15">
      <c r="B715" s="118" t="s">
        <v>224</v>
      </c>
      <c r="C715" s="28" t="s">
        <v>186</v>
      </c>
      <c r="D715" s="28" t="s">
        <v>185</v>
      </c>
      <c r="E715" s="31" t="s">
        <v>425</v>
      </c>
      <c r="F715" s="31" t="s">
        <v>238</v>
      </c>
      <c r="G715" s="31" t="s">
        <v>212</v>
      </c>
      <c r="H715" s="32">
        <f>'вед.прил8'!I224</f>
        <v>20</v>
      </c>
      <c r="I715" s="137">
        <f>'вед.прил8'!N224</f>
        <v>0</v>
      </c>
      <c r="J715" s="137">
        <f>'вед.прил8'!O224</f>
        <v>20</v>
      </c>
    </row>
    <row r="716" spans="2:10" ht="46.5" customHeight="1">
      <c r="B716" s="26" t="str">
        <f>'вед.прил8'!A225</f>
        <v>Муниципальная программа "Энергосбережение и повышение энергетической эффективности в городе Ливны Орловской области"</v>
      </c>
      <c r="C716" s="28" t="s">
        <v>186</v>
      </c>
      <c r="D716" s="28" t="s">
        <v>185</v>
      </c>
      <c r="E716" s="28" t="s">
        <v>476</v>
      </c>
      <c r="F716" s="28"/>
      <c r="G716" s="28"/>
      <c r="H716" s="29">
        <f aca="true" t="shared" si="142" ref="H716:J720">H717</f>
        <v>50</v>
      </c>
      <c r="I716" s="29">
        <f t="shared" si="142"/>
        <v>0</v>
      </c>
      <c r="J716" s="29">
        <f t="shared" si="142"/>
        <v>50</v>
      </c>
    </row>
    <row r="717" spans="2:10" ht="45">
      <c r="B717" s="26" t="str">
        <f>'вед.прил8'!A226</f>
        <v>Основное мероприятие "Повышение энергетической эффективности в социальной сфере"</v>
      </c>
      <c r="C717" s="28" t="s">
        <v>186</v>
      </c>
      <c r="D717" s="28" t="s">
        <v>185</v>
      </c>
      <c r="E717" s="28" t="s">
        <v>477</v>
      </c>
      <c r="F717" s="28"/>
      <c r="G717" s="28"/>
      <c r="H717" s="29">
        <f t="shared" si="142"/>
        <v>50</v>
      </c>
      <c r="I717" s="29">
        <f t="shared" si="142"/>
        <v>0</v>
      </c>
      <c r="J717" s="29">
        <f t="shared" si="142"/>
        <v>50</v>
      </c>
    </row>
    <row r="718" spans="2:10" ht="15">
      <c r="B718" s="26" t="str">
        <f>'вед.прил8'!A227</f>
        <v>Реализация основного мероприятия</v>
      </c>
      <c r="C718" s="28" t="s">
        <v>186</v>
      </c>
      <c r="D718" s="28" t="s">
        <v>185</v>
      </c>
      <c r="E718" s="28" t="s">
        <v>478</v>
      </c>
      <c r="F718" s="28"/>
      <c r="G718" s="28"/>
      <c r="H718" s="29">
        <f t="shared" si="142"/>
        <v>50</v>
      </c>
      <c r="I718" s="29">
        <f t="shared" si="142"/>
        <v>0</v>
      </c>
      <c r="J718" s="29">
        <f t="shared" si="142"/>
        <v>50</v>
      </c>
    </row>
    <row r="719" spans="2:10" ht="45">
      <c r="B719" s="26" t="str">
        <f>'вед.прил8'!A228</f>
        <v>Предоставление субсидий бюджетным, автономным учреждениям и иным некоммерческим организациям</v>
      </c>
      <c r="C719" s="28" t="s">
        <v>186</v>
      </c>
      <c r="D719" s="28" t="s">
        <v>185</v>
      </c>
      <c r="E719" s="28" t="s">
        <v>478</v>
      </c>
      <c r="F719" s="28" t="s">
        <v>236</v>
      </c>
      <c r="G719" s="28"/>
      <c r="H719" s="29">
        <f t="shared" si="142"/>
        <v>50</v>
      </c>
      <c r="I719" s="29">
        <f t="shared" si="142"/>
        <v>0</v>
      </c>
      <c r="J719" s="29">
        <f t="shared" si="142"/>
        <v>50</v>
      </c>
    </row>
    <row r="720" spans="2:10" ht="15">
      <c r="B720" s="26" t="str">
        <f>'вед.прил8'!A229</f>
        <v>Субсидии бюджетным учреждениям</v>
      </c>
      <c r="C720" s="28" t="s">
        <v>186</v>
      </c>
      <c r="D720" s="28" t="s">
        <v>185</v>
      </c>
      <c r="E720" s="28" t="s">
        <v>478</v>
      </c>
      <c r="F720" s="28" t="s">
        <v>238</v>
      </c>
      <c r="G720" s="28"/>
      <c r="H720" s="29">
        <f t="shared" si="142"/>
        <v>50</v>
      </c>
      <c r="I720" s="29">
        <f t="shared" si="142"/>
        <v>0</v>
      </c>
      <c r="J720" s="29">
        <f t="shared" si="142"/>
        <v>50</v>
      </c>
    </row>
    <row r="721" spans="2:10" ht="15">
      <c r="B721" s="30" t="s">
        <v>224</v>
      </c>
      <c r="C721" s="31" t="s">
        <v>186</v>
      </c>
      <c r="D721" s="31" t="s">
        <v>185</v>
      </c>
      <c r="E721" s="31" t="s">
        <v>478</v>
      </c>
      <c r="F721" s="31" t="s">
        <v>238</v>
      </c>
      <c r="G721" s="31" t="s">
        <v>212</v>
      </c>
      <c r="H721" s="32">
        <f>'вед.прил8'!I230</f>
        <v>50</v>
      </c>
      <c r="I721" s="137">
        <f>'вед.прил8'!N230</f>
        <v>0</v>
      </c>
      <c r="J721" s="137">
        <f>'вед.прил8'!O230</f>
        <v>50</v>
      </c>
    </row>
    <row r="722" spans="2:10" ht="15">
      <c r="B722" s="27" t="s">
        <v>155</v>
      </c>
      <c r="C722" s="28" t="s">
        <v>186</v>
      </c>
      <c r="D722" s="28" t="s">
        <v>185</v>
      </c>
      <c r="E722" s="153" t="s">
        <v>342</v>
      </c>
      <c r="F722" s="52"/>
      <c r="G722" s="52"/>
      <c r="H722" s="29">
        <f>H723+H735+H727+H731</f>
        <v>28116</v>
      </c>
      <c r="I722" s="29">
        <f>I723+I735+I727+I731</f>
        <v>0</v>
      </c>
      <c r="J722" s="29">
        <f>J723+J735+J727+J731</f>
        <v>28116</v>
      </c>
    </row>
    <row r="723" spans="2:10" ht="45">
      <c r="B723" s="26" t="str">
        <f>'вед.прил8'!A232</f>
        <v>Ежемесячное денежное вознаграждение за классное руководство в рамках непрограммной части городского бюджета</v>
      </c>
      <c r="C723" s="28" t="s">
        <v>186</v>
      </c>
      <c r="D723" s="28" t="s">
        <v>185</v>
      </c>
      <c r="E723" s="153" t="s">
        <v>325</v>
      </c>
      <c r="F723" s="52"/>
      <c r="G723" s="52"/>
      <c r="H723" s="29">
        <f aca="true" t="shared" si="143" ref="H723:J725">H724</f>
        <v>6956.1</v>
      </c>
      <c r="I723" s="29">
        <f t="shared" si="143"/>
        <v>0</v>
      </c>
      <c r="J723" s="29">
        <f t="shared" si="143"/>
        <v>6956.1</v>
      </c>
    </row>
    <row r="724" spans="2:10" ht="45">
      <c r="B724" s="26" t="str">
        <f>'вед.прил8'!A233</f>
        <v>Предоставление субсидий бюджетным, автономным учреждениям и иным некоммерческим организациям</v>
      </c>
      <c r="C724" s="28" t="s">
        <v>186</v>
      </c>
      <c r="D724" s="28" t="s">
        <v>185</v>
      </c>
      <c r="E724" s="153" t="s">
        <v>325</v>
      </c>
      <c r="F724" s="28" t="s">
        <v>236</v>
      </c>
      <c r="G724" s="52"/>
      <c r="H724" s="29">
        <f t="shared" si="143"/>
        <v>6956.1</v>
      </c>
      <c r="I724" s="29">
        <f t="shared" si="143"/>
        <v>0</v>
      </c>
      <c r="J724" s="29">
        <f t="shared" si="143"/>
        <v>6956.1</v>
      </c>
    </row>
    <row r="725" spans="2:10" ht="15">
      <c r="B725" s="26" t="str">
        <f>'вед.прил8'!A234</f>
        <v>Субсидии бюджетным учреждениям</v>
      </c>
      <c r="C725" s="28" t="s">
        <v>186</v>
      </c>
      <c r="D725" s="28" t="s">
        <v>185</v>
      </c>
      <c r="E725" s="153" t="s">
        <v>325</v>
      </c>
      <c r="F725" s="28" t="s">
        <v>238</v>
      </c>
      <c r="G725" s="52"/>
      <c r="H725" s="29">
        <f t="shared" si="143"/>
        <v>6956.1</v>
      </c>
      <c r="I725" s="29">
        <f t="shared" si="143"/>
        <v>0</v>
      </c>
      <c r="J725" s="29">
        <f t="shared" si="143"/>
        <v>6956.1</v>
      </c>
    </row>
    <row r="726" spans="2:10" ht="15">
      <c r="B726" s="34" t="s">
        <v>225</v>
      </c>
      <c r="C726" s="31" t="s">
        <v>186</v>
      </c>
      <c r="D726" s="31" t="s">
        <v>185</v>
      </c>
      <c r="E726" s="61" t="s">
        <v>325</v>
      </c>
      <c r="F726" s="31" t="s">
        <v>238</v>
      </c>
      <c r="G726" s="31" t="s">
        <v>213</v>
      </c>
      <c r="H726" s="32">
        <f>'вед.прил8'!I235</f>
        <v>6956.1</v>
      </c>
      <c r="I726" s="137">
        <f>'вед.прил8'!N235</f>
        <v>0</v>
      </c>
      <c r="J726" s="137">
        <f>'вед.прил8'!O235</f>
        <v>6956.1</v>
      </c>
    </row>
    <row r="727" spans="2:10" ht="60">
      <c r="B727" s="27" t="str">
        <f>'вед.прил8'!A236</f>
        <v>Реализация наказов избирателей депутатам Орловского областного Совета народных депутатов в рамках непрограммной части городского бюджета</v>
      </c>
      <c r="C727" s="28" t="s">
        <v>186</v>
      </c>
      <c r="D727" s="28" t="s">
        <v>185</v>
      </c>
      <c r="E727" s="153" t="s">
        <v>527</v>
      </c>
      <c r="F727" s="28"/>
      <c r="G727" s="28"/>
      <c r="H727" s="29">
        <f aca="true" t="shared" si="144" ref="H727:J728">H728</f>
        <v>750</v>
      </c>
      <c r="I727" s="29">
        <f t="shared" si="144"/>
        <v>0</v>
      </c>
      <c r="J727" s="29">
        <f t="shared" si="144"/>
        <v>750</v>
      </c>
    </row>
    <row r="728" spans="2:10" ht="45">
      <c r="B728" s="27" t="str">
        <f>'вед.прил8'!A237</f>
        <v>Предоставление субсидий бюджетным, автономным учреждениям и иным некоммерческим организациям</v>
      </c>
      <c r="C728" s="28" t="s">
        <v>186</v>
      </c>
      <c r="D728" s="28" t="s">
        <v>185</v>
      </c>
      <c r="E728" s="153" t="s">
        <v>527</v>
      </c>
      <c r="F728" s="28" t="s">
        <v>236</v>
      </c>
      <c r="G728" s="28"/>
      <c r="H728" s="29">
        <f t="shared" si="144"/>
        <v>750</v>
      </c>
      <c r="I728" s="29">
        <f t="shared" si="144"/>
        <v>0</v>
      </c>
      <c r="J728" s="29">
        <f t="shared" si="144"/>
        <v>750</v>
      </c>
    </row>
    <row r="729" spans="2:10" ht="15">
      <c r="B729" s="27" t="str">
        <f>'вед.прил8'!A238</f>
        <v>Субсидии бюджетным учреждениям</v>
      </c>
      <c r="C729" s="28" t="s">
        <v>186</v>
      </c>
      <c r="D729" s="28" t="s">
        <v>185</v>
      </c>
      <c r="E729" s="153" t="s">
        <v>527</v>
      </c>
      <c r="F729" s="28" t="s">
        <v>238</v>
      </c>
      <c r="G729" s="28"/>
      <c r="H729" s="29">
        <f>H730</f>
        <v>750</v>
      </c>
      <c r="I729" s="29">
        <f>I730</f>
        <v>0</v>
      </c>
      <c r="J729" s="29">
        <f>J730</f>
        <v>750</v>
      </c>
    </row>
    <row r="730" spans="2:10" ht="15">
      <c r="B730" s="34" t="str">
        <f>'вед.прил8'!A239</f>
        <v>Областные средства</v>
      </c>
      <c r="C730" s="31" t="s">
        <v>186</v>
      </c>
      <c r="D730" s="31" t="s">
        <v>185</v>
      </c>
      <c r="E730" s="61" t="s">
        <v>527</v>
      </c>
      <c r="F730" s="31" t="s">
        <v>238</v>
      </c>
      <c r="G730" s="31" t="s">
        <v>213</v>
      </c>
      <c r="H730" s="32">
        <f>'вед.прил8'!I239</f>
        <v>750</v>
      </c>
      <c r="I730" s="137">
        <f>'вед.прил8'!N239</f>
        <v>0</v>
      </c>
      <c r="J730" s="137">
        <f>'вед.прил8'!O239</f>
        <v>750</v>
      </c>
    </row>
    <row r="731" spans="2:10" ht="60">
      <c r="B731" s="27" t="s">
        <v>283</v>
      </c>
      <c r="C731" s="28" t="s">
        <v>186</v>
      </c>
      <c r="D731" s="28" t="s">
        <v>185</v>
      </c>
      <c r="E731" s="28" t="s">
        <v>11</v>
      </c>
      <c r="F731" s="31"/>
      <c r="G731" s="31"/>
      <c r="H731" s="29">
        <f aca="true" t="shared" si="145" ref="H731:J733">H732</f>
        <v>958</v>
      </c>
      <c r="I731" s="29">
        <f t="shared" si="145"/>
        <v>0</v>
      </c>
      <c r="J731" s="29">
        <f t="shared" si="145"/>
        <v>958</v>
      </c>
    </row>
    <row r="732" spans="2:10" ht="45">
      <c r="B732" s="33" t="s">
        <v>237</v>
      </c>
      <c r="C732" s="28" t="s">
        <v>186</v>
      </c>
      <c r="D732" s="28" t="s">
        <v>185</v>
      </c>
      <c r="E732" s="28" t="s">
        <v>11</v>
      </c>
      <c r="F732" s="28" t="s">
        <v>236</v>
      </c>
      <c r="G732" s="28"/>
      <c r="H732" s="29">
        <f t="shared" si="145"/>
        <v>958</v>
      </c>
      <c r="I732" s="29">
        <f t="shared" si="145"/>
        <v>0</v>
      </c>
      <c r="J732" s="29">
        <f t="shared" si="145"/>
        <v>958</v>
      </c>
    </row>
    <row r="733" spans="2:10" ht="15">
      <c r="B733" s="27" t="s">
        <v>239</v>
      </c>
      <c r="C733" s="28" t="s">
        <v>186</v>
      </c>
      <c r="D733" s="28" t="s">
        <v>185</v>
      </c>
      <c r="E733" s="28" t="s">
        <v>11</v>
      </c>
      <c r="F733" s="28" t="s">
        <v>238</v>
      </c>
      <c r="G733" s="28"/>
      <c r="H733" s="29">
        <f t="shared" si="145"/>
        <v>958</v>
      </c>
      <c r="I733" s="29">
        <f t="shared" si="145"/>
        <v>0</v>
      </c>
      <c r="J733" s="29">
        <f t="shared" si="145"/>
        <v>958</v>
      </c>
    </row>
    <row r="734" spans="2:10" ht="15">
      <c r="B734" s="30" t="s">
        <v>224</v>
      </c>
      <c r="C734" s="31" t="s">
        <v>186</v>
      </c>
      <c r="D734" s="31" t="s">
        <v>185</v>
      </c>
      <c r="E734" s="31" t="s">
        <v>11</v>
      </c>
      <c r="F734" s="31" t="s">
        <v>238</v>
      </c>
      <c r="G734" s="31" t="s">
        <v>212</v>
      </c>
      <c r="H734" s="32">
        <f>'вед.прил8'!I243</f>
        <v>958</v>
      </c>
      <c r="I734" s="137">
        <f>'вед.прил8'!N243</f>
        <v>0</v>
      </c>
      <c r="J734" s="137">
        <f>'вед.прил8'!O243</f>
        <v>958</v>
      </c>
    </row>
    <row r="735" spans="2:10" ht="80.25" customHeight="1">
      <c r="B735" s="27" t="str">
        <f>'вед.прил8'!A244</f>
        <v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в рамках непрограммной части городского бюджета</v>
      </c>
      <c r="C735" s="28" t="s">
        <v>186</v>
      </c>
      <c r="D735" s="28" t="s">
        <v>185</v>
      </c>
      <c r="E735" s="153" t="s">
        <v>464</v>
      </c>
      <c r="F735" s="31"/>
      <c r="G735" s="31"/>
      <c r="H735" s="29">
        <f aca="true" t="shared" si="146" ref="H735:J736">H736</f>
        <v>19451.9</v>
      </c>
      <c r="I735" s="29">
        <f t="shared" si="146"/>
        <v>0</v>
      </c>
      <c r="J735" s="29">
        <f t="shared" si="146"/>
        <v>19451.9</v>
      </c>
    </row>
    <row r="736" spans="2:10" ht="45">
      <c r="B736" s="27" t="str">
        <f>'вед.прил8'!A245</f>
        <v>Предоставление субсидий бюджетным, автономным учреждениям и иным некоммерческим организациям</v>
      </c>
      <c r="C736" s="28" t="s">
        <v>186</v>
      </c>
      <c r="D736" s="28" t="s">
        <v>185</v>
      </c>
      <c r="E736" s="153" t="s">
        <v>464</v>
      </c>
      <c r="F736" s="28" t="s">
        <v>236</v>
      </c>
      <c r="G736" s="52"/>
      <c r="H736" s="29">
        <f t="shared" si="146"/>
        <v>19451.9</v>
      </c>
      <c r="I736" s="29">
        <f t="shared" si="146"/>
        <v>0</v>
      </c>
      <c r="J736" s="29">
        <f t="shared" si="146"/>
        <v>19451.9</v>
      </c>
    </row>
    <row r="737" spans="2:10" ht="15">
      <c r="B737" s="27" t="str">
        <f>'вед.прил8'!A246</f>
        <v>Субсидии бюджетным учреждениям</v>
      </c>
      <c r="C737" s="28" t="s">
        <v>186</v>
      </c>
      <c r="D737" s="28" t="s">
        <v>185</v>
      </c>
      <c r="E737" s="153" t="s">
        <v>464</v>
      </c>
      <c r="F737" s="28" t="s">
        <v>238</v>
      </c>
      <c r="G737" s="52"/>
      <c r="H737" s="29">
        <f>H738+H739</f>
        <v>19451.9</v>
      </c>
      <c r="I737" s="29">
        <f>I738+I739</f>
        <v>0</v>
      </c>
      <c r="J737" s="29">
        <f>J738+J739</f>
        <v>19451.9</v>
      </c>
    </row>
    <row r="738" spans="2:10" ht="15">
      <c r="B738" s="34" t="s">
        <v>225</v>
      </c>
      <c r="C738" s="31" t="s">
        <v>186</v>
      </c>
      <c r="D738" s="31" t="s">
        <v>185</v>
      </c>
      <c r="E738" s="61" t="s">
        <v>464</v>
      </c>
      <c r="F738" s="31" t="s">
        <v>238</v>
      </c>
      <c r="G738" s="31" t="s">
        <v>213</v>
      </c>
      <c r="H738" s="32">
        <f>'вед.прил8'!I247</f>
        <v>0</v>
      </c>
      <c r="I738" s="137">
        <f>'вед.прил8'!N247</f>
        <v>0</v>
      </c>
      <c r="J738" s="137">
        <f>'вед.прил8'!O247</f>
        <v>0</v>
      </c>
    </row>
    <row r="739" spans="2:10" ht="15">
      <c r="B739" s="34" t="s">
        <v>559</v>
      </c>
      <c r="C739" s="31" t="s">
        <v>186</v>
      </c>
      <c r="D739" s="31" t="s">
        <v>185</v>
      </c>
      <c r="E739" s="61" t="s">
        <v>464</v>
      </c>
      <c r="F739" s="31" t="s">
        <v>238</v>
      </c>
      <c r="G739" s="31" t="s">
        <v>560</v>
      </c>
      <c r="H739" s="32">
        <f>'вед.прил8'!I248</f>
        <v>19451.9</v>
      </c>
      <c r="I739" s="137">
        <f>'вед.прил8'!N248</f>
        <v>0</v>
      </c>
      <c r="J739" s="137">
        <f>'вед.прил8'!O248</f>
        <v>19451.9</v>
      </c>
    </row>
    <row r="740" spans="2:10" ht="14.25">
      <c r="B740" s="51" t="s">
        <v>293</v>
      </c>
      <c r="C740" s="52" t="s">
        <v>186</v>
      </c>
      <c r="D740" s="52" t="s">
        <v>180</v>
      </c>
      <c r="E740" s="52"/>
      <c r="F740" s="52"/>
      <c r="G740" s="52"/>
      <c r="H740" s="152">
        <f>H766+H741+H780+H773</f>
        <v>53019.3</v>
      </c>
      <c r="I740" s="193">
        <f>I766+I741+I780+I773</f>
        <v>5285.2</v>
      </c>
      <c r="J740" s="193">
        <f>J766+J741+J780+J773</f>
        <v>58304.50000000001</v>
      </c>
    </row>
    <row r="741" spans="2:10" ht="30">
      <c r="B741" s="27" t="str">
        <f>'вед.прил8'!A250</f>
        <v>Муниципальная программа "Образование в городе Ливны Орловской области"</v>
      </c>
      <c r="C741" s="28" t="s">
        <v>186</v>
      </c>
      <c r="D741" s="28" t="s">
        <v>180</v>
      </c>
      <c r="E741" s="28" t="s">
        <v>318</v>
      </c>
      <c r="F741" s="28"/>
      <c r="G741" s="28"/>
      <c r="H741" s="29">
        <f>H748+H742</f>
        <v>10895.4</v>
      </c>
      <c r="I741" s="29">
        <f>I748+I742</f>
        <v>490.7</v>
      </c>
      <c r="J741" s="29">
        <f>J748+J742</f>
        <v>11386.099999999999</v>
      </c>
    </row>
    <row r="742" spans="2:10" ht="53.25" customHeight="1">
      <c r="B742" s="27" t="s">
        <v>365</v>
      </c>
      <c r="C742" s="28" t="s">
        <v>186</v>
      </c>
      <c r="D742" s="28" t="s">
        <v>180</v>
      </c>
      <c r="E742" s="28" t="s">
        <v>363</v>
      </c>
      <c r="F742" s="28"/>
      <c r="G742" s="28"/>
      <c r="H742" s="29">
        <f aca="true" t="shared" si="147" ref="H742:J746">H743</f>
        <v>6</v>
      </c>
      <c r="I742" s="29">
        <f t="shared" si="147"/>
        <v>0</v>
      </c>
      <c r="J742" s="29">
        <f t="shared" si="147"/>
        <v>6</v>
      </c>
    </row>
    <row r="743" spans="2:10" ht="30">
      <c r="B743" s="27" t="s">
        <v>366</v>
      </c>
      <c r="C743" s="28" t="s">
        <v>186</v>
      </c>
      <c r="D743" s="28" t="s">
        <v>180</v>
      </c>
      <c r="E743" s="28" t="s">
        <v>364</v>
      </c>
      <c r="F743" s="28"/>
      <c r="G743" s="28"/>
      <c r="H743" s="29">
        <f t="shared" si="147"/>
        <v>6</v>
      </c>
      <c r="I743" s="29">
        <f t="shared" si="147"/>
        <v>0</v>
      </c>
      <c r="J743" s="29">
        <f t="shared" si="147"/>
        <v>6</v>
      </c>
    </row>
    <row r="744" spans="2:10" ht="15">
      <c r="B744" s="27" t="s">
        <v>287</v>
      </c>
      <c r="C744" s="28" t="s">
        <v>186</v>
      </c>
      <c r="D744" s="28" t="s">
        <v>180</v>
      </c>
      <c r="E744" s="28" t="s">
        <v>369</v>
      </c>
      <c r="F744" s="28"/>
      <c r="G744" s="28"/>
      <c r="H744" s="29">
        <f t="shared" si="147"/>
        <v>6</v>
      </c>
      <c r="I744" s="29">
        <f t="shared" si="147"/>
        <v>0</v>
      </c>
      <c r="J744" s="29">
        <f t="shared" si="147"/>
        <v>6</v>
      </c>
    </row>
    <row r="745" spans="2:10" ht="45">
      <c r="B745" s="33" t="s">
        <v>237</v>
      </c>
      <c r="C745" s="28" t="s">
        <v>186</v>
      </c>
      <c r="D745" s="28" t="s">
        <v>180</v>
      </c>
      <c r="E745" s="28" t="s">
        <v>369</v>
      </c>
      <c r="F745" s="28" t="s">
        <v>236</v>
      </c>
      <c r="G745" s="28"/>
      <c r="H745" s="29">
        <f t="shared" si="147"/>
        <v>6</v>
      </c>
      <c r="I745" s="29">
        <f t="shared" si="147"/>
        <v>0</v>
      </c>
      <c r="J745" s="29">
        <f t="shared" si="147"/>
        <v>6</v>
      </c>
    </row>
    <row r="746" spans="2:10" ht="15">
      <c r="B746" s="27" t="s">
        <v>239</v>
      </c>
      <c r="C746" s="28" t="s">
        <v>186</v>
      </c>
      <c r="D746" s="28" t="s">
        <v>180</v>
      </c>
      <c r="E746" s="28" t="s">
        <v>369</v>
      </c>
      <c r="F746" s="28" t="s">
        <v>238</v>
      </c>
      <c r="G746" s="28"/>
      <c r="H746" s="29">
        <f t="shared" si="147"/>
        <v>6</v>
      </c>
      <c r="I746" s="29">
        <f t="shared" si="147"/>
        <v>0</v>
      </c>
      <c r="J746" s="29">
        <f t="shared" si="147"/>
        <v>6</v>
      </c>
    </row>
    <row r="747" spans="2:10" ht="15">
      <c r="B747" s="30" t="s">
        <v>224</v>
      </c>
      <c r="C747" s="31" t="s">
        <v>186</v>
      </c>
      <c r="D747" s="31" t="s">
        <v>180</v>
      </c>
      <c r="E747" s="31" t="s">
        <v>369</v>
      </c>
      <c r="F747" s="31" t="s">
        <v>238</v>
      </c>
      <c r="G747" s="31" t="s">
        <v>212</v>
      </c>
      <c r="H747" s="32">
        <f>'вед.прил8'!I1037</f>
        <v>6</v>
      </c>
      <c r="I747" s="32">
        <f>'вед.прил8'!N1037</f>
        <v>0</v>
      </c>
      <c r="J747" s="32">
        <f>'вед.прил8'!O1037</f>
        <v>6</v>
      </c>
    </row>
    <row r="748" spans="2:10" ht="30">
      <c r="B748" s="115" t="str">
        <f>'вед.прил8'!A251</f>
        <v>Подпрограмма "Развитие дополнительного образования в городе Ливны"</v>
      </c>
      <c r="C748" s="28" t="s">
        <v>186</v>
      </c>
      <c r="D748" s="28" t="s">
        <v>180</v>
      </c>
      <c r="E748" s="28" t="s">
        <v>418</v>
      </c>
      <c r="F748" s="31"/>
      <c r="G748" s="31"/>
      <c r="H748" s="29">
        <f>H749+H754</f>
        <v>10889.4</v>
      </c>
      <c r="I748" s="29">
        <f>I749+I754</f>
        <v>490.7</v>
      </c>
      <c r="J748" s="29">
        <f>J749+J754</f>
        <v>11380.099999999999</v>
      </c>
    </row>
    <row r="749" spans="2:10" ht="45">
      <c r="B749" s="115" t="str">
        <f>'вед.прил8'!A252</f>
        <v>Основное мероприятие "Обеспечение деятельности МБУ ДО г.Ливны "Центр творческого развития им.Н.Н.Поликарпова"</v>
      </c>
      <c r="C749" s="28" t="s">
        <v>186</v>
      </c>
      <c r="D749" s="28" t="s">
        <v>180</v>
      </c>
      <c r="E749" s="28" t="s">
        <v>419</v>
      </c>
      <c r="F749" s="31"/>
      <c r="G749" s="31"/>
      <c r="H749" s="29">
        <f aca="true" t="shared" si="148" ref="H749:J752">H750</f>
        <v>6619.9</v>
      </c>
      <c r="I749" s="29">
        <f t="shared" si="148"/>
        <v>490.7</v>
      </c>
      <c r="J749" s="29">
        <f t="shared" si="148"/>
        <v>7110.599999999999</v>
      </c>
    </row>
    <row r="750" spans="2:10" ht="15">
      <c r="B750" s="115" t="str">
        <f>'вед.прил8'!A253</f>
        <v>Реализация основного мероприятия</v>
      </c>
      <c r="C750" s="28" t="s">
        <v>186</v>
      </c>
      <c r="D750" s="28" t="s">
        <v>180</v>
      </c>
      <c r="E750" s="28" t="s">
        <v>420</v>
      </c>
      <c r="F750" s="31"/>
      <c r="G750" s="31"/>
      <c r="H750" s="29">
        <f t="shared" si="148"/>
        <v>6619.9</v>
      </c>
      <c r="I750" s="29">
        <f t="shared" si="148"/>
        <v>490.7</v>
      </c>
      <c r="J750" s="29">
        <f t="shared" si="148"/>
        <v>7110.599999999999</v>
      </c>
    </row>
    <row r="751" spans="2:10" ht="45">
      <c r="B751" s="115" t="str">
        <f>'вед.прил8'!A254</f>
        <v>Предоставление субсидий бюджетным, автономным учреждениям и иным некоммерческим организациям</v>
      </c>
      <c r="C751" s="28" t="s">
        <v>186</v>
      </c>
      <c r="D751" s="28" t="s">
        <v>180</v>
      </c>
      <c r="E751" s="28" t="s">
        <v>420</v>
      </c>
      <c r="F751" s="28" t="s">
        <v>236</v>
      </c>
      <c r="G751" s="28"/>
      <c r="H751" s="29">
        <f t="shared" si="148"/>
        <v>6619.9</v>
      </c>
      <c r="I751" s="29">
        <f t="shared" si="148"/>
        <v>490.7</v>
      </c>
      <c r="J751" s="29">
        <f t="shared" si="148"/>
        <v>7110.599999999999</v>
      </c>
    </row>
    <row r="752" spans="2:10" ht="15">
      <c r="B752" s="115" t="str">
        <f>'вед.прил8'!A255</f>
        <v>Субсидии бюджетным учреждениям</v>
      </c>
      <c r="C752" s="28" t="s">
        <v>186</v>
      </c>
      <c r="D752" s="28" t="s">
        <v>180</v>
      </c>
      <c r="E752" s="28" t="s">
        <v>420</v>
      </c>
      <c r="F752" s="28" t="s">
        <v>238</v>
      </c>
      <c r="G752" s="28"/>
      <c r="H752" s="29">
        <f t="shared" si="148"/>
        <v>6619.9</v>
      </c>
      <c r="I752" s="29">
        <f t="shared" si="148"/>
        <v>490.7</v>
      </c>
      <c r="J752" s="29">
        <f t="shared" si="148"/>
        <v>7110.599999999999</v>
      </c>
    </row>
    <row r="753" spans="2:10" ht="15">
      <c r="B753" s="117" t="s">
        <v>224</v>
      </c>
      <c r="C753" s="31" t="s">
        <v>186</v>
      </c>
      <c r="D753" s="31" t="s">
        <v>180</v>
      </c>
      <c r="E753" s="31" t="s">
        <v>420</v>
      </c>
      <c r="F753" s="31" t="s">
        <v>238</v>
      </c>
      <c r="G753" s="31" t="s">
        <v>212</v>
      </c>
      <c r="H753" s="32">
        <f>'вед.прил8'!I256</f>
        <v>6619.9</v>
      </c>
      <c r="I753" s="137">
        <f>'вед.прил8'!N256</f>
        <v>490.7</v>
      </c>
      <c r="J753" s="137">
        <f>'вед.прил8'!O256</f>
        <v>7110.599999999999</v>
      </c>
    </row>
    <row r="754" spans="2:10" ht="60">
      <c r="B754" s="115" t="str">
        <f>'вед.прил8'!A257</f>
        <v>Основное мероприятие "Обеспечение функционирования модели персонифицированного финансирования дополнительного образования детей"</v>
      </c>
      <c r="C754" s="28" t="s">
        <v>186</v>
      </c>
      <c r="D754" s="28" t="s">
        <v>180</v>
      </c>
      <c r="E754" s="28" t="s">
        <v>480</v>
      </c>
      <c r="F754" s="31"/>
      <c r="G754" s="31"/>
      <c r="H754" s="121">
        <f>H755</f>
        <v>4269.5</v>
      </c>
      <c r="I754" s="121">
        <f>I755</f>
        <v>0</v>
      </c>
      <c r="J754" s="121">
        <f>J755</f>
        <v>4269.5</v>
      </c>
    </row>
    <row r="755" spans="2:10" ht="15">
      <c r="B755" s="115" t="str">
        <f>'вед.прил8'!A258</f>
        <v>Реализация основного мероприятия</v>
      </c>
      <c r="C755" s="28" t="s">
        <v>186</v>
      </c>
      <c r="D755" s="28" t="s">
        <v>180</v>
      </c>
      <c r="E755" s="28" t="s">
        <v>481</v>
      </c>
      <c r="F755" s="31"/>
      <c r="G755" s="31"/>
      <c r="H755" s="121">
        <f>H756+H763</f>
        <v>4269.5</v>
      </c>
      <c r="I755" s="121">
        <f>I756+I763</f>
        <v>0</v>
      </c>
      <c r="J755" s="121">
        <f>J756+J763</f>
        <v>4269.5</v>
      </c>
    </row>
    <row r="756" spans="2:10" ht="45">
      <c r="B756" s="115" t="str">
        <f>'вед.прил8'!A259</f>
        <v>Предоставление субсидий бюджетным, автономным учреждениям и иным некоммерческим организациям</v>
      </c>
      <c r="C756" s="28" t="s">
        <v>186</v>
      </c>
      <c r="D756" s="28" t="s">
        <v>180</v>
      </c>
      <c r="E756" s="28" t="s">
        <v>481</v>
      </c>
      <c r="F756" s="28" t="s">
        <v>236</v>
      </c>
      <c r="G756" s="28"/>
      <c r="H756" s="121">
        <f>H757+H759+H761</f>
        <v>4249.5</v>
      </c>
      <c r="I756" s="121">
        <f>I757+I759+I761</f>
        <v>0</v>
      </c>
      <c r="J756" s="121">
        <f>J757+J759+J761</f>
        <v>4249.5</v>
      </c>
    </row>
    <row r="757" spans="2:10" ht="15">
      <c r="B757" s="115" t="str">
        <f>'вед.прил8'!A260</f>
        <v>Субсидии бюджетным учреждениям</v>
      </c>
      <c r="C757" s="28" t="s">
        <v>186</v>
      </c>
      <c r="D757" s="28" t="s">
        <v>180</v>
      </c>
      <c r="E757" s="28" t="s">
        <v>481</v>
      </c>
      <c r="F757" s="28" t="s">
        <v>238</v>
      </c>
      <c r="G757" s="28"/>
      <c r="H757" s="121">
        <f>H758</f>
        <v>4209.5</v>
      </c>
      <c r="I757" s="121">
        <f>I758</f>
        <v>0</v>
      </c>
      <c r="J757" s="121">
        <f>J758</f>
        <v>4209.5</v>
      </c>
    </row>
    <row r="758" spans="2:10" ht="15">
      <c r="B758" s="117" t="str">
        <f>'вед.прил8'!A261</f>
        <v>Городские средства</v>
      </c>
      <c r="C758" s="31" t="s">
        <v>186</v>
      </c>
      <c r="D758" s="31" t="s">
        <v>180</v>
      </c>
      <c r="E758" s="31" t="s">
        <v>481</v>
      </c>
      <c r="F758" s="31" t="s">
        <v>238</v>
      </c>
      <c r="G758" s="31" t="s">
        <v>212</v>
      </c>
      <c r="H758" s="122">
        <f>'вед.прил8'!I261</f>
        <v>4209.5</v>
      </c>
      <c r="I758" s="137">
        <f>'вед.прил8'!N261</f>
        <v>0</v>
      </c>
      <c r="J758" s="137">
        <f>'вед.прил8'!O261</f>
        <v>4209.5</v>
      </c>
    </row>
    <row r="759" spans="2:10" ht="15">
      <c r="B759" s="115" t="str">
        <f>'вед.прил8'!A262</f>
        <v>Субсидии автономным учреждениям </v>
      </c>
      <c r="C759" s="28" t="s">
        <v>186</v>
      </c>
      <c r="D759" s="28" t="s">
        <v>180</v>
      </c>
      <c r="E759" s="28" t="s">
        <v>481</v>
      </c>
      <c r="F759" s="28" t="s">
        <v>259</v>
      </c>
      <c r="G759" s="28"/>
      <c r="H759" s="121">
        <f>H760</f>
        <v>20</v>
      </c>
      <c r="I759" s="121">
        <f>I760</f>
        <v>0</v>
      </c>
      <c r="J759" s="121">
        <f>J760</f>
        <v>20</v>
      </c>
    </row>
    <row r="760" spans="2:10" ht="15">
      <c r="B760" s="117" t="str">
        <f>'вед.прил8'!A263</f>
        <v>Городские средства</v>
      </c>
      <c r="C760" s="31" t="s">
        <v>186</v>
      </c>
      <c r="D760" s="31" t="s">
        <v>180</v>
      </c>
      <c r="E760" s="31" t="s">
        <v>481</v>
      </c>
      <c r="F760" s="31" t="s">
        <v>259</v>
      </c>
      <c r="G760" s="31" t="s">
        <v>212</v>
      </c>
      <c r="H760" s="122">
        <f>'вед.прил8'!I263</f>
        <v>20</v>
      </c>
      <c r="I760" s="137">
        <f>'вед.прил8'!N263</f>
        <v>0</v>
      </c>
      <c r="J760" s="137">
        <f>'вед.прил8'!O263</f>
        <v>20</v>
      </c>
    </row>
    <row r="761" spans="2:10" ht="75">
      <c r="B761" s="115" t="s">
        <v>39</v>
      </c>
      <c r="C761" s="28" t="s">
        <v>186</v>
      </c>
      <c r="D761" s="28" t="s">
        <v>180</v>
      </c>
      <c r="E761" s="28" t="s">
        <v>481</v>
      </c>
      <c r="F761" s="28" t="s">
        <v>38</v>
      </c>
      <c r="G761" s="28"/>
      <c r="H761" s="121">
        <f>H762</f>
        <v>20</v>
      </c>
      <c r="I761" s="121">
        <f>I762</f>
        <v>0</v>
      </c>
      <c r="J761" s="121">
        <f>J762</f>
        <v>20</v>
      </c>
    </row>
    <row r="762" spans="2:10" ht="15">
      <c r="B762" s="30" t="s">
        <v>224</v>
      </c>
      <c r="C762" s="31" t="s">
        <v>186</v>
      </c>
      <c r="D762" s="31" t="s">
        <v>180</v>
      </c>
      <c r="E762" s="31" t="s">
        <v>481</v>
      </c>
      <c r="F762" s="31" t="s">
        <v>38</v>
      </c>
      <c r="G762" s="31" t="s">
        <v>212</v>
      </c>
      <c r="H762" s="122">
        <f>'вед.прил8'!I265</f>
        <v>20</v>
      </c>
      <c r="I762" s="137">
        <f>'вед.прил8'!N265</f>
        <v>0</v>
      </c>
      <c r="J762" s="137">
        <f>'вед.прил8'!O265</f>
        <v>20</v>
      </c>
    </row>
    <row r="763" spans="2:10" ht="15">
      <c r="B763" s="26" t="str">
        <f>'вед.прил8'!A266</f>
        <v>Иные бюджетные ассигнования</v>
      </c>
      <c r="C763" s="28" t="s">
        <v>186</v>
      </c>
      <c r="D763" s="28" t="s">
        <v>180</v>
      </c>
      <c r="E763" s="28" t="s">
        <v>481</v>
      </c>
      <c r="F763" s="28" t="s">
        <v>242</v>
      </c>
      <c r="G763" s="31"/>
      <c r="H763" s="121">
        <f aca="true" t="shared" si="149" ref="H763:J764">H764</f>
        <v>20</v>
      </c>
      <c r="I763" s="121">
        <f t="shared" si="149"/>
        <v>0</v>
      </c>
      <c r="J763" s="121">
        <f t="shared" si="149"/>
        <v>20</v>
      </c>
    </row>
    <row r="764" spans="2:10" ht="75">
      <c r="B764" s="26" t="str">
        <f>'вед.прил8'!A267</f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C764" s="28" t="s">
        <v>186</v>
      </c>
      <c r="D764" s="28" t="s">
        <v>180</v>
      </c>
      <c r="E764" s="28" t="s">
        <v>481</v>
      </c>
      <c r="F764" s="28" t="s">
        <v>262</v>
      </c>
      <c r="G764" s="28"/>
      <c r="H764" s="121">
        <f t="shared" si="149"/>
        <v>20</v>
      </c>
      <c r="I764" s="121">
        <f t="shared" si="149"/>
        <v>0</v>
      </c>
      <c r="J764" s="121">
        <f t="shared" si="149"/>
        <v>20</v>
      </c>
    </row>
    <row r="765" spans="2:10" ht="15">
      <c r="B765" s="30" t="s">
        <v>224</v>
      </c>
      <c r="C765" s="31" t="s">
        <v>186</v>
      </c>
      <c r="D765" s="31" t="s">
        <v>180</v>
      </c>
      <c r="E765" s="31" t="s">
        <v>481</v>
      </c>
      <c r="F765" s="31" t="s">
        <v>262</v>
      </c>
      <c r="G765" s="31" t="s">
        <v>212</v>
      </c>
      <c r="H765" s="122">
        <f>'вед.прил8'!I268</f>
        <v>20</v>
      </c>
      <c r="I765" s="137">
        <f>'вед.прил8'!N268</f>
        <v>0</v>
      </c>
      <c r="J765" s="137">
        <f>'вед.прил8'!O268</f>
        <v>20</v>
      </c>
    </row>
    <row r="766" spans="2:10" ht="30">
      <c r="B766" s="27" t="str">
        <f>'вед.прил8'!A1038</f>
        <v>Муниципальная программа "Культура и искусство города Ливны Орловской области"</v>
      </c>
      <c r="C766" s="28" t="s">
        <v>186</v>
      </c>
      <c r="D766" s="28" t="s">
        <v>180</v>
      </c>
      <c r="E766" s="28" t="str">
        <f>'вед.прил8'!E1038</f>
        <v>53 0 00 00000 </v>
      </c>
      <c r="F766" s="28"/>
      <c r="G766" s="28"/>
      <c r="H766" s="29">
        <f aca="true" t="shared" si="150" ref="H766:J771">H767</f>
        <v>38388.3</v>
      </c>
      <c r="I766" s="29">
        <f t="shared" si="150"/>
        <v>2934.8</v>
      </c>
      <c r="J766" s="29">
        <f t="shared" si="150"/>
        <v>41323.100000000006</v>
      </c>
    </row>
    <row r="767" spans="2:10" ht="45">
      <c r="B767" s="27" t="str">
        <f>'вед.прил8'!A1039</f>
        <v>Подпрограмма "Развитие дополнительного образования в сфере культуры и искусства города Ливны"</v>
      </c>
      <c r="C767" s="28" t="s">
        <v>186</v>
      </c>
      <c r="D767" s="28" t="s">
        <v>180</v>
      </c>
      <c r="E767" s="28" t="str">
        <f>'вед.прил8'!E1039</f>
        <v>53 1 00 00000</v>
      </c>
      <c r="F767" s="28"/>
      <c r="G767" s="28"/>
      <c r="H767" s="29">
        <f t="shared" si="150"/>
        <v>38388.3</v>
      </c>
      <c r="I767" s="29">
        <f t="shared" si="150"/>
        <v>2934.8</v>
      </c>
      <c r="J767" s="29">
        <f t="shared" si="150"/>
        <v>41323.100000000006</v>
      </c>
    </row>
    <row r="768" spans="2:10" ht="45">
      <c r="B768" s="27" t="str">
        <f>'вед.прил8'!A1040</f>
        <v>Основное мероприятие "Обеспечение деятельности учреждений дополнительного образования"</v>
      </c>
      <c r="C768" s="28" t="s">
        <v>186</v>
      </c>
      <c r="D768" s="28" t="s">
        <v>180</v>
      </c>
      <c r="E768" s="28" t="str">
        <f>'вед.прил8'!E1040</f>
        <v>53 1 01 00000</v>
      </c>
      <c r="F768" s="28"/>
      <c r="G768" s="28"/>
      <c r="H768" s="29">
        <f>H769</f>
        <v>38388.3</v>
      </c>
      <c r="I768" s="29">
        <f>I769</f>
        <v>2934.8</v>
      </c>
      <c r="J768" s="29">
        <f>J769</f>
        <v>41323.100000000006</v>
      </c>
    </row>
    <row r="769" spans="2:10" ht="15">
      <c r="B769" s="27" t="str">
        <f>'вед.прил8'!A1041</f>
        <v>Реализация основного мероприятия</v>
      </c>
      <c r="C769" s="28" t="s">
        <v>186</v>
      </c>
      <c r="D769" s="28" t="s">
        <v>180</v>
      </c>
      <c r="E769" s="28" t="str">
        <f>'вед.прил8'!E1041</f>
        <v>53 1 01 77280</v>
      </c>
      <c r="F769" s="28"/>
      <c r="G769" s="28"/>
      <c r="H769" s="29">
        <f t="shared" si="150"/>
        <v>38388.3</v>
      </c>
      <c r="I769" s="29">
        <f t="shared" si="150"/>
        <v>2934.8</v>
      </c>
      <c r="J769" s="29">
        <f t="shared" si="150"/>
        <v>41323.100000000006</v>
      </c>
    </row>
    <row r="770" spans="2:10" ht="45">
      <c r="B770" s="27" t="str">
        <f>'вед.прил8'!A1042</f>
        <v>Предоставление субсидий бюджетным, автономным учреждениям и иным некоммерческим организациям</v>
      </c>
      <c r="C770" s="28" t="s">
        <v>186</v>
      </c>
      <c r="D770" s="28" t="s">
        <v>180</v>
      </c>
      <c r="E770" s="28" t="str">
        <f>'вед.прил8'!E1042</f>
        <v>53 1 01 77280</v>
      </c>
      <c r="F770" s="28" t="s">
        <v>236</v>
      </c>
      <c r="G770" s="28"/>
      <c r="H770" s="29">
        <f t="shared" si="150"/>
        <v>38388.3</v>
      </c>
      <c r="I770" s="29">
        <f t="shared" si="150"/>
        <v>2934.8</v>
      </c>
      <c r="J770" s="29">
        <f t="shared" si="150"/>
        <v>41323.100000000006</v>
      </c>
    </row>
    <row r="771" spans="2:10" ht="15">
      <c r="B771" s="27" t="str">
        <f>'вед.прил8'!A1043</f>
        <v>Субсидии бюджетным учреждениям</v>
      </c>
      <c r="C771" s="28" t="s">
        <v>186</v>
      </c>
      <c r="D771" s="28" t="s">
        <v>180</v>
      </c>
      <c r="E771" s="28" t="str">
        <f>'вед.прил8'!E1043</f>
        <v>53 1 01 77280</v>
      </c>
      <c r="F771" s="28" t="s">
        <v>238</v>
      </c>
      <c r="G771" s="28"/>
      <c r="H771" s="29">
        <f t="shared" si="150"/>
        <v>38388.3</v>
      </c>
      <c r="I771" s="29">
        <f t="shared" si="150"/>
        <v>2934.8</v>
      </c>
      <c r="J771" s="29">
        <f t="shared" si="150"/>
        <v>41323.100000000006</v>
      </c>
    </row>
    <row r="772" spans="2:10" ht="15">
      <c r="B772" s="30" t="s">
        <v>224</v>
      </c>
      <c r="C772" s="31" t="s">
        <v>186</v>
      </c>
      <c r="D772" s="31" t="s">
        <v>180</v>
      </c>
      <c r="E772" s="31" t="str">
        <f>'вед.прил8'!E1044</f>
        <v>53 1 01 77280</v>
      </c>
      <c r="F772" s="31" t="s">
        <v>238</v>
      </c>
      <c r="G772" s="31" t="s">
        <v>212</v>
      </c>
      <c r="H772" s="32">
        <f>'вед.прил8'!I1044</f>
        <v>38388.3</v>
      </c>
      <c r="I772" s="137">
        <f>'вед.прил8'!N1044</f>
        <v>2934.8</v>
      </c>
      <c r="J772" s="137">
        <f>'вед.прил8'!O1044</f>
        <v>41323.100000000006</v>
      </c>
    </row>
    <row r="773" spans="2:10" ht="45">
      <c r="B773" s="124" t="s">
        <v>503</v>
      </c>
      <c r="C773" s="28" t="s">
        <v>186</v>
      </c>
      <c r="D773" s="28" t="s">
        <v>180</v>
      </c>
      <c r="E773" s="28" t="s">
        <v>36</v>
      </c>
      <c r="F773" s="31"/>
      <c r="G773" s="31"/>
      <c r="H773" s="29">
        <f aca="true" t="shared" si="151" ref="H773:J778">H774</f>
        <v>3635.6</v>
      </c>
      <c r="I773" s="29">
        <f t="shared" si="151"/>
        <v>1859.7</v>
      </c>
      <c r="J773" s="29">
        <f t="shared" si="151"/>
        <v>5495.3</v>
      </c>
    </row>
    <row r="774" spans="2:10" ht="45">
      <c r="B774" s="27" t="s">
        <v>620</v>
      </c>
      <c r="C774" s="28" t="s">
        <v>186</v>
      </c>
      <c r="D774" s="28" t="s">
        <v>180</v>
      </c>
      <c r="E774" s="28" t="s">
        <v>621</v>
      </c>
      <c r="F774" s="31"/>
      <c r="G774" s="31"/>
      <c r="H774" s="29">
        <f t="shared" si="151"/>
        <v>3635.6</v>
      </c>
      <c r="I774" s="29">
        <f t="shared" si="151"/>
        <v>1859.7</v>
      </c>
      <c r="J774" s="29">
        <f t="shared" si="151"/>
        <v>5495.3</v>
      </c>
    </row>
    <row r="775" spans="2:10" ht="60">
      <c r="B775" s="115" t="s">
        <v>622</v>
      </c>
      <c r="C775" s="28" t="s">
        <v>186</v>
      </c>
      <c r="D775" s="28" t="s">
        <v>180</v>
      </c>
      <c r="E775" s="28" t="s">
        <v>623</v>
      </c>
      <c r="F775" s="31"/>
      <c r="G775" s="31"/>
      <c r="H775" s="29">
        <f t="shared" si="151"/>
        <v>3635.6</v>
      </c>
      <c r="I775" s="29">
        <f t="shared" si="151"/>
        <v>1859.7</v>
      </c>
      <c r="J775" s="29">
        <f t="shared" si="151"/>
        <v>5495.3</v>
      </c>
    </row>
    <row r="776" spans="2:10" ht="15">
      <c r="B776" s="26" t="s">
        <v>287</v>
      </c>
      <c r="C776" s="28" t="s">
        <v>186</v>
      </c>
      <c r="D776" s="28" t="s">
        <v>180</v>
      </c>
      <c r="E776" s="28" t="s">
        <v>624</v>
      </c>
      <c r="F776" s="31"/>
      <c r="G776" s="31"/>
      <c r="H776" s="29">
        <f t="shared" si="151"/>
        <v>3635.6</v>
      </c>
      <c r="I776" s="29">
        <f t="shared" si="151"/>
        <v>1859.7</v>
      </c>
      <c r="J776" s="29">
        <f t="shared" si="151"/>
        <v>5495.3</v>
      </c>
    </row>
    <row r="777" spans="2:10" ht="45">
      <c r="B777" s="33" t="s">
        <v>237</v>
      </c>
      <c r="C777" s="28" t="s">
        <v>186</v>
      </c>
      <c r="D777" s="28" t="s">
        <v>180</v>
      </c>
      <c r="E777" s="28" t="s">
        <v>624</v>
      </c>
      <c r="F777" s="28" t="s">
        <v>236</v>
      </c>
      <c r="G777" s="28"/>
      <c r="H777" s="29">
        <f t="shared" si="151"/>
        <v>3635.6</v>
      </c>
      <c r="I777" s="29">
        <f t="shared" si="151"/>
        <v>1859.7</v>
      </c>
      <c r="J777" s="29">
        <f t="shared" si="151"/>
        <v>5495.3</v>
      </c>
    </row>
    <row r="778" spans="2:10" ht="15">
      <c r="B778" s="27" t="s">
        <v>239</v>
      </c>
      <c r="C778" s="28" t="s">
        <v>186</v>
      </c>
      <c r="D778" s="28" t="s">
        <v>180</v>
      </c>
      <c r="E778" s="28" t="s">
        <v>624</v>
      </c>
      <c r="F778" s="28" t="s">
        <v>238</v>
      </c>
      <c r="G778" s="28"/>
      <c r="H778" s="29">
        <f t="shared" si="151"/>
        <v>3635.6</v>
      </c>
      <c r="I778" s="29">
        <f t="shared" si="151"/>
        <v>1859.7</v>
      </c>
      <c r="J778" s="29">
        <f t="shared" si="151"/>
        <v>5495.3</v>
      </c>
    </row>
    <row r="779" spans="2:10" ht="15">
      <c r="B779" s="30" t="s">
        <v>224</v>
      </c>
      <c r="C779" s="31" t="s">
        <v>186</v>
      </c>
      <c r="D779" s="31" t="s">
        <v>180</v>
      </c>
      <c r="E779" s="31" t="s">
        <v>624</v>
      </c>
      <c r="F779" s="31" t="s">
        <v>238</v>
      </c>
      <c r="G779" s="31" t="s">
        <v>212</v>
      </c>
      <c r="H779" s="32">
        <f>'вед.прил8'!I1051</f>
        <v>3635.6</v>
      </c>
      <c r="I779" s="137">
        <f>'вед.прил8'!N1051</f>
        <v>1859.7</v>
      </c>
      <c r="J779" s="137">
        <f>'вед.прил8'!O1051</f>
        <v>5495.3</v>
      </c>
    </row>
    <row r="780" spans="2:10" ht="15">
      <c r="B780" s="27" t="s">
        <v>155</v>
      </c>
      <c r="C780" s="28" t="s">
        <v>186</v>
      </c>
      <c r="D780" s="28" t="s">
        <v>180</v>
      </c>
      <c r="E780" s="153" t="s">
        <v>342</v>
      </c>
      <c r="F780" s="31"/>
      <c r="G780" s="31"/>
      <c r="H780" s="29">
        <f aca="true" t="shared" si="152" ref="H780:J783">H781</f>
        <v>100</v>
      </c>
      <c r="I780" s="29">
        <f t="shared" si="152"/>
        <v>0</v>
      </c>
      <c r="J780" s="29">
        <f t="shared" si="152"/>
        <v>100</v>
      </c>
    </row>
    <row r="781" spans="2:10" ht="60">
      <c r="B781" s="27" t="s">
        <v>283</v>
      </c>
      <c r="C781" s="28" t="s">
        <v>186</v>
      </c>
      <c r="D781" s="28" t="s">
        <v>180</v>
      </c>
      <c r="E781" s="28" t="s">
        <v>11</v>
      </c>
      <c r="F781" s="31"/>
      <c r="G781" s="31"/>
      <c r="H781" s="29">
        <f t="shared" si="152"/>
        <v>100</v>
      </c>
      <c r="I781" s="29">
        <f t="shared" si="152"/>
        <v>0</v>
      </c>
      <c r="J781" s="29">
        <f t="shared" si="152"/>
        <v>100</v>
      </c>
    </row>
    <row r="782" spans="2:10" ht="45">
      <c r="B782" s="33" t="s">
        <v>237</v>
      </c>
      <c r="C782" s="28" t="s">
        <v>186</v>
      </c>
      <c r="D782" s="28" t="s">
        <v>180</v>
      </c>
      <c r="E782" s="28" t="s">
        <v>11</v>
      </c>
      <c r="F782" s="28" t="s">
        <v>236</v>
      </c>
      <c r="G782" s="28"/>
      <c r="H782" s="29">
        <f t="shared" si="152"/>
        <v>100</v>
      </c>
      <c r="I782" s="29">
        <f t="shared" si="152"/>
        <v>0</v>
      </c>
      <c r="J782" s="29">
        <f t="shared" si="152"/>
        <v>100</v>
      </c>
    </row>
    <row r="783" spans="2:10" ht="15">
      <c r="B783" s="27" t="s">
        <v>239</v>
      </c>
      <c r="C783" s="28" t="s">
        <v>186</v>
      </c>
      <c r="D783" s="28" t="s">
        <v>180</v>
      </c>
      <c r="E783" s="28" t="s">
        <v>11</v>
      </c>
      <c r="F783" s="28" t="s">
        <v>238</v>
      </c>
      <c r="G783" s="28"/>
      <c r="H783" s="29">
        <f t="shared" si="152"/>
        <v>100</v>
      </c>
      <c r="I783" s="29">
        <f t="shared" si="152"/>
        <v>0</v>
      </c>
      <c r="J783" s="29">
        <f t="shared" si="152"/>
        <v>100</v>
      </c>
    </row>
    <row r="784" spans="2:10" ht="15">
      <c r="B784" s="30" t="s">
        <v>224</v>
      </c>
      <c r="C784" s="31" t="s">
        <v>186</v>
      </c>
      <c r="D784" s="31" t="s">
        <v>180</v>
      </c>
      <c r="E784" s="31" t="s">
        <v>11</v>
      </c>
      <c r="F784" s="31" t="s">
        <v>238</v>
      </c>
      <c r="G784" s="31" t="s">
        <v>212</v>
      </c>
      <c r="H784" s="32">
        <f>'вед.прил8'!I273</f>
        <v>100</v>
      </c>
      <c r="I784" s="137">
        <f>'вед.прил8'!N273</f>
        <v>0</v>
      </c>
      <c r="J784" s="137">
        <f>'вед.прил8'!O273</f>
        <v>100</v>
      </c>
    </row>
    <row r="785" spans="2:10" ht="14.25">
      <c r="B785" s="51" t="s">
        <v>299</v>
      </c>
      <c r="C785" s="52" t="s">
        <v>186</v>
      </c>
      <c r="D785" s="52" t="s">
        <v>186</v>
      </c>
      <c r="E785" s="52"/>
      <c r="F785" s="52"/>
      <c r="G785" s="52"/>
      <c r="H785" s="152">
        <f>H786</f>
        <v>260</v>
      </c>
      <c r="I785" s="152">
        <f>I786</f>
        <v>0</v>
      </c>
      <c r="J785" s="152">
        <f>J786</f>
        <v>260</v>
      </c>
    </row>
    <row r="786" spans="2:10" ht="30">
      <c r="B786" s="26" t="str">
        <f>'вед.прил8'!A1053</f>
        <v>Муниципальная программа "Молодежь города Ливны Орловской области"</v>
      </c>
      <c r="C786" s="28" t="s">
        <v>186</v>
      </c>
      <c r="D786" s="28" t="s">
        <v>186</v>
      </c>
      <c r="E786" s="28" t="str">
        <f>'вед.прил8'!E1053</f>
        <v>58 0 00 00000</v>
      </c>
      <c r="F786" s="28"/>
      <c r="G786" s="28"/>
      <c r="H786" s="29">
        <f>H787+H796+H802</f>
        <v>260</v>
      </c>
      <c r="I786" s="29">
        <f>I787+I796+I802</f>
        <v>0</v>
      </c>
      <c r="J786" s="29">
        <f>J787+J796+J802</f>
        <v>260</v>
      </c>
    </row>
    <row r="787" spans="2:10" ht="15">
      <c r="B787" s="26" t="str">
        <f>'вед.прил8'!A1054</f>
        <v>Подпрограмма "Ливны молодые" </v>
      </c>
      <c r="C787" s="28" t="s">
        <v>186</v>
      </c>
      <c r="D787" s="28" t="s">
        <v>186</v>
      </c>
      <c r="E787" s="28" t="str">
        <f>'вед.прил8'!E1054</f>
        <v>58 1 00 00000</v>
      </c>
      <c r="F787" s="28"/>
      <c r="G787" s="28"/>
      <c r="H787" s="29">
        <f>H788</f>
        <v>105</v>
      </c>
      <c r="I787" s="29">
        <f>I788</f>
        <v>-9.4</v>
      </c>
      <c r="J787" s="29">
        <f>J788</f>
        <v>95.6</v>
      </c>
    </row>
    <row r="788" spans="2:10" ht="60">
      <c r="B788" s="26" t="str">
        <f>'вед.прил8'!A1055</f>
        <v>Основное мероприятие "Организация и проведение мероприятий в сфере молодежной политики на территории города Ливны Орловской области"</v>
      </c>
      <c r="C788" s="28" t="s">
        <v>186</v>
      </c>
      <c r="D788" s="28" t="s">
        <v>186</v>
      </c>
      <c r="E788" s="28" t="str">
        <f>'вед.прил8'!E1055</f>
        <v>58 1 01 00000</v>
      </c>
      <c r="F788" s="28"/>
      <c r="G788" s="28"/>
      <c r="H788" s="29">
        <f aca="true" t="shared" si="153" ref="H788:J791">H789</f>
        <v>105</v>
      </c>
      <c r="I788" s="29">
        <f t="shared" si="153"/>
        <v>-9.4</v>
      </c>
      <c r="J788" s="29">
        <f t="shared" si="153"/>
        <v>95.6</v>
      </c>
    </row>
    <row r="789" spans="2:10" ht="15">
      <c r="B789" s="26" t="str">
        <f>'вед.прил8'!A1056</f>
        <v>Реализация основного мероприятия</v>
      </c>
      <c r="C789" s="28" t="s">
        <v>186</v>
      </c>
      <c r="D789" s="28" t="s">
        <v>186</v>
      </c>
      <c r="E789" s="28" t="str">
        <f>'вед.прил8'!E1056</f>
        <v>58 1 01 77520</v>
      </c>
      <c r="F789" s="28"/>
      <c r="G789" s="28"/>
      <c r="H789" s="29">
        <f>H790+H793</f>
        <v>105</v>
      </c>
      <c r="I789" s="29">
        <f>I790+I793</f>
        <v>-9.4</v>
      </c>
      <c r="J789" s="29">
        <f>J790+J793</f>
        <v>95.6</v>
      </c>
    </row>
    <row r="790" spans="2:10" ht="45">
      <c r="B790" s="26" t="str">
        <f>'вед.прил8'!A1057</f>
        <v>Закупка товаров, работ и услуг для обеспечения государственных (муниципальных) нужд</v>
      </c>
      <c r="C790" s="28" t="s">
        <v>186</v>
      </c>
      <c r="D790" s="28" t="s">
        <v>186</v>
      </c>
      <c r="E790" s="28" t="str">
        <f>'вед.прил8'!E1057</f>
        <v>58 1 01 77520</v>
      </c>
      <c r="F790" s="28" t="s">
        <v>234</v>
      </c>
      <c r="G790" s="28"/>
      <c r="H790" s="29">
        <f t="shared" si="153"/>
        <v>65</v>
      </c>
      <c r="I790" s="29">
        <f t="shared" si="153"/>
        <v>-9.4</v>
      </c>
      <c r="J790" s="29">
        <f t="shared" si="153"/>
        <v>55.6</v>
      </c>
    </row>
    <row r="791" spans="2:10" ht="45">
      <c r="B791" s="26" t="str">
        <f>'вед.прил8'!A1058</f>
        <v>Иные закупки товаров, работ и услуг для обеспечения государственных (муниципальных) нужд</v>
      </c>
      <c r="C791" s="28" t="s">
        <v>186</v>
      </c>
      <c r="D791" s="28" t="s">
        <v>186</v>
      </c>
      <c r="E791" s="28" t="str">
        <f>'вед.прил8'!E1058</f>
        <v>58 1 01 77520</v>
      </c>
      <c r="F791" s="28" t="s">
        <v>235</v>
      </c>
      <c r="G791" s="28"/>
      <c r="H791" s="29">
        <f t="shared" si="153"/>
        <v>65</v>
      </c>
      <c r="I791" s="29">
        <f t="shared" si="153"/>
        <v>-9.4</v>
      </c>
      <c r="J791" s="29">
        <f t="shared" si="153"/>
        <v>55.6</v>
      </c>
    </row>
    <row r="792" spans="2:10" ht="15">
      <c r="B792" s="34" t="s">
        <v>224</v>
      </c>
      <c r="C792" s="31" t="s">
        <v>186</v>
      </c>
      <c r="D792" s="31" t="s">
        <v>186</v>
      </c>
      <c r="E792" s="31" t="str">
        <f>'вед.прил8'!E1059</f>
        <v>58 1 01 77520</v>
      </c>
      <c r="F792" s="31" t="s">
        <v>235</v>
      </c>
      <c r="G792" s="31" t="s">
        <v>212</v>
      </c>
      <c r="H792" s="32">
        <f>'вед.прил8'!I1059</f>
        <v>65</v>
      </c>
      <c r="I792" s="137">
        <f>'вед.прил8'!N1059</f>
        <v>-9.4</v>
      </c>
      <c r="J792" s="137">
        <f>'вед.прил8'!O1059</f>
        <v>55.6</v>
      </c>
    </row>
    <row r="793" spans="2:10" ht="45">
      <c r="B793" s="33" t="s">
        <v>237</v>
      </c>
      <c r="C793" s="28" t="s">
        <v>186</v>
      </c>
      <c r="D793" s="28" t="s">
        <v>186</v>
      </c>
      <c r="E793" s="28" t="s">
        <v>110</v>
      </c>
      <c r="F793" s="28" t="s">
        <v>236</v>
      </c>
      <c r="G793" s="28"/>
      <c r="H793" s="29">
        <f aca="true" t="shared" si="154" ref="H793:J794">H794</f>
        <v>40</v>
      </c>
      <c r="I793" s="29">
        <f t="shared" si="154"/>
        <v>0</v>
      </c>
      <c r="J793" s="29">
        <f t="shared" si="154"/>
        <v>40</v>
      </c>
    </row>
    <row r="794" spans="2:10" ht="15">
      <c r="B794" s="27" t="s">
        <v>239</v>
      </c>
      <c r="C794" s="28" t="s">
        <v>186</v>
      </c>
      <c r="D794" s="28" t="s">
        <v>186</v>
      </c>
      <c r="E794" s="28" t="s">
        <v>110</v>
      </c>
      <c r="F794" s="28" t="s">
        <v>238</v>
      </c>
      <c r="G794" s="28"/>
      <c r="H794" s="29">
        <f t="shared" si="154"/>
        <v>40</v>
      </c>
      <c r="I794" s="29">
        <f t="shared" si="154"/>
        <v>0</v>
      </c>
      <c r="J794" s="29">
        <f t="shared" si="154"/>
        <v>40</v>
      </c>
    </row>
    <row r="795" spans="2:10" ht="15">
      <c r="B795" s="30" t="s">
        <v>224</v>
      </c>
      <c r="C795" s="31" t="s">
        <v>186</v>
      </c>
      <c r="D795" s="31" t="s">
        <v>186</v>
      </c>
      <c r="E795" s="31" t="s">
        <v>110</v>
      </c>
      <c r="F795" s="31" t="s">
        <v>238</v>
      </c>
      <c r="G795" s="31" t="s">
        <v>212</v>
      </c>
      <c r="H795" s="32">
        <f>'вед.прил8'!I1062</f>
        <v>40</v>
      </c>
      <c r="I795" s="137">
        <f>'вед.прил8'!N1062</f>
        <v>0</v>
      </c>
      <c r="J795" s="137">
        <f>'вед.прил8'!O1062</f>
        <v>40</v>
      </c>
    </row>
    <row r="796" spans="2:10" ht="30">
      <c r="B796" s="26" t="str">
        <f>'вед.прил8'!A1063</f>
        <v>Подпрограмма "Нравственное и патриотическое воспитание граждан"</v>
      </c>
      <c r="C796" s="28" t="s">
        <v>186</v>
      </c>
      <c r="D796" s="28" t="s">
        <v>186</v>
      </c>
      <c r="E796" s="28" t="str">
        <f>'вед.прил8'!E1063</f>
        <v>58 2 00 00000</v>
      </c>
      <c r="F796" s="28"/>
      <c r="G796" s="28"/>
      <c r="H796" s="29">
        <f>H799</f>
        <v>105</v>
      </c>
      <c r="I796" s="29">
        <f>I799</f>
        <v>9</v>
      </c>
      <c r="J796" s="29">
        <f>J799</f>
        <v>114</v>
      </c>
    </row>
    <row r="797" spans="2:10" ht="45">
      <c r="B797" s="110" t="str">
        <f>'вед.прил8'!A1064</f>
        <v>Основное мероприятие "Организация и проведение мероприятий гражданско-патриотической направленности"</v>
      </c>
      <c r="C797" s="28" t="s">
        <v>186</v>
      </c>
      <c r="D797" s="28" t="s">
        <v>186</v>
      </c>
      <c r="E797" s="28" t="str">
        <f>'вед.прил8'!E1064</f>
        <v>58 2 01 00000</v>
      </c>
      <c r="F797" s="28"/>
      <c r="G797" s="28"/>
      <c r="H797" s="29">
        <f aca="true" t="shared" si="155" ref="H797:J800">H798</f>
        <v>105</v>
      </c>
      <c r="I797" s="29">
        <f t="shared" si="155"/>
        <v>9</v>
      </c>
      <c r="J797" s="29">
        <f t="shared" si="155"/>
        <v>114</v>
      </c>
    </row>
    <row r="798" spans="2:10" ht="15">
      <c r="B798" s="26" t="str">
        <f>'вед.прил8'!A1065</f>
        <v>Реализация основного мероприятия</v>
      </c>
      <c r="C798" s="28" t="s">
        <v>186</v>
      </c>
      <c r="D798" s="28" t="s">
        <v>186</v>
      </c>
      <c r="E798" s="28" t="str">
        <f>'вед.прил8'!E1065</f>
        <v>58 2 01 77530</v>
      </c>
      <c r="F798" s="28"/>
      <c r="G798" s="28"/>
      <c r="H798" s="29">
        <f t="shared" si="155"/>
        <v>105</v>
      </c>
      <c r="I798" s="29">
        <f t="shared" si="155"/>
        <v>9</v>
      </c>
      <c r="J798" s="29">
        <f t="shared" si="155"/>
        <v>114</v>
      </c>
    </row>
    <row r="799" spans="2:10" ht="45" customHeight="1">
      <c r="B799" s="26" t="str">
        <f>'вед.прил8'!A1066</f>
        <v>Закупка товаров, работ и услуг для обеспечения государственных (муниципальных) нужд</v>
      </c>
      <c r="C799" s="28" t="s">
        <v>186</v>
      </c>
      <c r="D799" s="28" t="s">
        <v>186</v>
      </c>
      <c r="E799" s="28" t="str">
        <f>'вед.прил8'!E1066</f>
        <v>58 2 01 77530</v>
      </c>
      <c r="F799" s="28" t="s">
        <v>234</v>
      </c>
      <c r="G799" s="28"/>
      <c r="H799" s="29">
        <f t="shared" si="155"/>
        <v>105</v>
      </c>
      <c r="I799" s="29">
        <f t="shared" si="155"/>
        <v>9</v>
      </c>
      <c r="J799" s="29">
        <f t="shared" si="155"/>
        <v>114</v>
      </c>
    </row>
    <row r="800" spans="2:10" ht="45">
      <c r="B800" s="26" t="str">
        <f>'вед.прил8'!A1067</f>
        <v>Иные закупки товаров, работ и услуг для обеспечения государственных (муниципальных) нужд</v>
      </c>
      <c r="C800" s="28" t="s">
        <v>186</v>
      </c>
      <c r="D800" s="28" t="s">
        <v>186</v>
      </c>
      <c r="E800" s="28" t="str">
        <f>'вед.прил8'!E1067</f>
        <v>58 2 01 77530</v>
      </c>
      <c r="F800" s="28" t="s">
        <v>235</v>
      </c>
      <c r="G800" s="28"/>
      <c r="H800" s="29">
        <f t="shared" si="155"/>
        <v>105</v>
      </c>
      <c r="I800" s="29">
        <f t="shared" si="155"/>
        <v>9</v>
      </c>
      <c r="J800" s="29">
        <f t="shared" si="155"/>
        <v>114</v>
      </c>
    </row>
    <row r="801" spans="2:10" ht="15">
      <c r="B801" s="34" t="s">
        <v>224</v>
      </c>
      <c r="C801" s="31" t="s">
        <v>186</v>
      </c>
      <c r="D801" s="31" t="s">
        <v>186</v>
      </c>
      <c r="E801" s="31" t="str">
        <f>'вед.прил8'!E1068</f>
        <v>58 2 01 77530</v>
      </c>
      <c r="F801" s="31" t="s">
        <v>235</v>
      </c>
      <c r="G801" s="31" t="s">
        <v>212</v>
      </c>
      <c r="H801" s="32">
        <f>'вед.прил8'!I1068</f>
        <v>105</v>
      </c>
      <c r="I801" s="137">
        <f>'вед.прил8'!N1068</f>
        <v>9</v>
      </c>
      <c r="J801" s="137">
        <f>'вед.прил8'!O1068</f>
        <v>114</v>
      </c>
    </row>
    <row r="802" spans="2:10" ht="30">
      <c r="B802" s="26" t="str">
        <f>'вед.прил8'!A1069</f>
        <v>Подпрограмма "Профилактика алкоголизма, наркомании и табакокурения в городе Ливны" </v>
      </c>
      <c r="C802" s="28" t="s">
        <v>186</v>
      </c>
      <c r="D802" s="28" t="s">
        <v>186</v>
      </c>
      <c r="E802" s="28" t="str">
        <f>'вед.прил8'!E1069</f>
        <v>58 3 00 00000</v>
      </c>
      <c r="F802" s="28"/>
      <c r="G802" s="28"/>
      <c r="H802" s="29">
        <f>H805</f>
        <v>50</v>
      </c>
      <c r="I802" s="29">
        <f>I805</f>
        <v>0.4</v>
      </c>
      <c r="J802" s="29">
        <f>J805</f>
        <v>50.4</v>
      </c>
    </row>
    <row r="803" spans="2:10" ht="78.75" customHeight="1">
      <c r="B803" s="26" t="str">
        <f>'вед.прил8'!A1070</f>
        <v>Основное мероприятие "Организация профилактических мероприятий в целях противодействия употреблению психоактивных веществ, алкогольных и табачных изделий среди молодежи города Ливны"</v>
      </c>
      <c r="C803" s="28" t="s">
        <v>186</v>
      </c>
      <c r="D803" s="28" t="s">
        <v>186</v>
      </c>
      <c r="E803" s="28" t="str">
        <f>'вед.прил8'!E1070</f>
        <v>58 3 01 00000</v>
      </c>
      <c r="F803" s="28"/>
      <c r="G803" s="28"/>
      <c r="H803" s="29">
        <f aca="true" t="shared" si="156" ref="H803:J806">H804</f>
        <v>50</v>
      </c>
      <c r="I803" s="29">
        <f t="shared" si="156"/>
        <v>0.4</v>
      </c>
      <c r="J803" s="29">
        <f t="shared" si="156"/>
        <v>50.4</v>
      </c>
    </row>
    <row r="804" spans="2:10" ht="15">
      <c r="B804" s="26" t="str">
        <f>'вед.прил8'!A1071</f>
        <v>Реализация основного мероприятия</v>
      </c>
      <c r="C804" s="28" t="s">
        <v>186</v>
      </c>
      <c r="D804" s="28" t="s">
        <v>186</v>
      </c>
      <c r="E804" s="28" t="str">
        <f>'вед.прил8'!E1071</f>
        <v>58 3 01 77540</v>
      </c>
      <c r="F804" s="28"/>
      <c r="G804" s="28"/>
      <c r="H804" s="29">
        <f t="shared" si="156"/>
        <v>50</v>
      </c>
      <c r="I804" s="29">
        <f t="shared" si="156"/>
        <v>0.4</v>
      </c>
      <c r="J804" s="29">
        <f t="shared" si="156"/>
        <v>50.4</v>
      </c>
    </row>
    <row r="805" spans="2:10" ht="45">
      <c r="B805" s="26" t="str">
        <f>'вед.прил8'!A1072</f>
        <v>Закупка товаров, работ и услуг для обеспечения государственных (муниципальных) нужд</v>
      </c>
      <c r="C805" s="28" t="s">
        <v>186</v>
      </c>
      <c r="D805" s="28" t="s">
        <v>186</v>
      </c>
      <c r="E805" s="28" t="str">
        <f>'вед.прил8'!E1072</f>
        <v>58 3 01 77540</v>
      </c>
      <c r="F805" s="28" t="s">
        <v>234</v>
      </c>
      <c r="G805" s="28"/>
      <c r="H805" s="29">
        <f t="shared" si="156"/>
        <v>50</v>
      </c>
      <c r="I805" s="29">
        <f t="shared" si="156"/>
        <v>0.4</v>
      </c>
      <c r="J805" s="29">
        <f t="shared" si="156"/>
        <v>50.4</v>
      </c>
    </row>
    <row r="806" spans="2:10" ht="45">
      <c r="B806" s="26" t="str">
        <f>'вед.прил8'!A1073</f>
        <v>Иные закупки товаров, работ и услуг для обеспечения государственных (муниципальных) нужд</v>
      </c>
      <c r="C806" s="28" t="s">
        <v>186</v>
      </c>
      <c r="D806" s="28" t="s">
        <v>186</v>
      </c>
      <c r="E806" s="28" t="str">
        <f>'вед.прил8'!E1073</f>
        <v>58 3 01 77540</v>
      </c>
      <c r="F806" s="28" t="s">
        <v>235</v>
      </c>
      <c r="G806" s="28"/>
      <c r="H806" s="29">
        <f t="shared" si="156"/>
        <v>50</v>
      </c>
      <c r="I806" s="29">
        <f t="shared" si="156"/>
        <v>0.4</v>
      </c>
      <c r="J806" s="29">
        <f t="shared" si="156"/>
        <v>50.4</v>
      </c>
    </row>
    <row r="807" spans="2:10" ht="15">
      <c r="B807" s="34" t="s">
        <v>224</v>
      </c>
      <c r="C807" s="31" t="s">
        <v>186</v>
      </c>
      <c r="D807" s="31" t="s">
        <v>186</v>
      </c>
      <c r="E807" s="31" t="str">
        <f>'вед.прил8'!E1074</f>
        <v>58 3 01 77540</v>
      </c>
      <c r="F807" s="31" t="s">
        <v>235</v>
      </c>
      <c r="G807" s="31" t="s">
        <v>212</v>
      </c>
      <c r="H807" s="32">
        <f>'вед.прил8'!I1074</f>
        <v>50</v>
      </c>
      <c r="I807" s="137">
        <f>'вед.прил8'!N1074</f>
        <v>0.4</v>
      </c>
      <c r="J807" s="137">
        <f>'вед.прил8'!O1074</f>
        <v>50.4</v>
      </c>
    </row>
    <row r="808" spans="2:10" ht="14.25">
      <c r="B808" s="51" t="s">
        <v>174</v>
      </c>
      <c r="C808" s="52" t="s">
        <v>186</v>
      </c>
      <c r="D808" s="52" t="s">
        <v>181</v>
      </c>
      <c r="E808" s="52"/>
      <c r="F808" s="52"/>
      <c r="G808" s="52"/>
      <c r="H808" s="152">
        <f>H809+H850+H844</f>
        <v>16019.7</v>
      </c>
      <c r="I808" s="186">
        <f>I809+I850+I844</f>
        <v>-50.99999999999994</v>
      </c>
      <c r="J808" s="186">
        <f>J809+J850+J844</f>
        <v>15968.7</v>
      </c>
    </row>
    <row r="809" spans="2:10" ht="30">
      <c r="B809" s="27" t="str">
        <f>'вед.прил8'!A275</f>
        <v>Муниципальная программа "Образование в городе Ливны Орловской области"</v>
      </c>
      <c r="C809" s="28" t="s">
        <v>186</v>
      </c>
      <c r="D809" s="28" t="s">
        <v>181</v>
      </c>
      <c r="E809" s="28" t="str">
        <f>'вед.прил8'!E275</f>
        <v>51 0 00 00000</v>
      </c>
      <c r="F809" s="28"/>
      <c r="G809" s="28"/>
      <c r="H809" s="29">
        <f>H810+H838+H824</f>
        <v>7764.500000000001</v>
      </c>
      <c r="I809" s="29">
        <f>I810+I838+I824</f>
        <v>-415.29999999999995</v>
      </c>
      <c r="J809" s="29">
        <f>J810+J838+J824</f>
        <v>7349.200000000001</v>
      </c>
    </row>
    <row r="810" spans="2:10" ht="60">
      <c r="B810" s="27" t="str">
        <f>'вед.прил8'!A276</f>
        <v>Подпрограмма "Развитие системы дошкольного и общего образования детей, воспитательной работы в образовательных организациях города Ливны" </v>
      </c>
      <c r="C810" s="28" t="s">
        <v>186</v>
      </c>
      <c r="D810" s="28" t="s">
        <v>181</v>
      </c>
      <c r="E810" s="28" t="str">
        <f>'вед.прил8'!E276</f>
        <v>51 1 00 00000</v>
      </c>
      <c r="F810" s="28"/>
      <c r="G810" s="28"/>
      <c r="H810" s="29">
        <f>H811+H819</f>
        <v>6091.200000000001</v>
      </c>
      <c r="I810" s="29">
        <f>I811+I819</f>
        <v>-176.6</v>
      </c>
      <c r="J810" s="29">
        <f>J811+J819</f>
        <v>5914.6</v>
      </c>
    </row>
    <row r="811" spans="2:10" ht="34.5" customHeight="1">
      <c r="B811" s="27" t="str">
        <f>'вед.прил8'!A277</f>
        <v>Основное мероприятие "Организация психолого-медико-социального сопровождения детей"</v>
      </c>
      <c r="C811" s="28" t="s">
        <v>186</v>
      </c>
      <c r="D811" s="28" t="s">
        <v>181</v>
      </c>
      <c r="E811" s="28" t="str">
        <f>'вед.прил8'!E277</f>
        <v>51 1 04 00000</v>
      </c>
      <c r="F811" s="28"/>
      <c r="G811" s="28"/>
      <c r="H811" s="29">
        <f>H812</f>
        <v>4841.200000000001</v>
      </c>
      <c r="I811" s="29">
        <f>I812</f>
        <v>0</v>
      </c>
      <c r="J811" s="29">
        <f>J812</f>
        <v>4841.200000000001</v>
      </c>
    </row>
    <row r="812" spans="2:13" ht="18">
      <c r="B812" s="27" t="str">
        <f>'вед.прил8'!A278</f>
        <v>Реализация основного мероприятия</v>
      </c>
      <c r="C812" s="28" t="s">
        <v>186</v>
      </c>
      <c r="D812" s="28" t="s">
        <v>181</v>
      </c>
      <c r="E812" s="28" t="str">
        <f>'вед.прил8'!E278</f>
        <v>51 1 04 77210</v>
      </c>
      <c r="F812" s="28"/>
      <c r="G812" s="28"/>
      <c r="H812" s="29">
        <f>H813+H816</f>
        <v>4841.200000000001</v>
      </c>
      <c r="I812" s="29">
        <f>I813+I816</f>
        <v>0</v>
      </c>
      <c r="J812" s="29">
        <f>J813+J816</f>
        <v>4841.200000000001</v>
      </c>
      <c r="K812" s="41"/>
      <c r="L812" s="41"/>
      <c r="M812" s="41"/>
    </row>
    <row r="813" spans="2:13" ht="90">
      <c r="B813" s="27" t="str">
        <f>'вед.прил8'!A279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813" s="28" t="s">
        <v>186</v>
      </c>
      <c r="D813" s="28" t="s">
        <v>181</v>
      </c>
      <c r="E813" s="28" t="str">
        <f>'вед.прил8'!E279</f>
        <v>51 1 04 77210</v>
      </c>
      <c r="F813" s="28" t="s">
        <v>232</v>
      </c>
      <c r="G813" s="28"/>
      <c r="H813" s="29">
        <f aca="true" t="shared" si="157" ref="H813:J814">H814</f>
        <v>4539.6</v>
      </c>
      <c r="I813" s="29">
        <f t="shared" si="157"/>
        <v>0</v>
      </c>
      <c r="J813" s="29">
        <f t="shared" si="157"/>
        <v>4539.6</v>
      </c>
      <c r="K813" s="41"/>
      <c r="L813" s="41"/>
      <c r="M813" s="41"/>
    </row>
    <row r="814" spans="2:10" ht="30">
      <c r="B814" s="27" t="str">
        <f>'вед.прил8'!A280</f>
        <v>Расходы на выплаты персоналу казенных учреждений</v>
      </c>
      <c r="C814" s="28" t="s">
        <v>186</v>
      </c>
      <c r="D814" s="28" t="s">
        <v>181</v>
      </c>
      <c r="E814" s="28" t="str">
        <f>'вед.прил8'!E280</f>
        <v>51 1 04 77210</v>
      </c>
      <c r="F814" s="28" t="s">
        <v>240</v>
      </c>
      <c r="G814" s="28"/>
      <c r="H814" s="29">
        <f t="shared" si="157"/>
        <v>4539.6</v>
      </c>
      <c r="I814" s="29">
        <f t="shared" si="157"/>
        <v>0</v>
      </c>
      <c r="J814" s="29">
        <f t="shared" si="157"/>
        <v>4539.6</v>
      </c>
    </row>
    <row r="815" spans="2:10" ht="15">
      <c r="B815" s="34" t="str">
        <f>'вед.прил8'!A281</f>
        <v>Городские средства</v>
      </c>
      <c r="C815" s="31" t="s">
        <v>186</v>
      </c>
      <c r="D815" s="31" t="s">
        <v>181</v>
      </c>
      <c r="E815" s="31" t="str">
        <f>'вед.прил8'!E281</f>
        <v>51 1 04 77210</v>
      </c>
      <c r="F815" s="31" t="s">
        <v>240</v>
      </c>
      <c r="G815" s="31" t="s">
        <v>212</v>
      </c>
      <c r="H815" s="32">
        <f>'вед.прил8'!I281</f>
        <v>4539.6</v>
      </c>
      <c r="I815" s="137">
        <f>'вед.прил8'!N281</f>
        <v>0</v>
      </c>
      <c r="J815" s="137">
        <f>'вед.прил8'!O281</f>
        <v>4539.6</v>
      </c>
    </row>
    <row r="816" spans="2:10" ht="45">
      <c r="B816" s="27" t="str">
        <f>'вед.прил8'!A282</f>
        <v>Закупка товаров, работ и услуг для обеспечения государственных (муниципальных) нужд</v>
      </c>
      <c r="C816" s="28" t="s">
        <v>186</v>
      </c>
      <c r="D816" s="28" t="s">
        <v>181</v>
      </c>
      <c r="E816" s="28" t="str">
        <f>'вед.прил8'!E282</f>
        <v>51 1 04 77210</v>
      </c>
      <c r="F816" s="28" t="s">
        <v>234</v>
      </c>
      <c r="G816" s="28"/>
      <c r="H816" s="29">
        <f aca="true" t="shared" si="158" ref="H816:J817">H817</f>
        <v>301.6</v>
      </c>
      <c r="I816" s="29">
        <f t="shared" si="158"/>
        <v>0</v>
      </c>
      <c r="J816" s="29">
        <f t="shared" si="158"/>
        <v>301.6</v>
      </c>
    </row>
    <row r="817" spans="2:10" ht="45">
      <c r="B817" s="27" t="str">
        <f>'вед.прил8'!A283</f>
        <v>Иные закупки товаров, работ и услуг для обеспечения государственных (муниципальных) нужд</v>
      </c>
      <c r="C817" s="28" t="s">
        <v>186</v>
      </c>
      <c r="D817" s="28" t="s">
        <v>181</v>
      </c>
      <c r="E817" s="28" t="str">
        <f>'вед.прил8'!E283</f>
        <v>51 1 04 77210</v>
      </c>
      <c r="F817" s="28" t="s">
        <v>235</v>
      </c>
      <c r="G817" s="28"/>
      <c r="H817" s="29">
        <f t="shared" si="158"/>
        <v>301.6</v>
      </c>
      <c r="I817" s="29">
        <f t="shared" si="158"/>
        <v>0</v>
      </c>
      <c r="J817" s="29">
        <f t="shared" si="158"/>
        <v>301.6</v>
      </c>
    </row>
    <row r="818" spans="2:10" ht="15">
      <c r="B818" s="34" t="str">
        <f>'вед.прил8'!A284</f>
        <v>Городские средства</v>
      </c>
      <c r="C818" s="31" t="s">
        <v>186</v>
      </c>
      <c r="D818" s="31" t="s">
        <v>181</v>
      </c>
      <c r="E818" s="31" t="str">
        <f>'вед.прил8'!E284</f>
        <v>51 1 04 77210</v>
      </c>
      <c r="F818" s="31" t="s">
        <v>235</v>
      </c>
      <c r="G818" s="31" t="s">
        <v>212</v>
      </c>
      <c r="H818" s="32">
        <f>'вед.прил8'!I284</f>
        <v>301.6</v>
      </c>
      <c r="I818" s="137">
        <f>'вед.прил8'!N284</f>
        <v>0</v>
      </c>
      <c r="J818" s="137">
        <f>'вед.прил8'!O284</f>
        <v>301.6</v>
      </c>
    </row>
    <row r="819" spans="2:10" ht="30">
      <c r="B819" s="27" t="s">
        <v>333</v>
      </c>
      <c r="C819" s="28" t="s">
        <v>186</v>
      </c>
      <c r="D819" s="28" t="s">
        <v>181</v>
      </c>
      <c r="E819" s="28" t="s">
        <v>334</v>
      </c>
      <c r="F819" s="28"/>
      <c r="G819" s="28"/>
      <c r="H819" s="29">
        <f aca="true" t="shared" si="159" ref="H819:J822">H820</f>
        <v>1250</v>
      </c>
      <c r="I819" s="29">
        <f t="shared" si="159"/>
        <v>-176.6</v>
      </c>
      <c r="J819" s="29">
        <f t="shared" si="159"/>
        <v>1073.4</v>
      </c>
    </row>
    <row r="820" spans="2:10" ht="15">
      <c r="B820" s="26" t="s">
        <v>287</v>
      </c>
      <c r="C820" s="28" t="s">
        <v>186</v>
      </c>
      <c r="D820" s="28" t="s">
        <v>181</v>
      </c>
      <c r="E820" s="28" t="s">
        <v>335</v>
      </c>
      <c r="F820" s="28"/>
      <c r="G820" s="28"/>
      <c r="H820" s="29">
        <f t="shared" si="159"/>
        <v>1250</v>
      </c>
      <c r="I820" s="29">
        <f t="shared" si="159"/>
        <v>-176.6</v>
      </c>
      <c r="J820" s="29">
        <f t="shared" si="159"/>
        <v>1073.4</v>
      </c>
    </row>
    <row r="821" spans="2:10" ht="30">
      <c r="B821" s="27" t="s">
        <v>247</v>
      </c>
      <c r="C821" s="28" t="s">
        <v>186</v>
      </c>
      <c r="D821" s="28" t="s">
        <v>181</v>
      </c>
      <c r="E821" s="28" t="s">
        <v>335</v>
      </c>
      <c r="F821" s="28" t="s">
        <v>246</v>
      </c>
      <c r="G821" s="28"/>
      <c r="H821" s="29">
        <f t="shared" si="159"/>
        <v>1250</v>
      </c>
      <c r="I821" s="29">
        <f t="shared" si="159"/>
        <v>-176.6</v>
      </c>
      <c r="J821" s="29">
        <f t="shared" si="159"/>
        <v>1073.4</v>
      </c>
    </row>
    <row r="822" spans="2:10" ht="30">
      <c r="B822" s="27" t="s">
        <v>258</v>
      </c>
      <c r="C822" s="28" t="s">
        <v>186</v>
      </c>
      <c r="D822" s="28" t="s">
        <v>181</v>
      </c>
      <c r="E822" s="28" t="s">
        <v>335</v>
      </c>
      <c r="F822" s="28" t="s">
        <v>250</v>
      </c>
      <c r="G822" s="28"/>
      <c r="H822" s="29">
        <f t="shared" si="159"/>
        <v>1250</v>
      </c>
      <c r="I822" s="29">
        <f t="shared" si="159"/>
        <v>-176.6</v>
      </c>
      <c r="J822" s="29">
        <f t="shared" si="159"/>
        <v>1073.4</v>
      </c>
    </row>
    <row r="823" spans="2:10" ht="15">
      <c r="B823" s="30" t="s">
        <v>224</v>
      </c>
      <c r="C823" s="31" t="s">
        <v>186</v>
      </c>
      <c r="D823" s="31" t="s">
        <v>181</v>
      </c>
      <c r="E823" s="31" t="s">
        <v>335</v>
      </c>
      <c r="F823" s="31" t="s">
        <v>250</v>
      </c>
      <c r="G823" s="31" t="s">
        <v>212</v>
      </c>
      <c r="H823" s="32">
        <f>'вед.прил8'!I289</f>
        <v>1250</v>
      </c>
      <c r="I823" s="137">
        <f>'вед.прил8'!N289</f>
        <v>-176.6</v>
      </c>
      <c r="J823" s="137">
        <f>'вед.прил8'!O289</f>
        <v>1073.4</v>
      </c>
    </row>
    <row r="824" spans="2:10" ht="51" customHeight="1">
      <c r="B824" s="27" t="str">
        <f>'вед.прил8'!A290</f>
        <v>Подпрограмма "Муниципальная поддержка работников системы образования, талантливых детей и молодежи в городе Ливны" </v>
      </c>
      <c r="C824" s="28" t="s">
        <v>186</v>
      </c>
      <c r="D824" s="28" t="s">
        <v>181</v>
      </c>
      <c r="E824" s="28" t="s">
        <v>363</v>
      </c>
      <c r="F824" s="28"/>
      <c r="G824" s="28"/>
      <c r="H824" s="29">
        <f>H830+H825</f>
        <v>40</v>
      </c>
      <c r="I824" s="29">
        <f>I830+I825</f>
        <v>5.5</v>
      </c>
      <c r="J824" s="29">
        <f>J830+J825</f>
        <v>45.5</v>
      </c>
    </row>
    <row r="825" spans="2:10" ht="33" customHeight="1">
      <c r="B825" s="27" t="str">
        <f>'вед.прил8'!A291</f>
        <v>Основное мероприятие "Поддержка работников муниципальной системы образования"</v>
      </c>
      <c r="C825" s="28" t="s">
        <v>186</v>
      </c>
      <c r="D825" s="28" t="s">
        <v>181</v>
      </c>
      <c r="E825" s="28" t="s">
        <v>380</v>
      </c>
      <c r="F825" s="28"/>
      <c r="G825" s="28"/>
      <c r="H825" s="29">
        <f aca="true" t="shared" si="160" ref="H825:J828">H826</f>
        <v>10</v>
      </c>
      <c r="I825" s="29">
        <f t="shared" si="160"/>
        <v>0</v>
      </c>
      <c r="J825" s="29">
        <f t="shared" si="160"/>
        <v>10</v>
      </c>
    </row>
    <row r="826" spans="2:10" ht="15">
      <c r="B826" s="27" t="str">
        <f>'вед.прил8'!A292</f>
        <v>Реализация основного мероприятия</v>
      </c>
      <c r="C826" s="28" t="s">
        <v>186</v>
      </c>
      <c r="D826" s="28" t="s">
        <v>181</v>
      </c>
      <c r="E826" s="28" t="s">
        <v>381</v>
      </c>
      <c r="F826" s="28"/>
      <c r="G826" s="28"/>
      <c r="H826" s="29">
        <f t="shared" si="160"/>
        <v>10</v>
      </c>
      <c r="I826" s="29">
        <f t="shared" si="160"/>
        <v>0</v>
      </c>
      <c r="J826" s="29">
        <f t="shared" si="160"/>
        <v>10</v>
      </c>
    </row>
    <row r="827" spans="2:10" ht="45">
      <c r="B827" s="27" t="str">
        <f>'вед.прил8'!A293</f>
        <v>Закупка товаров, работ и услуг для обеспечения государственных (муниципальных) нужд</v>
      </c>
      <c r="C827" s="28" t="s">
        <v>186</v>
      </c>
      <c r="D827" s="28" t="s">
        <v>181</v>
      </c>
      <c r="E827" s="28" t="s">
        <v>381</v>
      </c>
      <c r="F827" s="28" t="s">
        <v>234</v>
      </c>
      <c r="G827" s="28"/>
      <c r="H827" s="29">
        <f t="shared" si="160"/>
        <v>10</v>
      </c>
      <c r="I827" s="29">
        <f t="shared" si="160"/>
        <v>0</v>
      </c>
      <c r="J827" s="29">
        <f t="shared" si="160"/>
        <v>10</v>
      </c>
    </row>
    <row r="828" spans="2:10" ht="45">
      <c r="B828" s="27" t="str">
        <f>'вед.прил8'!A294</f>
        <v>Иные закупки товаров, работ и услуг для обеспечения государственных (муниципальных) нужд</v>
      </c>
      <c r="C828" s="28" t="s">
        <v>186</v>
      </c>
      <c r="D828" s="28" t="s">
        <v>181</v>
      </c>
      <c r="E828" s="28" t="s">
        <v>381</v>
      </c>
      <c r="F828" s="28" t="s">
        <v>235</v>
      </c>
      <c r="G828" s="28"/>
      <c r="H828" s="29">
        <f t="shared" si="160"/>
        <v>10</v>
      </c>
      <c r="I828" s="29">
        <f t="shared" si="160"/>
        <v>0</v>
      </c>
      <c r="J828" s="29">
        <f t="shared" si="160"/>
        <v>10</v>
      </c>
    </row>
    <row r="829" spans="2:10" ht="15">
      <c r="B829" s="30" t="s">
        <v>224</v>
      </c>
      <c r="C829" s="31" t="s">
        <v>186</v>
      </c>
      <c r="D829" s="31" t="s">
        <v>181</v>
      </c>
      <c r="E829" s="31" t="s">
        <v>381</v>
      </c>
      <c r="F829" s="31" t="s">
        <v>235</v>
      </c>
      <c r="G829" s="31" t="s">
        <v>212</v>
      </c>
      <c r="H829" s="32">
        <f>'вед.прил8'!I295</f>
        <v>10</v>
      </c>
      <c r="I829" s="137">
        <f>'вед.прил8'!N295</f>
        <v>0</v>
      </c>
      <c r="J829" s="137">
        <f>'вед.прил8'!O295</f>
        <v>10</v>
      </c>
    </row>
    <row r="830" spans="2:10" ht="30">
      <c r="B830" s="27" t="str">
        <f>'вед.прил8'!A296</f>
        <v>Основное мероприятие "Выявление и поддержка одаренных детей и молодежи"</v>
      </c>
      <c r="C830" s="28" t="s">
        <v>186</v>
      </c>
      <c r="D830" s="28" t="s">
        <v>181</v>
      </c>
      <c r="E830" s="28" t="s">
        <v>364</v>
      </c>
      <c r="F830" s="28"/>
      <c r="G830" s="28"/>
      <c r="H830" s="29">
        <f>H831</f>
        <v>30</v>
      </c>
      <c r="I830" s="29">
        <f>I831</f>
        <v>5.5</v>
      </c>
      <c r="J830" s="29">
        <f>J831</f>
        <v>35.5</v>
      </c>
    </row>
    <row r="831" spans="2:10" ht="15">
      <c r="B831" s="27" t="str">
        <f>'вед.прил8'!A297</f>
        <v>Реализация основного мероприятия</v>
      </c>
      <c r="C831" s="28" t="s">
        <v>186</v>
      </c>
      <c r="D831" s="28" t="s">
        <v>181</v>
      </c>
      <c r="E831" s="28" t="s">
        <v>369</v>
      </c>
      <c r="F831" s="28"/>
      <c r="G831" s="28"/>
      <c r="H831" s="29">
        <f>H835+H832</f>
        <v>30</v>
      </c>
      <c r="I831" s="29">
        <f>I835+I832</f>
        <v>5.5</v>
      </c>
      <c r="J831" s="29">
        <f>J835+J832</f>
        <v>35.5</v>
      </c>
    </row>
    <row r="832" spans="2:10" ht="45">
      <c r="B832" s="27" t="str">
        <f>'вед.прил8'!A298</f>
        <v>Закупка товаров, работ и услуг для обеспечения государственных (муниципальных) нужд</v>
      </c>
      <c r="C832" s="28" t="s">
        <v>186</v>
      </c>
      <c r="D832" s="28" t="s">
        <v>181</v>
      </c>
      <c r="E832" s="28" t="s">
        <v>369</v>
      </c>
      <c r="F832" s="28" t="s">
        <v>234</v>
      </c>
      <c r="G832" s="28"/>
      <c r="H832" s="29">
        <f aca="true" t="shared" si="161" ref="H832:J833">H833</f>
        <v>3</v>
      </c>
      <c r="I832" s="29">
        <f t="shared" si="161"/>
        <v>5.5</v>
      </c>
      <c r="J832" s="29">
        <f t="shared" si="161"/>
        <v>8.5</v>
      </c>
    </row>
    <row r="833" spans="2:10" ht="45">
      <c r="B833" s="27" t="str">
        <f>'вед.прил8'!A299</f>
        <v>Иные закупки товаров, работ и услуг для обеспечения государственных (муниципальных) нужд</v>
      </c>
      <c r="C833" s="28" t="s">
        <v>186</v>
      </c>
      <c r="D833" s="28" t="s">
        <v>181</v>
      </c>
      <c r="E833" s="28" t="s">
        <v>369</v>
      </c>
      <c r="F833" s="28" t="s">
        <v>235</v>
      </c>
      <c r="G833" s="28"/>
      <c r="H833" s="29">
        <f t="shared" si="161"/>
        <v>3</v>
      </c>
      <c r="I833" s="29">
        <f t="shared" si="161"/>
        <v>5.5</v>
      </c>
      <c r="J833" s="29">
        <f t="shared" si="161"/>
        <v>8.5</v>
      </c>
    </row>
    <row r="834" spans="2:10" ht="15">
      <c r="B834" s="34" t="str">
        <f>'вед.прил8'!A300</f>
        <v>Городские средства</v>
      </c>
      <c r="C834" s="31" t="s">
        <v>186</v>
      </c>
      <c r="D834" s="31" t="s">
        <v>181</v>
      </c>
      <c r="E834" s="31" t="s">
        <v>369</v>
      </c>
      <c r="F834" s="31" t="s">
        <v>235</v>
      </c>
      <c r="G834" s="31" t="s">
        <v>212</v>
      </c>
      <c r="H834" s="32">
        <f>'вед.прил8'!I300</f>
        <v>3</v>
      </c>
      <c r="I834" s="137">
        <f>'вед.прил8'!N300</f>
        <v>5.5</v>
      </c>
      <c r="J834" s="137">
        <f>'вед.прил8'!O300</f>
        <v>8.5</v>
      </c>
    </row>
    <row r="835" spans="2:10" ht="30">
      <c r="B835" s="27" t="str">
        <f>'вед.прил8'!A301</f>
        <v>Социальное обеспечение и иные выплаты населению</v>
      </c>
      <c r="C835" s="28" t="s">
        <v>186</v>
      </c>
      <c r="D835" s="28" t="s">
        <v>181</v>
      </c>
      <c r="E835" s="28" t="s">
        <v>369</v>
      </c>
      <c r="F835" s="28" t="s">
        <v>246</v>
      </c>
      <c r="G835" s="28"/>
      <c r="H835" s="29">
        <f aca="true" t="shared" si="162" ref="H835:J836">H836</f>
        <v>27</v>
      </c>
      <c r="I835" s="29">
        <f t="shared" si="162"/>
        <v>0</v>
      </c>
      <c r="J835" s="29">
        <f t="shared" si="162"/>
        <v>27</v>
      </c>
    </row>
    <row r="836" spans="2:10" ht="15">
      <c r="B836" s="27" t="str">
        <f>'вед.прил8'!A302</f>
        <v>Стипендии</v>
      </c>
      <c r="C836" s="28" t="s">
        <v>186</v>
      </c>
      <c r="D836" s="28" t="s">
        <v>181</v>
      </c>
      <c r="E836" s="28" t="s">
        <v>369</v>
      </c>
      <c r="F836" s="28" t="s">
        <v>370</v>
      </c>
      <c r="G836" s="28"/>
      <c r="H836" s="29">
        <f t="shared" si="162"/>
        <v>27</v>
      </c>
      <c r="I836" s="29">
        <f t="shared" si="162"/>
        <v>0</v>
      </c>
      <c r="J836" s="29">
        <f t="shared" si="162"/>
        <v>27</v>
      </c>
    </row>
    <row r="837" spans="2:10" ht="15">
      <c r="B837" s="34" t="str">
        <f>'вед.прил8'!A303</f>
        <v>Городские средства</v>
      </c>
      <c r="C837" s="31" t="s">
        <v>186</v>
      </c>
      <c r="D837" s="31" t="s">
        <v>181</v>
      </c>
      <c r="E837" s="31" t="s">
        <v>369</v>
      </c>
      <c r="F837" s="31" t="s">
        <v>370</v>
      </c>
      <c r="G837" s="31" t="s">
        <v>212</v>
      </c>
      <c r="H837" s="32">
        <f>'вед.прил8'!I303</f>
        <v>27</v>
      </c>
      <c r="I837" s="137">
        <f>'вед.прил8'!N303</f>
        <v>0</v>
      </c>
      <c r="J837" s="137">
        <f>'вед.прил8'!O303</f>
        <v>27</v>
      </c>
    </row>
    <row r="838" spans="2:10" ht="45">
      <c r="B838" s="26" t="str">
        <f>'вед.прил8'!A619</f>
        <v>Подпрограмма "Функционирование и развитие сети образовательных организаций города Ливны"</v>
      </c>
      <c r="C838" s="28" t="s">
        <v>186</v>
      </c>
      <c r="D838" s="28" t="s">
        <v>181</v>
      </c>
      <c r="E838" s="28" t="str">
        <f>'вед.прил8'!E619</f>
        <v>51 3 00 00000</v>
      </c>
      <c r="F838" s="28"/>
      <c r="G838" s="28"/>
      <c r="H838" s="29">
        <f aca="true" t="shared" si="163" ref="H838:J842">H839</f>
        <v>1633.3</v>
      </c>
      <c r="I838" s="29">
        <f t="shared" si="163"/>
        <v>-244.2</v>
      </c>
      <c r="J838" s="29">
        <f t="shared" si="163"/>
        <v>1389.1</v>
      </c>
    </row>
    <row r="839" spans="2:10" ht="45">
      <c r="B839" s="26" t="str">
        <f>'вед.прил8'!A620</f>
        <v>Основное мероприятие "Строительство, реконструкция, капитальный и текущий ремонт образовательных организаций"</v>
      </c>
      <c r="C839" s="28" t="s">
        <v>186</v>
      </c>
      <c r="D839" s="28" t="s">
        <v>181</v>
      </c>
      <c r="E839" s="28" t="str">
        <f>'вед.прил8'!E620</f>
        <v>51 3 01 00000</v>
      </c>
      <c r="F839" s="31"/>
      <c r="G839" s="31"/>
      <c r="H839" s="29">
        <f t="shared" si="163"/>
        <v>1633.3</v>
      </c>
      <c r="I839" s="29">
        <f t="shared" si="163"/>
        <v>-244.2</v>
      </c>
      <c r="J839" s="29">
        <f t="shared" si="163"/>
        <v>1389.1</v>
      </c>
    </row>
    <row r="840" spans="2:10" ht="15">
      <c r="B840" s="26" t="str">
        <f>'вед.прил8'!A621</f>
        <v>Реализация основного мероприятия</v>
      </c>
      <c r="C840" s="28" t="s">
        <v>186</v>
      </c>
      <c r="D840" s="28" t="s">
        <v>181</v>
      </c>
      <c r="E840" s="28" t="str">
        <f>'вед.прил8'!E621</f>
        <v>51 3 01 77590</v>
      </c>
      <c r="F840" s="31"/>
      <c r="G840" s="31"/>
      <c r="H840" s="29">
        <f t="shared" si="163"/>
        <v>1633.3</v>
      </c>
      <c r="I840" s="29">
        <f t="shared" si="163"/>
        <v>-244.2</v>
      </c>
      <c r="J840" s="29">
        <f t="shared" si="163"/>
        <v>1389.1</v>
      </c>
    </row>
    <row r="841" spans="2:10" ht="45">
      <c r="B841" s="26" t="str">
        <f>'вед.прил8'!A622</f>
        <v>Закупка товаров, работ и услуг для обеспечения государственных (муниципальных) нужд</v>
      </c>
      <c r="C841" s="28" t="s">
        <v>186</v>
      </c>
      <c r="D841" s="28" t="s">
        <v>181</v>
      </c>
      <c r="E841" s="28" t="str">
        <f>'вед.прил8'!E622</f>
        <v>51 3 01 77590</v>
      </c>
      <c r="F841" s="28" t="s">
        <v>234</v>
      </c>
      <c r="G841" s="31"/>
      <c r="H841" s="29">
        <f t="shared" si="163"/>
        <v>1633.3</v>
      </c>
      <c r="I841" s="29">
        <f t="shared" si="163"/>
        <v>-244.2</v>
      </c>
      <c r="J841" s="29">
        <f t="shared" si="163"/>
        <v>1389.1</v>
      </c>
    </row>
    <row r="842" spans="2:10" ht="45">
      <c r="B842" s="26" t="str">
        <f>'вед.прил8'!A623</f>
        <v>Иные закупки товаров, работ и услуг для обеспечения государственных (муниципальных) нужд</v>
      </c>
      <c r="C842" s="28" t="s">
        <v>186</v>
      </c>
      <c r="D842" s="28" t="s">
        <v>181</v>
      </c>
      <c r="E842" s="28" t="str">
        <f>'вед.прил8'!E623</f>
        <v>51 3 01 77590</v>
      </c>
      <c r="F842" s="28" t="s">
        <v>235</v>
      </c>
      <c r="G842" s="31"/>
      <c r="H842" s="29">
        <f t="shared" si="163"/>
        <v>1633.3</v>
      </c>
      <c r="I842" s="29">
        <f t="shared" si="163"/>
        <v>-244.2</v>
      </c>
      <c r="J842" s="29">
        <f t="shared" si="163"/>
        <v>1389.1</v>
      </c>
    </row>
    <row r="843" spans="2:10" ht="15">
      <c r="B843" s="30" t="str">
        <f>'вед.прил8'!A624</f>
        <v>Городские средства</v>
      </c>
      <c r="C843" s="31" t="s">
        <v>186</v>
      </c>
      <c r="D843" s="31" t="s">
        <v>181</v>
      </c>
      <c r="E843" s="31" t="str">
        <f>'вед.прил8'!E624</f>
        <v>51 3 01 77590</v>
      </c>
      <c r="F843" s="31" t="s">
        <v>235</v>
      </c>
      <c r="G843" s="31" t="s">
        <v>212</v>
      </c>
      <c r="H843" s="32">
        <f>'вед.прил8'!I624</f>
        <v>1633.3</v>
      </c>
      <c r="I843" s="137">
        <f>'вед.прил8'!N624</f>
        <v>-244.2</v>
      </c>
      <c r="J843" s="137">
        <f>'вед.прил8'!O624</f>
        <v>1389.1</v>
      </c>
    </row>
    <row r="844" spans="2:10" ht="45">
      <c r="B844" s="26" t="s">
        <v>500</v>
      </c>
      <c r="C844" s="28" t="s">
        <v>186</v>
      </c>
      <c r="D844" s="28" t="s">
        <v>181</v>
      </c>
      <c r="E844" s="28" t="s">
        <v>68</v>
      </c>
      <c r="F844" s="31"/>
      <c r="G844" s="31"/>
      <c r="H844" s="29">
        <f aca="true" t="shared" si="164" ref="H844:J848">H845</f>
        <v>1.8</v>
      </c>
      <c r="I844" s="29">
        <f t="shared" si="164"/>
        <v>13</v>
      </c>
      <c r="J844" s="29">
        <f t="shared" si="164"/>
        <v>14.8</v>
      </c>
    </row>
    <row r="845" spans="2:10" ht="45">
      <c r="B845" s="26" t="s">
        <v>361</v>
      </c>
      <c r="C845" s="28" t="s">
        <v>186</v>
      </c>
      <c r="D845" s="28" t="s">
        <v>181</v>
      </c>
      <c r="E845" s="28" t="s">
        <v>359</v>
      </c>
      <c r="F845" s="31"/>
      <c r="G845" s="31"/>
      <c r="H845" s="29">
        <f t="shared" si="164"/>
        <v>1.8</v>
      </c>
      <c r="I845" s="29">
        <f t="shared" si="164"/>
        <v>13</v>
      </c>
      <c r="J845" s="29">
        <f t="shared" si="164"/>
        <v>14.8</v>
      </c>
    </row>
    <row r="846" spans="2:10" ht="15">
      <c r="B846" s="26" t="s">
        <v>287</v>
      </c>
      <c r="C846" s="28" t="s">
        <v>186</v>
      </c>
      <c r="D846" s="28" t="s">
        <v>181</v>
      </c>
      <c r="E846" s="28" t="s">
        <v>360</v>
      </c>
      <c r="F846" s="31"/>
      <c r="G846" s="31"/>
      <c r="H846" s="29">
        <f t="shared" si="164"/>
        <v>1.8</v>
      </c>
      <c r="I846" s="29">
        <f t="shared" si="164"/>
        <v>13</v>
      </c>
      <c r="J846" s="29">
        <f t="shared" si="164"/>
        <v>14.8</v>
      </c>
    </row>
    <row r="847" spans="2:10" ht="45">
      <c r="B847" s="26" t="s">
        <v>315</v>
      </c>
      <c r="C847" s="28" t="s">
        <v>186</v>
      </c>
      <c r="D847" s="28" t="s">
        <v>181</v>
      </c>
      <c r="E847" s="28" t="s">
        <v>360</v>
      </c>
      <c r="F847" s="28" t="s">
        <v>234</v>
      </c>
      <c r="G847" s="28"/>
      <c r="H847" s="29">
        <f t="shared" si="164"/>
        <v>1.8</v>
      </c>
      <c r="I847" s="29">
        <f t="shared" si="164"/>
        <v>13</v>
      </c>
      <c r="J847" s="29">
        <f t="shared" si="164"/>
        <v>14.8</v>
      </c>
    </row>
    <row r="848" spans="2:10" ht="45">
      <c r="B848" s="26" t="s">
        <v>303</v>
      </c>
      <c r="C848" s="28" t="s">
        <v>186</v>
      </c>
      <c r="D848" s="28" t="s">
        <v>181</v>
      </c>
      <c r="E848" s="28" t="s">
        <v>360</v>
      </c>
      <c r="F848" s="28" t="s">
        <v>235</v>
      </c>
      <c r="G848" s="28"/>
      <c r="H848" s="29">
        <f t="shared" si="164"/>
        <v>1.8</v>
      </c>
      <c r="I848" s="29">
        <f t="shared" si="164"/>
        <v>13</v>
      </c>
      <c r="J848" s="29">
        <f t="shared" si="164"/>
        <v>14.8</v>
      </c>
    </row>
    <row r="849" spans="2:10" ht="15">
      <c r="B849" s="34" t="s">
        <v>224</v>
      </c>
      <c r="C849" s="31" t="s">
        <v>186</v>
      </c>
      <c r="D849" s="31" t="s">
        <v>181</v>
      </c>
      <c r="E849" s="31" t="s">
        <v>360</v>
      </c>
      <c r="F849" s="31" t="s">
        <v>235</v>
      </c>
      <c r="G849" s="31" t="s">
        <v>212</v>
      </c>
      <c r="H849" s="32">
        <f>'вед.прил8'!I309</f>
        <v>1.8</v>
      </c>
      <c r="I849" s="137">
        <f>'вед.прил8'!N309</f>
        <v>13</v>
      </c>
      <c r="J849" s="137">
        <f>'вед.прил8'!O309</f>
        <v>14.8</v>
      </c>
    </row>
    <row r="850" spans="2:10" ht="15">
      <c r="B850" s="27" t="s">
        <v>155</v>
      </c>
      <c r="C850" s="28" t="s">
        <v>186</v>
      </c>
      <c r="D850" s="28" t="s">
        <v>181</v>
      </c>
      <c r="E850" s="28" t="s">
        <v>342</v>
      </c>
      <c r="F850" s="28"/>
      <c r="G850" s="28"/>
      <c r="H850" s="29">
        <f>H855+H851</f>
        <v>8253.400000000001</v>
      </c>
      <c r="I850" s="29">
        <f>I855+I851</f>
        <v>351.3</v>
      </c>
      <c r="J850" s="29">
        <f>J855+J851</f>
        <v>8604.7</v>
      </c>
    </row>
    <row r="851" spans="2:10" ht="126" customHeight="1">
      <c r="B851" s="62" t="s">
        <v>629</v>
      </c>
      <c r="C851" s="28" t="s">
        <v>186</v>
      </c>
      <c r="D851" s="28" t="s">
        <v>181</v>
      </c>
      <c r="E851" s="200" t="s">
        <v>630</v>
      </c>
      <c r="F851" s="28"/>
      <c r="G851" s="28"/>
      <c r="H851" s="29">
        <f aca="true" t="shared" si="165" ref="H851:J853">H852</f>
        <v>0</v>
      </c>
      <c r="I851" s="29">
        <f t="shared" si="165"/>
        <v>154.4</v>
      </c>
      <c r="J851" s="29">
        <f t="shared" si="165"/>
        <v>154.4</v>
      </c>
    </row>
    <row r="852" spans="2:10" ht="90">
      <c r="B852" s="27" t="s">
        <v>301</v>
      </c>
      <c r="C852" s="28" t="s">
        <v>186</v>
      </c>
      <c r="D852" s="28" t="s">
        <v>181</v>
      </c>
      <c r="E852" s="200" t="s">
        <v>630</v>
      </c>
      <c r="F852" s="28" t="s">
        <v>232</v>
      </c>
      <c r="G852" s="28"/>
      <c r="H852" s="29">
        <f t="shared" si="165"/>
        <v>0</v>
      </c>
      <c r="I852" s="29">
        <f t="shared" si="165"/>
        <v>154.4</v>
      </c>
      <c r="J852" s="29">
        <f t="shared" si="165"/>
        <v>154.4</v>
      </c>
    </row>
    <row r="853" spans="2:10" ht="30">
      <c r="B853" s="27" t="s">
        <v>300</v>
      </c>
      <c r="C853" s="28" t="s">
        <v>186</v>
      </c>
      <c r="D853" s="28" t="s">
        <v>181</v>
      </c>
      <c r="E853" s="200" t="s">
        <v>631</v>
      </c>
      <c r="F853" s="28" t="s">
        <v>233</v>
      </c>
      <c r="G853" s="28"/>
      <c r="H853" s="29">
        <f t="shared" si="165"/>
        <v>0</v>
      </c>
      <c r="I853" s="29">
        <f t="shared" si="165"/>
        <v>154.4</v>
      </c>
      <c r="J853" s="29">
        <f t="shared" si="165"/>
        <v>154.4</v>
      </c>
    </row>
    <row r="854" spans="2:10" ht="15">
      <c r="B854" s="117" t="s">
        <v>559</v>
      </c>
      <c r="C854" s="31" t="s">
        <v>186</v>
      </c>
      <c r="D854" s="31" t="s">
        <v>181</v>
      </c>
      <c r="E854" s="61" t="s">
        <v>630</v>
      </c>
      <c r="F854" s="31" t="s">
        <v>233</v>
      </c>
      <c r="G854" s="31" t="s">
        <v>560</v>
      </c>
      <c r="H854" s="32">
        <f>'вед.прил8'!I314</f>
        <v>0</v>
      </c>
      <c r="I854" s="32">
        <f>'вед.прил8'!N314</f>
        <v>154.4</v>
      </c>
      <c r="J854" s="32">
        <f>'вед.прил8'!O314</f>
        <v>154.4</v>
      </c>
    </row>
    <row r="855" spans="2:10" ht="30">
      <c r="B855" s="27" t="s">
        <v>231</v>
      </c>
      <c r="C855" s="28" t="s">
        <v>186</v>
      </c>
      <c r="D855" s="28" t="s">
        <v>181</v>
      </c>
      <c r="E855" s="153" t="s">
        <v>341</v>
      </c>
      <c r="F855" s="28"/>
      <c r="G855" s="28"/>
      <c r="H855" s="29">
        <f>H856+H859+H862</f>
        <v>8253.400000000001</v>
      </c>
      <c r="I855" s="29">
        <f>I856+I859+I862</f>
        <v>196.9</v>
      </c>
      <c r="J855" s="29">
        <f>J856+J859+J862</f>
        <v>8450.300000000001</v>
      </c>
    </row>
    <row r="856" spans="2:10" ht="90">
      <c r="B856" s="27" t="s">
        <v>301</v>
      </c>
      <c r="C856" s="28" t="s">
        <v>186</v>
      </c>
      <c r="D856" s="28" t="s">
        <v>181</v>
      </c>
      <c r="E856" s="153" t="s">
        <v>341</v>
      </c>
      <c r="F856" s="28" t="s">
        <v>232</v>
      </c>
      <c r="G856" s="28"/>
      <c r="H856" s="29">
        <f aca="true" t="shared" si="166" ref="H856:J857">H857</f>
        <v>7740.5</v>
      </c>
      <c r="I856" s="29">
        <f t="shared" si="166"/>
        <v>202.4</v>
      </c>
      <c r="J856" s="29">
        <f t="shared" si="166"/>
        <v>7942.9</v>
      </c>
    </row>
    <row r="857" spans="2:10" ht="30">
      <c r="B857" s="27" t="s">
        <v>300</v>
      </c>
      <c r="C857" s="28" t="s">
        <v>186</v>
      </c>
      <c r="D857" s="28" t="s">
        <v>181</v>
      </c>
      <c r="E857" s="153" t="s">
        <v>341</v>
      </c>
      <c r="F857" s="28" t="s">
        <v>233</v>
      </c>
      <c r="G857" s="28"/>
      <c r="H857" s="29">
        <f t="shared" si="166"/>
        <v>7740.5</v>
      </c>
      <c r="I857" s="29">
        <f t="shared" si="166"/>
        <v>202.4</v>
      </c>
      <c r="J857" s="29">
        <f t="shared" si="166"/>
        <v>7942.9</v>
      </c>
    </row>
    <row r="858" spans="2:10" ht="15">
      <c r="B858" s="30" t="s">
        <v>224</v>
      </c>
      <c r="C858" s="31" t="s">
        <v>186</v>
      </c>
      <c r="D858" s="31" t="s">
        <v>181</v>
      </c>
      <c r="E858" s="61" t="s">
        <v>341</v>
      </c>
      <c r="F858" s="31" t="s">
        <v>233</v>
      </c>
      <c r="G858" s="31" t="s">
        <v>212</v>
      </c>
      <c r="H858" s="32">
        <f>'вед.прил8'!I318</f>
        <v>7740.5</v>
      </c>
      <c r="I858" s="137">
        <f>'вед.прил8'!N318</f>
        <v>202.4</v>
      </c>
      <c r="J858" s="137">
        <f>'вед.прил8'!O318</f>
        <v>7942.9</v>
      </c>
    </row>
    <row r="859" spans="2:10" ht="45">
      <c r="B859" s="26" t="s">
        <v>315</v>
      </c>
      <c r="C859" s="28" t="s">
        <v>186</v>
      </c>
      <c r="D859" s="28" t="s">
        <v>181</v>
      </c>
      <c r="E859" s="153" t="s">
        <v>341</v>
      </c>
      <c r="F859" s="28" t="s">
        <v>234</v>
      </c>
      <c r="G859" s="28"/>
      <c r="H859" s="29">
        <f aca="true" t="shared" si="167" ref="H859:J860">H860</f>
        <v>501.2</v>
      </c>
      <c r="I859" s="29">
        <f t="shared" si="167"/>
        <v>-5.5</v>
      </c>
      <c r="J859" s="29">
        <f t="shared" si="167"/>
        <v>495.7</v>
      </c>
    </row>
    <row r="860" spans="2:10" ht="45">
      <c r="B860" s="26" t="s">
        <v>303</v>
      </c>
      <c r="C860" s="28" t="s">
        <v>186</v>
      </c>
      <c r="D860" s="28" t="s">
        <v>181</v>
      </c>
      <c r="E860" s="153" t="s">
        <v>341</v>
      </c>
      <c r="F860" s="28" t="s">
        <v>235</v>
      </c>
      <c r="G860" s="28"/>
      <c r="H860" s="29">
        <f t="shared" si="167"/>
        <v>501.2</v>
      </c>
      <c r="I860" s="29">
        <f t="shared" si="167"/>
        <v>-5.5</v>
      </c>
      <c r="J860" s="29">
        <f t="shared" si="167"/>
        <v>495.7</v>
      </c>
    </row>
    <row r="861" spans="2:10" ht="15">
      <c r="B861" s="30" t="s">
        <v>224</v>
      </c>
      <c r="C861" s="31" t="s">
        <v>186</v>
      </c>
      <c r="D861" s="31" t="s">
        <v>181</v>
      </c>
      <c r="E861" s="61" t="s">
        <v>341</v>
      </c>
      <c r="F861" s="31" t="s">
        <v>235</v>
      </c>
      <c r="G861" s="31" t="s">
        <v>212</v>
      </c>
      <c r="H861" s="32">
        <f>'вед.прил8'!I321</f>
        <v>501.2</v>
      </c>
      <c r="I861" s="137">
        <f>'вед.прил8'!N321</f>
        <v>-5.5</v>
      </c>
      <c r="J861" s="137">
        <f>'вед.прил8'!O321</f>
        <v>495.7</v>
      </c>
    </row>
    <row r="862" spans="2:10" ht="15">
      <c r="B862" s="26" t="s">
        <v>243</v>
      </c>
      <c r="C862" s="28" t="s">
        <v>186</v>
      </c>
      <c r="D862" s="28" t="s">
        <v>181</v>
      </c>
      <c r="E862" s="153" t="s">
        <v>341</v>
      </c>
      <c r="F862" s="28" t="s">
        <v>242</v>
      </c>
      <c r="G862" s="28"/>
      <c r="H862" s="29">
        <f aca="true" t="shared" si="168" ref="H862:J863">H863</f>
        <v>11.7</v>
      </c>
      <c r="I862" s="29">
        <f t="shared" si="168"/>
        <v>0</v>
      </c>
      <c r="J862" s="29">
        <f t="shared" si="168"/>
        <v>11.7</v>
      </c>
    </row>
    <row r="863" spans="2:10" ht="15">
      <c r="B863" s="26" t="s">
        <v>245</v>
      </c>
      <c r="C863" s="28" t="s">
        <v>186</v>
      </c>
      <c r="D863" s="28" t="s">
        <v>181</v>
      </c>
      <c r="E863" s="153" t="s">
        <v>341</v>
      </c>
      <c r="F863" s="28" t="s">
        <v>244</v>
      </c>
      <c r="G863" s="28"/>
      <c r="H863" s="29">
        <f t="shared" si="168"/>
        <v>11.7</v>
      </c>
      <c r="I863" s="29">
        <f t="shared" si="168"/>
        <v>0</v>
      </c>
      <c r="J863" s="29">
        <f t="shared" si="168"/>
        <v>11.7</v>
      </c>
    </row>
    <row r="864" spans="2:10" ht="15">
      <c r="B864" s="30" t="s">
        <v>224</v>
      </c>
      <c r="C864" s="31" t="s">
        <v>186</v>
      </c>
      <c r="D864" s="31" t="s">
        <v>181</v>
      </c>
      <c r="E864" s="61" t="s">
        <v>341</v>
      </c>
      <c r="F864" s="31" t="s">
        <v>244</v>
      </c>
      <c r="G864" s="31" t="s">
        <v>212</v>
      </c>
      <c r="H864" s="32">
        <f>'вед.прил8'!I324</f>
        <v>11.7</v>
      </c>
      <c r="I864" s="137">
        <f>'вед.прил8'!N324</f>
        <v>0</v>
      </c>
      <c r="J864" s="137">
        <f>'вед.прил8'!O324</f>
        <v>11.7</v>
      </c>
    </row>
    <row r="865" spans="2:10" ht="15">
      <c r="B865" s="51" t="s">
        <v>371</v>
      </c>
      <c r="C865" s="52" t="s">
        <v>183</v>
      </c>
      <c r="D865" s="28"/>
      <c r="E865" s="106"/>
      <c r="F865" s="28"/>
      <c r="G865" s="28"/>
      <c r="H865" s="152">
        <f>H869+H947</f>
        <v>50554.3</v>
      </c>
      <c r="I865" s="152">
        <f>I869+I947</f>
        <v>3416.8999999999996</v>
      </c>
      <c r="J865" s="152">
        <f>J869+J947</f>
        <v>53971.200000000004</v>
      </c>
    </row>
    <row r="866" spans="2:10" ht="15">
      <c r="B866" s="66" t="s">
        <v>224</v>
      </c>
      <c r="C866" s="52" t="s">
        <v>183</v>
      </c>
      <c r="D866" s="28"/>
      <c r="E866" s="106"/>
      <c r="F866" s="28"/>
      <c r="G866" s="52" t="s">
        <v>212</v>
      </c>
      <c r="H866" s="152">
        <f>H876+H888+H894+H897+H900+H921+H930+H956+H959+H963+H966+H946+H942+H904+H924+H915+H933</f>
        <v>41761.299999999996</v>
      </c>
      <c r="I866" s="205">
        <f>I876+I888+I894+I897+I900+I921+I930+I956+I959+I963+I966+I946+I942+I904+I924+I915+I933</f>
        <v>3318.5999999999995</v>
      </c>
      <c r="J866" s="205">
        <f>J876+J888+J894+J897+J900+J921+J930+J956+J959+J963+J966+J946+J942+J904+J924+J915+J933</f>
        <v>45079.9</v>
      </c>
    </row>
    <row r="867" spans="2:10" ht="15">
      <c r="B867" s="66" t="s">
        <v>225</v>
      </c>
      <c r="C867" s="52" t="s">
        <v>183</v>
      </c>
      <c r="D867" s="28"/>
      <c r="E867" s="106"/>
      <c r="F867" s="28"/>
      <c r="G867" s="52" t="s">
        <v>213</v>
      </c>
      <c r="H867" s="152">
        <f>H881+H938+H905+H911</f>
        <v>2871.9</v>
      </c>
      <c r="I867" s="190">
        <f>I881+I938+I905+I911</f>
        <v>0</v>
      </c>
      <c r="J867" s="190">
        <f>J881+J938+J905+J911</f>
        <v>2871.9</v>
      </c>
    </row>
    <row r="868" spans="2:10" ht="15">
      <c r="B868" s="66" t="s">
        <v>559</v>
      </c>
      <c r="C868" s="52" t="s">
        <v>183</v>
      </c>
      <c r="D868" s="28"/>
      <c r="E868" s="106"/>
      <c r="F868" s="28"/>
      <c r="G868" s="52" t="s">
        <v>560</v>
      </c>
      <c r="H868" s="152">
        <f>H882+H906+H952</f>
        <v>5921.1</v>
      </c>
      <c r="I868" s="199">
        <f>I882+I906+I952</f>
        <v>98.3</v>
      </c>
      <c r="J868" s="199">
        <f>J882+J906+J952</f>
        <v>6019.400000000001</v>
      </c>
    </row>
    <row r="869" spans="2:10" ht="14.25">
      <c r="B869" s="51" t="s">
        <v>175</v>
      </c>
      <c r="C869" s="52" t="s">
        <v>183</v>
      </c>
      <c r="D869" s="52" t="s">
        <v>179</v>
      </c>
      <c r="E869" s="109"/>
      <c r="F869" s="52"/>
      <c r="G869" s="52"/>
      <c r="H869" s="152">
        <f>H870+H934</f>
        <v>41925.100000000006</v>
      </c>
      <c r="I869" s="152">
        <f>I870+I934</f>
        <v>2609.6</v>
      </c>
      <c r="J869" s="152">
        <f>J870+J934</f>
        <v>44534.700000000004</v>
      </c>
    </row>
    <row r="870" spans="2:10" ht="30">
      <c r="B870" s="26" t="str">
        <f>'вед.прил8'!A1077</f>
        <v>Муниципальная программа "Культура и искусство города Ливны Орловской области"</v>
      </c>
      <c r="C870" s="28" t="s">
        <v>183</v>
      </c>
      <c r="D870" s="28" t="s">
        <v>179</v>
      </c>
      <c r="E870" s="28" t="str">
        <f>'вед.прил8'!E1077</f>
        <v>53 0 00 00000 </v>
      </c>
      <c r="F870" s="28"/>
      <c r="G870" s="28"/>
      <c r="H870" s="29">
        <f>H871+H883+H889+H916+H925</f>
        <v>40861.3</v>
      </c>
      <c r="I870" s="29">
        <f>I871+I883+I889+I916+I925</f>
        <v>2532.1</v>
      </c>
      <c r="J870" s="29">
        <f>J871+J883+J889+J916+J925</f>
        <v>43393.4</v>
      </c>
    </row>
    <row r="871" spans="2:10" ht="30">
      <c r="B871" s="27" t="str">
        <f>'вед.прил8'!A1078</f>
        <v>Подпрограмма "Развитие учреждений культурно-досугового типа города Ливны"</v>
      </c>
      <c r="C871" s="28" t="s">
        <v>183</v>
      </c>
      <c r="D871" s="28" t="s">
        <v>179</v>
      </c>
      <c r="E871" s="28" t="str">
        <f>'вед.прил8'!E1078</f>
        <v>53 2 00 00000 </v>
      </c>
      <c r="F871" s="28"/>
      <c r="G871" s="28"/>
      <c r="H871" s="29">
        <f>H872+H877</f>
        <v>28182.1</v>
      </c>
      <c r="I871" s="29">
        <f>I872+I877</f>
        <v>1665.4</v>
      </c>
      <c r="J871" s="29">
        <f>J872+J877</f>
        <v>29847.5</v>
      </c>
    </row>
    <row r="872" spans="2:10" ht="60">
      <c r="B872" s="26" t="str">
        <f>'вед.прил8'!A1079</f>
        <v>Основное мероприятие "Обеспечение условий для художественного и народного творчества, совершенствование культурно-досуговой деятельности"</v>
      </c>
      <c r="C872" s="28" t="s">
        <v>183</v>
      </c>
      <c r="D872" s="28" t="s">
        <v>179</v>
      </c>
      <c r="E872" s="28" t="str">
        <f>'вед.прил8'!E1079</f>
        <v>53 2 01 00000</v>
      </c>
      <c r="F872" s="28"/>
      <c r="G872" s="28"/>
      <c r="H872" s="29">
        <f aca="true" t="shared" si="169" ref="H872:J875">H873</f>
        <v>22482.1</v>
      </c>
      <c r="I872" s="29">
        <f t="shared" si="169"/>
        <v>1665.4</v>
      </c>
      <c r="J872" s="29">
        <f t="shared" si="169"/>
        <v>24147.5</v>
      </c>
    </row>
    <row r="873" spans="2:10" ht="15">
      <c r="B873" s="26" t="str">
        <f>'вед.прил8'!A1080</f>
        <v>Реализация основного мероприятия</v>
      </c>
      <c r="C873" s="28" t="s">
        <v>183</v>
      </c>
      <c r="D873" s="28" t="s">
        <v>179</v>
      </c>
      <c r="E873" s="28" t="str">
        <f>'вед.прил8'!E1080</f>
        <v>53 2 01 77290</v>
      </c>
      <c r="F873" s="28"/>
      <c r="G873" s="28"/>
      <c r="H873" s="29">
        <f t="shared" si="169"/>
        <v>22482.1</v>
      </c>
      <c r="I873" s="29">
        <f t="shared" si="169"/>
        <v>1665.4</v>
      </c>
      <c r="J873" s="29">
        <f t="shared" si="169"/>
        <v>24147.5</v>
      </c>
    </row>
    <row r="874" spans="2:10" ht="45">
      <c r="B874" s="26" t="str">
        <f>'вед.прил8'!A1081</f>
        <v>Предоставление субсидий бюджетным, автономным учреждениям и иным некоммерческим организациям</v>
      </c>
      <c r="C874" s="28" t="s">
        <v>183</v>
      </c>
      <c r="D874" s="28" t="s">
        <v>179</v>
      </c>
      <c r="E874" s="28" t="str">
        <f>'вед.прил8'!E1081</f>
        <v>53 2 01 77290</v>
      </c>
      <c r="F874" s="28" t="s">
        <v>236</v>
      </c>
      <c r="G874" s="28"/>
      <c r="H874" s="29">
        <f t="shared" si="169"/>
        <v>22482.1</v>
      </c>
      <c r="I874" s="29">
        <f t="shared" si="169"/>
        <v>1665.4</v>
      </c>
      <c r="J874" s="29">
        <f t="shared" si="169"/>
        <v>24147.5</v>
      </c>
    </row>
    <row r="875" spans="2:10" ht="15">
      <c r="B875" s="26" t="str">
        <f>'вед.прил8'!A1082</f>
        <v>Субсидии бюджетным учреждениям</v>
      </c>
      <c r="C875" s="28" t="s">
        <v>183</v>
      </c>
      <c r="D875" s="28" t="s">
        <v>179</v>
      </c>
      <c r="E875" s="28" t="str">
        <f>'вед.прил8'!E1082</f>
        <v>53 2 01 77290</v>
      </c>
      <c r="F875" s="28" t="s">
        <v>238</v>
      </c>
      <c r="G875" s="28"/>
      <c r="H875" s="29">
        <f t="shared" si="169"/>
        <v>22482.1</v>
      </c>
      <c r="I875" s="29">
        <f t="shared" si="169"/>
        <v>1665.4</v>
      </c>
      <c r="J875" s="29">
        <f t="shared" si="169"/>
        <v>24147.5</v>
      </c>
    </row>
    <row r="876" spans="2:10" ht="15">
      <c r="B876" s="30" t="s">
        <v>224</v>
      </c>
      <c r="C876" s="31" t="s">
        <v>183</v>
      </c>
      <c r="D876" s="31" t="s">
        <v>179</v>
      </c>
      <c r="E876" s="31" t="str">
        <f>'вед.прил8'!E1083</f>
        <v>53 2 01 77290</v>
      </c>
      <c r="F876" s="31" t="s">
        <v>238</v>
      </c>
      <c r="G876" s="31" t="s">
        <v>212</v>
      </c>
      <c r="H876" s="32">
        <f>'вед.прил8'!I1083</f>
        <v>22482.1</v>
      </c>
      <c r="I876" s="137">
        <f>'вед.прил8'!N1083</f>
        <v>1665.4</v>
      </c>
      <c r="J876" s="137">
        <f>'вед.прил8'!O1083</f>
        <v>24147.5</v>
      </c>
    </row>
    <row r="877" spans="2:10" ht="120">
      <c r="B877" s="26" t="str">
        <f>'вед.прил8'!A1084</f>
        <v>Основное мероприятие "Региональный проект "Цифровизация услуг и формирование информационного пространства в сфере культуры (Орловская область)" федерального проекта "Цифровизация услуг и формирование информационного пространства в сфере культуры " ("Цифровая культура") национального проекта "Культура"</v>
      </c>
      <c r="C877" s="28" t="s">
        <v>183</v>
      </c>
      <c r="D877" s="28" t="s">
        <v>179</v>
      </c>
      <c r="E877" s="28" t="s">
        <v>526</v>
      </c>
      <c r="F877" s="28"/>
      <c r="G877" s="28"/>
      <c r="H877" s="29">
        <f aca="true" t="shared" si="170" ref="H877:J879">H878</f>
        <v>5700</v>
      </c>
      <c r="I877" s="29">
        <f t="shared" si="170"/>
        <v>0</v>
      </c>
      <c r="J877" s="29">
        <f t="shared" si="170"/>
        <v>5700</v>
      </c>
    </row>
    <row r="878" spans="2:10" ht="15">
      <c r="B878" s="26" t="str">
        <f>'вед.прил8'!A1085</f>
        <v>Создание виртуальных концертных залов</v>
      </c>
      <c r="C878" s="28" t="s">
        <v>183</v>
      </c>
      <c r="D878" s="28" t="s">
        <v>179</v>
      </c>
      <c r="E878" s="28" t="s">
        <v>524</v>
      </c>
      <c r="F878" s="28"/>
      <c r="G878" s="28"/>
      <c r="H878" s="29">
        <f t="shared" si="170"/>
        <v>5700</v>
      </c>
      <c r="I878" s="29">
        <f t="shared" si="170"/>
        <v>0</v>
      </c>
      <c r="J878" s="29">
        <f t="shared" si="170"/>
        <v>5700</v>
      </c>
    </row>
    <row r="879" spans="2:10" ht="45">
      <c r="B879" s="26" t="str">
        <f>'вед.прил8'!A1086</f>
        <v>Предоставление субсидий бюджетным, автономным учреждениям и иным некоммерческим организациям</v>
      </c>
      <c r="C879" s="28" t="s">
        <v>183</v>
      </c>
      <c r="D879" s="28" t="s">
        <v>179</v>
      </c>
      <c r="E879" s="28" t="s">
        <v>524</v>
      </c>
      <c r="F879" s="28" t="s">
        <v>236</v>
      </c>
      <c r="G879" s="28"/>
      <c r="H879" s="29">
        <f t="shared" si="170"/>
        <v>5700</v>
      </c>
      <c r="I879" s="29">
        <f t="shared" si="170"/>
        <v>0</v>
      </c>
      <c r="J879" s="29">
        <f t="shared" si="170"/>
        <v>5700</v>
      </c>
    </row>
    <row r="880" spans="2:10" ht="15">
      <c r="B880" s="26" t="str">
        <f>'вед.прил8'!A1087</f>
        <v>Субсидии бюджетным учреждениям</v>
      </c>
      <c r="C880" s="28" t="s">
        <v>183</v>
      </c>
      <c r="D880" s="28" t="s">
        <v>179</v>
      </c>
      <c r="E880" s="28" t="s">
        <v>524</v>
      </c>
      <c r="F880" s="28" t="s">
        <v>238</v>
      </c>
      <c r="G880" s="28"/>
      <c r="H880" s="29">
        <f>H881+H882</f>
        <v>5700</v>
      </c>
      <c r="I880" s="29">
        <f>I881+I882</f>
        <v>0</v>
      </c>
      <c r="J880" s="29">
        <f>J881+J882</f>
        <v>5700</v>
      </c>
    </row>
    <row r="881" spans="2:10" ht="15">
      <c r="B881" s="30" t="str">
        <f>'вед.прил8'!A1088</f>
        <v>Областные средства</v>
      </c>
      <c r="C881" s="31" t="s">
        <v>183</v>
      </c>
      <c r="D881" s="31" t="s">
        <v>179</v>
      </c>
      <c r="E881" s="31" t="s">
        <v>524</v>
      </c>
      <c r="F881" s="31" t="s">
        <v>238</v>
      </c>
      <c r="G881" s="31" t="s">
        <v>213</v>
      </c>
      <c r="H881" s="32">
        <f>'вед.прил8'!I1088</f>
        <v>0</v>
      </c>
      <c r="I881" s="137">
        <f>'вед.прил8'!N1088</f>
        <v>0</v>
      </c>
      <c r="J881" s="137">
        <f>'вед.прил8'!O1088</f>
        <v>0</v>
      </c>
    </row>
    <row r="882" spans="2:10" ht="15">
      <c r="B882" s="30" t="s">
        <v>559</v>
      </c>
      <c r="C882" s="31" t="s">
        <v>183</v>
      </c>
      <c r="D882" s="31" t="s">
        <v>179</v>
      </c>
      <c r="E882" s="31" t="s">
        <v>524</v>
      </c>
      <c r="F882" s="31" t="s">
        <v>238</v>
      </c>
      <c r="G882" s="31" t="s">
        <v>560</v>
      </c>
      <c r="H882" s="32">
        <f>'вед.прил8'!I1089</f>
        <v>5700</v>
      </c>
      <c r="I882" s="137">
        <f>'вед.прил8'!N1089</f>
        <v>0</v>
      </c>
      <c r="J882" s="137">
        <f>'вед.прил8'!O1089</f>
        <v>5700</v>
      </c>
    </row>
    <row r="883" spans="2:10" ht="30">
      <c r="B883" s="26" t="str">
        <f>'вед.прил8'!A1090</f>
        <v>Подпрограмма "Развитие музейной деятельности в городе Ливны" </v>
      </c>
      <c r="C883" s="28" t="s">
        <v>183</v>
      </c>
      <c r="D883" s="28" t="s">
        <v>179</v>
      </c>
      <c r="E883" s="28" t="str">
        <f>'вед.прил8'!E1090</f>
        <v>53 3 00 00000</v>
      </c>
      <c r="F883" s="28"/>
      <c r="G883" s="28"/>
      <c r="H883" s="29">
        <f aca="true" t="shared" si="171" ref="H883:J887">H884</f>
        <v>3941.2</v>
      </c>
      <c r="I883" s="29">
        <f t="shared" si="171"/>
        <v>434.7</v>
      </c>
      <c r="J883" s="29">
        <f t="shared" si="171"/>
        <v>4375.9</v>
      </c>
    </row>
    <row r="884" spans="2:10" ht="30">
      <c r="B884" s="26" t="str">
        <f>'вед.прил8'!A1091</f>
        <v>Основное мероприятие "Обеспечение  деятельности музея"</v>
      </c>
      <c r="C884" s="28" t="s">
        <v>183</v>
      </c>
      <c r="D884" s="28" t="s">
        <v>179</v>
      </c>
      <c r="E884" s="28" t="str">
        <f>'вед.прил8'!E1091</f>
        <v>53 3 01 00000</v>
      </c>
      <c r="F884" s="28"/>
      <c r="G884" s="28"/>
      <c r="H884" s="29">
        <f t="shared" si="171"/>
        <v>3941.2</v>
      </c>
      <c r="I884" s="29">
        <f t="shared" si="171"/>
        <v>434.7</v>
      </c>
      <c r="J884" s="29">
        <f t="shared" si="171"/>
        <v>4375.9</v>
      </c>
    </row>
    <row r="885" spans="2:10" ht="15">
      <c r="B885" s="26" t="str">
        <f>'вед.прил8'!A1092</f>
        <v>Реализация основного мероприятия</v>
      </c>
      <c r="C885" s="28" t="s">
        <v>183</v>
      </c>
      <c r="D885" s="28" t="s">
        <v>179</v>
      </c>
      <c r="E885" s="28" t="str">
        <f>'вед.прил8'!E1092</f>
        <v>53 3 01 77300</v>
      </c>
      <c r="F885" s="28"/>
      <c r="G885" s="28"/>
      <c r="H885" s="29">
        <f t="shared" si="171"/>
        <v>3941.2</v>
      </c>
      <c r="I885" s="29">
        <f t="shared" si="171"/>
        <v>434.7</v>
      </c>
      <c r="J885" s="29">
        <f t="shared" si="171"/>
        <v>4375.9</v>
      </c>
    </row>
    <row r="886" spans="2:10" ht="45">
      <c r="B886" s="26" t="str">
        <f>'вед.прил8'!A1093</f>
        <v>Предоставление субсидий бюджетным, автономным учреждениям и иным некоммерческим организациям</v>
      </c>
      <c r="C886" s="28" t="s">
        <v>183</v>
      </c>
      <c r="D886" s="28" t="s">
        <v>179</v>
      </c>
      <c r="E886" s="28" t="str">
        <f>'вед.прил8'!E1093</f>
        <v>53 3 01 77300</v>
      </c>
      <c r="F886" s="28" t="s">
        <v>236</v>
      </c>
      <c r="G886" s="28"/>
      <c r="H886" s="29">
        <f t="shared" si="171"/>
        <v>3941.2</v>
      </c>
      <c r="I886" s="29">
        <f t="shared" si="171"/>
        <v>434.7</v>
      </c>
      <c r="J886" s="29">
        <f t="shared" si="171"/>
        <v>4375.9</v>
      </c>
    </row>
    <row r="887" spans="2:10" ht="15">
      <c r="B887" s="26" t="str">
        <f>'вед.прил8'!A1094</f>
        <v>Субсидии бюджетным учреждениям</v>
      </c>
      <c r="C887" s="28" t="s">
        <v>183</v>
      </c>
      <c r="D887" s="28" t="s">
        <v>179</v>
      </c>
      <c r="E887" s="28" t="str">
        <f>'вед.прил8'!E1094</f>
        <v>53 3 01 77300</v>
      </c>
      <c r="F887" s="28" t="s">
        <v>238</v>
      </c>
      <c r="G887" s="28"/>
      <c r="H887" s="29">
        <f t="shared" si="171"/>
        <v>3941.2</v>
      </c>
      <c r="I887" s="29">
        <f t="shared" si="171"/>
        <v>434.7</v>
      </c>
      <c r="J887" s="29">
        <f t="shared" si="171"/>
        <v>4375.9</v>
      </c>
    </row>
    <row r="888" spans="2:10" ht="15">
      <c r="B888" s="30" t="s">
        <v>224</v>
      </c>
      <c r="C888" s="31" t="s">
        <v>183</v>
      </c>
      <c r="D888" s="31" t="s">
        <v>179</v>
      </c>
      <c r="E888" s="31" t="str">
        <f>'вед.прил8'!E1095</f>
        <v>53 3 01 77300</v>
      </c>
      <c r="F888" s="31" t="s">
        <v>238</v>
      </c>
      <c r="G888" s="31" t="s">
        <v>212</v>
      </c>
      <c r="H888" s="32">
        <f>'вед.прил8'!I1095</f>
        <v>3941.2</v>
      </c>
      <c r="I888" s="137">
        <f>'вед.прил8'!N1095</f>
        <v>434.7</v>
      </c>
      <c r="J888" s="137">
        <f>'вед.прил8'!O1095</f>
        <v>4375.9</v>
      </c>
    </row>
    <row r="889" spans="2:10" ht="30">
      <c r="B889" s="26" t="str">
        <f>'вед.прил8'!A1096</f>
        <v>Подпрограмма "Развитие библиотечной системы города Ливны" </v>
      </c>
      <c r="C889" s="28" t="s">
        <v>183</v>
      </c>
      <c r="D889" s="28" t="s">
        <v>179</v>
      </c>
      <c r="E889" s="28" t="str">
        <f>'вед.прил8'!E1096</f>
        <v>53 4 00 00000</v>
      </c>
      <c r="F889" s="28"/>
      <c r="G889" s="28"/>
      <c r="H889" s="29">
        <f>H890+H907</f>
        <v>7502.5</v>
      </c>
      <c r="I889" s="29">
        <f>I890+I907</f>
        <v>432</v>
      </c>
      <c r="J889" s="29">
        <f>J890+J907</f>
        <v>7934.5</v>
      </c>
    </row>
    <row r="890" spans="2:10" ht="30">
      <c r="B890" s="26" t="str">
        <f>'вед.прил8'!A1097</f>
        <v>Основное мероприятие "Обеспечение деятельности библиотечной системы"</v>
      </c>
      <c r="C890" s="28" t="s">
        <v>183</v>
      </c>
      <c r="D890" s="28" t="s">
        <v>179</v>
      </c>
      <c r="E890" s="28" t="str">
        <f>'вед.прил8'!E1097</f>
        <v>53 4 01 00000</v>
      </c>
      <c r="F890" s="28"/>
      <c r="G890" s="28"/>
      <c r="H890" s="29">
        <f>H891+H901</f>
        <v>4505.3</v>
      </c>
      <c r="I890" s="29">
        <f>I891+I901</f>
        <v>432</v>
      </c>
      <c r="J890" s="29">
        <f>J891+J901</f>
        <v>4937.3</v>
      </c>
    </row>
    <row r="891" spans="2:10" ht="15">
      <c r="B891" s="26" t="str">
        <f>'вед.прил8'!A1098</f>
        <v>Реализация основного мероприятия</v>
      </c>
      <c r="C891" s="28" t="s">
        <v>183</v>
      </c>
      <c r="D891" s="28" t="s">
        <v>179</v>
      </c>
      <c r="E891" s="28" t="str">
        <f>'вед.прил8'!E1098</f>
        <v>53 4 01 77310</v>
      </c>
      <c r="F891" s="28"/>
      <c r="G891" s="28"/>
      <c r="H891" s="29">
        <f>H892+H895+H900</f>
        <v>4235.3</v>
      </c>
      <c r="I891" s="29">
        <f>I892+I895+I900</f>
        <v>432</v>
      </c>
      <c r="J891" s="29">
        <f>J892+J895+J900</f>
        <v>4667.3</v>
      </c>
    </row>
    <row r="892" spans="2:10" ht="90">
      <c r="B892" s="26" t="str">
        <f>'вед.прил8'!A1099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892" s="28" t="s">
        <v>183</v>
      </c>
      <c r="D892" s="28" t="s">
        <v>179</v>
      </c>
      <c r="E892" s="28" t="str">
        <f>'вед.прил8'!E1099</f>
        <v>53 4 01 77310</v>
      </c>
      <c r="F892" s="28" t="s">
        <v>232</v>
      </c>
      <c r="G892" s="28"/>
      <c r="H892" s="29">
        <f aca="true" t="shared" si="172" ref="H892:J893">H893</f>
        <v>3171.5</v>
      </c>
      <c r="I892" s="29">
        <f t="shared" si="172"/>
        <v>374</v>
      </c>
      <c r="J892" s="29">
        <f t="shared" si="172"/>
        <v>3545.5</v>
      </c>
    </row>
    <row r="893" spans="2:10" ht="30">
      <c r="B893" s="26" t="str">
        <f>'вед.прил8'!A1100</f>
        <v>Расходы на выплаты персоналу казенных учреждений</v>
      </c>
      <c r="C893" s="28" t="s">
        <v>183</v>
      </c>
      <c r="D893" s="28" t="s">
        <v>179</v>
      </c>
      <c r="E893" s="28" t="str">
        <f>'вед.прил8'!E1100</f>
        <v>53 4 01 77310</v>
      </c>
      <c r="F893" s="28" t="s">
        <v>240</v>
      </c>
      <c r="G893" s="28"/>
      <c r="H893" s="29">
        <f t="shared" si="172"/>
        <v>3171.5</v>
      </c>
      <c r="I893" s="29">
        <f t="shared" si="172"/>
        <v>374</v>
      </c>
      <c r="J893" s="29">
        <f t="shared" si="172"/>
        <v>3545.5</v>
      </c>
    </row>
    <row r="894" spans="2:10" ht="15">
      <c r="B894" s="30" t="str">
        <f>'вед.прил8'!A1101</f>
        <v>Городские средства</v>
      </c>
      <c r="C894" s="31" t="s">
        <v>183</v>
      </c>
      <c r="D894" s="31" t="s">
        <v>179</v>
      </c>
      <c r="E894" s="31" t="str">
        <f>'вед.прил8'!E1101</f>
        <v>53 4 01 77310</v>
      </c>
      <c r="F894" s="31" t="s">
        <v>240</v>
      </c>
      <c r="G894" s="31" t="s">
        <v>212</v>
      </c>
      <c r="H894" s="32">
        <f>'вед.прил8'!I1101</f>
        <v>3171.5</v>
      </c>
      <c r="I894" s="137">
        <f>'вед.прил8'!N1101</f>
        <v>374</v>
      </c>
      <c r="J894" s="137">
        <f>'вед.прил8'!O1101</f>
        <v>3545.5</v>
      </c>
    </row>
    <row r="895" spans="2:10" ht="45">
      <c r="B895" s="26" t="str">
        <f>'вед.прил8'!A1102</f>
        <v>Закупка товаров, работ и услуг для обеспечения государственных (муниципальных) нужд</v>
      </c>
      <c r="C895" s="28" t="s">
        <v>183</v>
      </c>
      <c r="D895" s="28" t="s">
        <v>179</v>
      </c>
      <c r="E895" s="28" t="str">
        <f>'вед.прил8'!E1102</f>
        <v>53 4 01 77310</v>
      </c>
      <c r="F895" s="28" t="s">
        <v>234</v>
      </c>
      <c r="G895" s="28"/>
      <c r="H895" s="29">
        <f aca="true" t="shared" si="173" ref="H895:J896">H896</f>
        <v>1063.8</v>
      </c>
      <c r="I895" s="29">
        <f t="shared" si="173"/>
        <v>58</v>
      </c>
      <c r="J895" s="29">
        <f t="shared" si="173"/>
        <v>1121.8</v>
      </c>
    </row>
    <row r="896" spans="2:10" ht="45">
      <c r="B896" s="26" t="str">
        <f>'вед.прил8'!A1103</f>
        <v>Иные закупки товаров, работ и услуг для обеспечения государственных (муниципальных) нужд</v>
      </c>
      <c r="C896" s="28" t="s">
        <v>183</v>
      </c>
      <c r="D896" s="28" t="s">
        <v>179</v>
      </c>
      <c r="E896" s="28" t="str">
        <f>'вед.прил8'!E1103</f>
        <v>53 4 01 77310</v>
      </c>
      <c r="F896" s="28" t="s">
        <v>235</v>
      </c>
      <c r="G896" s="28"/>
      <c r="H896" s="29">
        <f t="shared" si="173"/>
        <v>1063.8</v>
      </c>
      <c r="I896" s="29">
        <f t="shared" si="173"/>
        <v>58</v>
      </c>
      <c r="J896" s="29">
        <f t="shared" si="173"/>
        <v>1121.8</v>
      </c>
    </row>
    <row r="897" spans="2:10" ht="15">
      <c r="B897" s="30" t="str">
        <f>'вед.прил8'!A1104</f>
        <v>Городские средства</v>
      </c>
      <c r="C897" s="31" t="s">
        <v>183</v>
      </c>
      <c r="D897" s="31" t="s">
        <v>179</v>
      </c>
      <c r="E897" s="31" t="str">
        <f>'вед.прил8'!E1104</f>
        <v>53 4 01 77310</v>
      </c>
      <c r="F897" s="31" t="s">
        <v>235</v>
      </c>
      <c r="G897" s="31" t="s">
        <v>212</v>
      </c>
      <c r="H897" s="32">
        <f>'вед.прил8'!I1104</f>
        <v>1063.8</v>
      </c>
      <c r="I897" s="137">
        <f>'вед.прил8'!N1104</f>
        <v>58</v>
      </c>
      <c r="J897" s="137">
        <f>'вед.прил8'!O1104</f>
        <v>1121.8</v>
      </c>
    </row>
    <row r="898" spans="2:10" ht="15">
      <c r="B898" s="26" t="str">
        <f>'вед.прил8'!A1105</f>
        <v>Иные бюджетные ассигнования</v>
      </c>
      <c r="C898" s="28" t="s">
        <v>183</v>
      </c>
      <c r="D898" s="28" t="s">
        <v>179</v>
      </c>
      <c r="E898" s="28" t="s">
        <v>27</v>
      </c>
      <c r="F898" s="28" t="s">
        <v>242</v>
      </c>
      <c r="G898" s="28"/>
      <c r="H898" s="29">
        <f aca="true" t="shared" si="174" ref="H898:J899">H899</f>
        <v>0</v>
      </c>
      <c r="I898" s="29">
        <f t="shared" si="174"/>
        <v>0</v>
      </c>
      <c r="J898" s="29">
        <f t="shared" si="174"/>
        <v>0</v>
      </c>
    </row>
    <row r="899" spans="2:10" ht="15">
      <c r="B899" s="26" t="str">
        <f>'вед.прил8'!A1106</f>
        <v>Уплата налогов, сборов и иных платежей</v>
      </c>
      <c r="C899" s="28" t="s">
        <v>183</v>
      </c>
      <c r="D899" s="28" t="s">
        <v>179</v>
      </c>
      <c r="E899" s="28" t="s">
        <v>27</v>
      </c>
      <c r="F899" s="28" t="s">
        <v>244</v>
      </c>
      <c r="G899" s="28"/>
      <c r="H899" s="29">
        <f t="shared" si="174"/>
        <v>0</v>
      </c>
      <c r="I899" s="29">
        <f t="shared" si="174"/>
        <v>0</v>
      </c>
      <c r="J899" s="29">
        <f t="shared" si="174"/>
        <v>0</v>
      </c>
    </row>
    <row r="900" spans="2:10" ht="15">
      <c r="B900" s="30" t="str">
        <f>'вед.прил8'!A1107</f>
        <v>Городские средства</v>
      </c>
      <c r="C900" s="31" t="s">
        <v>183</v>
      </c>
      <c r="D900" s="31" t="s">
        <v>179</v>
      </c>
      <c r="E900" s="31" t="s">
        <v>27</v>
      </c>
      <c r="F900" s="31" t="s">
        <v>244</v>
      </c>
      <c r="G900" s="31" t="s">
        <v>212</v>
      </c>
      <c r="H900" s="32">
        <f>'вед.прил8'!I1107</f>
        <v>0</v>
      </c>
      <c r="I900" s="137">
        <f>'вед.прил8'!N1107</f>
        <v>0</v>
      </c>
      <c r="J900" s="137">
        <f>'вед.прил8'!O1107</f>
        <v>0</v>
      </c>
    </row>
    <row r="901" spans="2:10" ht="87.75" customHeight="1">
      <c r="B901" s="26" t="s">
        <v>562</v>
      </c>
      <c r="C901" s="28" t="s">
        <v>183</v>
      </c>
      <c r="D901" s="28" t="s">
        <v>179</v>
      </c>
      <c r="E901" s="28" t="s">
        <v>561</v>
      </c>
      <c r="F901" s="31"/>
      <c r="G901" s="31"/>
      <c r="H901" s="29">
        <f aca="true" t="shared" si="175" ref="H901:J902">H902</f>
        <v>270</v>
      </c>
      <c r="I901" s="29">
        <f t="shared" si="175"/>
        <v>0</v>
      </c>
      <c r="J901" s="29">
        <f t="shared" si="175"/>
        <v>270</v>
      </c>
    </row>
    <row r="902" spans="2:10" ht="45">
      <c r="B902" s="26" t="s">
        <v>315</v>
      </c>
      <c r="C902" s="28" t="s">
        <v>183</v>
      </c>
      <c r="D902" s="28" t="s">
        <v>179</v>
      </c>
      <c r="E902" s="28" t="s">
        <v>561</v>
      </c>
      <c r="F902" s="28" t="s">
        <v>234</v>
      </c>
      <c r="G902" s="31"/>
      <c r="H902" s="29">
        <f t="shared" si="175"/>
        <v>270</v>
      </c>
      <c r="I902" s="29">
        <f t="shared" si="175"/>
        <v>0</v>
      </c>
      <c r="J902" s="29">
        <f t="shared" si="175"/>
        <v>270</v>
      </c>
    </row>
    <row r="903" spans="2:10" ht="45">
      <c r="B903" s="26" t="s">
        <v>303</v>
      </c>
      <c r="C903" s="28" t="s">
        <v>183</v>
      </c>
      <c r="D903" s="28" t="s">
        <v>179</v>
      </c>
      <c r="E903" s="28" t="s">
        <v>561</v>
      </c>
      <c r="F903" s="28" t="s">
        <v>235</v>
      </c>
      <c r="G903" s="31"/>
      <c r="H903" s="29">
        <f>H904+H905+H906</f>
        <v>270</v>
      </c>
      <c r="I903" s="29">
        <f>I904+I905+I906</f>
        <v>0</v>
      </c>
      <c r="J903" s="29">
        <f>J904+J905+J906</f>
        <v>270</v>
      </c>
    </row>
    <row r="904" spans="2:10" ht="15">
      <c r="B904" s="30" t="s">
        <v>224</v>
      </c>
      <c r="C904" s="31" t="s">
        <v>183</v>
      </c>
      <c r="D904" s="31" t="s">
        <v>179</v>
      </c>
      <c r="E904" s="31" t="s">
        <v>561</v>
      </c>
      <c r="F904" s="31" t="s">
        <v>235</v>
      </c>
      <c r="G904" s="31" t="s">
        <v>212</v>
      </c>
      <c r="H904" s="29">
        <f>'вед.прил8'!I1111</f>
        <v>27</v>
      </c>
      <c r="I904" s="138">
        <f>'вед.прил8'!N1111</f>
        <v>0</v>
      </c>
      <c r="J904" s="138">
        <f>'вед.прил8'!O1111</f>
        <v>27</v>
      </c>
    </row>
    <row r="905" spans="2:10" ht="15">
      <c r="B905" s="30" t="s">
        <v>225</v>
      </c>
      <c r="C905" s="31" t="s">
        <v>183</v>
      </c>
      <c r="D905" s="31" t="s">
        <v>179</v>
      </c>
      <c r="E905" s="31" t="s">
        <v>561</v>
      </c>
      <c r="F905" s="31" t="s">
        <v>235</v>
      </c>
      <c r="G905" s="31" t="s">
        <v>213</v>
      </c>
      <c r="H905" s="32">
        <f>'вед.прил8'!I1112</f>
        <v>21.9</v>
      </c>
      <c r="I905" s="137">
        <f>'вед.прил8'!N1112</f>
        <v>0</v>
      </c>
      <c r="J905" s="137">
        <f>'вед.прил8'!O1112</f>
        <v>21.9</v>
      </c>
    </row>
    <row r="906" spans="2:10" ht="15">
      <c r="B906" s="30" t="s">
        <v>559</v>
      </c>
      <c r="C906" s="31" t="s">
        <v>183</v>
      </c>
      <c r="D906" s="31" t="s">
        <v>179</v>
      </c>
      <c r="E906" s="31" t="s">
        <v>561</v>
      </c>
      <c r="F906" s="31" t="s">
        <v>235</v>
      </c>
      <c r="G906" s="31" t="s">
        <v>560</v>
      </c>
      <c r="H906" s="32">
        <f>'вед.прил8'!I1113</f>
        <v>221.1</v>
      </c>
      <c r="I906" s="137">
        <f>'вед.прил8'!N1113</f>
        <v>0</v>
      </c>
      <c r="J906" s="137">
        <f>'вед.прил8'!O1113</f>
        <v>221.1</v>
      </c>
    </row>
    <row r="907" spans="2:10" ht="91.5" customHeight="1">
      <c r="B907" s="26" t="s">
        <v>609</v>
      </c>
      <c r="C907" s="28" t="s">
        <v>183</v>
      </c>
      <c r="D907" s="28" t="s">
        <v>179</v>
      </c>
      <c r="E907" s="28" t="s">
        <v>608</v>
      </c>
      <c r="F907" s="31"/>
      <c r="G907" s="31"/>
      <c r="H907" s="29">
        <f>H908+H912</f>
        <v>2997.2</v>
      </c>
      <c r="I907" s="29">
        <f>I908+I912</f>
        <v>0</v>
      </c>
      <c r="J907" s="29">
        <f>J908+J912</f>
        <v>2997.2</v>
      </c>
    </row>
    <row r="908" spans="2:10" ht="15">
      <c r="B908" s="26" t="s">
        <v>611</v>
      </c>
      <c r="C908" s="28" t="s">
        <v>183</v>
      </c>
      <c r="D908" s="28" t="s">
        <v>179</v>
      </c>
      <c r="E908" s="28" t="s">
        <v>610</v>
      </c>
      <c r="F908" s="31"/>
      <c r="G908" s="31"/>
      <c r="H908" s="29">
        <f aca="true" t="shared" si="176" ref="H908:J910">H909</f>
        <v>2200</v>
      </c>
      <c r="I908" s="29">
        <f t="shared" si="176"/>
        <v>0</v>
      </c>
      <c r="J908" s="29">
        <f t="shared" si="176"/>
        <v>2200</v>
      </c>
    </row>
    <row r="909" spans="2:10" ht="45">
      <c r="B909" s="26" t="s">
        <v>315</v>
      </c>
      <c r="C909" s="28" t="s">
        <v>183</v>
      </c>
      <c r="D909" s="28" t="s">
        <v>179</v>
      </c>
      <c r="E909" s="28" t="s">
        <v>610</v>
      </c>
      <c r="F909" s="28" t="s">
        <v>234</v>
      </c>
      <c r="G909" s="31"/>
      <c r="H909" s="29">
        <f t="shared" si="176"/>
        <v>2200</v>
      </c>
      <c r="I909" s="29">
        <f t="shared" si="176"/>
        <v>0</v>
      </c>
      <c r="J909" s="29">
        <f t="shared" si="176"/>
        <v>2200</v>
      </c>
    </row>
    <row r="910" spans="2:10" ht="45">
      <c r="B910" s="26" t="s">
        <v>303</v>
      </c>
      <c r="C910" s="28" t="s">
        <v>183</v>
      </c>
      <c r="D910" s="28" t="s">
        <v>179</v>
      </c>
      <c r="E910" s="28" t="s">
        <v>610</v>
      </c>
      <c r="F910" s="28" t="s">
        <v>235</v>
      </c>
      <c r="G910" s="31"/>
      <c r="H910" s="29">
        <f t="shared" si="176"/>
        <v>2200</v>
      </c>
      <c r="I910" s="29">
        <f t="shared" si="176"/>
        <v>0</v>
      </c>
      <c r="J910" s="29">
        <f t="shared" si="176"/>
        <v>2200</v>
      </c>
    </row>
    <row r="911" spans="2:10" ht="15">
      <c r="B911" s="30" t="s">
        <v>225</v>
      </c>
      <c r="C911" s="31" t="s">
        <v>183</v>
      </c>
      <c r="D911" s="31" t="s">
        <v>179</v>
      </c>
      <c r="E911" s="31" t="s">
        <v>610</v>
      </c>
      <c r="F911" s="31" t="s">
        <v>235</v>
      </c>
      <c r="G911" s="31" t="s">
        <v>213</v>
      </c>
      <c r="H911" s="32">
        <f>'вед.прил8'!I1118</f>
        <v>2200</v>
      </c>
      <c r="I911" s="137">
        <f>'вед.прил8'!N1118</f>
        <v>0</v>
      </c>
      <c r="J911" s="137">
        <f>'вед.прил8'!O1118</f>
        <v>2200</v>
      </c>
    </row>
    <row r="912" spans="2:10" ht="15">
      <c r="B912" s="26" t="s">
        <v>287</v>
      </c>
      <c r="C912" s="28" t="s">
        <v>183</v>
      </c>
      <c r="D912" s="28" t="s">
        <v>179</v>
      </c>
      <c r="E912" s="28" t="s">
        <v>612</v>
      </c>
      <c r="F912" s="31"/>
      <c r="G912" s="31"/>
      <c r="H912" s="29">
        <f aca="true" t="shared" si="177" ref="H912:J914">H913</f>
        <v>797.2</v>
      </c>
      <c r="I912" s="29">
        <f t="shared" si="177"/>
        <v>0</v>
      </c>
      <c r="J912" s="29">
        <f t="shared" si="177"/>
        <v>797.2</v>
      </c>
    </row>
    <row r="913" spans="2:10" ht="45">
      <c r="B913" s="26" t="s">
        <v>315</v>
      </c>
      <c r="C913" s="28" t="s">
        <v>183</v>
      </c>
      <c r="D913" s="28" t="s">
        <v>179</v>
      </c>
      <c r="E913" s="28" t="s">
        <v>612</v>
      </c>
      <c r="F913" s="28" t="s">
        <v>234</v>
      </c>
      <c r="G913" s="31"/>
      <c r="H913" s="29">
        <f t="shared" si="177"/>
        <v>797.2</v>
      </c>
      <c r="I913" s="29">
        <f t="shared" si="177"/>
        <v>0</v>
      </c>
      <c r="J913" s="29">
        <f t="shared" si="177"/>
        <v>797.2</v>
      </c>
    </row>
    <row r="914" spans="2:10" ht="45">
      <c r="B914" s="26" t="s">
        <v>303</v>
      </c>
      <c r="C914" s="28" t="s">
        <v>183</v>
      </c>
      <c r="D914" s="28" t="s">
        <v>179</v>
      </c>
      <c r="E914" s="28" t="s">
        <v>612</v>
      </c>
      <c r="F914" s="28" t="s">
        <v>235</v>
      </c>
      <c r="G914" s="31"/>
      <c r="H914" s="29">
        <f t="shared" si="177"/>
        <v>797.2</v>
      </c>
      <c r="I914" s="29">
        <f t="shared" si="177"/>
        <v>0</v>
      </c>
      <c r="J914" s="29">
        <f t="shared" si="177"/>
        <v>797.2</v>
      </c>
    </row>
    <row r="915" spans="2:10" ht="15">
      <c r="B915" s="30" t="s">
        <v>224</v>
      </c>
      <c r="C915" s="31" t="s">
        <v>183</v>
      </c>
      <c r="D915" s="31" t="s">
        <v>179</v>
      </c>
      <c r="E915" s="31" t="s">
        <v>612</v>
      </c>
      <c r="F915" s="31" t="s">
        <v>235</v>
      </c>
      <c r="G915" s="31" t="s">
        <v>212</v>
      </c>
      <c r="H915" s="32">
        <f>'вед.прил8'!I1122</f>
        <v>797.2</v>
      </c>
      <c r="I915" s="137">
        <f>'вед.прил8'!N1122</f>
        <v>0</v>
      </c>
      <c r="J915" s="137">
        <f>'вед.прил8'!O1122</f>
        <v>797.2</v>
      </c>
    </row>
    <row r="916" spans="2:10" ht="30">
      <c r="B916" s="26" t="str">
        <f>'вед.прил8'!A1123</f>
        <v>Подпрограмма "Проведение культурно-массовых мероприятий" </v>
      </c>
      <c r="C916" s="28" t="s">
        <v>183</v>
      </c>
      <c r="D916" s="28" t="s">
        <v>179</v>
      </c>
      <c r="E916" s="28" t="str">
        <f>'вед.прил8'!E1123</f>
        <v>53 5 00 00000</v>
      </c>
      <c r="F916" s="28"/>
      <c r="G916" s="28"/>
      <c r="H916" s="29">
        <f aca="true" t="shared" si="178" ref="H916:J920">H917</f>
        <v>1055.5</v>
      </c>
      <c r="I916" s="29">
        <f t="shared" si="178"/>
        <v>0</v>
      </c>
      <c r="J916" s="29">
        <f t="shared" si="178"/>
        <v>1055.5</v>
      </c>
    </row>
    <row r="917" spans="2:10" ht="45">
      <c r="B917" s="26" t="str">
        <f>'вед.прил8'!A1124</f>
        <v>Основное мероприятие "Организация содержательного досуга и обеспечение условий для отдыха горожан"</v>
      </c>
      <c r="C917" s="28" t="s">
        <v>183</v>
      </c>
      <c r="D917" s="28" t="s">
        <v>179</v>
      </c>
      <c r="E917" s="28" t="str">
        <f>'вед.прил8'!E1124</f>
        <v>53 5 01 00000</v>
      </c>
      <c r="F917" s="28"/>
      <c r="G917" s="28"/>
      <c r="H917" s="29">
        <f t="shared" si="178"/>
        <v>1055.5</v>
      </c>
      <c r="I917" s="29">
        <f t="shared" si="178"/>
        <v>0</v>
      </c>
      <c r="J917" s="29">
        <f t="shared" si="178"/>
        <v>1055.5</v>
      </c>
    </row>
    <row r="918" spans="2:10" ht="15">
      <c r="B918" s="26" t="str">
        <f>'вед.прил8'!A1125</f>
        <v>Реализация основного мероприятия</v>
      </c>
      <c r="C918" s="28" t="s">
        <v>183</v>
      </c>
      <c r="D918" s="28" t="s">
        <v>179</v>
      </c>
      <c r="E918" s="28" t="str">
        <f>'вед.прил8'!E1125</f>
        <v>53 5 01 77330</v>
      </c>
      <c r="F918" s="28"/>
      <c r="G918" s="28"/>
      <c r="H918" s="29">
        <f>H919+H922</f>
        <v>1055.5</v>
      </c>
      <c r="I918" s="29">
        <f>I919+I922</f>
        <v>0</v>
      </c>
      <c r="J918" s="29">
        <f>J919+J922</f>
        <v>1055.5</v>
      </c>
    </row>
    <row r="919" spans="2:10" ht="45">
      <c r="B919" s="26" t="str">
        <f>'вед.прил8'!A1126</f>
        <v>Закупка товаров, работ и услуг для обеспечения государственных (муниципальных) нужд</v>
      </c>
      <c r="C919" s="28" t="s">
        <v>183</v>
      </c>
      <c r="D919" s="28" t="s">
        <v>179</v>
      </c>
      <c r="E919" s="28" t="str">
        <f>'вед.прил8'!E1126</f>
        <v>53 5 01 77330</v>
      </c>
      <c r="F919" s="28" t="s">
        <v>234</v>
      </c>
      <c r="G919" s="28"/>
      <c r="H919" s="29">
        <f t="shared" si="178"/>
        <v>560.3</v>
      </c>
      <c r="I919" s="29">
        <f t="shared" si="178"/>
        <v>-158.2</v>
      </c>
      <c r="J919" s="29">
        <f t="shared" si="178"/>
        <v>402.09999999999997</v>
      </c>
    </row>
    <row r="920" spans="2:10" ht="45">
      <c r="B920" s="26" t="str">
        <f>'вед.прил8'!A1127</f>
        <v>Иные закупки товаров, работ и услуг для обеспечения государственных (муниципальных) нужд</v>
      </c>
      <c r="C920" s="28" t="s">
        <v>183</v>
      </c>
      <c r="D920" s="28" t="s">
        <v>179</v>
      </c>
      <c r="E920" s="28" t="str">
        <f>'вед.прил8'!E1127</f>
        <v>53 5 01 77330</v>
      </c>
      <c r="F920" s="28" t="s">
        <v>235</v>
      </c>
      <c r="G920" s="28"/>
      <c r="H920" s="29">
        <f t="shared" si="178"/>
        <v>560.3</v>
      </c>
      <c r="I920" s="29">
        <f t="shared" si="178"/>
        <v>-158.2</v>
      </c>
      <c r="J920" s="29">
        <f t="shared" si="178"/>
        <v>402.09999999999997</v>
      </c>
    </row>
    <row r="921" spans="2:10" ht="15">
      <c r="B921" s="30" t="str">
        <f>'вед.прил8'!A1128</f>
        <v>Городские средства</v>
      </c>
      <c r="C921" s="31" t="s">
        <v>183</v>
      </c>
      <c r="D921" s="31" t="s">
        <v>179</v>
      </c>
      <c r="E921" s="31" t="str">
        <f>'вед.прил8'!E1128</f>
        <v>53 5 01 77330</v>
      </c>
      <c r="F921" s="31" t="s">
        <v>235</v>
      </c>
      <c r="G921" s="31" t="s">
        <v>212</v>
      </c>
      <c r="H921" s="32">
        <f>'вед.прил8'!I1128</f>
        <v>560.3</v>
      </c>
      <c r="I921" s="137">
        <f>'вед.прил8'!N1128</f>
        <v>-158.2</v>
      </c>
      <c r="J921" s="137">
        <f>'вед.прил8'!O1128</f>
        <v>402.09999999999997</v>
      </c>
    </row>
    <row r="922" spans="2:10" ht="45">
      <c r="B922" s="33" t="s">
        <v>237</v>
      </c>
      <c r="C922" s="28" t="s">
        <v>183</v>
      </c>
      <c r="D922" s="28" t="s">
        <v>179</v>
      </c>
      <c r="E922" s="28" t="s">
        <v>30</v>
      </c>
      <c r="F922" s="28" t="s">
        <v>236</v>
      </c>
      <c r="G922" s="28"/>
      <c r="H922" s="29">
        <f aca="true" t="shared" si="179" ref="H922:J923">H923</f>
        <v>495.2</v>
      </c>
      <c r="I922" s="29">
        <f t="shared" si="179"/>
        <v>158.2</v>
      </c>
      <c r="J922" s="29">
        <f t="shared" si="179"/>
        <v>653.4</v>
      </c>
    </row>
    <row r="923" spans="2:10" ht="15">
      <c r="B923" s="27" t="s">
        <v>239</v>
      </c>
      <c r="C923" s="28" t="s">
        <v>183</v>
      </c>
      <c r="D923" s="28" t="s">
        <v>179</v>
      </c>
      <c r="E923" s="28" t="s">
        <v>30</v>
      </c>
      <c r="F923" s="28" t="s">
        <v>238</v>
      </c>
      <c r="G923" s="28"/>
      <c r="H923" s="29">
        <f t="shared" si="179"/>
        <v>495.2</v>
      </c>
      <c r="I923" s="29">
        <f t="shared" si="179"/>
        <v>158.2</v>
      </c>
      <c r="J923" s="29">
        <f t="shared" si="179"/>
        <v>653.4</v>
      </c>
    </row>
    <row r="924" spans="2:10" ht="15">
      <c r="B924" s="30" t="s">
        <v>224</v>
      </c>
      <c r="C924" s="31" t="s">
        <v>183</v>
      </c>
      <c r="D924" s="31" t="s">
        <v>179</v>
      </c>
      <c r="E924" s="28" t="s">
        <v>30</v>
      </c>
      <c r="F924" s="31" t="s">
        <v>238</v>
      </c>
      <c r="G924" s="31" t="s">
        <v>212</v>
      </c>
      <c r="H924" s="32">
        <f>'вед.прил8'!I1131</f>
        <v>495.2</v>
      </c>
      <c r="I924" s="137">
        <f>'вед.прил8'!N1131</f>
        <v>158.2</v>
      </c>
      <c r="J924" s="137">
        <f>'вед.прил8'!O1131</f>
        <v>653.4</v>
      </c>
    </row>
    <row r="925" spans="2:10" ht="30">
      <c r="B925" s="27" t="str">
        <f>'вед.прил8'!A1132</f>
        <v>Подпрограмма "Обеспечение сохранности объектов культурного наследия"</v>
      </c>
      <c r="C925" s="28" t="s">
        <v>357</v>
      </c>
      <c r="D925" s="28" t="s">
        <v>179</v>
      </c>
      <c r="E925" s="28" t="s">
        <v>356</v>
      </c>
      <c r="F925" s="28"/>
      <c r="G925" s="28"/>
      <c r="H925" s="29">
        <f aca="true" t="shared" si="180" ref="H925:J929">H926</f>
        <v>180</v>
      </c>
      <c r="I925" s="29">
        <f t="shared" si="180"/>
        <v>0</v>
      </c>
      <c r="J925" s="29">
        <f t="shared" si="180"/>
        <v>180</v>
      </c>
    </row>
    <row r="926" spans="2:10" ht="48.75" customHeight="1">
      <c r="B926" s="26" t="str">
        <f>'вед.прил8'!A1133</f>
        <v>Основное мероприятие "Проведение ремонтных работ, содержание и паспортизация объектов культурного наследия"</v>
      </c>
      <c r="C926" s="28" t="s">
        <v>183</v>
      </c>
      <c r="D926" s="28" t="s">
        <v>179</v>
      </c>
      <c r="E926" s="28" t="s">
        <v>382</v>
      </c>
      <c r="F926" s="31"/>
      <c r="G926" s="31"/>
      <c r="H926" s="29">
        <f t="shared" si="180"/>
        <v>180</v>
      </c>
      <c r="I926" s="29">
        <f t="shared" si="180"/>
        <v>0</v>
      </c>
      <c r="J926" s="29">
        <f t="shared" si="180"/>
        <v>180</v>
      </c>
    </row>
    <row r="927" spans="2:10" ht="15">
      <c r="B927" s="26" t="str">
        <f>'вед.прил8'!A1134</f>
        <v>Реализация основного мероприятия</v>
      </c>
      <c r="C927" s="28" t="s">
        <v>183</v>
      </c>
      <c r="D927" s="28" t="s">
        <v>179</v>
      </c>
      <c r="E927" s="28" t="s">
        <v>138</v>
      </c>
      <c r="F927" s="28"/>
      <c r="G927" s="28"/>
      <c r="H927" s="29">
        <f>H928+H931</f>
        <v>180</v>
      </c>
      <c r="I927" s="29">
        <f>I928+I931</f>
        <v>0</v>
      </c>
      <c r="J927" s="29">
        <f>J928+J931</f>
        <v>180</v>
      </c>
    </row>
    <row r="928" spans="2:10" ht="45">
      <c r="B928" s="26" t="str">
        <f>'вед.прил8'!A1135</f>
        <v>Закупка товаров, работ и услуг для обеспечения государственных (муниципальных) нужд</v>
      </c>
      <c r="C928" s="28" t="s">
        <v>183</v>
      </c>
      <c r="D928" s="28" t="s">
        <v>179</v>
      </c>
      <c r="E928" s="28" t="s">
        <v>138</v>
      </c>
      <c r="F928" s="28" t="s">
        <v>234</v>
      </c>
      <c r="G928" s="28"/>
      <c r="H928" s="29">
        <f t="shared" si="180"/>
        <v>180</v>
      </c>
      <c r="I928" s="29">
        <f t="shared" si="180"/>
        <v>-73</v>
      </c>
      <c r="J928" s="29">
        <f t="shared" si="180"/>
        <v>107</v>
      </c>
    </row>
    <row r="929" spans="2:10" ht="45">
      <c r="B929" s="26" t="str">
        <f>'вед.прил8'!A1136</f>
        <v>Иные закупки товаров, работ и услуг для обеспечения государственных (муниципальных) нужд</v>
      </c>
      <c r="C929" s="28" t="s">
        <v>183</v>
      </c>
      <c r="D929" s="28" t="s">
        <v>179</v>
      </c>
      <c r="E929" s="28" t="s">
        <v>138</v>
      </c>
      <c r="F929" s="28" t="s">
        <v>235</v>
      </c>
      <c r="G929" s="28"/>
      <c r="H929" s="29">
        <f t="shared" si="180"/>
        <v>180</v>
      </c>
      <c r="I929" s="29">
        <f t="shared" si="180"/>
        <v>-73</v>
      </c>
      <c r="J929" s="29">
        <f t="shared" si="180"/>
        <v>107</v>
      </c>
    </row>
    <row r="930" spans="2:10" ht="15">
      <c r="B930" s="30" t="str">
        <f>'вед.прил8'!A1137</f>
        <v>Городские средства</v>
      </c>
      <c r="C930" s="31" t="s">
        <v>183</v>
      </c>
      <c r="D930" s="31" t="s">
        <v>179</v>
      </c>
      <c r="E930" s="31" t="s">
        <v>138</v>
      </c>
      <c r="F930" s="31" t="s">
        <v>235</v>
      </c>
      <c r="G930" s="31" t="s">
        <v>212</v>
      </c>
      <c r="H930" s="32">
        <f>'вед.прил8'!I1137</f>
        <v>180</v>
      </c>
      <c r="I930" s="137">
        <f>'вед.прил8'!N1137</f>
        <v>-73</v>
      </c>
      <c r="J930" s="137">
        <f>'вед.прил8'!O1137</f>
        <v>107</v>
      </c>
    </row>
    <row r="931" spans="2:10" ht="45">
      <c r="B931" s="33" t="s">
        <v>237</v>
      </c>
      <c r="C931" s="28" t="s">
        <v>183</v>
      </c>
      <c r="D931" s="28" t="s">
        <v>179</v>
      </c>
      <c r="E931" s="28" t="s">
        <v>138</v>
      </c>
      <c r="F931" s="28" t="s">
        <v>236</v>
      </c>
      <c r="G931" s="28"/>
      <c r="H931" s="29">
        <f aca="true" t="shared" si="181" ref="H931:J932">H932</f>
        <v>0</v>
      </c>
      <c r="I931" s="29">
        <f t="shared" si="181"/>
        <v>73</v>
      </c>
      <c r="J931" s="29">
        <f t="shared" si="181"/>
        <v>73</v>
      </c>
    </row>
    <row r="932" spans="2:10" ht="15">
      <c r="B932" s="27" t="s">
        <v>239</v>
      </c>
      <c r="C932" s="28" t="s">
        <v>183</v>
      </c>
      <c r="D932" s="28" t="s">
        <v>179</v>
      </c>
      <c r="E932" s="28" t="s">
        <v>138</v>
      </c>
      <c r="F932" s="28" t="s">
        <v>238</v>
      </c>
      <c r="G932" s="28"/>
      <c r="H932" s="29">
        <f t="shared" si="181"/>
        <v>0</v>
      </c>
      <c r="I932" s="29">
        <f t="shared" si="181"/>
        <v>73</v>
      </c>
      <c r="J932" s="29">
        <f t="shared" si="181"/>
        <v>73</v>
      </c>
    </row>
    <row r="933" spans="2:10" ht="15">
      <c r="B933" s="30" t="s">
        <v>224</v>
      </c>
      <c r="C933" s="31" t="s">
        <v>183</v>
      </c>
      <c r="D933" s="31" t="s">
        <v>179</v>
      </c>
      <c r="E933" s="28" t="s">
        <v>138</v>
      </c>
      <c r="F933" s="31" t="s">
        <v>238</v>
      </c>
      <c r="G933" s="31" t="s">
        <v>212</v>
      </c>
      <c r="H933" s="32">
        <f>'вед.прил8'!I1140</f>
        <v>0</v>
      </c>
      <c r="I933" s="137">
        <f>'вед.прил8'!N1140</f>
        <v>73</v>
      </c>
      <c r="J933" s="137">
        <f>'вед.прил8'!O1140</f>
        <v>73</v>
      </c>
    </row>
    <row r="934" spans="2:10" ht="15">
      <c r="B934" s="26" t="str">
        <f>'вед.прил8'!A1141</f>
        <v>Непрограммная часть городского бюджета</v>
      </c>
      <c r="C934" s="28" t="s">
        <v>183</v>
      </c>
      <c r="D934" s="28" t="s">
        <v>179</v>
      </c>
      <c r="E934" s="28" t="s">
        <v>342</v>
      </c>
      <c r="F934" s="28"/>
      <c r="G934" s="28"/>
      <c r="H934" s="29">
        <f>H935+H943+H939</f>
        <v>1063.8</v>
      </c>
      <c r="I934" s="29">
        <f>I935+I943+I939</f>
        <v>77.5</v>
      </c>
      <c r="J934" s="29">
        <f>J935+J943+J939</f>
        <v>1141.3</v>
      </c>
    </row>
    <row r="935" spans="2:10" ht="60">
      <c r="B935" s="26" t="str">
        <f>'вед.прил8'!A1142</f>
        <v>Реализация наказов избирателей депутатам Орловского областного Совета народных депутатов в рамках непрограммной части городского бюджета</v>
      </c>
      <c r="C935" s="28" t="s">
        <v>183</v>
      </c>
      <c r="D935" s="28" t="s">
        <v>179</v>
      </c>
      <c r="E935" s="28" t="s">
        <v>527</v>
      </c>
      <c r="F935" s="28"/>
      <c r="G935" s="28"/>
      <c r="H935" s="29">
        <f aca="true" t="shared" si="182" ref="H935:J937">H936</f>
        <v>650</v>
      </c>
      <c r="I935" s="29">
        <f t="shared" si="182"/>
        <v>0</v>
      </c>
      <c r="J935" s="29">
        <f t="shared" si="182"/>
        <v>650</v>
      </c>
    </row>
    <row r="936" spans="2:10" ht="45">
      <c r="B936" s="26" t="str">
        <f>'вед.прил8'!A1143</f>
        <v>Предоставление субсидий бюджетным, автономным учреждениям и иным некоммерческим организациям</v>
      </c>
      <c r="C936" s="28" t="s">
        <v>183</v>
      </c>
      <c r="D936" s="28" t="s">
        <v>179</v>
      </c>
      <c r="E936" s="28" t="s">
        <v>527</v>
      </c>
      <c r="F936" s="28" t="s">
        <v>236</v>
      </c>
      <c r="G936" s="28"/>
      <c r="H936" s="29">
        <f t="shared" si="182"/>
        <v>650</v>
      </c>
      <c r="I936" s="29">
        <f t="shared" si="182"/>
        <v>0</v>
      </c>
      <c r="J936" s="29">
        <f t="shared" si="182"/>
        <v>650</v>
      </c>
    </row>
    <row r="937" spans="2:10" ht="15">
      <c r="B937" s="26" t="str">
        <f>'вед.прил8'!A1144</f>
        <v>Субсидии бюджетным учреждениям</v>
      </c>
      <c r="C937" s="28" t="s">
        <v>183</v>
      </c>
      <c r="D937" s="28" t="s">
        <v>179</v>
      </c>
      <c r="E937" s="28" t="s">
        <v>527</v>
      </c>
      <c r="F937" s="28" t="s">
        <v>238</v>
      </c>
      <c r="G937" s="28"/>
      <c r="H937" s="29">
        <f t="shared" si="182"/>
        <v>650</v>
      </c>
      <c r="I937" s="29">
        <f t="shared" si="182"/>
        <v>0</v>
      </c>
      <c r="J937" s="29">
        <f t="shared" si="182"/>
        <v>650</v>
      </c>
    </row>
    <row r="938" spans="2:10" ht="15">
      <c r="B938" s="30" t="str">
        <f>'вед.прил8'!A1145</f>
        <v>Областные средства</v>
      </c>
      <c r="C938" s="31" t="s">
        <v>183</v>
      </c>
      <c r="D938" s="31" t="s">
        <v>179</v>
      </c>
      <c r="E938" s="31" t="s">
        <v>527</v>
      </c>
      <c r="F938" s="31" t="s">
        <v>238</v>
      </c>
      <c r="G938" s="31" t="s">
        <v>213</v>
      </c>
      <c r="H938" s="32">
        <f>'вед.прил8'!I1145</f>
        <v>650</v>
      </c>
      <c r="I938" s="137">
        <f>'вед.прил8'!N1145</f>
        <v>0</v>
      </c>
      <c r="J938" s="137">
        <f>'вед.прил8'!O1145</f>
        <v>650</v>
      </c>
    </row>
    <row r="939" spans="2:10" ht="60">
      <c r="B939" s="27" t="s">
        <v>283</v>
      </c>
      <c r="C939" s="28" t="s">
        <v>183</v>
      </c>
      <c r="D939" s="28" t="s">
        <v>179</v>
      </c>
      <c r="E939" s="28" t="s">
        <v>11</v>
      </c>
      <c r="F939" s="28"/>
      <c r="G939" s="28"/>
      <c r="H939" s="29">
        <f aca="true" t="shared" si="183" ref="H939:J941">H940</f>
        <v>50</v>
      </c>
      <c r="I939" s="29">
        <f t="shared" si="183"/>
        <v>0</v>
      </c>
      <c r="J939" s="29">
        <f t="shared" si="183"/>
        <v>50</v>
      </c>
    </row>
    <row r="940" spans="2:10" ht="45">
      <c r="B940" s="33" t="s">
        <v>237</v>
      </c>
      <c r="C940" s="28" t="s">
        <v>183</v>
      </c>
      <c r="D940" s="28" t="s">
        <v>179</v>
      </c>
      <c r="E940" s="28" t="s">
        <v>11</v>
      </c>
      <c r="F940" s="28" t="s">
        <v>236</v>
      </c>
      <c r="G940" s="28"/>
      <c r="H940" s="29">
        <f t="shared" si="183"/>
        <v>50</v>
      </c>
      <c r="I940" s="29">
        <f t="shared" si="183"/>
        <v>0</v>
      </c>
      <c r="J940" s="29">
        <f t="shared" si="183"/>
        <v>50</v>
      </c>
    </row>
    <row r="941" spans="2:10" ht="15">
      <c r="B941" s="27" t="s">
        <v>239</v>
      </c>
      <c r="C941" s="28" t="s">
        <v>183</v>
      </c>
      <c r="D941" s="28" t="s">
        <v>179</v>
      </c>
      <c r="E941" s="28" t="s">
        <v>11</v>
      </c>
      <c r="F941" s="28" t="s">
        <v>238</v>
      </c>
      <c r="G941" s="28"/>
      <c r="H941" s="29">
        <f t="shared" si="183"/>
        <v>50</v>
      </c>
      <c r="I941" s="29">
        <f t="shared" si="183"/>
        <v>0</v>
      </c>
      <c r="J941" s="29">
        <f t="shared" si="183"/>
        <v>50</v>
      </c>
    </row>
    <row r="942" spans="2:10" ht="15">
      <c r="B942" s="30" t="s">
        <v>224</v>
      </c>
      <c r="C942" s="31" t="s">
        <v>183</v>
      </c>
      <c r="D942" s="31" t="s">
        <v>179</v>
      </c>
      <c r="E942" s="31" t="s">
        <v>11</v>
      </c>
      <c r="F942" s="31" t="s">
        <v>238</v>
      </c>
      <c r="G942" s="31" t="s">
        <v>212</v>
      </c>
      <c r="H942" s="32">
        <f>'вед.прил8'!I1149</f>
        <v>50</v>
      </c>
      <c r="I942" s="137">
        <f>'вед.прил8'!N1149</f>
        <v>0</v>
      </c>
      <c r="J942" s="137">
        <f>'вед.прил8'!O1149</f>
        <v>50</v>
      </c>
    </row>
    <row r="943" spans="2:10" ht="59.25" customHeight="1">
      <c r="B943" s="26" t="str">
        <f>'вед.прил8'!A1267</f>
        <v>Предоставление субсидии на возмещение недополученных доходов МУКП "Ливенское" в связи с оказанием услуг аттракционов в рамках непрограммной части городского бюджета</v>
      </c>
      <c r="C943" s="28" t="s">
        <v>183</v>
      </c>
      <c r="D943" s="28" t="s">
        <v>179</v>
      </c>
      <c r="E943" s="28" t="s">
        <v>553</v>
      </c>
      <c r="F943" s="52"/>
      <c r="G943" s="52"/>
      <c r="H943" s="29">
        <f aca="true" t="shared" si="184" ref="H943:J945">H944</f>
        <v>363.8</v>
      </c>
      <c r="I943" s="29">
        <f t="shared" si="184"/>
        <v>77.5</v>
      </c>
      <c r="J943" s="29">
        <f t="shared" si="184"/>
        <v>441.3</v>
      </c>
    </row>
    <row r="944" spans="2:10" ht="15">
      <c r="B944" s="26" t="s">
        <v>243</v>
      </c>
      <c r="C944" s="28" t="s">
        <v>183</v>
      </c>
      <c r="D944" s="28" t="s">
        <v>179</v>
      </c>
      <c r="E944" s="28" t="s">
        <v>553</v>
      </c>
      <c r="F944" s="28" t="s">
        <v>242</v>
      </c>
      <c r="G944" s="52"/>
      <c r="H944" s="29">
        <f t="shared" si="184"/>
        <v>363.8</v>
      </c>
      <c r="I944" s="29">
        <f t="shared" si="184"/>
        <v>77.5</v>
      </c>
      <c r="J944" s="29">
        <f t="shared" si="184"/>
        <v>441.3</v>
      </c>
    </row>
    <row r="945" spans="2:10" ht="75">
      <c r="B945" s="26" t="s">
        <v>352</v>
      </c>
      <c r="C945" s="28" t="s">
        <v>183</v>
      </c>
      <c r="D945" s="28" t="s">
        <v>179</v>
      </c>
      <c r="E945" s="28" t="s">
        <v>553</v>
      </c>
      <c r="F945" s="28" t="s">
        <v>262</v>
      </c>
      <c r="G945" s="52"/>
      <c r="H945" s="29">
        <f t="shared" si="184"/>
        <v>363.8</v>
      </c>
      <c r="I945" s="29">
        <f t="shared" si="184"/>
        <v>77.5</v>
      </c>
      <c r="J945" s="29">
        <f t="shared" si="184"/>
        <v>441.3</v>
      </c>
    </row>
    <row r="946" spans="2:10" ht="15">
      <c r="B946" s="30" t="s">
        <v>224</v>
      </c>
      <c r="C946" s="31" t="s">
        <v>183</v>
      </c>
      <c r="D946" s="31" t="s">
        <v>179</v>
      </c>
      <c r="E946" s="31" t="s">
        <v>553</v>
      </c>
      <c r="F946" s="31" t="s">
        <v>262</v>
      </c>
      <c r="G946" s="31" t="s">
        <v>212</v>
      </c>
      <c r="H946" s="32">
        <f>'вед.прил8'!I1270</f>
        <v>363.8</v>
      </c>
      <c r="I946" s="137">
        <f>'вед.прил8'!N1270</f>
        <v>77.5</v>
      </c>
      <c r="J946" s="137">
        <f>'вед.прил8'!O1270</f>
        <v>441.3</v>
      </c>
    </row>
    <row r="947" spans="2:10" ht="28.5">
      <c r="B947" s="51" t="s">
        <v>311</v>
      </c>
      <c r="C947" s="52" t="s">
        <v>183</v>
      </c>
      <c r="D947" s="52" t="s">
        <v>182</v>
      </c>
      <c r="E947" s="109"/>
      <c r="F947" s="52"/>
      <c r="G947" s="52"/>
      <c r="H947" s="152">
        <f>H948</f>
        <v>8629.2</v>
      </c>
      <c r="I947" s="152">
        <f>I948</f>
        <v>807.3</v>
      </c>
      <c r="J947" s="152">
        <f>J948</f>
        <v>9436.5</v>
      </c>
    </row>
    <row r="948" spans="2:10" ht="15">
      <c r="B948" s="27" t="s">
        <v>155</v>
      </c>
      <c r="C948" s="28" t="s">
        <v>183</v>
      </c>
      <c r="D948" s="28" t="s">
        <v>182</v>
      </c>
      <c r="E948" s="106" t="s">
        <v>342</v>
      </c>
      <c r="F948" s="28"/>
      <c r="G948" s="28"/>
      <c r="H948" s="29">
        <f>H953+H960+H949</f>
        <v>8629.2</v>
      </c>
      <c r="I948" s="29">
        <f>I953+I960+I949</f>
        <v>807.3</v>
      </c>
      <c r="J948" s="29">
        <f>J953+J960+J949</f>
        <v>9436.5</v>
      </c>
    </row>
    <row r="949" spans="2:10" ht="125.25" customHeight="1">
      <c r="B949" s="62" t="s">
        <v>629</v>
      </c>
      <c r="C949" s="28" t="s">
        <v>183</v>
      </c>
      <c r="D949" s="28" t="s">
        <v>182</v>
      </c>
      <c r="E949" s="200" t="s">
        <v>630</v>
      </c>
      <c r="F949" s="28"/>
      <c r="G949" s="28"/>
      <c r="H949" s="29">
        <f aca="true" t="shared" si="185" ref="H949:J951">H950</f>
        <v>0</v>
      </c>
      <c r="I949" s="29">
        <f t="shared" si="185"/>
        <v>98.3</v>
      </c>
      <c r="J949" s="29">
        <f t="shared" si="185"/>
        <v>98.3</v>
      </c>
    </row>
    <row r="950" spans="2:10" ht="90">
      <c r="B950" s="27" t="s">
        <v>301</v>
      </c>
      <c r="C950" s="28" t="s">
        <v>183</v>
      </c>
      <c r="D950" s="28" t="s">
        <v>182</v>
      </c>
      <c r="E950" s="200" t="s">
        <v>630</v>
      </c>
      <c r="F950" s="28" t="s">
        <v>232</v>
      </c>
      <c r="G950" s="28"/>
      <c r="H950" s="29">
        <f t="shared" si="185"/>
        <v>0</v>
      </c>
      <c r="I950" s="29">
        <f t="shared" si="185"/>
        <v>98.3</v>
      </c>
      <c r="J950" s="29">
        <f t="shared" si="185"/>
        <v>98.3</v>
      </c>
    </row>
    <row r="951" spans="2:10" ht="30">
      <c r="B951" s="27" t="s">
        <v>300</v>
      </c>
      <c r="C951" s="28" t="s">
        <v>183</v>
      </c>
      <c r="D951" s="28" t="s">
        <v>182</v>
      </c>
      <c r="E951" s="200" t="s">
        <v>631</v>
      </c>
      <c r="F951" s="28" t="s">
        <v>233</v>
      </c>
      <c r="G951" s="28"/>
      <c r="H951" s="29">
        <f t="shared" si="185"/>
        <v>0</v>
      </c>
      <c r="I951" s="29">
        <f t="shared" si="185"/>
        <v>98.3</v>
      </c>
      <c r="J951" s="29">
        <f t="shared" si="185"/>
        <v>98.3</v>
      </c>
    </row>
    <row r="952" spans="2:10" ht="15">
      <c r="B952" s="30" t="s">
        <v>559</v>
      </c>
      <c r="C952" s="31" t="s">
        <v>183</v>
      </c>
      <c r="D952" s="31" t="s">
        <v>182</v>
      </c>
      <c r="E952" s="61" t="s">
        <v>630</v>
      </c>
      <c r="F952" s="31" t="s">
        <v>233</v>
      </c>
      <c r="G952" s="31" t="s">
        <v>560</v>
      </c>
      <c r="H952" s="32">
        <f>'вед.прил8'!I1155</f>
        <v>0</v>
      </c>
      <c r="I952" s="32">
        <f>'вед.прил8'!N1155</f>
        <v>98.3</v>
      </c>
      <c r="J952" s="32">
        <f>'вед.прил8'!O1155</f>
        <v>98.3</v>
      </c>
    </row>
    <row r="953" spans="2:10" ht="30">
      <c r="B953" s="53" t="s">
        <v>231</v>
      </c>
      <c r="C953" s="28" t="s">
        <v>183</v>
      </c>
      <c r="D953" s="28" t="s">
        <v>182</v>
      </c>
      <c r="E953" s="106" t="s">
        <v>341</v>
      </c>
      <c r="F953" s="28"/>
      <c r="G953" s="28"/>
      <c r="H953" s="29">
        <f>H954+H957</f>
        <v>4239.2</v>
      </c>
      <c r="I953" s="29">
        <f>I954+I957</f>
        <v>181.2</v>
      </c>
      <c r="J953" s="29">
        <f>J954+J957</f>
        <v>4420.400000000001</v>
      </c>
    </row>
    <row r="954" spans="2:10" ht="90">
      <c r="B954" s="27" t="s">
        <v>301</v>
      </c>
      <c r="C954" s="28" t="s">
        <v>183</v>
      </c>
      <c r="D954" s="28" t="s">
        <v>182</v>
      </c>
      <c r="E954" s="106" t="s">
        <v>341</v>
      </c>
      <c r="F954" s="28" t="s">
        <v>232</v>
      </c>
      <c r="G954" s="28"/>
      <c r="H954" s="29">
        <f aca="true" t="shared" si="186" ref="H954:J955">H955</f>
        <v>4091.4</v>
      </c>
      <c r="I954" s="29">
        <f t="shared" si="186"/>
        <v>181.2</v>
      </c>
      <c r="J954" s="29">
        <f t="shared" si="186"/>
        <v>4272.6</v>
      </c>
    </row>
    <row r="955" spans="2:10" ht="30">
      <c r="B955" s="27" t="s">
        <v>300</v>
      </c>
      <c r="C955" s="28" t="s">
        <v>183</v>
      </c>
      <c r="D955" s="28" t="s">
        <v>182</v>
      </c>
      <c r="E955" s="106" t="s">
        <v>341</v>
      </c>
      <c r="F955" s="28" t="s">
        <v>233</v>
      </c>
      <c r="G955" s="28"/>
      <c r="H955" s="29">
        <f t="shared" si="186"/>
        <v>4091.4</v>
      </c>
      <c r="I955" s="29">
        <f t="shared" si="186"/>
        <v>181.2</v>
      </c>
      <c r="J955" s="29">
        <f t="shared" si="186"/>
        <v>4272.6</v>
      </c>
    </row>
    <row r="956" spans="2:10" ht="15">
      <c r="B956" s="30" t="s">
        <v>224</v>
      </c>
      <c r="C956" s="31" t="s">
        <v>183</v>
      </c>
      <c r="D956" s="31" t="s">
        <v>182</v>
      </c>
      <c r="E956" s="107" t="s">
        <v>341</v>
      </c>
      <c r="F956" s="31" t="s">
        <v>233</v>
      </c>
      <c r="G956" s="31" t="s">
        <v>212</v>
      </c>
      <c r="H956" s="32">
        <f>'вед.прил8'!I1159</f>
        <v>4091.4</v>
      </c>
      <c r="I956" s="137">
        <f>'вед.прил8'!N1159</f>
        <v>181.2</v>
      </c>
      <c r="J956" s="137">
        <f>'вед.прил8'!O1159</f>
        <v>4272.6</v>
      </c>
    </row>
    <row r="957" spans="2:10" ht="45">
      <c r="B957" s="26" t="s">
        <v>315</v>
      </c>
      <c r="C957" s="28" t="s">
        <v>183</v>
      </c>
      <c r="D957" s="28" t="s">
        <v>182</v>
      </c>
      <c r="E957" s="106" t="s">
        <v>341</v>
      </c>
      <c r="F957" s="28" t="s">
        <v>234</v>
      </c>
      <c r="G957" s="28"/>
      <c r="H957" s="29">
        <f aca="true" t="shared" si="187" ref="H957:J958">H958</f>
        <v>147.8</v>
      </c>
      <c r="I957" s="29">
        <f t="shared" si="187"/>
        <v>0</v>
      </c>
      <c r="J957" s="29">
        <f t="shared" si="187"/>
        <v>147.8</v>
      </c>
    </row>
    <row r="958" spans="2:10" ht="45">
      <c r="B958" s="26" t="s">
        <v>303</v>
      </c>
      <c r="C958" s="28" t="s">
        <v>183</v>
      </c>
      <c r="D958" s="28" t="s">
        <v>182</v>
      </c>
      <c r="E958" s="106" t="s">
        <v>341</v>
      </c>
      <c r="F958" s="28" t="s">
        <v>235</v>
      </c>
      <c r="G958" s="28"/>
      <c r="H958" s="29">
        <f t="shared" si="187"/>
        <v>147.8</v>
      </c>
      <c r="I958" s="29">
        <f t="shared" si="187"/>
        <v>0</v>
      </c>
      <c r="J958" s="29">
        <f t="shared" si="187"/>
        <v>147.8</v>
      </c>
    </row>
    <row r="959" spans="2:10" ht="15">
      <c r="B959" s="30" t="s">
        <v>224</v>
      </c>
      <c r="C959" s="31" t="s">
        <v>183</v>
      </c>
      <c r="D959" s="31" t="s">
        <v>182</v>
      </c>
      <c r="E959" s="107" t="s">
        <v>341</v>
      </c>
      <c r="F959" s="31" t="s">
        <v>235</v>
      </c>
      <c r="G959" s="31" t="s">
        <v>212</v>
      </c>
      <c r="H959" s="32">
        <f>'вед.прил8'!I1162</f>
        <v>147.8</v>
      </c>
      <c r="I959" s="137">
        <f>'вед.прил8'!N1162</f>
        <v>0</v>
      </c>
      <c r="J959" s="137">
        <f>'вед.прил8'!O1162</f>
        <v>147.8</v>
      </c>
    </row>
    <row r="960" spans="2:10" ht="30">
      <c r="B960" s="27" t="str">
        <f>'вед.прил8'!A1163</f>
        <v>Централизованная бухгалтерия в рамках непрограммной части городского бюджета</v>
      </c>
      <c r="C960" s="28" t="s">
        <v>183</v>
      </c>
      <c r="D960" s="28" t="s">
        <v>182</v>
      </c>
      <c r="E960" s="106" t="s">
        <v>31</v>
      </c>
      <c r="F960" s="28"/>
      <c r="G960" s="28"/>
      <c r="H960" s="29">
        <f>H961+H964</f>
        <v>4390</v>
      </c>
      <c r="I960" s="29">
        <f>I961+I964</f>
        <v>527.8000000000001</v>
      </c>
      <c r="J960" s="29">
        <f>J961+J964</f>
        <v>4917.8</v>
      </c>
    </row>
    <row r="961" spans="2:10" ht="90">
      <c r="B961" s="27" t="str">
        <f>'вед.прил8'!A1164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961" s="28" t="s">
        <v>183</v>
      </c>
      <c r="D961" s="28" t="s">
        <v>182</v>
      </c>
      <c r="E961" s="106" t="s">
        <v>31</v>
      </c>
      <c r="F961" s="28" t="s">
        <v>232</v>
      </c>
      <c r="G961" s="28"/>
      <c r="H961" s="29">
        <f aca="true" t="shared" si="188" ref="H961:J962">H962</f>
        <v>4036.6</v>
      </c>
      <c r="I961" s="29">
        <f t="shared" si="188"/>
        <v>479.1</v>
      </c>
      <c r="J961" s="29">
        <f t="shared" si="188"/>
        <v>4515.7</v>
      </c>
    </row>
    <row r="962" spans="2:10" ht="30">
      <c r="B962" s="27" t="str">
        <f>'вед.прил8'!A1165</f>
        <v>Расходы на выплаты персоналу казенных учреждений</v>
      </c>
      <c r="C962" s="28" t="s">
        <v>183</v>
      </c>
      <c r="D962" s="28" t="s">
        <v>182</v>
      </c>
      <c r="E962" s="106" t="s">
        <v>31</v>
      </c>
      <c r="F962" s="28" t="s">
        <v>240</v>
      </c>
      <c r="G962" s="28"/>
      <c r="H962" s="29">
        <f t="shared" si="188"/>
        <v>4036.6</v>
      </c>
      <c r="I962" s="29">
        <f t="shared" si="188"/>
        <v>479.1</v>
      </c>
      <c r="J962" s="29">
        <f t="shared" si="188"/>
        <v>4515.7</v>
      </c>
    </row>
    <row r="963" spans="2:10" ht="15">
      <c r="B963" s="34" t="str">
        <f>'вед.прил8'!A1166</f>
        <v>Городские средства</v>
      </c>
      <c r="C963" s="31" t="s">
        <v>183</v>
      </c>
      <c r="D963" s="31" t="s">
        <v>182</v>
      </c>
      <c r="E963" s="107" t="s">
        <v>31</v>
      </c>
      <c r="F963" s="31" t="s">
        <v>240</v>
      </c>
      <c r="G963" s="31" t="s">
        <v>212</v>
      </c>
      <c r="H963" s="32">
        <f>'вед.прил8'!I1166</f>
        <v>4036.6</v>
      </c>
      <c r="I963" s="137">
        <f>'вед.прил8'!N1166</f>
        <v>479.1</v>
      </c>
      <c r="J963" s="137">
        <f>'вед.прил8'!O1166</f>
        <v>4515.7</v>
      </c>
    </row>
    <row r="964" spans="2:10" ht="45">
      <c r="B964" s="27" t="str">
        <f>'вед.прил8'!A1167</f>
        <v>Закупка товаров, работ и услуг для обеспечения государственных (муниципальных) нужд</v>
      </c>
      <c r="C964" s="28" t="s">
        <v>183</v>
      </c>
      <c r="D964" s="28" t="s">
        <v>182</v>
      </c>
      <c r="E964" s="106" t="s">
        <v>31</v>
      </c>
      <c r="F964" s="28" t="s">
        <v>234</v>
      </c>
      <c r="G964" s="28"/>
      <c r="H964" s="29">
        <f aca="true" t="shared" si="189" ref="H964:J965">H965</f>
        <v>353.4</v>
      </c>
      <c r="I964" s="29">
        <f t="shared" si="189"/>
        <v>48.7</v>
      </c>
      <c r="J964" s="29">
        <f t="shared" si="189"/>
        <v>402.09999999999997</v>
      </c>
    </row>
    <row r="965" spans="2:10" ht="45">
      <c r="B965" s="27" t="str">
        <f>'вед.прил8'!A1168</f>
        <v>Иные закупки товаров, работ и услуг для обеспечения государственных (муниципальных) нужд</v>
      </c>
      <c r="C965" s="28" t="s">
        <v>183</v>
      </c>
      <c r="D965" s="28" t="s">
        <v>182</v>
      </c>
      <c r="E965" s="106" t="s">
        <v>31</v>
      </c>
      <c r="F965" s="28" t="s">
        <v>235</v>
      </c>
      <c r="G965" s="28"/>
      <c r="H965" s="29">
        <f t="shared" si="189"/>
        <v>353.4</v>
      </c>
      <c r="I965" s="29">
        <f t="shared" si="189"/>
        <v>48.7</v>
      </c>
      <c r="J965" s="29">
        <f t="shared" si="189"/>
        <v>402.09999999999997</v>
      </c>
    </row>
    <row r="966" spans="2:10" ht="15">
      <c r="B966" s="34" t="str">
        <f>'вед.прил8'!A1169</f>
        <v>Городские средства</v>
      </c>
      <c r="C966" s="31" t="s">
        <v>183</v>
      </c>
      <c r="D966" s="31" t="s">
        <v>182</v>
      </c>
      <c r="E966" s="107" t="s">
        <v>31</v>
      </c>
      <c r="F966" s="31" t="s">
        <v>235</v>
      </c>
      <c r="G966" s="31" t="s">
        <v>212</v>
      </c>
      <c r="H966" s="32">
        <f>'вед.прил8'!I1169</f>
        <v>353.4</v>
      </c>
      <c r="I966" s="137">
        <f>'вед.прил8'!N1169</f>
        <v>48.7</v>
      </c>
      <c r="J966" s="137">
        <f>'вед.прил8'!O1169</f>
        <v>402.09999999999997</v>
      </c>
    </row>
    <row r="967" spans="2:10" ht="15">
      <c r="B967" s="51" t="s">
        <v>176</v>
      </c>
      <c r="C967" s="52" t="s">
        <v>193</v>
      </c>
      <c r="D967" s="28"/>
      <c r="E967" s="106"/>
      <c r="F967" s="28"/>
      <c r="G967" s="28"/>
      <c r="H967" s="152">
        <f>H971+H980++H1004+H1045</f>
        <v>79175.1</v>
      </c>
      <c r="I967" s="152">
        <f>I971+I980++I1004+I1045</f>
        <v>6897.200000000001</v>
      </c>
      <c r="J967" s="152">
        <f>J971+J980++J1004+J1045</f>
        <v>86072.3</v>
      </c>
    </row>
    <row r="968" spans="2:10" ht="15">
      <c r="B968" s="66" t="s">
        <v>224</v>
      </c>
      <c r="C968" s="52" t="s">
        <v>193</v>
      </c>
      <c r="D968" s="28"/>
      <c r="E968" s="106"/>
      <c r="F968" s="28"/>
      <c r="G968" s="52" t="s">
        <v>212</v>
      </c>
      <c r="H968" s="152">
        <f>H979+H999+H1003+H1011+H1044+H976+H995+H1065</f>
        <v>6849.1</v>
      </c>
      <c r="I968" s="152">
        <f>I979+I999+I1003+I1011+I1044+I976+I995+I1065</f>
        <v>745.6</v>
      </c>
      <c r="J968" s="152">
        <f>J979+J999+J1003+J1011+J1044+J976+J995+J1065</f>
        <v>7594.7</v>
      </c>
    </row>
    <row r="969" spans="2:10" ht="15">
      <c r="B969" s="66" t="s">
        <v>225</v>
      </c>
      <c r="C969" s="52" t="s">
        <v>193</v>
      </c>
      <c r="D969" s="28"/>
      <c r="E969" s="106"/>
      <c r="F969" s="28"/>
      <c r="G969" s="52" t="s">
        <v>213</v>
      </c>
      <c r="H969" s="152">
        <f>H1018+H1022+H1024+H1028+H1032+H1036+H1054+H1057+H1012+H1040+H985+H990+H1061</f>
        <v>58381.6</v>
      </c>
      <c r="I969" s="187">
        <f>I1018+I1022+I1024+I1028+I1032+I1036+I1054+I1057+I1012+I1040+I985+I990+I1061</f>
        <v>0</v>
      </c>
      <c r="J969" s="187">
        <f>J1018+J1022+J1024+J1028+J1032+J1036+J1054+J1057+J1012+J1040+J985+J990+J1061</f>
        <v>58381.6</v>
      </c>
    </row>
    <row r="970" spans="2:10" ht="15">
      <c r="B970" s="66" t="s">
        <v>559</v>
      </c>
      <c r="C970" s="52" t="s">
        <v>193</v>
      </c>
      <c r="D970" s="28"/>
      <c r="E970" s="106"/>
      <c r="F970" s="28"/>
      <c r="G970" s="52" t="s">
        <v>560</v>
      </c>
      <c r="H970" s="152">
        <f>H986+H991+H1013+H1050</f>
        <v>13944.400000000001</v>
      </c>
      <c r="I970" s="187">
        <f>I986+I991+I1013+I1050</f>
        <v>6151.6</v>
      </c>
      <c r="J970" s="187">
        <f>J986+J991+J1013+J1050</f>
        <v>20096</v>
      </c>
    </row>
    <row r="971" spans="2:10" ht="14.25">
      <c r="B971" s="51" t="s">
        <v>177</v>
      </c>
      <c r="C971" s="52">
        <v>10</v>
      </c>
      <c r="D971" s="52" t="s">
        <v>179</v>
      </c>
      <c r="E971" s="109"/>
      <c r="F971" s="52"/>
      <c r="G971" s="52"/>
      <c r="H971" s="152">
        <f aca="true" t="shared" si="190" ref="H971:J972">H972</f>
        <v>5104</v>
      </c>
      <c r="I971" s="152">
        <f t="shared" si="190"/>
        <v>380.2</v>
      </c>
      <c r="J971" s="152">
        <f t="shared" si="190"/>
        <v>5484.2</v>
      </c>
    </row>
    <row r="972" spans="2:10" ht="15">
      <c r="B972" s="27" t="s">
        <v>155</v>
      </c>
      <c r="C972" s="28" t="s">
        <v>193</v>
      </c>
      <c r="D972" s="28" t="s">
        <v>179</v>
      </c>
      <c r="E972" s="106" t="s">
        <v>342</v>
      </c>
      <c r="F972" s="28"/>
      <c r="G972" s="28"/>
      <c r="H972" s="29">
        <f t="shared" si="190"/>
        <v>5104</v>
      </c>
      <c r="I972" s="29">
        <f t="shared" si="190"/>
        <v>380.2</v>
      </c>
      <c r="J972" s="29">
        <f t="shared" si="190"/>
        <v>5484.2</v>
      </c>
    </row>
    <row r="973" spans="2:10" ht="45">
      <c r="B973" s="27" t="str">
        <f>'вед.прил8'!A628</f>
        <v>Доплаты к пенсиям выборным лицам, пенсии за выслугу лет в рамках непрограммной части городского бюджета </v>
      </c>
      <c r="C973" s="28">
        <v>10</v>
      </c>
      <c r="D973" s="28" t="s">
        <v>179</v>
      </c>
      <c r="E973" s="106" t="s">
        <v>75</v>
      </c>
      <c r="F973" s="28"/>
      <c r="G973" s="28"/>
      <c r="H973" s="29">
        <f>H977+H974</f>
        <v>5104</v>
      </c>
      <c r="I973" s="29">
        <f>I977+I974</f>
        <v>380.2</v>
      </c>
      <c r="J973" s="29">
        <f>J977+J974</f>
        <v>5484.2</v>
      </c>
    </row>
    <row r="974" spans="2:10" ht="45">
      <c r="B974" s="27" t="str">
        <f>'вед.прил8'!A629</f>
        <v>Закупка товаров, работ и услуг для обеспечения государственных (муниципальных) нужд</v>
      </c>
      <c r="C974" s="28">
        <v>10</v>
      </c>
      <c r="D974" s="28" t="s">
        <v>179</v>
      </c>
      <c r="E974" s="28" t="s">
        <v>75</v>
      </c>
      <c r="F974" s="28" t="s">
        <v>234</v>
      </c>
      <c r="G974" s="28"/>
      <c r="H974" s="29">
        <f aca="true" t="shared" si="191" ref="H974:J975">H975</f>
        <v>4</v>
      </c>
      <c r="I974" s="29">
        <f t="shared" si="191"/>
        <v>0</v>
      </c>
      <c r="J974" s="29">
        <f t="shared" si="191"/>
        <v>4</v>
      </c>
    </row>
    <row r="975" spans="2:10" ht="45">
      <c r="B975" s="27" t="str">
        <f>'вед.прил8'!A630</f>
        <v>Иные закупки товаров, работ и услуг для обеспечения государственных (муниципальных) нужд</v>
      </c>
      <c r="C975" s="28">
        <v>10</v>
      </c>
      <c r="D975" s="28" t="s">
        <v>179</v>
      </c>
      <c r="E975" s="28" t="s">
        <v>75</v>
      </c>
      <c r="F975" s="28" t="s">
        <v>235</v>
      </c>
      <c r="G975" s="28"/>
      <c r="H975" s="29">
        <f t="shared" si="191"/>
        <v>4</v>
      </c>
      <c r="I975" s="29">
        <f t="shared" si="191"/>
        <v>0</v>
      </c>
      <c r="J975" s="29">
        <f t="shared" si="191"/>
        <v>4</v>
      </c>
    </row>
    <row r="976" spans="2:10" ht="15">
      <c r="B976" s="34" t="str">
        <f>'вед.прил8'!A631</f>
        <v>Городские средства</v>
      </c>
      <c r="C976" s="31">
        <v>10</v>
      </c>
      <c r="D976" s="31" t="s">
        <v>179</v>
      </c>
      <c r="E976" s="31" t="s">
        <v>75</v>
      </c>
      <c r="F976" s="31" t="s">
        <v>235</v>
      </c>
      <c r="G976" s="31" t="s">
        <v>212</v>
      </c>
      <c r="H976" s="32">
        <f>'вед.прил8'!I631</f>
        <v>4</v>
      </c>
      <c r="I976" s="137">
        <f>'вед.прил8'!N631</f>
        <v>0</v>
      </c>
      <c r="J976" s="137">
        <f>'вед.прил8'!O631</f>
        <v>4</v>
      </c>
    </row>
    <row r="977" spans="2:10" ht="30">
      <c r="B977" s="27" t="str">
        <f>'вед.прил8'!A632</f>
        <v>Социальное обеспечение и иные выплаты населению</v>
      </c>
      <c r="C977" s="28">
        <v>10</v>
      </c>
      <c r="D977" s="28" t="s">
        <v>179</v>
      </c>
      <c r="E977" s="106" t="s">
        <v>75</v>
      </c>
      <c r="F977" s="28" t="s">
        <v>246</v>
      </c>
      <c r="G977" s="28"/>
      <c r="H977" s="29">
        <f aca="true" t="shared" si="192" ref="H977:J978">H978</f>
        <v>5100</v>
      </c>
      <c r="I977" s="29">
        <f t="shared" si="192"/>
        <v>380.2</v>
      </c>
      <c r="J977" s="29">
        <f t="shared" si="192"/>
        <v>5480.2</v>
      </c>
    </row>
    <row r="978" spans="2:10" ht="30">
      <c r="B978" s="27" t="str">
        <f>'вед.прил8'!A633</f>
        <v>Публичные нормативные социальные выплаты гражданам</v>
      </c>
      <c r="C978" s="28">
        <v>10</v>
      </c>
      <c r="D978" s="28" t="s">
        <v>179</v>
      </c>
      <c r="E978" s="106" t="s">
        <v>75</v>
      </c>
      <c r="F978" s="28" t="s">
        <v>248</v>
      </c>
      <c r="G978" s="28"/>
      <c r="H978" s="29">
        <f t="shared" si="192"/>
        <v>5100</v>
      </c>
      <c r="I978" s="29">
        <f t="shared" si="192"/>
        <v>380.2</v>
      </c>
      <c r="J978" s="29">
        <f t="shared" si="192"/>
        <v>5480.2</v>
      </c>
    </row>
    <row r="979" spans="2:10" ht="15">
      <c r="B979" s="34" t="str">
        <f>'вед.прил8'!A634</f>
        <v>Городские средства</v>
      </c>
      <c r="C979" s="31">
        <v>10</v>
      </c>
      <c r="D979" s="31" t="s">
        <v>179</v>
      </c>
      <c r="E979" s="107" t="s">
        <v>75</v>
      </c>
      <c r="F979" s="31" t="s">
        <v>248</v>
      </c>
      <c r="G979" s="31" t="s">
        <v>212</v>
      </c>
      <c r="H979" s="32">
        <f>'вед.прил8'!I634</f>
        <v>5100</v>
      </c>
      <c r="I979" s="137">
        <f>'вед.прил8'!N634</f>
        <v>380.2</v>
      </c>
      <c r="J979" s="137">
        <f>'вед.прил8'!O634</f>
        <v>5480.2</v>
      </c>
    </row>
    <row r="980" spans="2:10" ht="14.25">
      <c r="B980" s="56" t="s">
        <v>191</v>
      </c>
      <c r="C980" s="52" t="s">
        <v>193</v>
      </c>
      <c r="D980" s="52" t="s">
        <v>180</v>
      </c>
      <c r="E980" s="109"/>
      <c r="F980" s="52"/>
      <c r="G980" s="52"/>
      <c r="H980" s="152">
        <f>H981</f>
        <v>4288</v>
      </c>
      <c r="I980" s="152">
        <f>I981</f>
        <v>500</v>
      </c>
      <c r="J980" s="152">
        <f>J981</f>
        <v>4788</v>
      </c>
    </row>
    <row r="981" spans="2:10" ht="14.25" customHeight="1">
      <c r="B981" s="27" t="s">
        <v>155</v>
      </c>
      <c r="C981" s="28" t="s">
        <v>193</v>
      </c>
      <c r="D981" s="28" t="s">
        <v>180</v>
      </c>
      <c r="E981" s="106" t="s">
        <v>122</v>
      </c>
      <c r="F981" s="28"/>
      <c r="G981" s="28"/>
      <c r="H981" s="29">
        <f>H996+H1000+H982+H987+H992</f>
        <v>4288</v>
      </c>
      <c r="I981" s="29">
        <f>I996+I1000+I982+I987+I992</f>
        <v>500</v>
      </c>
      <c r="J981" s="29">
        <f>J996+J1000+J982+J987+J992</f>
        <v>4788</v>
      </c>
    </row>
    <row r="982" spans="2:10" ht="75" hidden="1">
      <c r="B982" s="115" t="str">
        <f>'вед.прил8'!A435</f>
        <v>Обеспечение жильем отдельных категорий граждан, установленных Федеральным законом от 12 января 1995 года №5-ФЗ "О ветеранах" в рамках непрограммной части городского бюджета</v>
      </c>
      <c r="C982" s="28" t="s">
        <v>193</v>
      </c>
      <c r="D982" s="28" t="s">
        <v>180</v>
      </c>
      <c r="E982" s="28" t="s">
        <v>432</v>
      </c>
      <c r="F982" s="28"/>
      <c r="G982" s="28"/>
      <c r="H982" s="29">
        <f aca="true" t="shared" si="193" ref="H982:J983">H983</f>
        <v>0</v>
      </c>
      <c r="I982" s="29">
        <f t="shared" si="193"/>
        <v>0</v>
      </c>
      <c r="J982" s="29">
        <f t="shared" si="193"/>
        <v>0</v>
      </c>
    </row>
    <row r="983" spans="2:10" ht="30" hidden="1">
      <c r="B983" s="115" t="str">
        <f>'вед.прил8'!A436</f>
        <v>Социальное обеспечение и иные выплаты населению</v>
      </c>
      <c r="C983" s="28" t="s">
        <v>193</v>
      </c>
      <c r="D983" s="28" t="s">
        <v>180</v>
      </c>
      <c r="E983" s="28" t="s">
        <v>432</v>
      </c>
      <c r="F983" s="28" t="s">
        <v>246</v>
      </c>
      <c r="G983" s="28"/>
      <c r="H983" s="29">
        <f t="shared" si="193"/>
        <v>0</v>
      </c>
      <c r="I983" s="29">
        <f t="shared" si="193"/>
        <v>0</v>
      </c>
      <c r="J983" s="29">
        <f t="shared" si="193"/>
        <v>0</v>
      </c>
    </row>
    <row r="984" spans="2:10" ht="30" hidden="1">
      <c r="B984" s="115" t="str">
        <f>'вед.прил8'!A437</f>
        <v>Социальные выплаты гражданам, кроме публичных нормативных социальных выплат</v>
      </c>
      <c r="C984" s="28" t="s">
        <v>193</v>
      </c>
      <c r="D984" s="28" t="s">
        <v>180</v>
      </c>
      <c r="E984" s="28" t="s">
        <v>432</v>
      </c>
      <c r="F984" s="28" t="s">
        <v>250</v>
      </c>
      <c r="G984" s="28"/>
      <c r="H984" s="29">
        <f>H985+H986</f>
        <v>0</v>
      </c>
      <c r="I984" s="29">
        <f>I985+I986</f>
        <v>0</v>
      </c>
      <c r="J984" s="29">
        <f>J985+J986</f>
        <v>0</v>
      </c>
    </row>
    <row r="985" spans="2:10" ht="15" hidden="1">
      <c r="B985" s="117" t="str">
        <f>'вед.прил8'!A438</f>
        <v>Областные средства</v>
      </c>
      <c r="C985" s="31" t="s">
        <v>193</v>
      </c>
      <c r="D985" s="31" t="s">
        <v>180</v>
      </c>
      <c r="E985" s="31" t="s">
        <v>432</v>
      </c>
      <c r="F985" s="31" t="s">
        <v>250</v>
      </c>
      <c r="G985" s="31" t="s">
        <v>213</v>
      </c>
      <c r="H985" s="32">
        <f>'вед.прил8'!I438</f>
        <v>0</v>
      </c>
      <c r="I985" s="137">
        <f>'вед.прил8'!N438</f>
        <v>0</v>
      </c>
      <c r="J985" s="137">
        <f>'вед.прил8'!O438</f>
        <v>0</v>
      </c>
    </row>
    <row r="986" spans="2:10" ht="15" hidden="1">
      <c r="B986" s="117" t="s">
        <v>559</v>
      </c>
      <c r="C986" s="31" t="s">
        <v>193</v>
      </c>
      <c r="D986" s="31" t="s">
        <v>180</v>
      </c>
      <c r="E986" s="31" t="s">
        <v>432</v>
      </c>
      <c r="F986" s="31" t="s">
        <v>250</v>
      </c>
      <c r="G986" s="31" t="s">
        <v>560</v>
      </c>
      <c r="H986" s="32">
        <f>'вед.прил8'!I439</f>
        <v>0</v>
      </c>
      <c r="I986" s="137">
        <f>'вед.прил8'!N439</f>
        <v>0</v>
      </c>
      <c r="J986" s="137">
        <f>'вед.прил8'!O439</f>
        <v>0</v>
      </c>
    </row>
    <row r="987" spans="2:10" ht="90">
      <c r="B987" s="115" t="str">
        <f>'вед.прил8'!A440</f>
        <v>Обеспечение жильем отдельных категорий граждан, установленных Федеральным законом от 24 ноября 1995 года №181-ФЗ "О социальной защите инвалидов в Российской Федерации" в рамках непрограммной части городского бюджета</v>
      </c>
      <c r="C987" s="28" t="s">
        <v>193</v>
      </c>
      <c r="D987" s="28" t="s">
        <v>180</v>
      </c>
      <c r="E987" s="28" t="s">
        <v>520</v>
      </c>
      <c r="F987" s="28"/>
      <c r="G987" s="28"/>
      <c r="H987" s="29">
        <f aca="true" t="shared" si="194" ref="H987:J988">H988</f>
        <v>3804</v>
      </c>
      <c r="I987" s="29">
        <f t="shared" si="194"/>
        <v>0</v>
      </c>
      <c r="J987" s="29">
        <f t="shared" si="194"/>
        <v>3804</v>
      </c>
    </row>
    <row r="988" spans="2:10" ht="30">
      <c r="B988" s="115" t="str">
        <f>'вед.прил8'!A441</f>
        <v>Социальное обеспечение и иные выплаты населению</v>
      </c>
      <c r="C988" s="28" t="s">
        <v>193</v>
      </c>
      <c r="D988" s="28" t="s">
        <v>180</v>
      </c>
      <c r="E988" s="28" t="s">
        <v>520</v>
      </c>
      <c r="F988" s="28" t="s">
        <v>246</v>
      </c>
      <c r="G988" s="28"/>
      <c r="H988" s="29">
        <f t="shared" si="194"/>
        <v>3804</v>
      </c>
      <c r="I988" s="29">
        <f t="shared" si="194"/>
        <v>0</v>
      </c>
      <c r="J988" s="29">
        <f t="shared" si="194"/>
        <v>3804</v>
      </c>
    </row>
    <row r="989" spans="2:10" ht="30">
      <c r="B989" s="115" t="str">
        <f>'вед.прил8'!A442</f>
        <v>Социальные выплаты гражданам, кроме публичных нормативных социальных выплат</v>
      </c>
      <c r="C989" s="28" t="s">
        <v>193</v>
      </c>
      <c r="D989" s="28" t="s">
        <v>180</v>
      </c>
      <c r="E989" s="28" t="s">
        <v>520</v>
      </c>
      <c r="F989" s="28" t="s">
        <v>250</v>
      </c>
      <c r="G989" s="28"/>
      <c r="H989" s="29">
        <f>H990+H991</f>
        <v>3804</v>
      </c>
      <c r="I989" s="29">
        <f>I990+I991</f>
        <v>0</v>
      </c>
      <c r="J989" s="29">
        <f>J990+J991</f>
        <v>3804</v>
      </c>
    </row>
    <row r="990" spans="2:10" ht="15">
      <c r="B990" s="117" t="str">
        <f>'вед.прил8'!A443</f>
        <v>Областные средства</v>
      </c>
      <c r="C990" s="31" t="s">
        <v>193</v>
      </c>
      <c r="D990" s="31" t="s">
        <v>180</v>
      </c>
      <c r="E990" s="31" t="s">
        <v>520</v>
      </c>
      <c r="F990" s="31" t="s">
        <v>250</v>
      </c>
      <c r="G990" s="31" t="s">
        <v>213</v>
      </c>
      <c r="H990" s="32">
        <f>'вед.прил8'!I443</f>
        <v>0</v>
      </c>
      <c r="I990" s="137">
        <f>'вед.прил8'!N443</f>
        <v>0</v>
      </c>
      <c r="J990" s="137">
        <f>'вед.прил8'!O443</f>
        <v>0</v>
      </c>
    </row>
    <row r="991" spans="2:10" ht="15">
      <c r="B991" s="117" t="s">
        <v>559</v>
      </c>
      <c r="C991" s="31" t="s">
        <v>193</v>
      </c>
      <c r="D991" s="31" t="s">
        <v>180</v>
      </c>
      <c r="E991" s="31" t="s">
        <v>520</v>
      </c>
      <c r="F991" s="31" t="s">
        <v>250</v>
      </c>
      <c r="G991" s="31" t="s">
        <v>560</v>
      </c>
      <c r="H991" s="32">
        <f>'вед.прил8'!I444</f>
        <v>3804</v>
      </c>
      <c r="I991" s="137">
        <f>'вед.прил8'!N444</f>
        <v>0</v>
      </c>
      <c r="J991" s="137">
        <f>'вед.прил8'!O444</f>
        <v>3804</v>
      </c>
    </row>
    <row r="992" spans="2:10" ht="30">
      <c r="B992" s="26" t="s">
        <v>278</v>
      </c>
      <c r="C992" s="28" t="s">
        <v>193</v>
      </c>
      <c r="D992" s="28" t="s">
        <v>180</v>
      </c>
      <c r="E992" s="28" t="s">
        <v>70</v>
      </c>
      <c r="F992" s="28"/>
      <c r="G992" s="28"/>
      <c r="H992" s="29">
        <f aca="true" t="shared" si="195" ref="H992:J994">H993</f>
        <v>420</v>
      </c>
      <c r="I992" s="29">
        <f t="shared" si="195"/>
        <v>500</v>
      </c>
      <c r="J992" s="29">
        <f t="shared" si="195"/>
        <v>920</v>
      </c>
    </row>
    <row r="993" spans="2:10" ht="30">
      <c r="B993" s="26" t="s">
        <v>247</v>
      </c>
      <c r="C993" s="28" t="s">
        <v>193</v>
      </c>
      <c r="D993" s="28" t="s">
        <v>180</v>
      </c>
      <c r="E993" s="28" t="s">
        <v>70</v>
      </c>
      <c r="F993" s="28" t="s">
        <v>246</v>
      </c>
      <c r="G993" s="28"/>
      <c r="H993" s="29">
        <f t="shared" si="195"/>
        <v>420</v>
      </c>
      <c r="I993" s="29">
        <f t="shared" si="195"/>
        <v>500</v>
      </c>
      <c r="J993" s="29">
        <f t="shared" si="195"/>
        <v>920</v>
      </c>
    </row>
    <row r="994" spans="2:10" ht="15">
      <c r="B994" s="26" t="s">
        <v>563</v>
      </c>
      <c r="C994" s="28" t="s">
        <v>193</v>
      </c>
      <c r="D994" s="28" t="s">
        <v>180</v>
      </c>
      <c r="E994" s="28" t="s">
        <v>70</v>
      </c>
      <c r="F994" s="28" t="s">
        <v>564</v>
      </c>
      <c r="G994" s="28"/>
      <c r="H994" s="29">
        <f t="shared" si="195"/>
        <v>420</v>
      </c>
      <c r="I994" s="29">
        <f t="shared" si="195"/>
        <v>500</v>
      </c>
      <c r="J994" s="29">
        <f t="shared" si="195"/>
        <v>920</v>
      </c>
    </row>
    <row r="995" spans="2:10" ht="15">
      <c r="B995" s="34" t="s">
        <v>224</v>
      </c>
      <c r="C995" s="31" t="s">
        <v>193</v>
      </c>
      <c r="D995" s="31" t="s">
        <v>180</v>
      </c>
      <c r="E995" s="31" t="s">
        <v>70</v>
      </c>
      <c r="F995" s="31" t="s">
        <v>564</v>
      </c>
      <c r="G995" s="31" t="s">
        <v>212</v>
      </c>
      <c r="H995" s="32">
        <f>'вед.прил8'!I640</f>
        <v>420</v>
      </c>
      <c r="I995" s="137">
        <f>'вед.прил8'!N640</f>
        <v>500</v>
      </c>
      <c r="J995" s="137">
        <f>'вед.прил8'!O640</f>
        <v>920</v>
      </c>
    </row>
    <row r="996" spans="2:10" ht="60">
      <c r="B996" s="71" t="str">
        <f>'вед.прил8'!A641</f>
        <v>Выплата персональных надбавок местного значения лицам, имеющим особые заслуги перед городом, в рамках непрограммной части городского бюджета </v>
      </c>
      <c r="C996" s="28" t="s">
        <v>193</v>
      </c>
      <c r="D996" s="28" t="s">
        <v>180</v>
      </c>
      <c r="E996" s="106" t="s">
        <v>76</v>
      </c>
      <c r="F996" s="28"/>
      <c r="G996" s="28"/>
      <c r="H996" s="29">
        <f aca="true" t="shared" si="196" ref="H996:J998">H997</f>
        <v>24</v>
      </c>
      <c r="I996" s="29">
        <f t="shared" si="196"/>
        <v>0</v>
      </c>
      <c r="J996" s="29">
        <f t="shared" si="196"/>
        <v>24</v>
      </c>
    </row>
    <row r="997" spans="2:10" ht="30">
      <c r="B997" s="71" t="str">
        <f>'вед.прил8'!A642</f>
        <v>Социальное обеспечение и иные выплаты населению</v>
      </c>
      <c r="C997" s="28">
        <v>10</v>
      </c>
      <c r="D997" s="28" t="s">
        <v>180</v>
      </c>
      <c r="E997" s="106" t="s">
        <v>76</v>
      </c>
      <c r="F997" s="28" t="s">
        <v>246</v>
      </c>
      <c r="G997" s="28"/>
      <c r="H997" s="29">
        <f t="shared" si="196"/>
        <v>24</v>
      </c>
      <c r="I997" s="29">
        <f t="shared" si="196"/>
        <v>0</v>
      </c>
      <c r="J997" s="29">
        <f t="shared" si="196"/>
        <v>24</v>
      </c>
    </row>
    <row r="998" spans="2:10" ht="30">
      <c r="B998" s="71" t="str">
        <f>'вед.прил8'!A643</f>
        <v>Публичные нормативные социальные выплаты гражданам</v>
      </c>
      <c r="C998" s="28">
        <v>10</v>
      </c>
      <c r="D998" s="28" t="s">
        <v>180</v>
      </c>
      <c r="E998" s="106" t="s">
        <v>76</v>
      </c>
      <c r="F998" s="28" t="s">
        <v>248</v>
      </c>
      <c r="G998" s="28"/>
      <c r="H998" s="29">
        <f t="shared" si="196"/>
        <v>24</v>
      </c>
      <c r="I998" s="29">
        <f t="shared" si="196"/>
        <v>0</v>
      </c>
      <c r="J998" s="29">
        <f t="shared" si="196"/>
        <v>24</v>
      </c>
    </row>
    <row r="999" spans="2:10" ht="15">
      <c r="B999" s="30" t="s">
        <v>224</v>
      </c>
      <c r="C999" s="31">
        <v>10</v>
      </c>
      <c r="D999" s="31" t="s">
        <v>180</v>
      </c>
      <c r="E999" s="107" t="s">
        <v>76</v>
      </c>
      <c r="F999" s="31" t="s">
        <v>248</v>
      </c>
      <c r="G999" s="31" t="s">
        <v>212</v>
      </c>
      <c r="H999" s="32">
        <f>'вед.прил8'!I644</f>
        <v>24</v>
      </c>
      <c r="I999" s="137">
        <f>'вед.прил8'!N644</f>
        <v>0</v>
      </c>
      <c r="J999" s="137">
        <f>'вед.прил8'!O644</f>
        <v>24</v>
      </c>
    </row>
    <row r="1000" spans="2:10" ht="105">
      <c r="B1000" s="71" t="str">
        <f>'вед.прил8'!A645</f>
        <v>Предоставление мер социальной поддержки в виде ежемесячной денежной компенсации на оплату жилого помещения, коммунальных услуг, абонентской платы за телефон, платы за пользование радио Почетным гражданам города в рамках непрограммной части городского бюджета </v>
      </c>
      <c r="C1000" s="28" t="s">
        <v>193</v>
      </c>
      <c r="D1000" s="28" t="s">
        <v>180</v>
      </c>
      <c r="E1000" s="106" t="s">
        <v>77</v>
      </c>
      <c r="F1000" s="28"/>
      <c r="G1000" s="28"/>
      <c r="H1000" s="29">
        <f aca="true" t="shared" si="197" ref="H1000:J1002">H1001</f>
        <v>40</v>
      </c>
      <c r="I1000" s="29">
        <f t="shared" si="197"/>
        <v>0</v>
      </c>
      <c r="J1000" s="29">
        <f t="shared" si="197"/>
        <v>40</v>
      </c>
    </row>
    <row r="1001" spans="2:10" ht="30">
      <c r="B1001" s="71" t="str">
        <f>'вед.прил8'!A646</f>
        <v>Социальное обеспечение и иные выплаты населению</v>
      </c>
      <c r="C1001" s="28">
        <v>10</v>
      </c>
      <c r="D1001" s="28" t="s">
        <v>180</v>
      </c>
      <c r="E1001" s="106" t="s">
        <v>77</v>
      </c>
      <c r="F1001" s="28" t="s">
        <v>246</v>
      </c>
      <c r="G1001" s="28"/>
      <c r="H1001" s="29">
        <f t="shared" si="197"/>
        <v>40</v>
      </c>
      <c r="I1001" s="29">
        <f t="shared" si="197"/>
        <v>0</v>
      </c>
      <c r="J1001" s="29">
        <f t="shared" si="197"/>
        <v>40</v>
      </c>
    </row>
    <row r="1002" spans="2:10" ht="30">
      <c r="B1002" s="71" t="str">
        <f>'вед.прил8'!A647</f>
        <v>Социальные выплаты гражданам, кроме публичных нормативных социальных выплат</v>
      </c>
      <c r="C1002" s="28">
        <v>10</v>
      </c>
      <c r="D1002" s="28" t="s">
        <v>180</v>
      </c>
      <c r="E1002" s="106" t="s">
        <v>77</v>
      </c>
      <c r="F1002" s="28" t="s">
        <v>250</v>
      </c>
      <c r="G1002" s="28"/>
      <c r="H1002" s="29">
        <f t="shared" si="197"/>
        <v>40</v>
      </c>
      <c r="I1002" s="29">
        <f t="shared" si="197"/>
        <v>0</v>
      </c>
      <c r="J1002" s="29">
        <f t="shared" si="197"/>
        <v>40</v>
      </c>
    </row>
    <row r="1003" spans="2:10" ht="15">
      <c r="B1003" s="126" t="str">
        <f>'вед.прил8'!A648</f>
        <v>Городские средства</v>
      </c>
      <c r="C1003" s="31">
        <v>10</v>
      </c>
      <c r="D1003" s="31" t="s">
        <v>180</v>
      </c>
      <c r="E1003" s="107" t="s">
        <v>77</v>
      </c>
      <c r="F1003" s="31" t="s">
        <v>250</v>
      </c>
      <c r="G1003" s="31" t="s">
        <v>212</v>
      </c>
      <c r="H1003" s="32">
        <f>'вед.прил8'!I648</f>
        <v>40</v>
      </c>
      <c r="I1003" s="137">
        <f>'вед.прил8'!N648</f>
        <v>0</v>
      </c>
      <c r="J1003" s="137">
        <f>'вед.прил8'!O648</f>
        <v>40</v>
      </c>
    </row>
    <row r="1004" spans="2:10" ht="14.25">
      <c r="B1004" s="51" t="s">
        <v>228</v>
      </c>
      <c r="C1004" s="52" t="s">
        <v>193</v>
      </c>
      <c r="D1004" s="52" t="s">
        <v>182</v>
      </c>
      <c r="E1004" s="109"/>
      <c r="F1004" s="52"/>
      <c r="G1004" s="52"/>
      <c r="H1004" s="152">
        <f>H1014+H1005</f>
        <v>57090.00000000001</v>
      </c>
      <c r="I1004" s="152">
        <f>I1014+I1005</f>
        <v>-134.6</v>
      </c>
      <c r="J1004" s="152">
        <f>J1014+J1005</f>
        <v>56955.4</v>
      </c>
    </row>
    <row r="1005" spans="2:10" ht="30">
      <c r="B1005" s="26" t="str">
        <f>'вед.прил8'!A1172</f>
        <v>Муниципальная программа "Молодежь города Ливны Орловской области"</v>
      </c>
      <c r="C1005" s="28" t="s">
        <v>193</v>
      </c>
      <c r="D1005" s="28" t="s">
        <v>182</v>
      </c>
      <c r="E1005" s="28" t="s">
        <v>118</v>
      </c>
      <c r="F1005" s="28"/>
      <c r="G1005" s="28"/>
      <c r="H1005" s="29">
        <f aca="true" t="shared" si="198" ref="H1005:J1009">H1006</f>
        <v>2079.3</v>
      </c>
      <c r="I1005" s="29">
        <f t="shared" si="198"/>
        <v>-134.6</v>
      </c>
      <c r="J1005" s="29">
        <f t="shared" si="198"/>
        <v>1944.7</v>
      </c>
    </row>
    <row r="1006" spans="2:10" ht="30">
      <c r="B1006" s="26" t="str">
        <f>'вед.прил8'!A1173</f>
        <v>Подпрограмма "Обеспечение жильем молодых семей" </v>
      </c>
      <c r="C1006" s="28" t="s">
        <v>193</v>
      </c>
      <c r="D1006" s="28" t="s">
        <v>182</v>
      </c>
      <c r="E1006" s="28" t="s">
        <v>119</v>
      </c>
      <c r="F1006" s="28"/>
      <c r="G1006" s="28"/>
      <c r="H1006" s="29">
        <f t="shared" si="198"/>
        <v>2079.3</v>
      </c>
      <c r="I1006" s="29">
        <f t="shared" si="198"/>
        <v>-134.6</v>
      </c>
      <c r="J1006" s="29">
        <f t="shared" si="198"/>
        <v>1944.7</v>
      </c>
    </row>
    <row r="1007" spans="2:10" ht="75">
      <c r="B1007" s="26" t="str">
        <f>'вед.прил8'!A1174</f>
        <v>Основное мероприятие "Предоставление молодым семьям социальных выплат на приобретение жилья экономического класса или строительство индивидуального жилого дома экономического класса"</v>
      </c>
      <c r="C1007" s="28" t="s">
        <v>193</v>
      </c>
      <c r="D1007" s="28" t="s">
        <v>182</v>
      </c>
      <c r="E1007" s="28" t="s">
        <v>120</v>
      </c>
      <c r="F1007" s="28"/>
      <c r="G1007" s="28"/>
      <c r="H1007" s="29">
        <f t="shared" si="198"/>
        <v>2079.3</v>
      </c>
      <c r="I1007" s="29">
        <f t="shared" si="198"/>
        <v>-134.6</v>
      </c>
      <c r="J1007" s="29">
        <f t="shared" si="198"/>
        <v>1944.7</v>
      </c>
    </row>
    <row r="1008" spans="2:10" ht="30">
      <c r="B1008" s="26" t="str">
        <f>'вед.прил8'!A1175</f>
        <v>Реализация мероприятий по обеспечению жильем молодых семей</v>
      </c>
      <c r="C1008" s="28" t="s">
        <v>193</v>
      </c>
      <c r="D1008" s="28" t="s">
        <v>182</v>
      </c>
      <c r="E1008" s="28" t="s">
        <v>121</v>
      </c>
      <c r="F1008" s="28"/>
      <c r="G1008" s="28"/>
      <c r="H1008" s="29">
        <f t="shared" si="198"/>
        <v>2079.3</v>
      </c>
      <c r="I1008" s="29">
        <f t="shared" si="198"/>
        <v>-134.6</v>
      </c>
      <c r="J1008" s="29">
        <f t="shared" si="198"/>
        <v>1944.7</v>
      </c>
    </row>
    <row r="1009" spans="2:10" ht="30">
      <c r="B1009" s="26" t="str">
        <f>'вед.прил8'!A1176</f>
        <v>Социальное обеспечение и иные выплаты населению</v>
      </c>
      <c r="C1009" s="28" t="s">
        <v>193</v>
      </c>
      <c r="D1009" s="28" t="s">
        <v>182</v>
      </c>
      <c r="E1009" s="28" t="s">
        <v>121</v>
      </c>
      <c r="F1009" s="28" t="s">
        <v>246</v>
      </c>
      <c r="G1009" s="28"/>
      <c r="H1009" s="29">
        <f t="shared" si="198"/>
        <v>2079.3</v>
      </c>
      <c r="I1009" s="29">
        <f t="shared" si="198"/>
        <v>-134.6</v>
      </c>
      <c r="J1009" s="29">
        <f t="shared" si="198"/>
        <v>1944.7</v>
      </c>
    </row>
    <row r="1010" spans="2:10" ht="30">
      <c r="B1010" s="26" t="str">
        <f>'вед.прил8'!A1177</f>
        <v>Социальные выплаты гражданам, кроме публичных нормативных социальных выплат</v>
      </c>
      <c r="C1010" s="28" t="s">
        <v>193</v>
      </c>
      <c r="D1010" s="28" t="s">
        <v>182</v>
      </c>
      <c r="E1010" s="28" t="s">
        <v>121</v>
      </c>
      <c r="F1010" s="28" t="s">
        <v>250</v>
      </c>
      <c r="G1010" s="28"/>
      <c r="H1010" s="29">
        <f>H1011+H1012+H1013</f>
        <v>2079.3</v>
      </c>
      <c r="I1010" s="29">
        <f>I1011+I1012+I1013</f>
        <v>-134.6</v>
      </c>
      <c r="J1010" s="29">
        <f>J1011+J1012+J1013</f>
        <v>1944.7</v>
      </c>
    </row>
    <row r="1011" spans="2:10" ht="15">
      <c r="B1011" s="30" t="s">
        <v>224</v>
      </c>
      <c r="C1011" s="31" t="s">
        <v>193</v>
      </c>
      <c r="D1011" s="31" t="s">
        <v>182</v>
      </c>
      <c r="E1011" s="31" t="s">
        <v>121</v>
      </c>
      <c r="F1011" s="31" t="s">
        <v>250</v>
      </c>
      <c r="G1011" s="31" t="s">
        <v>212</v>
      </c>
      <c r="H1011" s="32">
        <f>'вед.прил8'!I1178</f>
        <v>613.1</v>
      </c>
      <c r="I1011" s="137">
        <f>'вед.прил8'!N1178</f>
        <v>-134.6</v>
      </c>
      <c r="J1011" s="137">
        <f>'вед.прил8'!O1178</f>
        <v>478.5</v>
      </c>
    </row>
    <row r="1012" spans="2:10" ht="15">
      <c r="B1012" s="30" t="s">
        <v>225</v>
      </c>
      <c r="C1012" s="31" t="s">
        <v>193</v>
      </c>
      <c r="D1012" s="31" t="s">
        <v>182</v>
      </c>
      <c r="E1012" s="31" t="s">
        <v>121</v>
      </c>
      <c r="F1012" s="31" t="s">
        <v>250</v>
      </c>
      <c r="G1012" s="31" t="s">
        <v>213</v>
      </c>
      <c r="H1012" s="32">
        <f>'вед.прил8'!I1179</f>
        <v>132</v>
      </c>
      <c r="I1012" s="137">
        <f>'вед.прил8'!N1179</f>
        <v>0</v>
      </c>
      <c r="J1012" s="137">
        <f>'вед.прил8'!O1179</f>
        <v>132</v>
      </c>
    </row>
    <row r="1013" spans="2:10" ht="15">
      <c r="B1013" s="30" t="s">
        <v>559</v>
      </c>
      <c r="C1013" s="31" t="s">
        <v>193</v>
      </c>
      <c r="D1013" s="31" t="s">
        <v>182</v>
      </c>
      <c r="E1013" s="31" t="s">
        <v>121</v>
      </c>
      <c r="F1013" s="31" t="s">
        <v>250</v>
      </c>
      <c r="G1013" s="31" t="s">
        <v>560</v>
      </c>
      <c r="H1013" s="32">
        <f>'вед.прил8'!I1180</f>
        <v>1334.2</v>
      </c>
      <c r="I1013" s="137">
        <f>'вед.прил8'!N1180</f>
        <v>0</v>
      </c>
      <c r="J1013" s="137">
        <f>'вед.прил8'!O1180</f>
        <v>1334.2</v>
      </c>
    </row>
    <row r="1014" spans="2:10" ht="15">
      <c r="B1014" s="27" t="s">
        <v>155</v>
      </c>
      <c r="C1014" s="28" t="s">
        <v>193</v>
      </c>
      <c r="D1014" s="28" t="s">
        <v>182</v>
      </c>
      <c r="E1014" s="106" t="s">
        <v>342</v>
      </c>
      <c r="F1014" s="28"/>
      <c r="G1014" s="28"/>
      <c r="H1014" s="29">
        <f>H1019+H1025+H1029+H1041+H1033+H1015+H1037</f>
        <v>55010.700000000004</v>
      </c>
      <c r="I1014" s="29">
        <f>I1019+I1025+I1029+I1041+I1033+I1015+I1037</f>
        <v>0</v>
      </c>
      <c r="J1014" s="29">
        <f>J1019+J1025+J1029+J1041+J1033+J1015+J1037</f>
        <v>55010.700000000004</v>
      </c>
    </row>
    <row r="1015" spans="2:10" ht="90">
      <c r="B1015" s="26" t="str">
        <f>'вед.прил8'!A328</f>
        <v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образования, в рамках непрограммной части городского бюджета</v>
      </c>
      <c r="C1015" s="28" t="s">
        <v>193</v>
      </c>
      <c r="D1015" s="28" t="s">
        <v>182</v>
      </c>
      <c r="E1015" s="28" t="s">
        <v>6</v>
      </c>
      <c r="F1015" s="28"/>
      <c r="G1015" s="28"/>
      <c r="H1015" s="29">
        <f aca="true" t="shared" si="199" ref="H1015:J1017">H1016</f>
        <v>9031.8</v>
      </c>
      <c r="I1015" s="29">
        <f t="shared" si="199"/>
        <v>0</v>
      </c>
      <c r="J1015" s="29">
        <f t="shared" si="199"/>
        <v>9031.8</v>
      </c>
    </row>
    <row r="1016" spans="2:10" ht="30">
      <c r="B1016" s="26" t="str">
        <f>'вед.прил8'!A329</f>
        <v>Социальное обеспечение и иные выплаты населению</v>
      </c>
      <c r="C1016" s="28" t="s">
        <v>193</v>
      </c>
      <c r="D1016" s="28" t="s">
        <v>182</v>
      </c>
      <c r="E1016" s="28" t="s">
        <v>6</v>
      </c>
      <c r="F1016" s="28" t="s">
        <v>246</v>
      </c>
      <c r="G1016" s="28"/>
      <c r="H1016" s="29">
        <f t="shared" si="199"/>
        <v>9031.8</v>
      </c>
      <c r="I1016" s="29">
        <f t="shared" si="199"/>
        <v>0</v>
      </c>
      <c r="J1016" s="29">
        <f t="shared" si="199"/>
        <v>9031.8</v>
      </c>
    </row>
    <row r="1017" spans="2:10" ht="30">
      <c r="B1017" s="26" t="str">
        <f>'вед.прил8'!A330</f>
        <v>Социальные выплаты гражданам, кроме публичных нормативных социальных выплат</v>
      </c>
      <c r="C1017" s="28" t="s">
        <v>193</v>
      </c>
      <c r="D1017" s="28" t="s">
        <v>182</v>
      </c>
      <c r="E1017" s="28" t="s">
        <v>6</v>
      </c>
      <c r="F1017" s="28" t="s">
        <v>250</v>
      </c>
      <c r="G1017" s="28"/>
      <c r="H1017" s="29">
        <f t="shared" si="199"/>
        <v>9031.8</v>
      </c>
      <c r="I1017" s="29">
        <f t="shared" si="199"/>
        <v>0</v>
      </c>
      <c r="J1017" s="29">
        <f t="shared" si="199"/>
        <v>9031.8</v>
      </c>
    </row>
    <row r="1018" spans="2:10" ht="15">
      <c r="B1018" s="30" t="str">
        <f>'вед.прил8'!A331</f>
        <v>Областные средства</v>
      </c>
      <c r="C1018" s="31" t="s">
        <v>193</v>
      </c>
      <c r="D1018" s="31" t="s">
        <v>182</v>
      </c>
      <c r="E1018" s="31" t="s">
        <v>6</v>
      </c>
      <c r="F1018" s="63" t="s">
        <v>250</v>
      </c>
      <c r="G1018" s="63" t="s">
        <v>213</v>
      </c>
      <c r="H1018" s="32">
        <f>'вед.прил8'!I331</f>
        <v>9031.8</v>
      </c>
      <c r="I1018" s="137">
        <f>'вед.прил8'!N331</f>
        <v>0</v>
      </c>
      <c r="J1018" s="137">
        <f>'вед.прил8'!O331</f>
        <v>9031.8</v>
      </c>
    </row>
    <row r="1019" spans="2:10" ht="60" customHeight="1">
      <c r="B1019" s="62" t="str">
        <f>'вед.прил8'!A651</f>
        <v>Содержание ребёнка в семье опекуна и приёмной семье, а также вознаграждение, причитающееся приемному родителю, в рамках непрограммной части городского бюджета</v>
      </c>
      <c r="C1019" s="28" t="s">
        <v>193</v>
      </c>
      <c r="D1019" s="28" t="s">
        <v>182</v>
      </c>
      <c r="E1019" s="106" t="s">
        <v>79</v>
      </c>
      <c r="F1019" s="28"/>
      <c r="G1019" s="28"/>
      <c r="H1019" s="29">
        <f>H1020</f>
        <v>9888.5</v>
      </c>
      <c r="I1019" s="29">
        <f>I1020</f>
        <v>0</v>
      </c>
      <c r="J1019" s="29">
        <f>J1020</f>
        <v>9888.5</v>
      </c>
    </row>
    <row r="1020" spans="2:10" ht="30">
      <c r="B1020" s="62" t="str">
        <f>'вед.прил8'!A652</f>
        <v>Социальное обеспечение и иные выплаты населению</v>
      </c>
      <c r="C1020" s="28">
        <v>10</v>
      </c>
      <c r="D1020" s="28" t="s">
        <v>182</v>
      </c>
      <c r="E1020" s="106" t="s">
        <v>79</v>
      </c>
      <c r="F1020" s="28" t="s">
        <v>246</v>
      </c>
      <c r="G1020" s="28"/>
      <c r="H1020" s="29">
        <f>H1021+H1023</f>
        <v>9888.5</v>
      </c>
      <c r="I1020" s="29">
        <f>I1021+I1023</f>
        <v>0</v>
      </c>
      <c r="J1020" s="29">
        <f>J1021+J1023</f>
        <v>9888.5</v>
      </c>
    </row>
    <row r="1021" spans="2:10" ht="30">
      <c r="B1021" s="62" t="str">
        <f>'вед.прил8'!A653</f>
        <v>Публичные нормативные социальные выплаты гражданам</v>
      </c>
      <c r="C1021" s="28">
        <v>10</v>
      </c>
      <c r="D1021" s="28" t="s">
        <v>182</v>
      </c>
      <c r="E1021" s="106" t="s">
        <v>79</v>
      </c>
      <c r="F1021" s="28" t="s">
        <v>248</v>
      </c>
      <c r="G1021" s="28"/>
      <c r="H1021" s="29">
        <f>H1022</f>
        <v>6888.5</v>
      </c>
      <c r="I1021" s="29">
        <f>I1022</f>
        <v>0</v>
      </c>
      <c r="J1021" s="29">
        <f>J1022</f>
        <v>6888.5</v>
      </c>
    </row>
    <row r="1022" spans="2:10" ht="15">
      <c r="B1022" s="30" t="s">
        <v>225</v>
      </c>
      <c r="C1022" s="31">
        <v>10</v>
      </c>
      <c r="D1022" s="31" t="s">
        <v>182</v>
      </c>
      <c r="E1022" s="107" t="s">
        <v>79</v>
      </c>
      <c r="F1022" s="31" t="s">
        <v>248</v>
      </c>
      <c r="G1022" s="31" t="s">
        <v>213</v>
      </c>
      <c r="H1022" s="32">
        <f>'вед.прил8'!I654</f>
        <v>6888.5</v>
      </c>
      <c r="I1022" s="137">
        <f>'вед.прил8'!N654</f>
        <v>0</v>
      </c>
      <c r="J1022" s="137">
        <f>'вед.прил8'!O654</f>
        <v>6888.5</v>
      </c>
    </row>
    <row r="1023" spans="2:10" ht="30">
      <c r="B1023" s="27" t="str">
        <f>'вед.прил8'!A655</f>
        <v>Социальные выплаты гражданам, кроме публичных нормативных социальных выплат</v>
      </c>
      <c r="C1023" s="28">
        <v>10</v>
      </c>
      <c r="D1023" s="28" t="s">
        <v>182</v>
      </c>
      <c r="E1023" s="106" t="s">
        <v>79</v>
      </c>
      <c r="F1023" s="28" t="s">
        <v>250</v>
      </c>
      <c r="G1023" s="31"/>
      <c r="H1023" s="29">
        <f>H1024</f>
        <v>3000</v>
      </c>
      <c r="I1023" s="29">
        <f>I1024</f>
        <v>0</v>
      </c>
      <c r="J1023" s="29">
        <f>J1024</f>
        <v>3000</v>
      </c>
    </row>
    <row r="1024" spans="2:10" ht="15">
      <c r="B1024" s="30" t="s">
        <v>225</v>
      </c>
      <c r="C1024" s="31">
        <v>10</v>
      </c>
      <c r="D1024" s="31" t="s">
        <v>182</v>
      </c>
      <c r="E1024" s="107" t="s">
        <v>79</v>
      </c>
      <c r="F1024" s="31" t="s">
        <v>250</v>
      </c>
      <c r="G1024" s="31" t="s">
        <v>213</v>
      </c>
      <c r="H1024" s="32">
        <f>'вед.прил8'!I656</f>
        <v>3000</v>
      </c>
      <c r="I1024" s="137">
        <f>'вед.прил8'!N656</f>
        <v>0</v>
      </c>
      <c r="J1024" s="137">
        <f>'вед.прил8'!O656</f>
        <v>3000</v>
      </c>
    </row>
    <row r="1025" spans="2:10" ht="105" customHeight="1">
      <c r="B1025" s="26" t="str">
        <f>'вед.прил8'!A657</f>
        <v>Единовременная выплата на ремонт жилых помещений, закрепленных на праве собственности за детьми-сиротами и  детьми, оставшимися без попечения родителей, лицами из  числа детей-сирот и детей, оставшихся без попечения родителей, в рамках непрограммной части городского бюджета</v>
      </c>
      <c r="C1025" s="31" t="s">
        <v>193</v>
      </c>
      <c r="D1025" s="31" t="s">
        <v>182</v>
      </c>
      <c r="E1025" s="106" t="s">
        <v>80</v>
      </c>
      <c r="F1025" s="28"/>
      <c r="G1025" s="28"/>
      <c r="H1025" s="29">
        <f aca="true" t="shared" si="200" ref="H1025:J1027">H1026</f>
        <v>50</v>
      </c>
      <c r="I1025" s="29">
        <f t="shared" si="200"/>
        <v>0</v>
      </c>
      <c r="J1025" s="29">
        <f t="shared" si="200"/>
        <v>50</v>
      </c>
    </row>
    <row r="1026" spans="2:10" ht="30">
      <c r="B1026" s="26" t="str">
        <f>'вед.прил8'!A658</f>
        <v>Социальное обеспечение и иные выплаты населению</v>
      </c>
      <c r="C1026" s="28">
        <v>10</v>
      </c>
      <c r="D1026" s="28" t="s">
        <v>182</v>
      </c>
      <c r="E1026" s="106" t="s">
        <v>80</v>
      </c>
      <c r="F1026" s="28" t="s">
        <v>246</v>
      </c>
      <c r="G1026" s="28"/>
      <c r="H1026" s="98">
        <f t="shared" si="200"/>
        <v>50</v>
      </c>
      <c r="I1026" s="98">
        <f t="shared" si="200"/>
        <v>0</v>
      </c>
      <c r="J1026" s="98">
        <f t="shared" si="200"/>
        <v>50</v>
      </c>
    </row>
    <row r="1027" spans="2:10" ht="30">
      <c r="B1027" s="26" t="str">
        <f>'вед.прил8'!A659</f>
        <v>Социальные выплаты гражданам, кроме публичных нормативных социальных выплат</v>
      </c>
      <c r="C1027" s="28">
        <v>10</v>
      </c>
      <c r="D1027" s="28" t="s">
        <v>182</v>
      </c>
      <c r="E1027" s="106" t="s">
        <v>80</v>
      </c>
      <c r="F1027" s="28" t="s">
        <v>250</v>
      </c>
      <c r="G1027" s="28"/>
      <c r="H1027" s="29">
        <f t="shared" si="200"/>
        <v>50</v>
      </c>
      <c r="I1027" s="29">
        <f t="shared" si="200"/>
        <v>0</v>
      </c>
      <c r="J1027" s="29">
        <f t="shared" si="200"/>
        <v>50</v>
      </c>
    </row>
    <row r="1028" spans="2:10" ht="15">
      <c r="B1028" s="30" t="s">
        <v>225</v>
      </c>
      <c r="C1028" s="31">
        <v>10</v>
      </c>
      <c r="D1028" s="31" t="s">
        <v>182</v>
      </c>
      <c r="E1028" s="107" t="s">
        <v>80</v>
      </c>
      <c r="F1028" s="31" t="s">
        <v>250</v>
      </c>
      <c r="G1028" s="31" t="s">
        <v>213</v>
      </c>
      <c r="H1028" s="32">
        <f>'вед.прил8'!I660</f>
        <v>50</v>
      </c>
      <c r="I1028" s="137">
        <f>'вед.прил8'!N660</f>
        <v>0</v>
      </c>
      <c r="J1028" s="137">
        <f>'вед.прил8'!O660</f>
        <v>50</v>
      </c>
    </row>
    <row r="1029" spans="2:10" ht="65.25" customHeight="1">
      <c r="B1029" s="62" t="str">
        <f>'вед.прил8'!A661</f>
        <v>Выплата единовременного пособия гражданам, усыновившим детей-сирот и детей, оставшихся без попечения родителей, в рамках непрограммной части городского бюджета</v>
      </c>
      <c r="C1029" s="28" t="s">
        <v>193</v>
      </c>
      <c r="D1029" s="28" t="s">
        <v>182</v>
      </c>
      <c r="E1029" s="106" t="s">
        <v>81</v>
      </c>
      <c r="F1029" s="28"/>
      <c r="G1029" s="28"/>
      <c r="H1029" s="29">
        <f aca="true" t="shared" si="201" ref="H1029:J1031">H1030</f>
        <v>50</v>
      </c>
      <c r="I1029" s="29">
        <f t="shared" si="201"/>
        <v>0</v>
      </c>
      <c r="J1029" s="29">
        <f t="shared" si="201"/>
        <v>50</v>
      </c>
    </row>
    <row r="1030" spans="2:10" ht="30">
      <c r="B1030" s="62" t="str">
        <f>'вед.прил8'!A662</f>
        <v>Социальное обеспечение и иные выплаты населению</v>
      </c>
      <c r="C1030" s="28">
        <v>10</v>
      </c>
      <c r="D1030" s="28" t="s">
        <v>182</v>
      </c>
      <c r="E1030" s="106" t="s">
        <v>81</v>
      </c>
      <c r="F1030" s="28" t="s">
        <v>246</v>
      </c>
      <c r="G1030" s="28"/>
      <c r="H1030" s="29">
        <f t="shared" si="201"/>
        <v>50</v>
      </c>
      <c r="I1030" s="29">
        <f t="shared" si="201"/>
        <v>0</v>
      </c>
      <c r="J1030" s="29">
        <f t="shared" si="201"/>
        <v>50</v>
      </c>
    </row>
    <row r="1031" spans="2:10" ht="30">
      <c r="B1031" s="62" t="str">
        <f>'вед.прил8'!A663</f>
        <v>Публичные нормативные социальные выплаты гражданам</v>
      </c>
      <c r="C1031" s="28">
        <v>10</v>
      </c>
      <c r="D1031" s="28" t="s">
        <v>182</v>
      </c>
      <c r="E1031" s="106" t="s">
        <v>81</v>
      </c>
      <c r="F1031" s="28" t="s">
        <v>248</v>
      </c>
      <c r="G1031" s="28"/>
      <c r="H1031" s="29">
        <f t="shared" si="201"/>
        <v>50</v>
      </c>
      <c r="I1031" s="29">
        <f t="shared" si="201"/>
        <v>0</v>
      </c>
      <c r="J1031" s="29">
        <f t="shared" si="201"/>
        <v>50</v>
      </c>
    </row>
    <row r="1032" spans="2:10" ht="15">
      <c r="B1032" s="30" t="s">
        <v>225</v>
      </c>
      <c r="C1032" s="31">
        <v>10</v>
      </c>
      <c r="D1032" s="31" t="s">
        <v>182</v>
      </c>
      <c r="E1032" s="107" t="s">
        <v>81</v>
      </c>
      <c r="F1032" s="31" t="s">
        <v>248</v>
      </c>
      <c r="G1032" s="31" t="s">
        <v>213</v>
      </c>
      <c r="H1032" s="32">
        <f>'вед.прил8'!I664</f>
        <v>50</v>
      </c>
      <c r="I1032" s="137">
        <f>'вед.прил8'!N664</f>
        <v>0</v>
      </c>
      <c r="J1032" s="137">
        <f>'вед.прил8'!O664</f>
        <v>50</v>
      </c>
    </row>
    <row r="1033" spans="2:10" ht="79.5" customHeight="1">
      <c r="B1033" s="62" t="s">
        <v>344</v>
      </c>
      <c r="C1033" s="28" t="s">
        <v>193</v>
      </c>
      <c r="D1033" s="28" t="s">
        <v>182</v>
      </c>
      <c r="E1033" s="106" t="s">
        <v>90</v>
      </c>
      <c r="F1033" s="31"/>
      <c r="G1033" s="31"/>
      <c r="H1033" s="29">
        <f aca="true" t="shared" si="202" ref="H1033:J1035">H1034</f>
        <v>16599.7</v>
      </c>
      <c r="I1033" s="29">
        <f t="shared" si="202"/>
        <v>0</v>
      </c>
      <c r="J1033" s="29">
        <f t="shared" si="202"/>
        <v>16599.7</v>
      </c>
    </row>
    <row r="1034" spans="2:10" ht="45">
      <c r="B1034" s="27" t="s">
        <v>305</v>
      </c>
      <c r="C1034" s="28" t="s">
        <v>193</v>
      </c>
      <c r="D1034" s="28" t="s">
        <v>182</v>
      </c>
      <c r="E1034" s="106" t="s">
        <v>90</v>
      </c>
      <c r="F1034" s="28" t="s">
        <v>261</v>
      </c>
      <c r="G1034" s="31"/>
      <c r="H1034" s="29">
        <f t="shared" si="202"/>
        <v>16599.7</v>
      </c>
      <c r="I1034" s="29">
        <f t="shared" si="202"/>
        <v>0</v>
      </c>
      <c r="J1034" s="29">
        <f t="shared" si="202"/>
        <v>16599.7</v>
      </c>
    </row>
    <row r="1035" spans="2:10" ht="15">
      <c r="B1035" s="27" t="s">
        <v>154</v>
      </c>
      <c r="C1035" s="28" t="s">
        <v>193</v>
      </c>
      <c r="D1035" s="28" t="s">
        <v>182</v>
      </c>
      <c r="E1035" s="106" t="s">
        <v>90</v>
      </c>
      <c r="F1035" s="28" t="s">
        <v>153</v>
      </c>
      <c r="G1035" s="31"/>
      <c r="H1035" s="29">
        <f t="shared" si="202"/>
        <v>16599.7</v>
      </c>
      <c r="I1035" s="29">
        <f t="shared" si="202"/>
        <v>0</v>
      </c>
      <c r="J1035" s="29">
        <f t="shared" si="202"/>
        <v>16599.7</v>
      </c>
    </row>
    <row r="1036" spans="2:10" ht="15">
      <c r="B1036" s="30" t="s">
        <v>225</v>
      </c>
      <c r="C1036" s="31" t="s">
        <v>193</v>
      </c>
      <c r="D1036" s="31" t="s">
        <v>182</v>
      </c>
      <c r="E1036" s="107" t="s">
        <v>90</v>
      </c>
      <c r="F1036" s="31" t="s">
        <v>153</v>
      </c>
      <c r="G1036" s="31" t="s">
        <v>213</v>
      </c>
      <c r="H1036" s="32">
        <f>'вед.прил8'!I450</f>
        <v>16599.7</v>
      </c>
      <c r="I1036" s="137">
        <f>'вед.прил8'!N450</f>
        <v>0</v>
      </c>
      <c r="J1036" s="137">
        <f>'вед.прил8'!O450</f>
        <v>16599.7</v>
      </c>
    </row>
    <row r="1037" spans="2:10" ht="93.75" customHeight="1">
      <c r="B1037" s="62" t="str">
        <f>'вед.прил8'!A451</f>
        <v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в соответствии с судебными решениями в рамках непрограммной части городского бюджета</v>
      </c>
      <c r="C1037" s="28" t="s">
        <v>193</v>
      </c>
      <c r="D1037" s="28" t="s">
        <v>182</v>
      </c>
      <c r="E1037" s="28" t="s">
        <v>517</v>
      </c>
      <c r="F1037" s="31"/>
      <c r="G1037" s="31"/>
      <c r="H1037" s="29">
        <f aca="true" t="shared" si="203" ref="H1037:J1039">H1038</f>
        <v>19366.4</v>
      </c>
      <c r="I1037" s="29">
        <f t="shared" si="203"/>
        <v>0</v>
      </c>
      <c r="J1037" s="29">
        <f t="shared" si="203"/>
        <v>19366.4</v>
      </c>
    </row>
    <row r="1038" spans="2:10" ht="45">
      <c r="B1038" s="62" t="str">
        <f>'вед.прил8'!A452</f>
        <v>Капитальные вложения в объекты государственной (муниципальной) собственности</v>
      </c>
      <c r="C1038" s="28" t="s">
        <v>193</v>
      </c>
      <c r="D1038" s="28" t="s">
        <v>182</v>
      </c>
      <c r="E1038" s="28" t="s">
        <v>517</v>
      </c>
      <c r="F1038" s="28" t="s">
        <v>261</v>
      </c>
      <c r="G1038" s="31"/>
      <c r="H1038" s="29">
        <f t="shared" si="203"/>
        <v>19366.4</v>
      </c>
      <c r="I1038" s="29">
        <f t="shared" si="203"/>
        <v>0</v>
      </c>
      <c r="J1038" s="29">
        <f t="shared" si="203"/>
        <v>19366.4</v>
      </c>
    </row>
    <row r="1039" spans="2:10" ht="15">
      <c r="B1039" s="62" t="str">
        <f>'вед.прил8'!A453</f>
        <v>Бюджетные инвестиции </v>
      </c>
      <c r="C1039" s="28" t="s">
        <v>193</v>
      </c>
      <c r="D1039" s="28" t="s">
        <v>182</v>
      </c>
      <c r="E1039" s="28" t="s">
        <v>517</v>
      </c>
      <c r="F1039" s="28" t="s">
        <v>153</v>
      </c>
      <c r="G1039" s="31"/>
      <c r="H1039" s="29">
        <f t="shared" si="203"/>
        <v>19366.4</v>
      </c>
      <c r="I1039" s="29">
        <f t="shared" si="203"/>
        <v>0</v>
      </c>
      <c r="J1039" s="29">
        <f t="shared" si="203"/>
        <v>19366.4</v>
      </c>
    </row>
    <row r="1040" spans="2:10" ht="15">
      <c r="B1040" s="30" t="s">
        <v>225</v>
      </c>
      <c r="C1040" s="31" t="s">
        <v>193</v>
      </c>
      <c r="D1040" s="31" t="s">
        <v>182</v>
      </c>
      <c r="E1040" s="31" t="s">
        <v>517</v>
      </c>
      <c r="F1040" s="31" t="s">
        <v>153</v>
      </c>
      <c r="G1040" s="31" t="s">
        <v>213</v>
      </c>
      <c r="H1040" s="32">
        <f>'вед.прил8'!I454</f>
        <v>19366.4</v>
      </c>
      <c r="I1040" s="137">
        <f>'вед.прил8'!N454</f>
        <v>0</v>
      </c>
      <c r="J1040" s="137">
        <f>'вед.прил8'!O454</f>
        <v>19366.4</v>
      </c>
    </row>
    <row r="1041" spans="2:10" ht="75">
      <c r="B1041" s="26" t="str">
        <f>'вед.прил8'!A332</f>
        <v>Проезд школьников из малоимущих семей от места жительства до муниципальных бюджетных  общеобразовательных учреждений города Ливны в рамках непрограммной части городского бюджета</v>
      </c>
      <c r="C1041" s="28" t="s">
        <v>193</v>
      </c>
      <c r="D1041" s="28" t="s">
        <v>182</v>
      </c>
      <c r="E1041" s="28" t="str">
        <f>'вед.прил8'!E332</f>
        <v>88 0 00 77370</v>
      </c>
      <c r="F1041" s="52"/>
      <c r="G1041" s="52"/>
      <c r="H1041" s="29">
        <f aca="true" t="shared" si="204" ref="H1041:J1043">H1042</f>
        <v>24.3</v>
      </c>
      <c r="I1041" s="29">
        <f t="shared" si="204"/>
        <v>0</v>
      </c>
      <c r="J1041" s="29">
        <f t="shared" si="204"/>
        <v>24.3</v>
      </c>
    </row>
    <row r="1042" spans="2:10" ht="30">
      <c r="B1042" s="27" t="str">
        <f>'вед.прил8'!A333</f>
        <v>Социальное обеспечение и иные выплаты населению</v>
      </c>
      <c r="C1042" s="28" t="s">
        <v>193</v>
      </c>
      <c r="D1042" s="28" t="s">
        <v>182</v>
      </c>
      <c r="E1042" s="28" t="str">
        <f>'вед.прил8'!E333</f>
        <v>88 0 00 77370</v>
      </c>
      <c r="F1042" s="28" t="s">
        <v>246</v>
      </c>
      <c r="G1042" s="52"/>
      <c r="H1042" s="29">
        <f t="shared" si="204"/>
        <v>24.3</v>
      </c>
      <c r="I1042" s="29">
        <f t="shared" si="204"/>
        <v>0</v>
      </c>
      <c r="J1042" s="29">
        <f t="shared" si="204"/>
        <v>24.3</v>
      </c>
    </row>
    <row r="1043" spans="2:10" ht="30">
      <c r="B1043" s="27" t="s">
        <v>249</v>
      </c>
      <c r="C1043" s="28" t="s">
        <v>193</v>
      </c>
      <c r="D1043" s="28" t="s">
        <v>182</v>
      </c>
      <c r="E1043" s="28" t="str">
        <f>'вед.прил8'!E334</f>
        <v>88 0 00 77370</v>
      </c>
      <c r="F1043" s="28" t="s">
        <v>248</v>
      </c>
      <c r="G1043" s="52"/>
      <c r="H1043" s="29">
        <f t="shared" si="204"/>
        <v>24.3</v>
      </c>
      <c r="I1043" s="29">
        <f t="shared" si="204"/>
        <v>0</v>
      </c>
      <c r="J1043" s="29">
        <f t="shared" si="204"/>
        <v>24.3</v>
      </c>
    </row>
    <row r="1044" spans="2:10" ht="15">
      <c r="B1044" s="30" t="s">
        <v>224</v>
      </c>
      <c r="C1044" s="31" t="s">
        <v>193</v>
      </c>
      <c r="D1044" s="31" t="s">
        <v>182</v>
      </c>
      <c r="E1044" s="31" t="str">
        <f>'вед.прил8'!E335</f>
        <v>88 0 00 77370</v>
      </c>
      <c r="F1044" s="31" t="s">
        <v>248</v>
      </c>
      <c r="G1044" s="31" t="s">
        <v>212</v>
      </c>
      <c r="H1044" s="32">
        <f>'вед.прил8'!I335</f>
        <v>24.3</v>
      </c>
      <c r="I1044" s="137">
        <f>'вед.прил8'!N335</f>
        <v>0</v>
      </c>
      <c r="J1044" s="137">
        <f>'вед.прил8'!O335</f>
        <v>24.3</v>
      </c>
    </row>
    <row r="1045" spans="2:10" ht="28.5">
      <c r="B1045" s="51" t="s">
        <v>178</v>
      </c>
      <c r="C1045" s="52" t="s">
        <v>193</v>
      </c>
      <c r="D1045" s="52" t="s">
        <v>187</v>
      </c>
      <c r="E1045" s="109"/>
      <c r="F1045" s="52" t="s">
        <v>199</v>
      </c>
      <c r="G1045" s="52"/>
      <c r="H1045" s="152">
        <f>H1046</f>
        <v>12693.100000000002</v>
      </c>
      <c r="I1045" s="152">
        <f>I1046</f>
        <v>6151.6</v>
      </c>
      <c r="J1045" s="152">
        <f>J1046</f>
        <v>18844.7</v>
      </c>
    </row>
    <row r="1046" spans="2:10" ht="15">
      <c r="B1046" s="27" t="s">
        <v>155</v>
      </c>
      <c r="C1046" s="28" t="s">
        <v>193</v>
      </c>
      <c r="D1046" s="28" t="s">
        <v>187</v>
      </c>
      <c r="E1046" s="106" t="s">
        <v>342</v>
      </c>
      <c r="F1046" s="28"/>
      <c r="G1046" s="28"/>
      <c r="H1046" s="29">
        <f>H1051+H1062+H1047+H1058</f>
        <v>12693.100000000002</v>
      </c>
      <c r="I1046" s="29">
        <f>I1051+I1062+I1047+I1058</f>
        <v>6151.6</v>
      </c>
      <c r="J1046" s="29">
        <f>J1051+J1062+J1047+J1058</f>
        <v>18844.7</v>
      </c>
    </row>
    <row r="1047" spans="2:10" ht="231" customHeight="1">
      <c r="B1047" s="62" t="s">
        <v>597</v>
      </c>
      <c r="C1047" s="28" t="s">
        <v>193</v>
      </c>
      <c r="D1047" s="28" t="s">
        <v>187</v>
      </c>
      <c r="E1047" s="28" t="s">
        <v>596</v>
      </c>
      <c r="F1047" s="28"/>
      <c r="G1047" s="28"/>
      <c r="H1047" s="29">
        <f aca="true" t="shared" si="205" ref="H1047:J1049">H1048</f>
        <v>8806.2</v>
      </c>
      <c r="I1047" s="29">
        <f t="shared" si="205"/>
        <v>6151.6</v>
      </c>
      <c r="J1047" s="29">
        <f t="shared" si="205"/>
        <v>14957.800000000001</v>
      </c>
    </row>
    <row r="1048" spans="2:10" ht="45">
      <c r="B1048" s="26" t="s">
        <v>315</v>
      </c>
      <c r="C1048" s="28" t="s">
        <v>193</v>
      </c>
      <c r="D1048" s="28" t="s">
        <v>187</v>
      </c>
      <c r="E1048" s="28" t="s">
        <v>596</v>
      </c>
      <c r="F1048" s="28" t="s">
        <v>234</v>
      </c>
      <c r="G1048" s="28"/>
      <c r="H1048" s="29">
        <f t="shared" si="205"/>
        <v>8806.2</v>
      </c>
      <c r="I1048" s="29">
        <f t="shared" si="205"/>
        <v>6151.6</v>
      </c>
      <c r="J1048" s="29">
        <f t="shared" si="205"/>
        <v>14957.800000000001</v>
      </c>
    </row>
    <row r="1049" spans="2:10" ht="45">
      <c r="B1049" s="26" t="s">
        <v>303</v>
      </c>
      <c r="C1049" s="28" t="s">
        <v>193</v>
      </c>
      <c r="D1049" s="28" t="s">
        <v>187</v>
      </c>
      <c r="E1049" s="28" t="s">
        <v>596</v>
      </c>
      <c r="F1049" s="28" t="s">
        <v>235</v>
      </c>
      <c r="G1049" s="28"/>
      <c r="H1049" s="29">
        <f t="shared" si="205"/>
        <v>8806.2</v>
      </c>
      <c r="I1049" s="29">
        <f t="shared" si="205"/>
        <v>6151.6</v>
      </c>
      <c r="J1049" s="29">
        <f t="shared" si="205"/>
        <v>14957.800000000001</v>
      </c>
    </row>
    <row r="1050" spans="2:10" ht="15">
      <c r="B1050" s="30" t="s">
        <v>559</v>
      </c>
      <c r="C1050" s="31" t="s">
        <v>193</v>
      </c>
      <c r="D1050" s="31" t="s">
        <v>187</v>
      </c>
      <c r="E1050" s="31" t="s">
        <v>596</v>
      </c>
      <c r="F1050" s="28" t="s">
        <v>235</v>
      </c>
      <c r="G1050" s="28" t="s">
        <v>560</v>
      </c>
      <c r="H1050" s="32">
        <f>'вед.прил8'!I670</f>
        <v>8806.2</v>
      </c>
      <c r="I1050" s="32">
        <f>'вед.прил8'!N670</f>
        <v>6151.6</v>
      </c>
      <c r="J1050" s="32">
        <f>'вед.прил8'!O670</f>
        <v>14957.800000000001</v>
      </c>
    </row>
    <row r="1051" spans="2:10" ht="45">
      <c r="B1051" s="27" t="str">
        <f>'вед.прил8'!A671</f>
        <v>Выполнение полномочий в сфере опеки и попечительства в рамках  непрограммной части городского бюджета</v>
      </c>
      <c r="C1051" s="28">
        <v>10</v>
      </c>
      <c r="D1051" s="28" t="s">
        <v>187</v>
      </c>
      <c r="E1051" s="106" t="s">
        <v>82</v>
      </c>
      <c r="F1051" s="28"/>
      <c r="G1051" s="28"/>
      <c r="H1051" s="29">
        <f>H1052+H1055</f>
        <v>3256.5</v>
      </c>
      <c r="I1051" s="29">
        <f>I1052+I1055</f>
        <v>0</v>
      </c>
      <c r="J1051" s="29">
        <f>J1052+J1055</f>
        <v>3256.5</v>
      </c>
    </row>
    <row r="1052" spans="2:10" ht="90">
      <c r="B1052" s="27" t="str">
        <f>'вед.прил8'!A672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1052" s="28" t="s">
        <v>193</v>
      </c>
      <c r="D1052" s="28" t="s">
        <v>187</v>
      </c>
      <c r="E1052" s="106" t="s">
        <v>82</v>
      </c>
      <c r="F1052" s="28" t="s">
        <v>232</v>
      </c>
      <c r="G1052" s="28"/>
      <c r="H1052" s="29">
        <f aca="true" t="shared" si="206" ref="H1052:J1053">H1053</f>
        <v>3011.5</v>
      </c>
      <c r="I1052" s="29">
        <f t="shared" si="206"/>
        <v>49</v>
      </c>
      <c r="J1052" s="29">
        <f t="shared" si="206"/>
        <v>3060.5</v>
      </c>
    </row>
    <row r="1053" spans="2:10" ht="30">
      <c r="B1053" s="27" t="str">
        <f>'вед.прил8'!A673</f>
        <v>Расходы на выплаты персоналу государственных (муниципальных) органов</v>
      </c>
      <c r="C1053" s="28">
        <v>10</v>
      </c>
      <c r="D1053" s="28" t="s">
        <v>187</v>
      </c>
      <c r="E1053" s="106" t="s">
        <v>82</v>
      </c>
      <c r="F1053" s="28" t="s">
        <v>233</v>
      </c>
      <c r="G1053" s="28"/>
      <c r="H1053" s="29">
        <f t="shared" si="206"/>
        <v>3011.5</v>
      </c>
      <c r="I1053" s="29">
        <f t="shared" si="206"/>
        <v>49</v>
      </c>
      <c r="J1053" s="29">
        <f t="shared" si="206"/>
        <v>3060.5</v>
      </c>
    </row>
    <row r="1054" spans="2:10" ht="15">
      <c r="B1054" s="34" t="str">
        <f>'вед.прил8'!A674</f>
        <v>Областные средства</v>
      </c>
      <c r="C1054" s="31">
        <v>10</v>
      </c>
      <c r="D1054" s="31" t="s">
        <v>187</v>
      </c>
      <c r="E1054" s="107" t="s">
        <v>82</v>
      </c>
      <c r="F1054" s="31" t="s">
        <v>233</v>
      </c>
      <c r="G1054" s="31" t="s">
        <v>213</v>
      </c>
      <c r="H1054" s="32">
        <f>'вед.прил8'!I674</f>
        <v>3011.5</v>
      </c>
      <c r="I1054" s="137">
        <f>'вед.прил8'!N674</f>
        <v>49</v>
      </c>
      <c r="J1054" s="137">
        <f>'вед.прил8'!O674</f>
        <v>3060.5</v>
      </c>
    </row>
    <row r="1055" spans="2:10" ht="45.75" customHeight="1">
      <c r="B1055" s="27" t="str">
        <f>'вед.прил8'!A675</f>
        <v>Закупка товаров, работ и услуг для обеспечения государственных (муниципальных) нужд</v>
      </c>
      <c r="C1055" s="28">
        <v>10</v>
      </c>
      <c r="D1055" s="28" t="s">
        <v>187</v>
      </c>
      <c r="E1055" s="106" t="s">
        <v>82</v>
      </c>
      <c r="F1055" s="28" t="s">
        <v>234</v>
      </c>
      <c r="G1055" s="28"/>
      <c r="H1055" s="29">
        <f aca="true" t="shared" si="207" ref="H1055:J1056">H1056</f>
        <v>245</v>
      </c>
      <c r="I1055" s="29">
        <f t="shared" si="207"/>
        <v>-49</v>
      </c>
      <c r="J1055" s="29">
        <f t="shared" si="207"/>
        <v>196</v>
      </c>
    </row>
    <row r="1056" spans="2:10" ht="45">
      <c r="B1056" s="27" t="str">
        <f>'вед.прил8'!A676</f>
        <v>Иные закупки товаров, работ и услуг для обеспечения государственных (муниципальных) нужд</v>
      </c>
      <c r="C1056" s="28">
        <v>10</v>
      </c>
      <c r="D1056" s="28" t="s">
        <v>187</v>
      </c>
      <c r="E1056" s="106" t="s">
        <v>82</v>
      </c>
      <c r="F1056" s="28" t="s">
        <v>235</v>
      </c>
      <c r="G1056" s="28"/>
      <c r="H1056" s="29">
        <f t="shared" si="207"/>
        <v>245</v>
      </c>
      <c r="I1056" s="29">
        <f t="shared" si="207"/>
        <v>-49</v>
      </c>
      <c r="J1056" s="29">
        <f t="shared" si="207"/>
        <v>196</v>
      </c>
    </row>
    <row r="1057" spans="2:10" ht="15">
      <c r="B1057" s="34" t="str">
        <f>'вед.прил8'!A677</f>
        <v>Областные средства</v>
      </c>
      <c r="C1057" s="31">
        <v>10</v>
      </c>
      <c r="D1057" s="31" t="s">
        <v>187</v>
      </c>
      <c r="E1057" s="107" t="s">
        <v>82</v>
      </c>
      <c r="F1057" s="31" t="s">
        <v>235</v>
      </c>
      <c r="G1057" s="31" t="s">
        <v>213</v>
      </c>
      <c r="H1057" s="32">
        <f>'вед.прил8'!I677</f>
        <v>245</v>
      </c>
      <c r="I1057" s="137">
        <f>'вед.прил8'!N677</f>
        <v>-49</v>
      </c>
      <c r="J1057" s="137">
        <f>'вед.прил8'!O677</f>
        <v>196</v>
      </c>
    </row>
    <row r="1058" spans="2:10" ht="209.25" customHeight="1">
      <c r="B1058" s="110" t="s">
        <v>599</v>
      </c>
      <c r="C1058" s="28" t="s">
        <v>193</v>
      </c>
      <c r="D1058" s="28" t="s">
        <v>187</v>
      </c>
      <c r="E1058" s="28" t="s">
        <v>598</v>
      </c>
      <c r="F1058" s="31"/>
      <c r="G1058" s="31"/>
      <c r="H1058" s="29">
        <f aca="true" t="shared" si="208" ref="H1058:J1060">H1059</f>
        <v>6.7</v>
      </c>
      <c r="I1058" s="29">
        <f t="shared" si="208"/>
        <v>0</v>
      </c>
      <c r="J1058" s="29">
        <f t="shared" si="208"/>
        <v>6.7</v>
      </c>
    </row>
    <row r="1059" spans="2:10" ht="45">
      <c r="B1059" s="26" t="s">
        <v>315</v>
      </c>
      <c r="C1059" s="28" t="s">
        <v>193</v>
      </c>
      <c r="D1059" s="28" t="s">
        <v>187</v>
      </c>
      <c r="E1059" s="28" t="s">
        <v>598</v>
      </c>
      <c r="F1059" s="28" t="s">
        <v>234</v>
      </c>
      <c r="G1059" s="28"/>
      <c r="H1059" s="29">
        <f t="shared" si="208"/>
        <v>6.7</v>
      </c>
      <c r="I1059" s="29">
        <f t="shared" si="208"/>
        <v>0</v>
      </c>
      <c r="J1059" s="29">
        <f t="shared" si="208"/>
        <v>6.7</v>
      </c>
    </row>
    <row r="1060" spans="2:10" ht="45">
      <c r="B1060" s="26" t="s">
        <v>303</v>
      </c>
      <c r="C1060" s="28" t="s">
        <v>193</v>
      </c>
      <c r="D1060" s="28" t="s">
        <v>187</v>
      </c>
      <c r="E1060" s="28" t="s">
        <v>598</v>
      </c>
      <c r="F1060" s="28" t="s">
        <v>235</v>
      </c>
      <c r="G1060" s="28"/>
      <c r="H1060" s="29">
        <f t="shared" si="208"/>
        <v>6.7</v>
      </c>
      <c r="I1060" s="29">
        <f t="shared" si="208"/>
        <v>0</v>
      </c>
      <c r="J1060" s="29">
        <f t="shared" si="208"/>
        <v>6.7</v>
      </c>
    </row>
    <row r="1061" spans="2:10" ht="15">
      <c r="B1061" s="30" t="s">
        <v>225</v>
      </c>
      <c r="C1061" s="31" t="s">
        <v>193</v>
      </c>
      <c r="D1061" s="31" t="s">
        <v>187</v>
      </c>
      <c r="E1061" s="31" t="s">
        <v>598</v>
      </c>
      <c r="F1061" s="31" t="s">
        <v>235</v>
      </c>
      <c r="G1061" s="31" t="s">
        <v>213</v>
      </c>
      <c r="H1061" s="32">
        <f>'вед.прил8'!I681</f>
        <v>6.7</v>
      </c>
      <c r="I1061" s="137">
        <f>'вед.прил8'!N681</f>
        <v>0</v>
      </c>
      <c r="J1061" s="137">
        <f>'вед.прил8'!O681</f>
        <v>6.7</v>
      </c>
    </row>
    <row r="1062" spans="2:10" ht="60">
      <c r="B1062" s="26" t="s">
        <v>565</v>
      </c>
      <c r="C1062" s="28">
        <v>10</v>
      </c>
      <c r="D1062" s="28" t="s">
        <v>187</v>
      </c>
      <c r="E1062" s="28" t="s">
        <v>566</v>
      </c>
      <c r="F1062" s="28"/>
      <c r="G1062" s="28"/>
      <c r="H1062" s="29">
        <f aca="true" t="shared" si="209" ref="H1062:J1064">H1063</f>
        <v>623.7</v>
      </c>
      <c r="I1062" s="29">
        <f t="shared" si="209"/>
        <v>0</v>
      </c>
      <c r="J1062" s="29">
        <f t="shared" si="209"/>
        <v>623.7</v>
      </c>
    </row>
    <row r="1063" spans="2:10" ht="45">
      <c r="B1063" s="26" t="s">
        <v>315</v>
      </c>
      <c r="C1063" s="28">
        <v>10</v>
      </c>
      <c r="D1063" s="28" t="s">
        <v>187</v>
      </c>
      <c r="E1063" s="28" t="s">
        <v>566</v>
      </c>
      <c r="F1063" s="28" t="s">
        <v>234</v>
      </c>
      <c r="G1063" s="28"/>
      <c r="H1063" s="29">
        <f t="shared" si="209"/>
        <v>623.7</v>
      </c>
      <c r="I1063" s="29">
        <f t="shared" si="209"/>
        <v>0</v>
      </c>
      <c r="J1063" s="29">
        <f t="shared" si="209"/>
        <v>623.7</v>
      </c>
    </row>
    <row r="1064" spans="2:10" ht="45">
      <c r="B1064" s="26" t="s">
        <v>303</v>
      </c>
      <c r="C1064" s="28">
        <v>10</v>
      </c>
      <c r="D1064" s="28" t="s">
        <v>187</v>
      </c>
      <c r="E1064" s="28" t="s">
        <v>566</v>
      </c>
      <c r="F1064" s="28" t="s">
        <v>235</v>
      </c>
      <c r="G1064" s="28"/>
      <c r="H1064" s="29">
        <f t="shared" si="209"/>
        <v>623.7</v>
      </c>
      <c r="I1064" s="29">
        <f t="shared" si="209"/>
        <v>0</v>
      </c>
      <c r="J1064" s="29">
        <f t="shared" si="209"/>
        <v>623.7</v>
      </c>
    </row>
    <row r="1065" spans="2:10" ht="15">
      <c r="B1065" s="30" t="s">
        <v>224</v>
      </c>
      <c r="C1065" s="31">
        <v>10</v>
      </c>
      <c r="D1065" s="31" t="s">
        <v>187</v>
      </c>
      <c r="E1065" s="31" t="s">
        <v>566</v>
      </c>
      <c r="F1065" s="31" t="s">
        <v>235</v>
      </c>
      <c r="G1065" s="31" t="s">
        <v>212</v>
      </c>
      <c r="H1065" s="32">
        <f>'вед.прил8'!I685</f>
        <v>623.7</v>
      </c>
      <c r="I1065" s="137">
        <f>'вед.прил8'!N685</f>
        <v>0</v>
      </c>
      <c r="J1065" s="137">
        <f>'вед.прил8'!O685</f>
        <v>623.7</v>
      </c>
    </row>
    <row r="1066" spans="2:10" ht="14.25">
      <c r="B1066" s="66" t="s">
        <v>198</v>
      </c>
      <c r="C1066" s="52" t="s">
        <v>196</v>
      </c>
      <c r="D1066" s="52"/>
      <c r="E1066" s="109"/>
      <c r="F1066" s="52"/>
      <c r="G1066" s="52"/>
      <c r="H1066" s="70">
        <f>H1070</f>
        <v>30187.1</v>
      </c>
      <c r="I1066" s="70">
        <f>I1070</f>
        <v>1869.6000000000001</v>
      </c>
      <c r="J1066" s="70">
        <f>J1070</f>
        <v>32056.700000000004</v>
      </c>
    </row>
    <row r="1067" spans="2:10" ht="14.25">
      <c r="B1067" s="66" t="s">
        <v>224</v>
      </c>
      <c r="C1067" s="52" t="s">
        <v>196</v>
      </c>
      <c r="D1067" s="52"/>
      <c r="E1067" s="109"/>
      <c r="F1067" s="52"/>
      <c r="G1067" s="52" t="s">
        <v>212</v>
      </c>
      <c r="H1067" s="70">
        <f>H1084+H1087+H1095+H1101+H1122+H1134+H1109+H1116+H1131+H1090+H1077+H1104</f>
        <v>30037.1</v>
      </c>
      <c r="I1067" s="70">
        <f>I1084+I1087+I1095+I1101+I1122+I1134+I1109+I1116+I1131+I1090+I1077+I1104</f>
        <v>1869.6000000000001</v>
      </c>
      <c r="J1067" s="70">
        <f>J1084+J1087+J1095+J1101+J1122+J1134+J1109+J1116+J1131+J1090+J1077+J1104</f>
        <v>31906.699999999997</v>
      </c>
    </row>
    <row r="1068" spans="2:10" ht="14.25">
      <c r="B1068" s="66" t="s">
        <v>225</v>
      </c>
      <c r="C1068" s="52" t="s">
        <v>196</v>
      </c>
      <c r="D1068" s="52"/>
      <c r="E1068" s="109"/>
      <c r="F1068" s="52"/>
      <c r="G1068" s="52" t="s">
        <v>213</v>
      </c>
      <c r="H1068" s="70">
        <f>H1110+H1127</f>
        <v>150</v>
      </c>
      <c r="I1068" s="70">
        <f>I1110+I1127</f>
        <v>0</v>
      </c>
      <c r="J1068" s="70">
        <f>J1110+J1127</f>
        <v>150</v>
      </c>
    </row>
    <row r="1069" spans="2:10" ht="14.25">
      <c r="B1069" s="66" t="s">
        <v>559</v>
      </c>
      <c r="C1069" s="52" t="s">
        <v>196</v>
      </c>
      <c r="D1069" s="52"/>
      <c r="E1069" s="109"/>
      <c r="F1069" s="52"/>
      <c r="G1069" s="52" t="s">
        <v>560</v>
      </c>
      <c r="H1069" s="70">
        <f>H1111</f>
        <v>0</v>
      </c>
      <c r="I1069" s="70">
        <f>I1111</f>
        <v>0</v>
      </c>
      <c r="J1069" s="70">
        <f>J1111</f>
        <v>0</v>
      </c>
    </row>
    <row r="1070" spans="2:10" ht="14.25">
      <c r="B1070" s="51" t="s">
        <v>221</v>
      </c>
      <c r="C1070" s="52" t="s">
        <v>196</v>
      </c>
      <c r="D1070" s="52" t="s">
        <v>185</v>
      </c>
      <c r="E1070" s="109"/>
      <c r="F1070" s="52"/>
      <c r="G1070" s="52"/>
      <c r="H1070" s="190">
        <f>H1078+H1123+H1071</f>
        <v>30187.1</v>
      </c>
      <c r="I1070" s="190">
        <f>I1078+I1123+I1071</f>
        <v>1869.6000000000001</v>
      </c>
      <c r="J1070" s="190">
        <f>J1078+J1123+J1071</f>
        <v>32056.700000000004</v>
      </c>
    </row>
    <row r="1071" spans="2:10" ht="30">
      <c r="B1071" s="27" t="s">
        <v>416</v>
      </c>
      <c r="C1071" s="28" t="s">
        <v>196</v>
      </c>
      <c r="D1071" s="28" t="s">
        <v>185</v>
      </c>
      <c r="E1071" s="28" t="s">
        <v>318</v>
      </c>
      <c r="F1071" s="52"/>
      <c r="G1071" s="52"/>
      <c r="H1071" s="29">
        <f aca="true" t="shared" si="210" ref="H1071:J1076">H1072</f>
        <v>5</v>
      </c>
      <c r="I1071" s="29">
        <f t="shared" si="210"/>
        <v>0</v>
      </c>
      <c r="J1071" s="29">
        <f t="shared" si="210"/>
        <v>5</v>
      </c>
    </row>
    <row r="1072" spans="2:10" ht="53.25" customHeight="1">
      <c r="B1072" s="27" t="s">
        <v>365</v>
      </c>
      <c r="C1072" s="28" t="s">
        <v>196</v>
      </c>
      <c r="D1072" s="28" t="s">
        <v>185</v>
      </c>
      <c r="E1072" s="28" t="s">
        <v>363</v>
      </c>
      <c r="F1072" s="28"/>
      <c r="G1072" s="28"/>
      <c r="H1072" s="29">
        <f t="shared" si="210"/>
        <v>5</v>
      </c>
      <c r="I1072" s="29">
        <f t="shared" si="210"/>
        <v>0</v>
      </c>
      <c r="J1072" s="29">
        <f t="shared" si="210"/>
        <v>5</v>
      </c>
    </row>
    <row r="1073" spans="2:10" ht="30">
      <c r="B1073" s="27" t="s">
        <v>366</v>
      </c>
      <c r="C1073" s="28" t="s">
        <v>196</v>
      </c>
      <c r="D1073" s="28" t="s">
        <v>185</v>
      </c>
      <c r="E1073" s="28" t="s">
        <v>364</v>
      </c>
      <c r="F1073" s="28"/>
      <c r="G1073" s="28"/>
      <c r="H1073" s="29">
        <f t="shared" si="210"/>
        <v>5</v>
      </c>
      <c r="I1073" s="29">
        <f t="shared" si="210"/>
        <v>0</v>
      </c>
      <c r="J1073" s="29">
        <f t="shared" si="210"/>
        <v>5</v>
      </c>
    </row>
    <row r="1074" spans="2:10" ht="15">
      <c r="B1074" s="27" t="s">
        <v>287</v>
      </c>
      <c r="C1074" s="28" t="s">
        <v>196</v>
      </c>
      <c r="D1074" s="28" t="s">
        <v>185</v>
      </c>
      <c r="E1074" s="28" t="s">
        <v>369</v>
      </c>
      <c r="F1074" s="28"/>
      <c r="G1074" s="28"/>
      <c r="H1074" s="29">
        <f t="shared" si="210"/>
        <v>5</v>
      </c>
      <c r="I1074" s="29">
        <f t="shared" si="210"/>
        <v>0</v>
      </c>
      <c r="J1074" s="29">
        <f t="shared" si="210"/>
        <v>5</v>
      </c>
    </row>
    <row r="1075" spans="2:10" ht="45">
      <c r="B1075" s="33" t="s">
        <v>237</v>
      </c>
      <c r="C1075" s="28" t="s">
        <v>196</v>
      </c>
      <c r="D1075" s="28" t="s">
        <v>185</v>
      </c>
      <c r="E1075" s="28" t="s">
        <v>369</v>
      </c>
      <c r="F1075" s="28" t="s">
        <v>236</v>
      </c>
      <c r="G1075" s="28"/>
      <c r="H1075" s="29">
        <f t="shared" si="210"/>
        <v>5</v>
      </c>
      <c r="I1075" s="29">
        <f t="shared" si="210"/>
        <v>0</v>
      </c>
      <c r="J1075" s="29">
        <f t="shared" si="210"/>
        <v>5</v>
      </c>
    </row>
    <row r="1076" spans="2:10" ht="15">
      <c r="B1076" s="27" t="s">
        <v>239</v>
      </c>
      <c r="C1076" s="28" t="s">
        <v>196</v>
      </c>
      <c r="D1076" s="28" t="s">
        <v>185</v>
      </c>
      <c r="E1076" s="28" t="s">
        <v>369</v>
      </c>
      <c r="F1076" s="28" t="s">
        <v>238</v>
      </c>
      <c r="G1076" s="28"/>
      <c r="H1076" s="29">
        <f t="shared" si="210"/>
        <v>5</v>
      </c>
      <c r="I1076" s="29">
        <f t="shared" si="210"/>
        <v>0</v>
      </c>
      <c r="J1076" s="29">
        <f t="shared" si="210"/>
        <v>5</v>
      </c>
    </row>
    <row r="1077" spans="2:10" ht="15">
      <c r="B1077" s="30" t="s">
        <v>224</v>
      </c>
      <c r="C1077" s="31" t="s">
        <v>196</v>
      </c>
      <c r="D1077" s="31" t="s">
        <v>185</v>
      </c>
      <c r="E1077" s="31" t="s">
        <v>369</v>
      </c>
      <c r="F1077" s="31" t="s">
        <v>238</v>
      </c>
      <c r="G1077" s="31" t="s">
        <v>212</v>
      </c>
      <c r="H1077" s="64">
        <f>'вед.прил8'!I1189</f>
        <v>5</v>
      </c>
      <c r="I1077" s="32">
        <f>'вед.прил8'!N1189</f>
        <v>0</v>
      </c>
      <c r="J1077" s="32">
        <f>'вед.прил8'!O1189</f>
        <v>5</v>
      </c>
    </row>
    <row r="1078" spans="2:10" ht="45">
      <c r="B1078" s="27" t="str">
        <f>'вед.прил8'!A1190</f>
        <v>Муниципальная программа "Развитие физической культуры и спорта в городе Ливны Орловской области" </v>
      </c>
      <c r="C1078" s="28" t="s">
        <v>196</v>
      </c>
      <c r="D1078" s="28" t="s">
        <v>185</v>
      </c>
      <c r="E1078" s="28" t="str">
        <f>'вед.прил8'!E1190</f>
        <v>54 0 00 00000</v>
      </c>
      <c r="F1078" s="28"/>
      <c r="G1078" s="28"/>
      <c r="H1078" s="29">
        <f>H1079+H1096+H1117</f>
        <v>29942.1</v>
      </c>
      <c r="I1078" s="29">
        <f>I1079+I1096+I1117</f>
        <v>1869.6000000000001</v>
      </c>
      <c r="J1078" s="29">
        <f>J1079+J1096+J1117</f>
        <v>31811.700000000004</v>
      </c>
    </row>
    <row r="1079" spans="2:10" ht="75">
      <c r="B1079" s="27" t="str">
        <f>'вед.прил8'!A1191</f>
        <v>Подпрограмма "Организация, участие и проведение официальных физкультурных, физкультурно-оздоровительных и спортивных мероприятий в городе Ливны Орловской области"</v>
      </c>
      <c r="C1079" s="28" t="s">
        <v>196</v>
      </c>
      <c r="D1079" s="28" t="s">
        <v>185</v>
      </c>
      <c r="E1079" s="28" t="str">
        <f>'вед.прил8'!E1191</f>
        <v>54 1 00 00000</v>
      </c>
      <c r="F1079" s="28"/>
      <c r="G1079" s="28"/>
      <c r="H1079" s="29">
        <f>H1080+H1091</f>
        <v>13603</v>
      </c>
      <c r="I1079" s="29">
        <f>I1080+I1091</f>
        <v>2103.9</v>
      </c>
      <c r="J1079" s="29">
        <f>J1080+J1091</f>
        <v>15706.9</v>
      </c>
    </row>
    <row r="1080" spans="2:10" ht="60">
      <c r="B1080" s="27" t="str">
        <f>'вед.прил8'!A1192</f>
        <v>Основное мероприятие "Организация, участие и проведение официальных физкультурных, физкультурно-оздоровительных и спортивных мероприятий на территории города Ливны"</v>
      </c>
      <c r="C1080" s="28" t="s">
        <v>196</v>
      </c>
      <c r="D1080" s="28" t="s">
        <v>185</v>
      </c>
      <c r="E1080" s="28" t="str">
        <f>'вед.прил8'!E1192</f>
        <v>54 1 01 00000</v>
      </c>
      <c r="F1080" s="28"/>
      <c r="G1080" s="28"/>
      <c r="H1080" s="29">
        <f>H1081</f>
        <v>1446.9</v>
      </c>
      <c r="I1080" s="29">
        <f>I1081</f>
        <v>134.6</v>
      </c>
      <c r="J1080" s="29">
        <f>J1081</f>
        <v>1581.5</v>
      </c>
    </row>
    <row r="1081" spans="2:10" ht="15">
      <c r="B1081" s="27" t="str">
        <f>'вед.прил8'!A1193</f>
        <v>Реализация основного мероприятия</v>
      </c>
      <c r="C1081" s="28" t="s">
        <v>196</v>
      </c>
      <c r="D1081" s="28" t="s">
        <v>185</v>
      </c>
      <c r="E1081" s="28" t="str">
        <f>'вед.прил8'!E1193</f>
        <v>54 1 01 77480</v>
      </c>
      <c r="F1081" s="28"/>
      <c r="G1081" s="28"/>
      <c r="H1081" s="29">
        <f>H1085+H1082+H1088</f>
        <v>1446.9</v>
      </c>
      <c r="I1081" s="29">
        <f>I1085+I1082+I1088</f>
        <v>134.6</v>
      </c>
      <c r="J1081" s="29">
        <f>J1085+J1082+J1088</f>
        <v>1581.5</v>
      </c>
    </row>
    <row r="1082" spans="2:10" ht="90">
      <c r="B1082" s="27" t="str">
        <f>'вед.прил8'!A1194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1082" s="28" t="s">
        <v>196</v>
      </c>
      <c r="D1082" s="28" t="s">
        <v>185</v>
      </c>
      <c r="E1082" s="28" t="str">
        <f>'вед.прил8'!E1194</f>
        <v>54 1 01 77480</v>
      </c>
      <c r="F1082" s="28" t="s">
        <v>232</v>
      </c>
      <c r="G1082" s="28"/>
      <c r="H1082" s="29">
        <f aca="true" t="shared" si="211" ref="H1082:J1083">H1083</f>
        <v>365.2</v>
      </c>
      <c r="I1082" s="29">
        <f t="shared" si="211"/>
        <v>24.1</v>
      </c>
      <c r="J1082" s="29">
        <f t="shared" si="211"/>
        <v>389.3</v>
      </c>
    </row>
    <row r="1083" spans="2:10" ht="30">
      <c r="B1083" s="27" t="str">
        <f>'вед.прил8'!A1195</f>
        <v>Расходы на выплаты персоналу государственных (муниципальных) органов</v>
      </c>
      <c r="C1083" s="28" t="s">
        <v>196</v>
      </c>
      <c r="D1083" s="28" t="s">
        <v>185</v>
      </c>
      <c r="E1083" s="28" t="str">
        <f>'вед.прил8'!E1195</f>
        <v>54 1 01 77480</v>
      </c>
      <c r="F1083" s="28" t="s">
        <v>233</v>
      </c>
      <c r="G1083" s="28"/>
      <c r="H1083" s="29">
        <f t="shared" si="211"/>
        <v>365.2</v>
      </c>
      <c r="I1083" s="29">
        <f t="shared" si="211"/>
        <v>24.1</v>
      </c>
      <c r="J1083" s="29">
        <f t="shared" si="211"/>
        <v>389.3</v>
      </c>
    </row>
    <row r="1084" spans="2:10" ht="15">
      <c r="B1084" s="34" t="str">
        <f>'вед.прил8'!A1196</f>
        <v>Городские средства</v>
      </c>
      <c r="C1084" s="31" t="s">
        <v>196</v>
      </c>
      <c r="D1084" s="31" t="s">
        <v>185</v>
      </c>
      <c r="E1084" s="31" t="str">
        <f>'вед.прил8'!E1196</f>
        <v>54 1 01 77480</v>
      </c>
      <c r="F1084" s="31" t="s">
        <v>233</v>
      </c>
      <c r="G1084" s="31" t="s">
        <v>212</v>
      </c>
      <c r="H1084" s="64">
        <f>'вед.прил8'!I1196</f>
        <v>365.2</v>
      </c>
      <c r="I1084" s="137">
        <f>'вед.прил8'!N1196</f>
        <v>24.1</v>
      </c>
      <c r="J1084" s="137">
        <f>'вед.прил8'!O1196</f>
        <v>389.3</v>
      </c>
    </row>
    <row r="1085" spans="2:10" ht="48" customHeight="1">
      <c r="B1085" s="27" t="str">
        <f>'вед.прил8'!A1197</f>
        <v>Закупка товаров, работ и услуг для обеспечения государственных (муниципальных) нужд</v>
      </c>
      <c r="C1085" s="28" t="s">
        <v>196</v>
      </c>
      <c r="D1085" s="28" t="s">
        <v>185</v>
      </c>
      <c r="E1085" s="28" t="str">
        <f>'вед.прил8'!E1197</f>
        <v>54 1 01 77480</v>
      </c>
      <c r="F1085" s="28" t="s">
        <v>234</v>
      </c>
      <c r="G1085" s="28"/>
      <c r="H1085" s="29">
        <f aca="true" t="shared" si="212" ref="H1085:J1086">H1086</f>
        <v>858.2</v>
      </c>
      <c r="I1085" s="29">
        <f t="shared" si="212"/>
        <v>110.5</v>
      </c>
      <c r="J1085" s="29">
        <f t="shared" si="212"/>
        <v>968.7</v>
      </c>
    </row>
    <row r="1086" spans="2:10" ht="45">
      <c r="B1086" s="27" t="str">
        <f>'вед.прил8'!A1198</f>
        <v>Иные закупки товаров, работ и услуг для обеспечения государственных (муниципальных) нужд</v>
      </c>
      <c r="C1086" s="28" t="s">
        <v>196</v>
      </c>
      <c r="D1086" s="28" t="s">
        <v>185</v>
      </c>
      <c r="E1086" s="28" t="str">
        <f>'вед.прил8'!E1198</f>
        <v>54 1 01 77480</v>
      </c>
      <c r="F1086" s="28" t="s">
        <v>235</v>
      </c>
      <c r="G1086" s="28"/>
      <c r="H1086" s="29">
        <f t="shared" si="212"/>
        <v>858.2</v>
      </c>
      <c r="I1086" s="29">
        <f t="shared" si="212"/>
        <v>110.5</v>
      </c>
      <c r="J1086" s="29">
        <f t="shared" si="212"/>
        <v>968.7</v>
      </c>
    </row>
    <row r="1087" spans="2:10" ht="15">
      <c r="B1087" s="30" t="s">
        <v>224</v>
      </c>
      <c r="C1087" s="31" t="s">
        <v>196</v>
      </c>
      <c r="D1087" s="31" t="s">
        <v>185</v>
      </c>
      <c r="E1087" s="31" t="str">
        <f>'вед.прил8'!E1199</f>
        <v>54 1 01 77480</v>
      </c>
      <c r="F1087" s="31" t="s">
        <v>235</v>
      </c>
      <c r="G1087" s="31" t="s">
        <v>212</v>
      </c>
      <c r="H1087" s="137">
        <f>'вед.прил8'!I1199</f>
        <v>858.2</v>
      </c>
      <c r="I1087" s="137">
        <f>'вед.прил8'!N1199</f>
        <v>110.5</v>
      </c>
      <c r="J1087" s="137">
        <f>'вед.прил8'!O1199</f>
        <v>968.7</v>
      </c>
    </row>
    <row r="1088" spans="2:10" ht="45">
      <c r="B1088" s="115" t="s">
        <v>237</v>
      </c>
      <c r="C1088" s="28" t="s">
        <v>196</v>
      </c>
      <c r="D1088" s="28" t="s">
        <v>185</v>
      </c>
      <c r="E1088" s="28" t="s">
        <v>41</v>
      </c>
      <c r="F1088" s="28" t="s">
        <v>236</v>
      </c>
      <c r="G1088" s="28"/>
      <c r="H1088" s="29">
        <f aca="true" t="shared" si="213" ref="H1088:J1089">H1089</f>
        <v>223.5</v>
      </c>
      <c r="I1088" s="29">
        <f t="shared" si="213"/>
        <v>0</v>
      </c>
      <c r="J1088" s="29">
        <f t="shared" si="213"/>
        <v>223.5</v>
      </c>
    </row>
    <row r="1089" spans="2:10" ht="15">
      <c r="B1089" s="116" t="s">
        <v>239</v>
      </c>
      <c r="C1089" s="28" t="s">
        <v>196</v>
      </c>
      <c r="D1089" s="28" t="s">
        <v>185</v>
      </c>
      <c r="E1089" s="28" t="s">
        <v>41</v>
      </c>
      <c r="F1089" s="28" t="s">
        <v>238</v>
      </c>
      <c r="G1089" s="28"/>
      <c r="H1089" s="29">
        <f t="shared" si="213"/>
        <v>223.5</v>
      </c>
      <c r="I1089" s="29">
        <f t="shared" si="213"/>
        <v>0</v>
      </c>
      <c r="J1089" s="29">
        <f t="shared" si="213"/>
        <v>223.5</v>
      </c>
    </row>
    <row r="1090" spans="2:10" ht="15">
      <c r="B1090" s="117" t="s">
        <v>224</v>
      </c>
      <c r="C1090" s="31" t="s">
        <v>196</v>
      </c>
      <c r="D1090" s="31" t="s">
        <v>185</v>
      </c>
      <c r="E1090" s="31" t="s">
        <v>41</v>
      </c>
      <c r="F1090" s="31" t="s">
        <v>238</v>
      </c>
      <c r="G1090" s="31" t="s">
        <v>212</v>
      </c>
      <c r="H1090" s="64">
        <f>'вед.прил8'!I1202</f>
        <v>223.5</v>
      </c>
      <c r="I1090" s="137">
        <f>'вед.прил8'!N1202</f>
        <v>0</v>
      </c>
      <c r="J1090" s="137">
        <f>'вед.прил8'!O1202</f>
        <v>223.5</v>
      </c>
    </row>
    <row r="1091" spans="2:10" ht="75">
      <c r="B1091" s="27" t="str">
        <f>'вед.прил8'!A1203</f>
        <v>Основное мероприятие "Создание условий по организации и проведению физкультурно-оздоровительных, спортивно-массовых и учебно-тренировочных мероприятий в МАУ "ФОК"</v>
      </c>
      <c r="C1091" s="28" t="s">
        <v>196</v>
      </c>
      <c r="D1091" s="28" t="s">
        <v>185</v>
      </c>
      <c r="E1091" s="28" t="str">
        <f>'вед.прил8'!E1203</f>
        <v>54 1 02 00000</v>
      </c>
      <c r="F1091" s="28"/>
      <c r="G1091" s="28"/>
      <c r="H1091" s="29">
        <f aca="true" t="shared" si="214" ref="H1091:J1094">H1092</f>
        <v>12156.1</v>
      </c>
      <c r="I1091" s="29">
        <f t="shared" si="214"/>
        <v>1969.3</v>
      </c>
      <c r="J1091" s="29">
        <f t="shared" si="214"/>
        <v>14125.4</v>
      </c>
    </row>
    <row r="1092" spans="2:10" ht="15">
      <c r="B1092" s="27" t="str">
        <f>'вед.прил8'!A1204</f>
        <v>Реализация основного мероприятия</v>
      </c>
      <c r="C1092" s="28" t="s">
        <v>196</v>
      </c>
      <c r="D1092" s="28" t="s">
        <v>185</v>
      </c>
      <c r="E1092" s="28" t="str">
        <f>'вед.прил8'!E1204</f>
        <v>54 1 02 77480</v>
      </c>
      <c r="F1092" s="28"/>
      <c r="G1092" s="28"/>
      <c r="H1092" s="29">
        <f t="shared" si="214"/>
        <v>12156.1</v>
      </c>
      <c r="I1092" s="29">
        <f t="shared" si="214"/>
        <v>1969.3</v>
      </c>
      <c r="J1092" s="29">
        <f t="shared" si="214"/>
        <v>14125.4</v>
      </c>
    </row>
    <row r="1093" spans="2:10" ht="45">
      <c r="B1093" s="27" t="str">
        <f>'вед.прил8'!A1205</f>
        <v>Предоставление субсидий бюджетным, автономным учреждениям и иным некоммерческим организациям</v>
      </c>
      <c r="C1093" s="28" t="s">
        <v>196</v>
      </c>
      <c r="D1093" s="28" t="s">
        <v>185</v>
      </c>
      <c r="E1093" s="28" t="str">
        <f>'вед.прил8'!E1205</f>
        <v>54 1 02 77480</v>
      </c>
      <c r="F1093" s="28" t="s">
        <v>236</v>
      </c>
      <c r="G1093" s="28"/>
      <c r="H1093" s="29">
        <f t="shared" si="214"/>
        <v>12156.1</v>
      </c>
      <c r="I1093" s="29">
        <f t="shared" si="214"/>
        <v>1969.3</v>
      </c>
      <c r="J1093" s="29">
        <f t="shared" si="214"/>
        <v>14125.4</v>
      </c>
    </row>
    <row r="1094" spans="2:10" ht="15">
      <c r="B1094" s="27" t="str">
        <f>'вед.прил8'!A1206</f>
        <v>Субсидии автономным учреждениям </v>
      </c>
      <c r="C1094" s="28" t="s">
        <v>196</v>
      </c>
      <c r="D1094" s="28" t="s">
        <v>185</v>
      </c>
      <c r="E1094" s="28" t="str">
        <f>'вед.прил8'!E1206</f>
        <v>54 1 02 77480</v>
      </c>
      <c r="F1094" s="28" t="s">
        <v>259</v>
      </c>
      <c r="G1094" s="28"/>
      <c r="H1094" s="29">
        <f t="shared" si="214"/>
        <v>12156.1</v>
      </c>
      <c r="I1094" s="29">
        <f t="shared" si="214"/>
        <v>1969.3</v>
      </c>
      <c r="J1094" s="29">
        <f t="shared" si="214"/>
        <v>14125.4</v>
      </c>
    </row>
    <row r="1095" spans="2:10" ht="15">
      <c r="B1095" s="30" t="s">
        <v>224</v>
      </c>
      <c r="C1095" s="31" t="s">
        <v>196</v>
      </c>
      <c r="D1095" s="31" t="s">
        <v>185</v>
      </c>
      <c r="E1095" s="31" t="str">
        <f>'вед.прил8'!E1207</f>
        <v>54 1 02 77480</v>
      </c>
      <c r="F1095" s="31" t="s">
        <v>259</v>
      </c>
      <c r="G1095" s="31" t="s">
        <v>212</v>
      </c>
      <c r="H1095" s="64">
        <f>'вед.прил8'!I1207</f>
        <v>12156.1</v>
      </c>
      <c r="I1095" s="137">
        <f>'вед.прил8'!N1207</f>
        <v>1969.3</v>
      </c>
      <c r="J1095" s="137">
        <f>'вед.прил8'!O1207</f>
        <v>14125.4</v>
      </c>
    </row>
    <row r="1096" spans="2:10" ht="45">
      <c r="B1096" s="27" t="str">
        <f>'вед.прил8'!A1208</f>
        <v>Подпрограмма "Развитие инфраструктуры массового спорта в городе Ливны Орловской области"</v>
      </c>
      <c r="C1096" s="28" t="s">
        <v>196</v>
      </c>
      <c r="D1096" s="28" t="s">
        <v>185</v>
      </c>
      <c r="E1096" s="28" t="str">
        <f>'вед.прил8'!E1208</f>
        <v>54 3 00 00000</v>
      </c>
      <c r="F1096" s="31"/>
      <c r="G1096" s="31"/>
      <c r="H1096" s="29">
        <f>H1097+H1105+H1112</f>
        <v>5000</v>
      </c>
      <c r="I1096" s="29">
        <f>I1097+I1105+I1112</f>
        <v>84</v>
      </c>
      <c r="J1096" s="29">
        <f>J1097+J1105+J1112</f>
        <v>5084</v>
      </c>
    </row>
    <row r="1097" spans="2:10" ht="30">
      <c r="B1097" s="27" t="str">
        <f>'вед.прил8'!A1209</f>
        <v>Основное мероприятие "Содержание спортивных сооружений"</v>
      </c>
      <c r="C1097" s="28" t="s">
        <v>196</v>
      </c>
      <c r="D1097" s="28" t="s">
        <v>185</v>
      </c>
      <c r="E1097" s="28" t="str">
        <f>'вед.прил8'!E1209</f>
        <v>54 3 01 00000</v>
      </c>
      <c r="F1097" s="31"/>
      <c r="G1097" s="31"/>
      <c r="H1097" s="29">
        <f aca="true" t="shared" si="215" ref="H1097:J1100">H1098</f>
        <v>500</v>
      </c>
      <c r="I1097" s="29">
        <f t="shared" si="215"/>
        <v>11.5</v>
      </c>
      <c r="J1097" s="29">
        <f t="shared" si="215"/>
        <v>511.5</v>
      </c>
    </row>
    <row r="1098" spans="2:10" ht="15">
      <c r="B1098" s="27" t="str">
        <f>'вед.прил8'!A1210</f>
        <v>Реализация основного мероприятия</v>
      </c>
      <c r="C1098" s="28" t="s">
        <v>196</v>
      </c>
      <c r="D1098" s="28" t="s">
        <v>185</v>
      </c>
      <c r="E1098" s="28" t="str">
        <f>'вед.прил8'!E1210</f>
        <v>54 3 01 77780</v>
      </c>
      <c r="F1098" s="28"/>
      <c r="G1098" s="31"/>
      <c r="H1098" s="29">
        <f>H1099+H1102</f>
        <v>500</v>
      </c>
      <c r="I1098" s="29">
        <f>I1099+I1102</f>
        <v>11.5</v>
      </c>
      <c r="J1098" s="29">
        <f>J1099+J1102</f>
        <v>511.5</v>
      </c>
    </row>
    <row r="1099" spans="2:10" ht="46.5" customHeight="1">
      <c r="B1099" s="27" t="str">
        <f>'вед.прил8'!A1211</f>
        <v>Закупка товаров, работ и услуг для обеспечения государственных (муниципальных) нужд</v>
      </c>
      <c r="C1099" s="28" t="s">
        <v>196</v>
      </c>
      <c r="D1099" s="28" t="s">
        <v>185</v>
      </c>
      <c r="E1099" s="28" t="str">
        <f>'вед.прил8'!E1211</f>
        <v>54 3 01 77780</v>
      </c>
      <c r="F1099" s="28" t="s">
        <v>234</v>
      </c>
      <c r="G1099" s="31"/>
      <c r="H1099" s="29">
        <f t="shared" si="215"/>
        <v>339.9</v>
      </c>
      <c r="I1099" s="29">
        <f t="shared" si="215"/>
        <v>0</v>
      </c>
      <c r="J1099" s="29">
        <f t="shared" si="215"/>
        <v>339.9</v>
      </c>
    </row>
    <row r="1100" spans="2:10" ht="45">
      <c r="B1100" s="27" t="str">
        <f>'вед.прил8'!A1212</f>
        <v>Иные закупки товаров, работ и услуг для обеспечения государственных (муниципальных) нужд</v>
      </c>
      <c r="C1100" s="28" t="s">
        <v>196</v>
      </c>
      <c r="D1100" s="28" t="s">
        <v>185</v>
      </c>
      <c r="E1100" s="28" t="str">
        <f>'вед.прил8'!E1212</f>
        <v>54 3 01 77780</v>
      </c>
      <c r="F1100" s="28" t="s">
        <v>235</v>
      </c>
      <c r="G1100" s="31"/>
      <c r="H1100" s="29">
        <f t="shared" si="215"/>
        <v>339.9</v>
      </c>
      <c r="I1100" s="29">
        <f t="shared" si="215"/>
        <v>0</v>
      </c>
      <c r="J1100" s="29">
        <f t="shared" si="215"/>
        <v>339.9</v>
      </c>
    </row>
    <row r="1101" spans="2:10" ht="15">
      <c r="B1101" s="30" t="s">
        <v>224</v>
      </c>
      <c r="C1101" s="31" t="s">
        <v>196</v>
      </c>
      <c r="D1101" s="31" t="s">
        <v>185</v>
      </c>
      <c r="E1101" s="31" t="str">
        <f>'вед.прил8'!E1213</f>
        <v>54 3 01 77780</v>
      </c>
      <c r="F1101" s="31" t="s">
        <v>235</v>
      </c>
      <c r="G1101" s="31" t="s">
        <v>212</v>
      </c>
      <c r="H1101" s="64">
        <f>'вед.прил8'!I1213</f>
        <v>339.9</v>
      </c>
      <c r="I1101" s="137">
        <f>'вед.прил8'!N1213</f>
        <v>0</v>
      </c>
      <c r="J1101" s="137">
        <f>'вед.прил8'!O1213</f>
        <v>339.9</v>
      </c>
    </row>
    <row r="1102" spans="2:10" ht="45">
      <c r="B1102" s="33" t="s">
        <v>237</v>
      </c>
      <c r="C1102" s="28" t="s">
        <v>196</v>
      </c>
      <c r="D1102" s="28" t="s">
        <v>185</v>
      </c>
      <c r="E1102" s="28" t="s">
        <v>48</v>
      </c>
      <c r="F1102" s="28" t="s">
        <v>236</v>
      </c>
      <c r="G1102" s="28"/>
      <c r="H1102" s="29">
        <f aca="true" t="shared" si="216" ref="H1102:J1103">H1103</f>
        <v>160.1</v>
      </c>
      <c r="I1102" s="29">
        <f t="shared" si="216"/>
        <v>11.5</v>
      </c>
      <c r="J1102" s="29">
        <f t="shared" si="216"/>
        <v>171.6</v>
      </c>
    </row>
    <row r="1103" spans="2:10" ht="15">
      <c r="B1103" s="27" t="s">
        <v>260</v>
      </c>
      <c r="C1103" s="28" t="s">
        <v>196</v>
      </c>
      <c r="D1103" s="28" t="s">
        <v>185</v>
      </c>
      <c r="E1103" s="28" t="s">
        <v>48</v>
      </c>
      <c r="F1103" s="28" t="s">
        <v>259</v>
      </c>
      <c r="G1103" s="28"/>
      <c r="H1103" s="29">
        <f t="shared" si="216"/>
        <v>160.1</v>
      </c>
      <c r="I1103" s="29">
        <f t="shared" si="216"/>
        <v>11.5</v>
      </c>
      <c r="J1103" s="29">
        <f t="shared" si="216"/>
        <v>171.6</v>
      </c>
    </row>
    <row r="1104" spans="2:10" ht="15">
      <c r="B1104" s="30" t="s">
        <v>224</v>
      </c>
      <c r="C1104" s="31" t="s">
        <v>196</v>
      </c>
      <c r="D1104" s="31" t="s">
        <v>185</v>
      </c>
      <c r="E1104" s="31" t="s">
        <v>48</v>
      </c>
      <c r="F1104" s="31" t="s">
        <v>259</v>
      </c>
      <c r="G1104" s="31" t="s">
        <v>212</v>
      </c>
      <c r="H1104" s="32">
        <f>'вед.прил8'!I1216</f>
        <v>160.1</v>
      </c>
      <c r="I1104" s="137">
        <f>'вед.прил8'!N1216</f>
        <v>11.5</v>
      </c>
      <c r="J1104" s="137">
        <f>'вед.прил8'!O1216</f>
        <v>171.6</v>
      </c>
    </row>
    <row r="1105" spans="2:10" ht="0.75" customHeight="1">
      <c r="B1105" s="115" t="str">
        <f>'вед.прил8'!A972</f>
        <v>"Региональный проект "Спорт-норма жизни" федерального проекта "Спорт-норма жизни" национального проекта "Демография"</v>
      </c>
      <c r="C1105" s="28" t="s">
        <v>196</v>
      </c>
      <c r="D1105" s="28" t="s">
        <v>185</v>
      </c>
      <c r="E1105" s="28" t="s">
        <v>468</v>
      </c>
      <c r="F1105" s="28"/>
      <c r="G1105" s="28"/>
      <c r="H1105" s="29">
        <f aca="true" t="shared" si="217" ref="H1105:J1107">H1106</f>
        <v>0</v>
      </c>
      <c r="I1105" s="29">
        <f t="shared" si="217"/>
        <v>0</v>
      </c>
      <c r="J1105" s="29">
        <f t="shared" si="217"/>
        <v>0</v>
      </c>
    </row>
    <row r="1106" spans="2:10" ht="66.75" customHeight="1">
      <c r="B1106" s="115" t="str">
        <f>'вед.прил8'!A973</f>
        <v>Создание и модернизация объектов спортивной инфраструктуры региональной собственности (муниципальной собственности) для занятий физической культурой и спортом</v>
      </c>
      <c r="C1106" s="28" t="s">
        <v>196</v>
      </c>
      <c r="D1106" s="28" t="s">
        <v>185</v>
      </c>
      <c r="E1106" s="28" t="s">
        <v>470</v>
      </c>
      <c r="F1106" s="28"/>
      <c r="G1106" s="28"/>
      <c r="H1106" s="29">
        <f t="shared" si="217"/>
        <v>0</v>
      </c>
      <c r="I1106" s="29">
        <f t="shared" si="217"/>
        <v>0</v>
      </c>
      <c r="J1106" s="29">
        <f t="shared" si="217"/>
        <v>0</v>
      </c>
    </row>
    <row r="1107" spans="2:10" ht="45" hidden="1">
      <c r="B1107" s="115" t="str">
        <f>'вед.прил8'!A974</f>
        <v>Капитальные вложения в объекты государственной (муниципальной) собственности</v>
      </c>
      <c r="C1107" s="28" t="s">
        <v>196</v>
      </c>
      <c r="D1107" s="28" t="s">
        <v>185</v>
      </c>
      <c r="E1107" s="28" t="s">
        <v>470</v>
      </c>
      <c r="F1107" s="28" t="s">
        <v>261</v>
      </c>
      <c r="G1107" s="28"/>
      <c r="H1107" s="29">
        <f t="shared" si="217"/>
        <v>0</v>
      </c>
      <c r="I1107" s="29">
        <f t="shared" si="217"/>
        <v>0</v>
      </c>
      <c r="J1107" s="29">
        <f t="shared" si="217"/>
        <v>0</v>
      </c>
    </row>
    <row r="1108" spans="2:10" ht="15" hidden="1">
      <c r="B1108" s="115" t="str">
        <f>'вед.прил8'!A975</f>
        <v>Бюджетные инвестиции</v>
      </c>
      <c r="C1108" s="28" t="s">
        <v>196</v>
      </c>
      <c r="D1108" s="28" t="s">
        <v>185</v>
      </c>
      <c r="E1108" s="28" t="s">
        <v>470</v>
      </c>
      <c r="F1108" s="28" t="s">
        <v>153</v>
      </c>
      <c r="G1108" s="28"/>
      <c r="H1108" s="29">
        <f>H1110+H1111+H1109</f>
        <v>0</v>
      </c>
      <c r="I1108" s="29">
        <f>I1110+I1111+I1109</f>
        <v>0</v>
      </c>
      <c r="J1108" s="29">
        <f>J1110+J1111+J1109</f>
        <v>0</v>
      </c>
    </row>
    <row r="1109" spans="2:10" ht="15" hidden="1">
      <c r="B1109" s="117" t="s">
        <v>224</v>
      </c>
      <c r="C1109" s="31" t="s">
        <v>196</v>
      </c>
      <c r="D1109" s="31" t="s">
        <v>185</v>
      </c>
      <c r="E1109" s="31" t="s">
        <v>470</v>
      </c>
      <c r="F1109" s="31" t="s">
        <v>153</v>
      </c>
      <c r="G1109" s="31" t="s">
        <v>212</v>
      </c>
      <c r="H1109" s="32">
        <f>'вед.прил8'!I976</f>
        <v>0</v>
      </c>
      <c r="I1109" s="32">
        <f>'вед.прил8'!N976</f>
        <v>0</v>
      </c>
      <c r="J1109" s="32">
        <f>'вед.прил8'!O976</f>
        <v>0</v>
      </c>
    </row>
    <row r="1110" spans="2:10" ht="15" hidden="1">
      <c r="B1110" s="118" t="s">
        <v>225</v>
      </c>
      <c r="C1110" s="31" t="s">
        <v>196</v>
      </c>
      <c r="D1110" s="31" t="s">
        <v>185</v>
      </c>
      <c r="E1110" s="31" t="s">
        <v>470</v>
      </c>
      <c r="F1110" s="31" t="s">
        <v>153</v>
      </c>
      <c r="G1110" s="31" t="s">
        <v>213</v>
      </c>
      <c r="H1110" s="32">
        <f>'вед.прил8'!I977</f>
        <v>0</v>
      </c>
      <c r="I1110" s="137">
        <f>'вед.прил8'!N977</f>
        <v>0</v>
      </c>
      <c r="J1110" s="137">
        <f>'вед.прил8'!O977</f>
        <v>0</v>
      </c>
    </row>
    <row r="1111" spans="2:10" ht="15" hidden="1">
      <c r="B1111" s="117" t="s">
        <v>559</v>
      </c>
      <c r="C1111" s="31" t="s">
        <v>196</v>
      </c>
      <c r="D1111" s="31" t="s">
        <v>185</v>
      </c>
      <c r="E1111" s="31" t="s">
        <v>470</v>
      </c>
      <c r="F1111" s="31" t="s">
        <v>153</v>
      </c>
      <c r="G1111" s="31" t="s">
        <v>560</v>
      </c>
      <c r="H1111" s="32">
        <f>'вед.прил8'!I978</f>
        <v>0</v>
      </c>
      <c r="I1111" s="137">
        <f>'вед.прил8'!N978</f>
        <v>0</v>
      </c>
      <c r="J1111" s="137">
        <f>'вед.прил8'!O978</f>
        <v>0</v>
      </c>
    </row>
    <row r="1112" spans="2:10" ht="75">
      <c r="B1112" s="26" t="s">
        <v>567</v>
      </c>
      <c r="C1112" s="28" t="s">
        <v>196</v>
      </c>
      <c r="D1112" s="28" t="s">
        <v>185</v>
      </c>
      <c r="E1112" s="28" t="s">
        <v>568</v>
      </c>
      <c r="F1112" s="28"/>
      <c r="G1112" s="28"/>
      <c r="H1112" s="29">
        <f aca="true" t="shared" si="218" ref="H1112:J1115">H1113</f>
        <v>4500</v>
      </c>
      <c r="I1112" s="29">
        <f t="shared" si="218"/>
        <v>72.5</v>
      </c>
      <c r="J1112" s="29">
        <f t="shared" si="218"/>
        <v>4572.5</v>
      </c>
    </row>
    <row r="1113" spans="2:10" ht="15">
      <c r="B1113" s="26" t="s">
        <v>287</v>
      </c>
      <c r="C1113" s="28" t="s">
        <v>196</v>
      </c>
      <c r="D1113" s="28" t="s">
        <v>185</v>
      </c>
      <c r="E1113" s="28" t="s">
        <v>569</v>
      </c>
      <c r="F1113" s="28"/>
      <c r="G1113" s="28"/>
      <c r="H1113" s="29">
        <f t="shared" si="218"/>
        <v>4500</v>
      </c>
      <c r="I1113" s="29">
        <f t="shared" si="218"/>
        <v>72.5</v>
      </c>
      <c r="J1113" s="29">
        <f t="shared" si="218"/>
        <v>4572.5</v>
      </c>
    </row>
    <row r="1114" spans="2:10" ht="45">
      <c r="B1114" s="116" t="s">
        <v>305</v>
      </c>
      <c r="C1114" s="28" t="s">
        <v>196</v>
      </c>
      <c r="D1114" s="28" t="s">
        <v>185</v>
      </c>
      <c r="E1114" s="28" t="s">
        <v>569</v>
      </c>
      <c r="F1114" s="28" t="s">
        <v>261</v>
      </c>
      <c r="G1114" s="28"/>
      <c r="H1114" s="29">
        <f t="shared" si="218"/>
        <v>4500</v>
      </c>
      <c r="I1114" s="29">
        <f t="shared" si="218"/>
        <v>72.5</v>
      </c>
      <c r="J1114" s="29">
        <f t="shared" si="218"/>
        <v>4572.5</v>
      </c>
    </row>
    <row r="1115" spans="2:10" ht="15">
      <c r="B1115" s="115" t="s">
        <v>282</v>
      </c>
      <c r="C1115" s="28" t="s">
        <v>196</v>
      </c>
      <c r="D1115" s="28" t="s">
        <v>185</v>
      </c>
      <c r="E1115" s="28" t="s">
        <v>569</v>
      </c>
      <c r="F1115" s="28" t="s">
        <v>153</v>
      </c>
      <c r="G1115" s="28"/>
      <c r="H1115" s="29">
        <f t="shared" si="218"/>
        <v>4500</v>
      </c>
      <c r="I1115" s="29">
        <f t="shared" si="218"/>
        <v>72.5</v>
      </c>
      <c r="J1115" s="29">
        <f t="shared" si="218"/>
        <v>4572.5</v>
      </c>
    </row>
    <row r="1116" spans="2:10" ht="15">
      <c r="B1116" s="118" t="s">
        <v>224</v>
      </c>
      <c r="C1116" s="31" t="s">
        <v>196</v>
      </c>
      <c r="D1116" s="31" t="s">
        <v>185</v>
      </c>
      <c r="E1116" s="28" t="s">
        <v>569</v>
      </c>
      <c r="F1116" s="31" t="s">
        <v>153</v>
      </c>
      <c r="G1116" s="31" t="s">
        <v>212</v>
      </c>
      <c r="H1116" s="32">
        <f>'вед.прил8'!I983</f>
        <v>4500</v>
      </c>
      <c r="I1116" s="137">
        <f>'вед.прил8'!N983</f>
        <v>72.5</v>
      </c>
      <c r="J1116" s="137">
        <f>'вед.прил8'!O983</f>
        <v>4572.5</v>
      </c>
    </row>
    <row r="1117" spans="2:10" ht="60">
      <c r="B1117" s="116" t="str">
        <f>'вед.прил8'!A1217</f>
        <v>Подпрограмма "Развитие муниципального бюджетного учреждения спортивной подготовки в городе Ливны Орловской области"</v>
      </c>
      <c r="C1117" s="28" t="s">
        <v>196</v>
      </c>
      <c r="D1117" s="28" t="s">
        <v>185</v>
      </c>
      <c r="E1117" s="28" t="str">
        <f>'вед.прил8'!E1217</f>
        <v>54 4 00 00000</v>
      </c>
      <c r="F1117" s="28"/>
      <c r="G1117" s="28"/>
      <c r="H1117" s="29">
        <f aca="true" t="shared" si="219" ref="H1117:J1121">H1118</f>
        <v>11339.1</v>
      </c>
      <c r="I1117" s="29">
        <f t="shared" si="219"/>
        <v>-318.3</v>
      </c>
      <c r="J1117" s="29">
        <f t="shared" si="219"/>
        <v>11020.800000000001</v>
      </c>
    </row>
    <row r="1118" spans="2:10" ht="54.75" customHeight="1">
      <c r="B1118" s="116" t="str">
        <f>'вед.прил8'!A1218</f>
        <v>Основное мероприятие "Обеспечение деятельности муниципального бюджетного учреждения "Спортивная школа" города Ливны"</v>
      </c>
      <c r="C1118" s="28" t="s">
        <v>196</v>
      </c>
      <c r="D1118" s="28" t="s">
        <v>185</v>
      </c>
      <c r="E1118" s="28" t="str">
        <f>'вед.прил8'!E1218</f>
        <v>54 4 01 00000</v>
      </c>
      <c r="F1118" s="28"/>
      <c r="G1118" s="28"/>
      <c r="H1118" s="29">
        <f t="shared" si="219"/>
        <v>11339.1</v>
      </c>
      <c r="I1118" s="29">
        <f t="shared" si="219"/>
        <v>-318.3</v>
      </c>
      <c r="J1118" s="29">
        <f t="shared" si="219"/>
        <v>11020.800000000001</v>
      </c>
    </row>
    <row r="1119" spans="2:10" ht="15">
      <c r="B1119" s="116" t="str">
        <f>'вед.прил8'!A1219</f>
        <v>Реализация основного мероприятия</v>
      </c>
      <c r="C1119" s="28" t="s">
        <v>196</v>
      </c>
      <c r="D1119" s="28" t="s">
        <v>185</v>
      </c>
      <c r="E1119" s="28" t="str">
        <f>'вед.прил8'!E1219</f>
        <v>54 4 01 77490</v>
      </c>
      <c r="F1119" s="28"/>
      <c r="G1119" s="28"/>
      <c r="H1119" s="29">
        <f t="shared" si="219"/>
        <v>11339.1</v>
      </c>
      <c r="I1119" s="29">
        <f t="shared" si="219"/>
        <v>-318.3</v>
      </c>
      <c r="J1119" s="29">
        <f t="shared" si="219"/>
        <v>11020.800000000001</v>
      </c>
    </row>
    <row r="1120" spans="2:10" ht="45">
      <c r="B1120" s="116" t="str">
        <f>'вед.прил8'!A1220</f>
        <v>Предоставление субсидий бюджетным, автономным учреждениям и иным некоммерческим организациям</v>
      </c>
      <c r="C1120" s="28" t="s">
        <v>196</v>
      </c>
      <c r="D1120" s="28" t="s">
        <v>185</v>
      </c>
      <c r="E1120" s="28" t="str">
        <f>'вед.прил8'!E1220</f>
        <v>54 4 01 77490</v>
      </c>
      <c r="F1120" s="28" t="s">
        <v>236</v>
      </c>
      <c r="G1120" s="28"/>
      <c r="H1120" s="29">
        <f t="shared" si="219"/>
        <v>11339.1</v>
      </c>
      <c r="I1120" s="29">
        <f t="shared" si="219"/>
        <v>-318.3</v>
      </c>
      <c r="J1120" s="29">
        <f t="shared" si="219"/>
        <v>11020.800000000001</v>
      </c>
    </row>
    <row r="1121" spans="2:10" ht="15">
      <c r="B1121" s="116" t="str">
        <f>'вед.прил8'!A1221</f>
        <v>Субсидии бюджетным учреждениям</v>
      </c>
      <c r="C1121" s="28" t="s">
        <v>196</v>
      </c>
      <c r="D1121" s="28" t="s">
        <v>185</v>
      </c>
      <c r="E1121" s="28" t="str">
        <f>'вед.прил8'!E1221</f>
        <v>54 4 01 77490</v>
      </c>
      <c r="F1121" s="28" t="s">
        <v>238</v>
      </c>
      <c r="G1121" s="28"/>
      <c r="H1121" s="29">
        <f t="shared" si="219"/>
        <v>11339.1</v>
      </c>
      <c r="I1121" s="29">
        <f t="shared" si="219"/>
        <v>-318.3</v>
      </c>
      <c r="J1121" s="29">
        <f t="shared" si="219"/>
        <v>11020.800000000001</v>
      </c>
    </row>
    <row r="1122" spans="2:10" ht="15">
      <c r="B1122" s="118" t="str">
        <f>'вед.прил8'!A1222</f>
        <v>Городские средства</v>
      </c>
      <c r="C1122" s="31" t="s">
        <v>196</v>
      </c>
      <c r="D1122" s="31" t="s">
        <v>185</v>
      </c>
      <c r="E1122" s="31" t="str">
        <f>'вед.прил8'!E1222</f>
        <v>54 4 01 77490</v>
      </c>
      <c r="F1122" s="31" t="s">
        <v>238</v>
      </c>
      <c r="G1122" s="31" t="s">
        <v>212</v>
      </c>
      <c r="H1122" s="32">
        <f>'вед.прил8'!I1222</f>
        <v>11339.1</v>
      </c>
      <c r="I1122" s="137">
        <f>'вед.прил8'!N1222</f>
        <v>-318.3</v>
      </c>
      <c r="J1122" s="137">
        <f>'вед.прил8'!O1222</f>
        <v>11020.800000000001</v>
      </c>
    </row>
    <row r="1123" spans="2:10" ht="15">
      <c r="B1123" s="116" t="str">
        <f>'вед.прил8'!A1223</f>
        <v>Непрограммная часть городского бюджета</v>
      </c>
      <c r="C1123" s="28" t="s">
        <v>196</v>
      </c>
      <c r="D1123" s="28" t="s">
        <v>185</v>
      </c>
      <c r="E1123" s="28" t="s">
        <v>527</v>
      </c>
      <c r="F1123" s="28"/>
      <c r="G1123" s="28"/>
      <c r="H1123" s="29">
        <f>H1124+H1128</f>
        <v>240</v>
      </c>
      <c r="I1123" s="29">
        <f>I1124+I1128</f>
        <v>0</v>
      </c>
      <c r="J1123" s="29">
        <f>J1124+J1128</f>
        <v>240</v>
      </c>
    </row>
    <row r="1124" spans="2:10" ht="60">
      <c r="B1124" s="116" t="str">
        <f>'вед.прил8'!A1224</f>
        <v>Реализация наказов избирателей депутатам Орловского областного Совета народных депутатов в рамках непрограммной части городского бюджета</v>
      </c>
      <c r="C1124" s="28" t="s">
        <v>196</v>
      </c>
      <c r="D1124" s="28" t="s">
        <v>185</v>
      </c>
      <c r="E1124" s="28" t="s">
        <v>527</v>
      </c>
      <c r="F1124" s="28"/>
      <c r="G1124" s="28"/>
      <c r="H1124" s="29">
        <f aca="true" t="shared" si="220" ref="H1124:J1126">H1125</f>
        <v>150</v>
      </c>
      <c r="I1124" s="29">
        <f t="shared" si="220"/>
        <v>0</v>
      </c>
      <c r="J1124" s="29">
        <f t="shared" si="220"/>
        <v>150</v>
      </c>
    </row>
    <row r="1125" spans="2:10" ht="45">
      <c r="B1125" s="116" t="str">
        <f>'вед.прил8'!A1225</f>
        <v>Предоставление субсидий бюджетным, автономным учреждениям и иным некоммерческим организациям</v>
      </c>
      <c r="C1125" s="28" t="s">
        <v>196</v>
      </c>
      <c r="D1125" s="28" t="s">
        <v>185</v>
      </c>
      <c r="E1125" s="28" t="s">
        <v>527</v>
      </c>
      <c r="F1125" s="28" t="s">
        <v>236</v>
      </c>
      <c r="G1125" s="28"/>
      <c r="H1125" s="29">
        <f t="shared" si="220"/>
        <v>150</v>
      </c>
      <c r="I1125" s="29">
        <f t="shared" si="220"/>
        <v>0</v>
      </c>
      <c r="J1125" s="29">
        <f t="shared" si="220"/>
        <v>150</v>
      </c>
    </row>
    <row r="1126" spans="2:10" ht="15">
      <c r="B1126" s="116" t="str">
        <f>'вед.прил8'!A1226</f>
        <v>Субсидии бюджетным учреждениям</v>
      </c>
      <c r="C1126" s="28" t="s">
        <v>196</v>
      </c>
      <c r="D1126" s="28" t="s">
        <v>185</v>
      </c>
      <c r="E1126" s="28" t="s">
        <v>527</v>
      </c>
      <c r="F1126" s="28" t="s">
        <v>238</v>
      </c>
      <c r="G1126" s="28"/>
      <c r="H1126" s="29">
        <f t="shared" si="220"/>
        <v>150</v>
      </c>
      <c r="I1126" s="29">
        <f t="shared" si="220"/>
        <v>0</v>
      </c>
      <c r="J1126" s="29">
        <f t="shared" si="220"/>
        <v>150</v>
      </c>
    </row>
    <row r="1127" spans="2:10" ht="15">
      <c r="B1127" s="118" t="str">
        <f>'вед.прил8'!A1227</f>
        <v>Областные средства</v>
      </c>
      <c r="C1127" s="31" t="s">
        <v>196</v>
      </c>
      <c r="D1127" s="31" t="s">
        <v>185</v>
      </c>
      <c r="E1127" s="31" t="s">
        <v>527</v>
      </c>
      <c r="F1127" s="31" t="s">
        <v>238</v>
      </c>
      <c r="G1127" s="31" t="s">
        <v>213</v>
      </c>
      <c r="H1127" s="32">
        <f>'вед.прил8'!I1227</f>
        <v>150</v>
      </c>
      <c r="I1127" s="137">
        <f>'вед.прил8'!N1227</f>
        <v>0</v>
      </c>
      <c r="J1127" s="137">
        <f>'вед.прил8'!O1227</f>
        <v>150</v>
      </c>
    </row>
    <row r="1128" spans="2:10" ht="60">
      <c r="B1128" s="27" t="s">
        <v>283</v>
      </c>
      <c r="C1128" s="28" t="s">
        <v>196</v>
      </c>
      <c r="D1128" s="28" t="s">
        <v>185</v>
      </c>
      <c r="E1128" s="28" t="s">
        <v>11</v>
      </c>
      <c r="F1128" s="28"/>
      <c r="G1128" s="28"/>
      <c r="H1128" s="29">
        <f>H1132+H1129</f>
        <v>90</v>
      </c>
      <c r="I1128" s="29">
        <f>I1132+I1129</f>
        <v>0</v>
      </c>
      <c r="J1128" s="29">
        <f>J1132+J1129</f>
        <v>90</v>
      </c>
    </row>
    <row r="1129" spans="2:10" ht="45">
      <c r="B1129" s="26" t="s">
        <v>315</v>
      </c>
      <c r="C1129" s="28" t="s">
        <v>196</v>
      </c>
      <c r="D1129" s="28" t="s">
        <v>185</v>
      </c>
      <c r="E1129" s="28" t="s">
        <v>11</v>
      </c>
      <c r="F1129" s="28" t="s">
        <v>234</v>
      </c>
      <c r="G1129" s="28"/>
      <c r="H1129" s="29">
        <f aca="true" t="shared" si="221" ref="H1129:J1130">H1130</f>
        <v>50</v>
      </c>
      <c r="I1129" s="29">
        <f t="shared" si="221"/>
        <v>0</v>
      </c>
      <c r="J1129" s="29">
        <f t="shared" si="221"/>
        <v>50</v>
      </c>
    </row>
    <row r="1130" spans="2:10" ht="45">
      <c r="B1130" s="26" t="s">
        <v>303</v>
      </c>
      <c r="C1130" s="28" t="s">
        <v>196</v>
      </c>
      <c r="D1130" s="28" t="s">
        <v>185</v>
      </c>
      <c r="E1130" s="28" t="s">
        <v>11</v>
      </c>
      <c r="F1130" s="28" t="s">
        <v>235</v>
      </c>
      <c r="G1130" s="28"/>
      <c r="H1130" s="29">
        <f t="shared" si="221"/>
        <v>50</v>
      </c>
      <c r="I1130" s="29">
        <f t="shared" si="221"/>
        <v>0</v>
      </c>
      <c r="J1130" s="29">
        <f t="shared" si="221"/>
        <v>50</v>
      </c>
    </row>
    <row r="1131" spans="2:10" ht="15">
      <c r="B1131" s="30" t="s">
        <v>224</v>
      </c>
      <c r="C1131" s="31" t="s">
        <v>196</v>
      </c>
      <c r="D1131" s="31" t="s">
        <v>185</v>
      </c>
      <c r="E1131" s="31" t="s">
        <v>11</v>
      </c>
      <c r="F1131" s="31" t="s">
        <v>235</v>
      </c>
      <c r="G1131" s="31" t="s">
        <v>212</v>
      </c>
      <c r="H1131" s="32">
        <f>'вед.прил8'!I988</f>
        <v>50</v>
      </c>
      <c r="I1131" s="32">
        <f>'вед.прил8'!N988</f>
        <v>0</v>
      </c>
      <c r="J1131" s="32">
        <f>'вед.прил8'!O988</f>
        <v>50</v>
      </c>
    </row>
    <row r="1132" spans="2:10" ht="45">
      <c r="B1132" s="33" t="s">
        <v>237</v>
      </c>
      <c r="C1132" s="28" t="s">
        <v>196</v>
      </c>
      <c r="D1132" s="28" t="s">
        <v>185</v>
      </c>
      <c r="E1132" s="28" t="s">
        <v>11</v>
      </c>
      <c r="F1132" s="28" t="s">
        <v>236</v>
      </c>
      <c r="G1132" s="28"/>
      <c r="H1132" s="29">
        <f aca="true" t="shared" si="222" ref="H1132:J1133">H1133</f>
        <v>40</v>
      </c>
      <c r="I1132" s="29">
        <f t="shared" si="222"/>
        <v>0</v>
      </c>
      <c r="J1132" s="29">
        <f t="shared" si="222"/>
        <v>40</v>
      </c>
    </row>
    <row r="1133" spans="2:10" ht="15">
      <c r="B1133" s="27" t="s">
        <v>239</v>
      </c>
      <c r="C1133" s="28" t="s">
        <v>196</v>
      </c>
      <c r="D1133" s="28" t="s">
        <v>185</v>
      </c>
      <c r="E1133" s="28" t="s">
        <v>11</v>
      </c>
      <c r="F1133" s="28" t="s">
        <v>238</v>
      </c>
      <c r="G1133" s="28"/>
      <c r="H1133" s="29">
        <f t="shared" si="222"/>
        <v>40</v>
      </c>
      <c r="I1133" s="29">
        <f t="shared" si="222"/>
        <v>0</v>
      </c>
      <c r="J1133" s="29">
        <f t="shared" si="222"/>
        <v>40</v>
      </c>
    </row>
    <row r="1134" spans="2:10" ht="15">
      <c r="B1134" s="30" t="s">
        <v>224</v>
      </c>
      <c r="C1134" s="31" t="s">
        <v>196</v>
      </c>
      <c r="D1134" s="31" t="s">
        <v>185</v>
      </c>
      <c r="E1134" s="31" t="s">
        <v>11</v>
      </c>
      <c r="F1134" s="31" t="s">
        <v>238</v>
      </c>
      <c r="G1134" s="31" t="s">
        <v>212</v>
      </c>
      <c r="H1134" s="32">
        <f>'вед.прил8'!I1231</f>
        <v>40</v>
      </c>
      <c r="I1134" s="137">
        <f>'вед.прил8'!N1231</f>
        <v>0</v>
      </c>
      <c r="J1134" s="137">
        <f>'вед.прил8'!O1231</f>
        <v>40</v>
      </c>
    </row>
    <row r="1135" spans="2:10" ht="28.5">
      <c r="B1135" s="56" t="s">
        <v>385</v>
      </c>
      <c r="C1135" s="52" t="s">
        <v>220</v>
      </c>
      <c r="D1135" s="52"/>
      <c r="E1135" s="109"/>
      <c r="F1135" s="52"/>
      <c r="G1135" s="52"/>
      <c r="H1135" s="152">
        <f>H1139</f>
        <v>100</v>
      </c>
      <c r="I1135" s="152">
        <f>I1139</f>
        <v>-44.2</v>
      </c>
      <c r="J1135" s="152">
        <f>J1139</f>
        <v>55.8</v>
      </c>
    </row>
    <row r="1136" spans="2:10" ht="14.25">
      <c r="B1136" s="66" t="s">
        <v>224</v>
      </c>
      <c r="C1136" s="52" t="s">
        <v>220</v>
      </c>
      <c r="D1136" s="52"/>
      <c r="E1136" s="109"/>
      <c r="F1136" s="52"/>
      <c r="G1136" s="52" t="s">
        <v>212</v>
      </c>
      <c r="H1136" s="152">
        <f>H1144</f>
        <v>100</v>
      </c>
      <c r="I1136" s="152">
        <f>I1144</f>
        <v>-44.2</v>
      </c>
      <c r="J1136" s="152">
        <f>J1144</f>
        <v>55.8</v>
      </c>
    </row>
    <row r="1137" spans="2:10" ht="14.25">
      <c r="B1137" s="66" t="s">
        <v>225</v>
      </c>
      <c r="C1137" s="52" t="s">
        <v>220</v>
      </c>
      <c r="D1137" s="52"/>
      <c r="E1137" s="109"/>
      <c r="F1137" s="52"/>
      <c r="G1137" s="52" t="s">
        <v>213</v>
      </c>
      <c r="H1137" s="152">
        <v>0</v>
      </c>
      <c r="I1137" s="152">
        <v>0</v>
      </c>
      <c r="J1137" s="152">
        <v>0</v>
      </c>
    </row>
    <row r="1138" spans="2:10" ht="14.25">
      <c r="B1138" s="66" t="s">
        <v>559</v>
      </c>
      <c r="C1138" s="52" t="s">
        <v>220</v>
      </c>
      <c r="D1138" s="52"/>
      <c r="E1138" s="109"/>
      <c r="F1138" s="52"/>
      <c r="G1138" s="52" t="s">
        <v>560</v>
      </c>
      <c r="H1138" s="152">
        <v>0</v>
      </c>
      <c r="I1138" s="152">
        <v>0</v>
      </c>
      <c r="J1138" s="152">
        <v>0</v>
      </c>
    </row>
    <row r="1139" spans="2:10" ht="28.5">
      <c r="B1139" s="56" t="s">
        <v>386</v>
      </c>
      <c r="C1139" s="52" t="s">
        <v>220</v>
      </c>
      <c r="D1139" s="52" t="s">
        <v>179</v>
      </c>
      <c r="E1139" s="109"/>
      <c r="F1139" s="52"/>
      <c r="G1139" s="52"/>
      <c r="H1139" s="152">
        <f aca="true" t="shared" si="223" ref="H1139:J1143">H1140</f>
        <v>100</v>
      </c>
      <c r="I1139" s="152">
        <f t="shared" si="223"/>
        <v>-44.2</v>
      </c>
      <c r="J1139" s="152">
        <f t="shared" si="223"/>
        <v>55.8</v>
      </c>
    </row>
    <row r="1140" spans="2:10" ht="15">
      <c r="B1140" s="26" t="s">
        <v>155</v>
      </c>
      <c r="C1140" s="28" t="s">
        <v>220</v>
      </c>
      <c r="D1140" s="28" t="s">
        <v>179</v>
      </c>
      <c r="E1140" s="106" t="s">
        <v>342</v>
      </c>
      <c r="F1140" s="52"/>
      <c r="G1140" s="52"/>
      <c r="H1140" s="29">
        <f t="shared" si="223"/>
        <v>100</v>
      </c>
      <c r="I1140" s="29">
        <f t="shared" si="223"/>
        <v>-44.2</v>
      </c>
      <c r="J1140" s="29">
        <f t="shared" si="223"/>
        <v>55.8</v>
      </c>
    </row>
    <row r="1141" spans="2:10" ht="60">
      <c r="B1141" s="26" t="str">
        <f>'вед.прил8'!A1274</f>
        <v>Расходы, связанные с выплатой процентных платежей по муниципальным долговым обязательствам, в рамках непрограммной части городского бюджета</v>
      </c>
      <c r="C1141" s="28" t="s">
        <v>220</v>
      </c>
      <c r="D1141" s="28" t="s">
        <v>179</v>
      </c>
      <c r="E1141" s="106" t="s">
        <v>35</v>
      </c>
      <c r="F1141" s="28"/>
      <c r="G1141" s="28"/>
      <c r="H1141" s="29">
        <f t="shared" si="223"/>
        <v>100</v>
      </c>
      <c r="I1141" s="29">
        <f t="shared" si="223"/>
        <v>-44.2</v>
      </c>
      <c r="J1141" s="29">
        <f t="shared" si="223"/>
        <v>55.8</v>
      </c>
    </row>
    <row r="1142" spans="2:10" ht="30">
      <c r="B1142" s="26" t="str">
        <f>'вед.прил8'!A1275</f>
        <v>Обслуживание государственного (муниципального) долга </v>
      </c>
      <c r="C1142" s="28" t="s">
        <v>220</v>
      </c>
      <c r="D1142" s="28" t="s">
        <v>179</v>
      </c>
      <c r="E1142" s="28" t="s">
        <v>35</v>
      </c>
      <c r="F1142" s="28" t="s">
        <v>269</v>
      </c>
      <c r="G1142" s="28"/>
      <c r="H1142" s="29">
        <f t="shared" si="223"/>
        <v>100</v>
      </c>
      <c r="I1142" s="29">
        <f t="shared" si="223"/>
        <v>-44.2</v>
      </c>
      <c r="J1142" s="29">
        <f t="shared" si="223"/>
        <v>55.8</v>
      </c>
    </row>
    <row r="1143" spans="2:10" ht="15">
      <c r="B1143" s="26" t="str">
        <f>'вед.прил8'!A1276</f>
        <v>Обслуживание муниципального долга</v>
      </c>
      <c r="C1143" s="28" t="s">
        <v>220</v>
      </c>
      <c r="D1143" s="28" t="s">
        <v>179</v>
      </c>
      <c r="E1143" s="28" t="s">
        <v>35</v>
      </c>
      <c r="F1143" s="28" t="s">
        <v>270</v>
      </c>
      <c r="G1143" s="28"/>
      <c r="H1143" s="29">
        <f t="shared" si="223"/>
        <v>100</v>
      </c>
      <c r="I1143" s="29">
        <f t="shared" si="223"/>
        <v>-44.2</v>
      </c>
      <c r="J1143" s="29">
        <f t="shared" si="223"/>
        <v>55.8</v>
      </c>
    </row>
    <row r="1144" spans="2:10" ht="15">
      <c r="B1144" s="30" t="s">
        <v>224</v>
      </c>
      <c r="C1144" s="31" t="s">
        <v>220</v>
      </c>
      <c r="D1144" s="31" t="s">
        <v>179</v>
      </c>
      <c r="E1144" s="31" t="s">
        <v>35</v>
      </c>
      <c r="F1144" s="31" t="s">
        <v>270</v>
      </c>
      <c r="G1144" s="31" t="s">
        <v>212</v>
      </c>
      <c r="H1144" s="32">
        <f>'вед.прил8'!I1277</f>
        <v>100</v>
      </c>
      <c r="I1144" s="137">
        <f>'вед.прил8'!N1277</f>
        <v>-44.2</v>
      </c>
      <c r="J1144" s="137">
        <f>'вед.прил8'!O1277</f>
        <v>55.8</v>
      </c>
    </row>
    <row r="1145" spans="2:10" ht="15">
      <c r="B1145" s="66" t="s">
        <v>265</v>
      </c>
      <c r="C1145" s="72"/>
      <c r="D1145" s="72"/>
      <c r="E1145" s="72"/>
      <c r="F1145" s="72"/>
      <c r="G1145" s="72"/>
      <c r="H1145" s="70">
        <f aca="true" t="shared" si="224" ref="H1145:J1147">H6+H228+H320+H554+H865+H967+H1066+H1135+H541</f>
        <v>1600540.1000000003</v>
      </c>
      <c r="I1145" s="70">
        <f t="shared" si="224"/>
        <v>82552.5</v>
      </c>
      <c r="J1145" s="70">
        <f t="shared" si="224"/>
        <v>1683092.6</v>
      </c>
    </row>
    <row r="1146" spans="2:10" ht="15">
      <c r="B1146" s="66" t="s">
        <v>224</v>
      </c>
      <c r="C1146" s="72"/>
      <c r="D1146" s="72"/>
      <c r="E1146" s="72"/>
      <c r="F1146" s="72"/>
      <c r="G1146" s="148" t="s">
        <v>212</v>
      </c>
      <c r="H1146" s="70">
        <f t="shared" si="224"/>
        <v>520132.4999999999</v>
      </c>
      <c r="I1146" s="70">
        <f t="shared" si="224"/>
        <v>25518.099999999995</v>
      </c>
      <c r="J1146" s="70">
        <f t="shared" si="224"/>
        <v>545650.6000000001</v>
      </c>
    </row>
    <row r="1147" spans="2:10" ht="15">
      <c r="B1147" s="66" t="s">
        <v>225</v>
      </c>
      <c r="C1147" s="72"/>
      <c r="D1147" s="72"/>
      <c r="E1147" s="72"/>
      <c r="F1147" s="72"/>
      <c r="G1147" s="148" t="s">
        <v>213</v>
      </c>
      <c r="H1147" s="70">
        <f t="shared" si="224"/>
        <v>702478.7</v>
      </c>
      <c r="I1147" s="70">
        <f t="shared" si="224"/>
        <v>49366.100000000006</v>
      </c>
      <c r="J1147" s="70">
        <f t="shared" si="224"/>
        <v>751844.7999999999</v>
      </c>
    </row>
    <row r="1148" spans="2:10" ht="18.75" customHeight="1">
      <c r="B1148" s="151" t="s">
        <v>559</v>
      </c>
      <c r="C1148" s="147"/>
      <c r="D1148" s="147"/>
      <c r="E1148" s="147"/>
      <c r="F1148" s="147"/>
      <c r="G1148" s="148" t="s">
        <v>560</v>
      </c>
      <c r="H1148" s="70">
        <f>H9+H231+H323+H544+H557+H868+H970+H1069+H1138</f>
        <v>377928.9</v>
      </c>
      <c r="I1148" s="70">
        <f>I9+I231+I323+I544+I557+I868+I970+I1069+I1138</f>
        <v>7668.3</v>
      </c>
      <c r="J1148" s="70">
        <f>J9+J231+J323+J544+J557+J868+J970+J1069+J1138</f>
        <v>385597.2</v>
      </c>
    </row>
    <row r="1149" spans="2:10" ht="12.75" customHeight="1">
      <c r="B1149" s="146"/>
      <c r="C1149" s="146"/>
      <c r="D1149" s="146"/>
      <c r="E1149" s="146"/>
      <c r="F1149" s="146"/>
      <c r="G1149" s="146"/>
      <c r="H1149" s="146"/>
      <c r="I1149" s="93"/>
      <c r="J1149" s="93"/>
    </row>
    <row r="1150" spans="2:8" ht="12.75">
      <c r="B1150" s="227"/>
      <c r="C1150" s="227"/>
      <c r="D1150" s="227"/>
      <c r="E1150" s="227"/>
      <c r="F1150" s="227"/>
      <c r="G1150" s="227"/>
      <c r="H1150" s="227"/>
    </row>
    <row r="1151" spans="2:8" ht="12.75">
      <c r="B1151" s="227"/>
      <c r="C1151" s="227"/>
      <c r="D1151" s="227"/>
      <c r="E1151" s="227"/>
      <c r="F1151" s="227"/>
      <c r="G1151" s="227"/>
      <c r="H1151" s="227"/>
    </row>
    <row r="1152" spans="2:8" ht="12.75">
      <c r="B1152" s="227"/>
      <c r="C1152" s="227"/>
      <c r="D1152" s="227"/>
      <c r="E1152" s="227"/>
      <c r="F1152" s="227"/>
      <c r="G1152" s="227"/>
      <c r="H1152" s="227"/>
    </row>
    <row r="1153" spans="2:8" ht="12.75">
      <c r="B1153" s="227"/>
      <c r="C1153" s="227"/>
      <c r="D1153" s="227"/>
      <c r="E1153" s="227"/>
      <c r="F1153" s="227"/>
      <c r="G1153" s="227"/>
      <c r="H1153" s="227"/>
    </row>
    <row r="1154" spans="2:8" ht="12.75">
      <c r="B1154" s="227"/>
      <c r="C1154" s="227"/>
      <c r="D1154" s="227"/>
      <c r="E1154" s="227"/>
      <c r="F1154" s="227"/>
      <c r="G1154" s="227"/>
      <c r="H1154" s="227"/>
    </row>
    <row r="1155" spans="2:8" ht="12.75">
      <c r="B1155" s="227"/>
      <c r="C1155" s="227"/>
      <c r="D1155" s="227"/>
      <c r="E1155" s="227"/>
      <c r="F1155" s="227"/>
      <c r="G1155" s="227"/>
      <c r="H1155" s="227"/>
    </row>
    <row r="1156" spans="2:8" ht="12.75">
      <c r="B1156" s="227"/>
      <c r="C1156" s="227"/>
      <c r="D1156" s="227"/>
      <c r="E1156" s="227"/>
      <c r="F1156" s="227"/>
      <c r="G1156" s="227"/>
      <c r="H1156" s="227"/>
    </row>
    <row r="1157" spans="2:8" ht="12.75">
      <c r="B1157" s="227"/>
      <c r="C1157" s="227"/>
      <c r="D1157" s="227"/>
      <c r="E1157" s="227"/>
      <c r="F1157" s="227"/>
      <c r="G1157" s="227"/>
      <c r="H1157" s="227"/>
    </row>
    <row r="1158" spans="2:8" ht="12.75">
      <c r="B1158" s="227"/>
      <c r="C1158" s="227"/>
      <c r="D1158" s="227"/>
      <c r="E1158" s="227"/>
      <c r="F1158" s="227"/>
      <c r="G1158" s="227"/>
      <c r="H1158" s="227"/>
    </row>
    <row r="1159" spans="2:8" ht="12.75">
      <c r="B1159" s="227"/>
      <c r="C1159" s="227"/>
      <c r="D1159" s="227"/>
      <c r="E1159" s="227"/>
      <c r="F1159" s="227"/>
      <c r="G1159" s="227"/>
      <c r="H1159" s="227"/>
    </row>
    <row r="1160" spans="2:8" ht="12.75">
      <c r="B1160" s="227"/>
      <c r="C1160" s="227"/>
      <c r="D1160" s="227"/>
      <c r="E1160" s="227"/>
      <c r="F1160" s="227"/>
      <c r="G1160" s="227"/>
      <c r="H1160" s="227"/>
    </row>
    <row r="1161" spans="2:8" ht="12.75">
      <c r="B1161" s="227"/>
      <c r="C1161" s="227"/>
      <c r="D1161" s="227"/>
      <c r="E1161" s="227"/>
      <c r="F1161" s="227"/>
      <c r="G1161" s="227"/>
      <c r="H1161" s="227"/>
    </row>
    <row r="1162" spans="2:8" ht="12.75">
      <c r="B1162" s="227"/>
      <c r="C1162" s="227"/>
      <c r="D1162" s="227"/>
      <c r="E1162" s="227"/>
      <c r="F1162" s="227"/>
      <c r="G1162" s="227"/>
      <c r="H1162" s="227"/>
    </row>
    <row r="1163" spans="2:8" ht="12.75">
      <c r="B1163" s="227"/>
      <c r="C1163" s="227"/>
      <c r="D1163" s="227"/>
      <c r="E1163" s="227"/>
      <c r="F1163" s="227"/>
      <c r="G1163" s="227"/>
      <c r="H1163" s="227"/>
    </row>
    <row r="1164" spans="2:8" ht="12.75">
      <c r="B1164" s="227"/>
      <c r="C1164" s="227"/>
      <c r="D1164" s="227"/>
      <c r="E1164" s="227"/>
      <c r="F1164" s="227"/>
      <c r="G1164" s="227"/>
      <c r="H1164" s="227"/>
    </row>
    <row r="1165" spans="2:8" ht="12.75">
      <c r="B1165" s="227"/>
      <c r="C1165" s="227"/>
      <c r="D1165" s="227"/>
      <c r="E1165" s="227"/>
      <c r="F1165" s="227"/>
      <c r="G1165" s="227"/>
      <c r="H1165" s="227"/>
    </row>
    <row r="1166" spans="2:8" ht="12.75">
      <c r="B1166" s="227"/>
      <c r="C1166" s="227"/>
      <c r="D1166" s="227"/>
      <c r="E1166" s="227"/>
      <c r="F1166" s="227"/>
      <c r="G1166" s="227"/>
      <c r="H1166" s="227"/>
    </row>
    <row r="1167" spans="2:8" ht="12.75">
      <c r="B1167" s="227"/>
      <c r="C1167" s="227"/>
      <c r="D1167" s="227"/>
      <c r="E1167" s="227"/>
      <c r="F1167" s="227"/>
      <c r="G1167" s="227"/>
      <c r="H1167" s="227"/>
    </row>
    <row r="1168" spans="2:8" ht="12.75">
      <c r="B1168" s="227"/>
      <c r="C1168" s="227"/>
      <c r="D1168" s="227"/>
      <c r="E1168" s="227"/>
      <c r="F1168" s="227"/>
      <c r="G1168" s="227"/>
      <c r="H1168" s="227"/>
    </row>
    <row r="1169" spans="2:8" ht="12.75">
      <c r="B1169" s="227"/>
      <c r="C1169" s="227"/>
      <c r="D1169" s="227"/>
      <c r="E1169" s="227"/>
      <c r="F1169" s="227"/>
      <c r="G1169" s="227"/>
      <c r="H1169" s="227"/>
    </row>
    <row r="1170" spans="2:8" ht="12.75">
      <c r="B1170" s="227"/>
      <c r="C1170" s="227"/>
      <c r="D1170" s="227"/>
      <c r="E1170" s="227"/>
      <c r="F1170" s="227"/>
      <c r="G1170" s="227"/>
      <c r="H1170" s="227"/>
    </row>
    <row r="1171" spans="2:8" ht="12.75">
      <c r="B1171" s="227"/>
      <c r="C1171" s="227"/>
      <c r="D1171" s="227"/>
      <c r="E1171" s="227"/>
      <c r="F1171" s="227"/>
      <c r="G1171" s="227"/>
      <c r="H1171" s="227"/>
    </row>
    <row r="1172" spans="2:8" ht="12.75">
      <c r="B1172" s="227"/>
      <c r="C1172" s="227"/>
      <c r="D1172" s="227"/>
      <c r="E1172" s="227"/>
      <c r="F1172" s="227"/>
      <c r="G1172" s="227"/>
      <c r="H1172" s="227"/>
    </row>
    <row r="1173" spans="3:8" ht="12.75">
      <c r="C1173" s="112"/>
      <c r="D1173" s="112"/>
      <c r="E1173" s="112"/>
      <c r="F1173" s="112"/>
      <c r="G1173" s="112"/>
      <c r="H1173" s="113"/>
    </row>
    <row r="1174" spans="3:8" ht="12.75">
      <c r="C1174" s="112"/>
      <c r="D1174" s="112"/>
      <c r="E1174" s="112"/>
      <c r="F1174" s="112"/>
      <c r="G1174" s="112"/>
      <c r="H1174" s="113"/>
    </row>
    <row r="1175" spans="3:8" ht="12.75">
      <c r="C1175" s="112"/>
      <c r="D1175" s="112"/>
      <c r="E1175" s="112"/>
      <c r="F1175" s="112"/>
      <c r="G1175" s="112"/>
      <c r="H1175" s="113"/>
    </row>
    <row r="1176" spans="3:8" ht="12.75">
      <c r="C1176" s="112"/>
      <c r="D1176" s="112"/>
      <c r="E1176" s="112"/>
      <c r="F1176" s="112"/>
      <c r="G1176" s="112"/>
      <c r="H1176" s="113"/>
    </row>
    <row r="1177" spans="3:8" ht="12.75">
      <c r="C1177" s="112"/>
      <c r="D1177" s="112"/>
      <c r="E1177" s="112"/>
      <c r="F1177" s="112"/>
      <c r="G1177" s="112"/>
      <c r="H1177" s="113"/>
    </row>
    <row r="1178" spans="3:8" ht="12.75">
      <c r="C1178" s="112"/>
      <c r="D1178" s="112"/>
      <c r="E1178" s="112"/>
      <c r="F1178" s="112"/>
      <c r="G1178" s="112"/>
      <c r="H1178" s="113"/>
    </row>
    <row r="1179" spans="3:8" ht="12.75">
      <c r="C1179" s="112"/>
      <c r="D1179" s="112"/>
      <c r="E1179" s="112"/>
      <c r="F1179" s="112"/>
      <c r="G1179" s="112"/>
      <c r="H1179" s="113"/>
    </row>
    <row r="1180" spans="3:8" ht="12.75">
      <c r="C1180" s="112"/>
      <c r="D1180" s="112"/>
      <c r="E1180" s="112"/>
      <c r="F1180" s="112"/>
      <c r="G1180" s="112"/>
      <c r="H1180" s="113"/>
    </row>
    <row r="1181" spans="3:8" ht="12.75">
      <c r="C1181" s="112"/>
      <c r="D1181" s="112"/>
      <c r="E1181" s="112"/>
      <c r="F1181" s="112"/>
      <c r="G1181" s="112"/>
      <c r="H1181" s="113"/>
    </row>
    <row r="1182" spans="3:8" ht="12.75">
      <c r="C1182" s="112"/>
      <c r="D1182" s="112"/>
      <c r="E1182" s="112"/>
      <c r="F1182" s="112"/>
      <c r="G1182" s="112"/>
      <c r="H1182" s="113"/>
    </row>
    <row r="1183" spans="3:8" ht="12.75">
      <c r="C1183" s="112"/>
      <c r="D1183" s="112"/>
      <c r="E1183" s="112"/>
      <c r="F1183" s="112"/>
      <c r="G1183" s="112"/>
      <c r="H1183" s="113"/>
    </row>
    <row r="1184" spans="3:8" ht="12.75">
      <c r="C1184" s="112"/>
      <c r="D1184" s="112"/>
      <c r="E1184" s="112"/>
      <c r="F1184" s="112"/>
      <c r="G1184" s="112"/>
      <c r="H1184" s="113"/>
    </row>
    <row r="1185" spans="3:8" ht="12.75">
      <c r="C1185" s="112"/>
      <c r="D1185" s="112"/>
      <c r="E1185" s="112"/>
      <c r="F1185" s="112"/>
      <c r="G1185" s="112"/>
      <c r="H1185" s="113"/>
    </row>
    <row r="1186" spans="3:8" ht="12.75">
      <c r="C1186" s="112"/>
      <c r="D1186" s="112"/>
      <c r="E1186" s="112"/>
      <c r="F1186" s="112"/>
      <c r="G1186" s="112"/>
      <c r="H1186" s="113"/>
    </row>
    <row r="1187" spans="3:8" ht="12.75">
      <c r="C1187" s="112"/>
      <c r="D1187" s="112"/>
      <c r="E1187" s="112"/>
      <c r="F1187" s="112"/>
      <c r="G1187" s="112"/>
      <c r="H1187" s="113"/>
    </row>
    <row r="1188" spans="3:8" ht="12.75">
      <c r="C1188" s="112"/>
      <c r="D1188" s="112"/>
      <c r="E1188" s="112"/>
      <c r="F1188" s="112"/>
      <c r="G1188" s="112"/>
      <c r="H1188" s="113"/>
    </row>
    <row r="1189" spans="3:8" ht="12.75">
      <c r="C1189" s="112"/>
      <c r="D1189" s="112"/>
      <c r="E1189" s="112"/>
      <c r="F1189" s="112"/>
      <c r="G1189" s="112"/>
      <c r="H1189" s="113"/>
    </row>
    <row r="1190" spans="3:8" ht="12.75">
      <c r="C1190" s="112"/>
      <c r="D1190" s="112"/>
      <c r="E1190" s="112"/>
      <c r="F1190" s="112"/>
      <c r="G1190" s="112"/>
      <c r="H1190" s="113"/>
    </row>
    <row r="1191" spans="3:8" ht="12.75">
      <c r="C1191" s="112"/>
      <c r="D1191" s="112"/>
      <c r="E1191" s="112"/>
      <c r="F1191" s="112"/>
      <c r="G1191" s="112"/>
      <c r="H1191" s="113"/>
    </row>
    <row r="1192" spans="3:8" ht="12.75">
      <c r="C1192" s="112"/>
      <c r="D1192" s="112"/>
      <c r="E1192" s="112"/>
      <c r="F1192" s="112"/>
      <c r="G1192" s="112"/>
      <c r="H1192" s="113"/>
    </row>
    <row r="1193" spans="3:8" ht="12.75">
      <c r="C1193" s="112"/>
      <c r="D1193" s="112"/>
      <c r="E1193" s="112"/>
      <c r="F1193" s="112"/>
      <c r="G1193" s="112"/>
      <c r="H1193" s="113"/>
    </row>
    <row r="1194" spans="3:8" ht="12.75">
      <c r="C1194" s="112"/>
      <c r="D1194" s="112"/>
      <c r="E1194" s="112"/>
      <c r="F1194" s="112"/>
      <c r="G1194" s="112"/>
      <c r="H1194" s="113"/>
    </row>
    <row r="1195" spans="3:8" ht="12.75">
      <c r="C1195" s="112"/>
      <c r="D1195" s="112"/>
      <c r="E1195" s="112"/>
      <c r="F1195" s="112"/>
      <c r="G1195" s="112"/>
      <c r="H1195" s="113"/>
    </row>
    <row r="1196" spans="3:8" ht="12.75">
      <c r="C1196" s="112"/>
      <c r="D1196" s="112"/>
      <c r="E1196" s="112"/>
      <c r="F1196" s="112"/>
      <c r="G1196" s="112"/>
      <c r="H1196" s="113"/>
    </row>
    <row r="1197" spans="3:8" ht="12.75">
      <c r="C1197" s="112"/>
      <c r="D1197" s="112"/>
      <c r="E1197" s="112"/>
      <c r="F1197" s="112"/>
      <c r="G1197" s="112"/>
      <c r="H1197" s="113"/>
    </row>
    <row r="1198" spans="3:8" ht="12.75">
      <c r="C1198" s="112"/>
      <c r="D1198" s="112"/>
      <c r="E1198" s="112"/>
      <c r="F1198" s="112"/>
      <c r="G1198" s="112"/>
      <c r="H1198" s="113"/>
    </row>
    <row r="1199" spans="3:8" ht="12.75">
      <c r="C1199" s="112"/>
      <c r="D1199" s="112"/>
      <c r="E1199" s="112"/>
      <c r="F1199" s="112"/>
      <c r="G1199" s="112"/>
      <c r="H1199" s="113"/>
    </row>
    <row r="1200" spans="3:8" ht="12.75">
      <c r="C1200" s="112"/>
      <c r="D1200" s="112"/>
      <c r="E1200" s="112"/>
      <c r="F1200" s="112"/>
      <c r="G1200" s="112"/>
      <c r="H1200" s="113"/>
    </row>
    <row r="1201" spans="3:8" ht="12.75">
      <c r="C1201" s="112"/>
      <c r="D1201" s="112"/>
      <c r="E1201" s="112"/>
      <c r="F1201" s="112"/>
      <c r="G1201" s="112"/>
      <c r="H1201" s="113"/>
    </row>
    <row r="1202" spans="3:8" ht="12.75">
      <c r="C1202" s="112"/>
      <c r="D1202" s="112"/>
      <c r="E1202" s="112"/>
      <c r="F1202" s="112"/>
      <c r="G1202" s="112"/>
      <c r="H1202" s="113"/>
    </row>
    <row r="1203" spans="3:8" ht="12.75">
      <c r="C1203" s="112"/>
      <c r="D1203" s="112"/>
      <c r="E1203" s="112"/>
      <c r="F1203" s="112"/>
      <c r="G1203" s="112"/>
      <c r="H1203" s="113"/>
    </row>
    <row r="1204" spans="3:8" ht="12.75">
      <c r="C1204" s="112"/>
      <c r="D1204" s="112"/>
      <c r="E1204" s="112"/>
      <c r="F1204" s="112"/>
      <c r="G1204" s="112"/>
      <c r="H1204" s="113"/>
    </row>
    <row r="1205" spans="3:8" ht="12.75">
      <c r="C1205" s="112"/>
      <c r="D1205" s="112"/>
      <c r="E1205" s="112"/>
      <c r="F1205" s="112"/>
      <c r="G1205" s="112"/>
      <c r="H1205" s="113"/>
    </row>
    <row r="1206" spans="3:8" ht="12.75">
      <c r="C1206" s="112"/>
      <c r="D1206" s="112"/>
      <c r="E1206" s="112"/>
      <c r="F1206" s="112"/>
      <c r="G1206" s="112"/>
      <c r="H1206" s="113"/>
    </row>
    <row r="1207" spans="3:8" ht="12.75">
      <c r="C1207" s="112"/>
      <c r="D1207" s="112"/>
      <c r="E1207" s="112"/>
      <c r="F1207" s="112"/>
      <c r="G1207" s="112"/>
      <c r="H1207" s="113"/>
    </row>
    <row r="1208" spans="3:8" ht="12.75">
      <c r="C1208" s="112"/>
      <c r="D1208" s="112"/>
      <c r="E1208" s="112"/>
      <c r="F1208" s="112"/>
      <c r="G1208" s="112"/>
      <c r="H1208" s="113"/>
    </row>
    <row r="1209" spans="3:8" ht="12.75">
      <c r="C1209" s="112"/>
      <c r="D1209" s="112"/>
      <c r="E1209" s="112"/>
      <c r="F1209" s="112"/>
      <c r="G1209" s="112"/>
      <c r="H1209" s="113"/>
    </row>
    <row r="1210" spans="3:8" ht="12.75">
      <c r="C1210" s="112"/>
      <c r="D1210" s="112"/>
      <c r="E1210" s="112"/>
      <c r="F1210" s="112"/>
      <c r="G1210" s="112"/>
      <c r="H1210" s="113"/>
    </row>
    <row r="1211" spans="3:8" ht="12.75">
      <c r="C1211" s="112"/>
      <c r="D1211" s="112"/>
      <c r="E1211" s="112"/>
      <c r="F1211" s="112"/>
      <c r="G1211" s="112"/>
      <c r="H1211" s="113"/>
    </row>
    <row r="1212" spans="3:8" ht="12.75">
      <c r="C1212" s="112"/>
      <c r="D1212" s="112"/>
      <c r="E1212" s="112"/>
      <c r="F1212" s="112"/>
      <c r="G1212" s="112"/>
      <c r="H1212" s="113"/>
    </row>
    <row r="1213" spans="3:8" ht="12.75">
      <c r="C1213" s="112"/>
      <c r="D1213" s="112"/>
      <c r="E1213" s="112"/>
      <c r="F1213" s="112"/>
      <c r="G1213" s="112"/>
      <c r="H1213" s="113"/>
    </row>
    <row r="1214" spans="3:8" ht="12.75">
      <c r="C1214" s="112"/>
      <c r="D1214" s="112"/>
      <c r="E1214" s="112"/>
      <c r="F1214" s="112"/>
      <c r="G1214" s="112"/>
      <c r="H1214" s="113"/>
    </row>
    <row r="1215" spans="3:8" ht="12.75">
      <c r="C1215" s="112"/>
      <c r="D1215" s="112"/>
      <c r="E1215" s="112"/>
      <c r="F1215" s="112"/>
      <c r="G1215" s="112"/>
      <c r="H1215" s="113"/>
    </row>
    <row r="1216" spans="3:8" ht="12.75">
      <c r="C1216" s="112"/>
      <c r="D1216" s="112"/>
      <c r="E1216" s="112"/>
      <c r="F1216" s="112"/>
      <c r="G1216" s="112"/>
      <c r="H1216" s="113"/>
    </row>
    <row r="1217" spans="3:8" ht="12.75">
      <c r="C1217" s="112"/>
      <c r="D1217" s="112"/>
      <c r="E1217" s="112"/>
      <c r="F1217" s="112"/>
      <c r="G1217" s="112"/>
      <c r="H1217" s="113"/>
    </row>
    <row r="1218" spans="3:8" ht="12.75">
      <c r="C1218" s="112"/>
      <c r="D1218" s="112"/>
      <c r="E1218" s="112"/>
      <c r="F1218" s="112"/>
      <c r="G1218" s="112"/>
      <c r="H1218" s="113"/>
    </row>
    <row r="1219" spans="3:8" ht="12.75">
      <c r="C1219" s="112"/>
      <c r="D1219" s="112"/>
      <c r="E1219" s="112"/>
      <c r="F1219" s="112"/>
      <c r="G1219" s="112"/>
      <c r="H1219" s="113"/>
    </row>
    <row r="1220" spans="3:8" ht="12.75">
      <c r="C1220" s="112"/>
      <c r="D1220" s="112"/>
      <c r="E1220" s="112"/>
      <c r="F1220" s="112"/>
      <c r="G1220" s="112"/>
      <c r="H1220" s="113"/>
    </row>
    <row r="1221" spans="3:8" ht="12.75">
      <c r="C1221" s="112"/>
      <c r="D1221" s="112"/>
      <c r="E1221" s="112"/>
      <c r="F1221" s="112"/>
      <c r="G1221" s="112"/>
      <c r="H1221" s="113"/>
    </row>
    <row r="1222" spans="3:8" ht="12.75">
      <c r="C1222" s="112"/>
      <c r="D1222" s="112"/>
      <c r="E1222" s="112"/>
      <c r="F1222" s="112"/>
      <c r="G1222" s="112"/>
      <c r="H1222" s="113"/>
    </row>
    <row r="1223" spans="3:8" ht="12.75">
      <c r="C1223" s="112"/>
      <c r="D1223" s="112"/>
      <c r="E1223" s="112"/>
      <c r="F1223" s="112"/>
      <c r="G1223" s="112"/>
      <c r="H1223" s="113"/>
    </row>
    <row r="1224" spans="3:8" ht="12.75">
      <c r="C1224" s="112"/>
      <c r="D1224" s="112"/>
      <c r="E1224" s="112"/>
      <c r="F1224" s="112"/>
      <c r="G1224" s="112"/>
      <c r="H1224" s="113"/>
    </row>
    <row r="1225" spans="3:8" ht="12.75">
      <c r="C1225" s="112"/>
      <c r="D1225" s="112"/>
      <c r="E1225" s="112"/>
      <c r="F1225" s="112"/>
      <c r="G1225" s="112"/>
      <c r="H1225" s="113"/>
    </row>
    <row r="1226" spans="3:8" ht="12.75">
      <c r="C1226" s="112"/>
      <c r="D1226" s="112"/>
      <c r="E1226" s="112"/>
      <c r="F1226" s="112"/>
      <c r="G1226" s="112"/>
      <c r="H1226" s="113"/>
    </row>
    <row r="1227" spans="3:8" ht="12.75">
      <c r="C1227" s="112"/>
      <c r="D1227" s="112"/>
      <c r="E1227" s="112"/>
      <c r="F1227" s="112"/>
      <c r="G1227" s="112"/>
      <c r="H1227" s="113"/>
    </row>
    <row r="1228" spans="3:8" ht="12.75">
      <c r="C1228" s="112"/>
      <c r="D1228" s="112"/>
      <c r="E1228" s="112"/>
      <c r="F1228" s="112"/>
      <c r="G1228" s="112"/>
      <c r="H1228" s="113"/>
    </row>
    <row r="1229" spans="3:8" ht="12.75">
      <c r="C1229" s="112"/>
      <c r="D1229" s="112"/>
      <c r="E1229" s="112"/>
      <c r="F1229" s="112"/>
      <c r="G1229" s="112"/>
      <c r="H1229" s="113"/>
    </row>
    <row r="1230" spans="3:8" ht="12.75">
      <c r="C1230" s="112"/>
      <c r="D1230" s="112"/>
      <c r="E1230" s="112"/>
      <c r="F1230" s="112"/>
      <c r="G1230" s="112"/>
      <c r="H1230" s="113"/>
    </row>
    <row r="1231" spans="3:8" ht="12.75">
      <c r="C1231" s="112"/>
      <c r="D1231" s="112"/>
      <c r="E1231" s="112"/>
      <c r="F1231" s="112"/>
      <c r="G1231" s="112"/>
      <c r="H1231" s="113"/>
    </row>
    <row r="1232" spans="3:8" ht="12.75">
      <c r="C1232" s="112"/>
      <c r="D1232" s="112"/>
      <c r="E1232" s="112"/>
      <c r="F1232" s="112"/>
      <c r="G1232" s="112"/>
      <c r="H1232" s="113"/>
    </row>
  </sheetData>
  <sheetProtection/>
  <mergeCells count="13">
    <mergeCell ref="F4:F5"/>
    <mergeCell ref="G4:G5"/>
    <mergeCell ref="H4:H5"/>
    <mergeCell ref="B1150:H1172"/>
    <mergeCell ref="I4:I5"/>
    <mergeCell ref="J4:J5"/>
    <mergeCell ref="B2:J2"/>
    <mergeCell ref="G1:J1"/>
    <mergeCell ref="B1:D1"/>
    <mergeCell ref="B4:B5"/>
    <mergeCell ref="C4:C5"/>
    <mergeCell ref="D4:D5"/>
    <mergeCell ref="E4:E5"/>
  </mergeCells>
  <printOptions/>
  <pageMargins left="0.7480314960629921" right="0.3937007874015748" top="0.2755905511811024" bottom="0.3937007874015748" header="0" footer="0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1547"/>
  <sheetViews>
    <sheetView tabSelected="1" view="pageBreakPreview" zoomScale="106" zoomScaleSheetLayoutView="106" workbookViewId="0" topLeftCell="A1">
      <selection activeCell="N9" sqref="I5:N9"/>
    </sheetView>
  </sheetViews>
  <sheetFormatPr defaultColWidth="9.00390625" defaultRowHeight="12.75"/>
  <cols>
    <col min="1" max="1" width="44.375" style="86" customWidth="1"/>
    <col min="2" max="2" width="5.875" style="40" customWidth="1"/>
    <col min="3" max="3" width="5.125" style="40" customWidth="1"/>
    <col min="4" max="4" width="4.625" style="40" customWidth="1"/>
    <col min="5" max="5" width="16.375" style="40" customWidth="1"/>
    <col min="6" max="6" width="4.875" style="40" customWidth="1"/>
    <col min="7" max="7" width="3.875" style="40" customWidth="1"/>
    <col min="8" max="8" width="5.625" style="40" hidden="1" customWidth="1"/>
    <col min="9" max="9" width="13.25390625" style="87" customWidth="1"/>
    <col min="10" max="13" width="9.125" style="41" hidden="1" customWidth="1"/>
    <col min="14" max="14" width="12.75390625" style="41" customWidth="1"/>
    <col min="15" max="15" width="12.875" style="41" customWidth="1"/>
    <col min="16" max="19" width="9.125" style="41" hidden="1" customWidth="1"/>
    <col min="20" max="20" width="10.125" style="41" customWidth="1"/>
    <col min="21" max="21" width="6.00390625" style="41" customWidth="1"/>
    <col min="22" max="23" width="9.125" style="41" customWidth="1"/>
    <col min="24" max="24" width="0.12890625" style="41" customWidth="1"/>
    <col min="25" max="27" width="9.125" style="41" hidden="1" customWidth="1"/>
    <col min="28" max="16384" width="9.125" style="41" customWidth="1"/>
  </cols>
  <sheetData>
    <row r="1" spans="1:15" ht="107.25" customHeight="1">
      <c r="A1" s="38" t="s">
        <v>201</v>
      </c>
      <c r="B1" s="39"/>
      <c r="C1" s="39"/>
      <c r="E1" s="132"/>
      <c r="F1" s="132"/>
      <c r="G1" s="237" t="s">
        <v>639</v>
      </c>
      <c r="H1" s="237"/>
      <c r="I1" s="237"/>
      <c r="J1" s="237"/>
      <c r="K1" s="237"/>
      <c r="L1" s="237"/>
      <c r="M1" s="237"/>
      <c r="N1" s="237"/>
      <c r="O1" s="237"/>
    </row>
    <row r="2" spans="1:15" ht="20.25" customHeight="1">
      <c r="A2" s="238" t="s">
        <v>471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</row>
    <row r="3" spans="1:19" s="45" customFormat="1" ht="10.5" customHeight="1">
      <c r="A3" s="43"/>
      <c r="B3" s="44"/>
      <c r="C3" s="44"/>
      <c r="D3" s="44"/>
      <c r="E3" s="44"/>
      <c r="F3" s="44"/>
      <c r="G3" s="44"/>
      <c r="H3" s="44"/>
      <c r="I3" s="239"/>
      <c r="J3" s="239"/>
      <c r="K3" s="239"/>
      <c r="L3" s="239"/>
      <c r="M3" s="239"/>
      <c r="O3" s="239" t="s">
        <v>192</v>
      </c>
      <c r="P3" s="239"/>
      <c r="Q3" s="239"/>
      <c r="R3" s="239"/>
      <c r="S3" s="239"/>
    </row>
    <row r="4" spans="1:15" s="50" customFormat="1" ht="28.5" customHeight="1">
      <c r="A4" s="46" t="s">
        <v>164</v>
      </c>
      <c r="B4" s="47" t="s">
        <v>202</v>
      </c>
      <c r="C4" s="47" t="s">
        <v>274</v>
      </c>
      <c r="D4" s="47" t="s">
        <v>189</v>
      </c>
      <c r="E4" s="47" t="s">
        <v>275</v>
      </c>
      <c r="F4" s="47" t="s">
        <v>190</v>
      </c>
      <c r="G4" s="47" t="s">
        <v>210</v>
      </c>
      <c r="H4" s="47" t="s">
        <v>211</v>
      </c>
      <c r="I4" s="48" t="s">
        <v>557</v>
      </c>
      <c r="J4" s="49"/>
      <c r="K4" s="49"/>
      <c r="L4" s="49"/>
      <c r="M4" s="130"/>
      <c r="N4" s="133" t="s">
        <v>218</v>
      </c>
      <c r="O4" s="134" t="s">
        <v>558</v>
      </c>
    </row>
    <row r="5" spans="1:15" s="50" customFormat="1" ht="28.5">
      <c r="A5" s="51" t="s">
        <v>203</v>
      </c>
      <c r="B5" s="52" t="s">
        <v>204</v>
      </c>
      <c r="C5" s="52"/>
      <c r="D5" s="52"/>
      <c r="E5" s="52"/>
      <c r="F5" s="52"/>
      <c r="G5" s="52"/>
      <c r="H5" s="52"/>
      <c r="I5" s="156">
        <f>I9</f>
        <v>3258.1</v>
      </c>
      <c r="J5" s="240" t="s">
        <v>219</v>
      </c>
      <c r="K5" s="241" t="s">
        <v>218</v>
      </c>
      <c r="L5" s="240" t="s">
        <v>219</v>
      </c>
      <c r="M5" s="242" t="s">
        <v>218</v>
      </c>
      <c r="N5" s="156">
        <f>N9</f>
        <v>375.2</v>
      </c>
      <c r="O5" s="156">
        <f>O9</f>
        <v>3633.2999999999997</v>
      </c>
    </row>
    <row r="6" spans="1:15" s="50" customFormat="1" ht="15.75">
      <c r="A6" s="51" t="s">
        <v>224</v>
      </c>
      <c r="B6" s="52" t="s">
        <v>204</v>
      </c>
      <c r="C6" s="52"/>
      <c r="D6" s="52"/>
      <c r="E6" s="52"/>
      <c r="F6" s="52"/>
      <c r="G6" s="52" t="s">
        <v>212</v>
      </c>
      <c r="H6" s="52"/>
      <c r="I6" s="156">
        <f>I15+I18+I28+I34+I38+I24+I21</f>
        <v>3258.1</v>
      </c>
      <c r="J6" s="240"/>
      <c r="K6" s="241"/>
      <c r="L6" s="240"/>
      <c r="M6" s="242"/>
      <c r="N6" s="183">
        <f>N15+N18+N28+N34+N38+N24+N21</f>
        <v>375.2</v>
      </c>
      <c r="O6" s="183">
        <f>O15+O18+O28+O34+O38+O24+O21</f>
        <v>3633.2999999999997</v>
      </c>
    </row>
    <row r="7" spans="1:15" s="50" customFormat="1" ht="15.75">
      <c r="A7" s="51" t="s">
        <v>225</v>
      </c>
      <c r="B7" s="52" t="s">
        <v>204</v>
      </c>
      <c r="C7" s="52"/>
      <c r="D7" s="52"/>
      <c r="E7" s="52"/>
      <c r="F7" s="52"/>
      <c r="G7" s="52" t="s">
        <v>213</v>
      </c>
      <c r="H7" s="52"/>
      <c r="I7" s="156">
        <v>0</v>
      </c>
      <c r="J7" s="240"/>
      <c r="K7" s="241"/>
      <c r="L7" s="240"/>
      <c r="M7" s="242"/>
      <c r="N7" s="156">
        <v>0</v>
      </c>
      <c r="O7" s="156">
        <v>0</v>
      </c>
    </row>
    <row r="8" spans="1:15" s="50" customFormat="1" ht="15.75">
      <c r="A8" s="51" t="s">
        <v>559</v>
      </c>
      <c r="B8" s="52" t="s">
        <v>204</v>
      </c>
      <c r="C8" s="52"/>
      <c r="D8" s="52"/>
      <c r="E8" s="52"/>
      <c r="F8" s="52"/>
      <c r="G8" s="52" t="s">
        <v>560</v>
      </c>
      <c r="H8" s="52"/>
      <c r="I8" s="156">
        <v>0</v>
      </c>
      <c r="J8" s="240"/>
      <c r="K8" s="241"/>
      <c r="L8" s="240"/>
      <c r="M8" s="242"/>
      <c r="N8" s="156">
        <v>0</v>
      </c>
      <c r="O8" s="156">
        <v>0</v>
      </c>
    </row>
    <row r="9" spans="1:15" s="50" customFormat="1" ht="15.75">
      <c r="A9" s="51" t="s">
        <v>229</v>
      </c>
      <c r="B9" s="52" t="s">
        <v>204</v>
      </c>
      <c r="C9" s="52" t="s">
        <v>179</v>
      </c>
      <c r="D9" s="52"/>
      <c r="E9" s="52"/>
      <c r="F9" s="52"/>
      <c r="G9" s="52"/>
      <c r="H9" s="52"/>
      <c r="I9" s="156">
        <f>I10+I29</f>
        <v>3258.1</v>
      </c>
      <c r="J9" s="240"/>
      <c r="K9" s="241"/>
      <c r="L9" s="240"/>
      <c r="M9" s="242"/>
      <c r="N9" s="156">
        <f>N10+N29</f>
        <v>375.2</v>
      </c>
      <c r="O9" s="156">
        <f>O10+O29</f>
        <v>3633.2999999999997</v>
      </c>
    </row>
    <row r="10" spans="1:15" s="50" customFormat="1" ht="73.5" customHeight="1">
      <c r="A10" s="51" t="s">
        <v>314</v>
      </c>
      <c r="B10" s="52" t="s">
        <v>204</v>
      </c>
      <c r="C10" s="52" t="s">
        <v>179</v>
      </c>
      <c r="D10" s="52" t="s">
        <v>180</v>
      </c>
      <c r="E10" s="52"/>
      <c r="F10" s="52"/>
      <c r="G10" s="52"/>
      <c r="H10" s="52"/>
      <c r="I10" s="156">
        <f>I11</f>
        <v>3208.1</v>
      </c>
      <c r="J10" s="157" t="e">
        <f>J12+J25</f>
        <v>#REF!</v>
      </c>
      <c r="K10" s="157" t="e">
        <f>K12+K25</f>
        <v>#REF!</v>
      </c>
      <c r="L10" s="157" t="e">
        <f>L12+L25</f>
        <v>#REF!</v>
      </c>
      <c r="M10" s="158" t="e">
        <f>M12+M25</f>
        <v>#REF!</v>
      </c>
      <c r="N10" s="156">
        <f>N11</f>
        <v>315.2</v>
      </c>
      <c r="O10" s="156">
        <f>O11</f>
        <v>3523.2999999999997</v>
      </c>
    </row>
    <row r="11" spans="1:15" s="50" customFormat="1" ht="15.75">
      <c r="A11" s="27" t="s">
        <v>155</v>
      </c>
      <c r="B11" s="28" t="s">
        <v>204</v>
      </c>
      <c r="C11" s="28" t="s">
        <v>179</v>
      </c>
      <c r="D11" s="28" t="s">
        <v>180</v>
      </c>
      <c r="E11" s="28" t="s">
        <v>342</v>
      </c>
      <c r="F11" s="28"/>
      <c r="G11" s="28"/>
      <c r="H11" s="28"/>
      <c r="I11" s="29">
        <f>I12+I25</f>
        <v>3208.1</v>
      </c>
      <c r="J11" s="29" t="e">
        <f>J10</f>
        <v>#REF!</v>
      </c>
      <c r="K11" s="29" t="e">
        <f>K10</f>
        <v>#REF!</v>
      </c>
      <c r="L11" s="29" t="e">
        <f>L10</f>
        <v>#REF!</v>
      </c>
      <c r="M11" s="159" t="e">
        <f>M10</f>
        <v>#REF!</v>
      </c>
      <c r="N11" s="29">
        <f>N12+N25</f>
        <v>315.2</v>
      </c>
      <c r="O11" s="29">
        <f>O12+O25</f>
        <v>3523.2999999999997</v>
      </c>
    </row>
    <row r="12" spans="1:15" s="50" customFormat="1" ht="30">
      <c r="A12" s="53" t="s">
        <v>231</v>
      </c>
      <c r="B12" s="28" t="s">
        <v>204</v>
      </c>
      <c r="C12" s="28" t="s">
        <v>179</v>
      </c>
      <c r="D12" s="28" t="s">
        <v>180</v>
      </c>
      <c r="E12" s="28" t="s">
        <v>341</v>
      </c>
      <c r="F12" s="28"/>
      <c r="G12" s="28"/>
      <c r="H12" s="28"/>
      <c r="I12" s="29">
        <f>I13+I16+I22+I19</f>
        <v>1499.3</v>
      </c>
      <c r="J12" s="29" t="e">
        <f>J13+J16+#REF!</f>
        <v>#REF!</v>
      </c>
      <c r="K12" s="29" t="e">
        <f>K13+K16+#REF!</f>
        <v>#REF!</v>
      </c>
      <c r="L12" s="29" t="e">
        <f>L13+L16+#REF!</f>
        <v>#REF!</v>
      </c>
      <c r="M12" s="159" t="e">
        <f>M13+M16+#REF!</f>
        <v>#REF!</v>
      </c>
      <c r="N12" s="29">
        <f>N13+N16+N22+N19</f>
        <v>185.6</v>
      </c>
      <c r="O12" s="29">
        <f>O13+O16+O22+O19</f>
        <v>1684.8999999999999</v>
      </c>
    </row>
    <row r="13" spans="1:15" s="54" customFormat="1" ht="90">
      <c r="A13" s="27" t="s">
        <v>301</v>
      </c>
      <c r="B13" s="28" t="s">
        <v>204</v>
      </c>
      <c r="C13" s="28" t="s">
        <v>179</v>
      </c>
      <c r="D13" s="28" t="s">
        <v>180</v>
      </c>
      <c r="E13" s="28" t="s">
        <v>341</v>
      </c>
      <c r="F13" s="28" t="s">
        <v>232</v>
      </c>
      <c r="G13" s="28"/>
      <c r="H13" s="28"/>
      <c r="I13" s="29">
        <f aca="true" t="shared" si="0" ref="I13:O13">I14</f>
        <v>1405.2</v>
      </c>
      <c r="J13" s="29" t="e">
        <f t="shared" si="0"/>
        <v>#REF!</v>
      </c>
      <c r="K13" s="29" t="e">
        <f t="shared" si="0"/>
        <v>#REF!</v>
      </c>
      <c r="L13" s="29" t="e">
        <f t="shared" si="0"/>
        <v>#REF!</v>
      </c>
      <c r="M13" s="159" t="e">
        <f t="shared" si="0"/>
        <v>#REF!</v>
      </c>
      <c r="N13" s="29">
        <f t="shared" si="0"/>
        <v>185.6</v>
      </c>
      <c r="O13" s="29">
        <f t="shared" si="0"/>
        <v>1590.8</v>
      </c>
    </row>
    <row r="14" spans="1:15" s="54" customFormat="1" ht="30">
      <c r="A14" s="27" t="s">
        <v>300</v>
      </c>
      <c r="B14" s="28" t="s">
        <v>204</v>
      </c>
      <c r="C14" s="28" t="s">
        <v>179</v>
      </c>
      <c r="D14" s="28" t="s">
        <v>180</v>
      </c>
      <c r="E14" s="28" t="s">
        <v>341</v>
      </c>
      <c r="F14" s="28" t="s">
        <v>233</v>
      </c>
      <c r="G14" s="28"/>
      <c r="H14" s="28"/>
      <c r="I14" s="29">
        <f>I15</f>
        <v>1405.2</v>
      </c>
      <c r="J14" s="29" t="e">
        <f>#REF!+#REF!</f>
        <v>#REF!</v>
      </c>
      <c r="K14" s="29" t="e">
        <f>#REF!+#REF!</f>
        <v>#REF!</v>
      </c>
      <c r="L14" s="29" t="e">
        <f>#REF!+#REF!</f>
        <v>#REF!</v>
      </c>
      <c r="M14" s="159" t="e">
        <f>#REF!+#REF!</f>
        <v>#REF!</v>
      </c>
      <c r="N14" s="29">
        <f>N15</f>
        <v>185.6</v>
      </c>
      <c r="O14" s="29">
        <f>O15</f>
        <v>1590.8</v>
      </c>
    </row>
    <row r="15" spans="1:15" s="54" customFormat="1" ht="15">
      <c r="A15" s="30" t="s">
        <v>224</v>
      </c>
      <c r="B15" s="31" t="s">
        <v>204</v>
      </c>
      <c r="C15" s="31" t="s">
        <v>179</v>
      </c>
      <c r="D15" s="31" t="s">
        <v>180</v>
      </c>
      <c r="E15" s="31" t="s">
        <v>341</v>
      </c>
      <c r="F15" s="31" t="s">
        <v>233</v>
      </c>
      <c r="G15" s="31" t="s">
        <v>212</v>
      </c>
      <c r="H15" s="31"/>
      <c r="I15" s="32">
        <v>1405.2</v>
      </c>
      <c r="J15" s="32">
        <v>915</v>
      </c>
      <c r="K15" s="32">
        <v>915</v>
      </c>
      <c r="L15" s="32">
        <v>915</v>
      </c>
      <c r="M15" s="160">
        <v>915</v>
      </c>
      <c r="N15" s="137">
        <v>185.6</v>
      </c>
      <c r="O15" s="137">
        <f>I15+N15</f>
        <v>1590.8</v>
      </c>
    </row>
    <row r="16" spans="1:15" s="54" customFormat="1" ht="33.75" customHeight="1">
      <c r="A16" s="26" t="s">
        <v>315</v>
      </c>
      <c r="B16" s="28" t="s">
        <v>204</v>
      </c>
      <c r="C16" s="28" t="s">
        <v>179</v>
      </c>
      <c r="D16" s="28" t="s">
        <v>180</v>
      </c>
      <c r="E16" s="28" t="s">
        <v>341</v>
      </c>
      <c r="F16" s="28" t="s">
        <v>234</v>
      </c>
      <c r="G16" s="28"/>
      <c r="H16" s="28"/>
      <c r="I16" s="29">
        <f aca="true" t="shared" si="1" ref="I16:O16">I17</f>
        <v>71</v>
      </c>
      <c r="J16" s="29" t="e">
        <f t="shared" si="1"/>
        <v>#REF!</v>
      </c>
      <c r="K16" s="29" t="e">
        <f t="shared" si="1"/>
        <v>#REF!</v>
      </c>
      <c r="L16" s="29" t="e">
        <f t="shared" si="1"/>
        <v>#REF!</v>
      </c>
      <c r="M16" s="159" t="e">
        <f t="shared" si="1"/>
        <v>#REF!</v>
      </c>
      <c r="N16" s="29">
        <f t="shared" si="1"/>
        <v>0</v>
      </c>
      <c r="O16" s="29">
        <f t="shared" si="1"/>
        <v>71</v>
      </c>
    </row>
    <row r="17" spans="1:15" s="54" customFormat="1" ht="45">
      <c r="A17" s="26" t="s">
        <v>303</v>
      </c>
      <c r="B17" s="28" t="s">
        <v>204</v>
      </c>
      <c r="C17" s="28" t="s">
        <v>179</v>
      </c>
      <c r="D17" s="28" t="s">
        <v>180</v>
      </c>
      <c r="E17" s="28" t="s">
        <v>341</v>
      </c>
      <c r="F17" s="28" t="s">
        <v>235</v>
      </c>
      <c r="G17" s="28"/>
      <c r="H17" s="28"/>
      <c r="I17" s="29">
        <f>I18</f>
        <v>71</v>
      </c>
      <c r="J17" s="29" t="e">
        <f>#REF!+#REF!</f>
        <v>#REF!</v>
      </c>
      <c r="K17" s="29" t="e">
        <f>#REF!+#REF!</f>
        <v>#REF!</v>
      </c>
      <c r="L17" s="29" t="e">
        <f>#REF!+#REF!</f>
        <v>#REF!</v>
      </c>
      <c r="M17" s="159" t="e">
        <f>#REF!+#REF!</f>
        <v>#REF!</v>
      </c>
      <c r="N17" s="29">
        <f>N18</f>
        <v>0</v>
      </c>
      <c r="O17" s="29">
        <f>O18</f>
        <v>71</v>
      </c>
    </row>
    <row r="18" spans="1:15" s="54" customFormat="1" ht="15">
      <c r="A18" s="30" t="s">
        <v>224</v>
      </c>
      <c r="B18" s="31" t="s">
        <v>204</v>
      </c>
      <c r="C18" s="31" t="s">
        <v>179</v>
      </c>
      <c r="D18" s="31" t="s">
        <v>180</v>
      </c>
      <c r="E18" s="31" t="s">
        <v>341</v>
      </c>
      <c r="F18" s="31" t="s">
        <v>235</v>
      </c>
      <c r="G18" s="31" t="s">
        <v>212</v>
      </c>
      <c r="H18" s="31"/>
      <c r="I18" s="32">
        <v>71</v>
      </c>
      <c r="J18" s="161"/>
      <c r="K18" s="161"/>
      <c r="L18" s="161"/>
      <c r="M18" s="161"/>
      <c r="N18" s="137">
        <v>0</v>
      </c>
      <c r="O18" s="137">
        <f>I18+N18</f>
        <v>71</v>
      </c>
    </row>
    <row r="19" spans="1:15" s="54" customFormat="1" ht="30">
      <c r="A19" s="27" t="s">
        <v>247</v>
      </c>
      <c r="B19" s="28" t="s">
        <v>204</v>
      </c>
      <c r="C19" s="28" t="s">
        <v>179</v>
      </c>
      <c r="D19" s="28" t="s">
        <v>180</v>
      </c>
      <c r="E19" s="28" t="s">
        <v>341</v>
      </c>
      <c r="F19" s="28" t="s">
        <v>246</v>
      </c>
      <c r="G19" s="28"/>
      <c r="H19" s="31"/>
      <c r="I19" s="29">
        <f>I20</f>
        <v>23</v>
      </c>
      <c r="J19" s="184"/>
      <c r="K19" s="184"/>
      <c r="L19" s="184"/>
      <c r="M19" s="184"/>
      <c r="N19" s="29">
        <f>N20</f>
        <v>0</v>
      </c>
      <c r="O19" s="29">
        <f>O20</f>
        <v>23</v>
      </c>
    </row>
    <row r="20" spans="1:15" s="54" customFormat="1" ht="45">
      <c r="A20" s="27" t="s">
        <v>258</v>
      </c>
      <c r="B20" s="28" t="s">
        <v>204</v>
      </c>
      <c r="C20" s="28" t="s">
        <v>179</v>
      </c>
      <c r="D20" s="28" t="s">
        <v>180</v>
      </c>
      <c r="E20" s="28" t="s">
        <v>341</v>
      </c>
      <c r="F20" s="28" t="s">
        <v>250</v>
      </c>
      <c r="G20" s="28"/>
      <c r="H20" s="31"/>
      <c r="I20" s="29">
        <f>I21</f>
        <v>23</v>
      </c>
      <c r="J20" s="184"/>
      <c r="K20" s="184"/>
      <c r="L20" s="184"/>
      <c r="M20" s="184"/>
      <c r="N20" s="29">
        <f>N21</f>
        <v>0</v>
      </c>
      <c r="O20" s="29">
        <f>O21</f>
        <v>23</v>
      </c>
    </row>
    <row r="21" spans="1:15" s="54" customFormat="1" ht="15">
      <c r="A21" s="34" t="s">
        <v>224</v>
      </c>
      <c r="B21" s="31" t="s">
        <v>204</v>
      </c>
      <c r="C21" s="31" t="s">
        <v>179</v>
      </c>
      <c r="D21" s="31" t="s">
        <v>180</v>
      </c>
      <c r="E21" s="31" t="s">
        <v>341</v>
      </c>
      <c r="F21" s="31" t="s">
        <v>250</v>
      </c>
      <c r="G21" s="31" t="s">
        <v>212</v>
      </c>
      <c r="H21" s="31"/>
      <c r="I21" s="32">
        <v>23</v>
      </c>
      <c r="J21" s="161"/>
      <c r="K21" s="161"/>
      <c r="L21" s="161"/>
      <c r="M21" s="161"/>
      <c r="N21" s="137">
        <v>0</v>
      </c>
      <c r="O21" s="137">
        <f>I21+N21</f>
        <v>23</v>
      </c>
    </row>
    <row r="22" spans="1:15" s="54" customFormat="1" ht="15">
      <c r="A22" s="26" t="s">
        <v>243</v>
      </c>
      <c r="B22" s="28" t="s">
        <v>204</v>
      </c>
      <c r="C22" s="28" t="s">
        <v>179</v>
      </c>
      <c r="D22" s="28" t="s">
        <v>180</v>
      </c>
      <c r="E22" s="28" t="s">
        <v>341</v>
      </c>
      <c r="F22" s="28" t="s">
        <v>242</v>
      </c>
      <c r="G22" s="28"/>
      <c r="H22" s="31"/>
      <c r="I22" s="29">
        <f>I23</f>
        <v>0.1</v>
      </c>
      <c r="J22" s="184"/>
      <c r="K22" s="184"/>
      <c r="L22" s="184"/>
      <c r="M22" s="184"/>
      <c r="N22" s="29">
        <f>N23</f>
        <v>0</v>
      </c>
      <c r="O22" s="29">
        <f>O23</f>
        <v>0.1</v>
      </c>
    </row>
    <row r="23" spans="1:15" s="54" customFormat="1" ht="15">
      <c r="A23" s="26" t="s">
        <v>245</v>
      </c>
      <c r="B23" s="28" t="s">
        <v>204</v>
      </c>
      <c r="C23" s="28" t="s">
        <v>179</v>
      </c>
      <c r="D23" s="28" t="s">
        <v>180</v>
      </c>
      <c r="E23" s="28" t="s">
        <v>341</v>
      </c>
      <c r="F23" s="28" t="s">
        <v>244</v>
      </c>
      <c r="G23" s="28"/>
      <c r="H23" s="31"/>
      <c r="I23" s="29">
        <f>I24</f>
        <v>0.1</v>
      </c>
      <c r="J23" s="184"/>
      <c r="K23" s="184"/>
      <c r="L23" s="184"/>
      <c r="M23" s="184"/>
      <c r="N23" s="29">
        <f>N24</f>
        <v>0</v>
      </c>
      <c r="O23" s="29">
        <f>O24</f>
        <v>0.1</v>
      </c>
    </row>
    <row r="24" spans="1:15" s="54" customFormat="1" ht="15">
      <c r="A24" s="30" t="s">
        <v>224</v>
      </c>
      <c r="B24" s="31" t="s">
        <v>204</v>
      </c>
      <c r="C24" s="31" t="s">
        <v>179</v>
      </c>
      <c r="D24" s="31" t="s">
        <v>180</v>
      </c>
      <c r="E24" s="31" t="s">
        <v>341</v>
      </c>
      <c r="F24" s="31" t="s">
        <v>244</v>
      </c>
      <c r="G24" s="31" t="s">
        <v>212</v>
      </c>
      <c r="H24" s="31"/>
      <c r="I24" s="32">
        <v>0.1</v>
      </c>
      <c r="J24" s="161"/>
      <c r="K24" s="161"/>
      <c r="L24" s="161"/>
      <c r="M24" s="161"/>
      <c r="N24" s="137">
        <v>0</v>
      </c>
      <c r="O24" s="137">
        <f>I24+N24</f>
        <v>0.1</v>
      </c>
    </row>
    <row r="25" spans="1:15" s="50" customFormat="1" ht="45">
      <c r="A25" s="27" t="s">
        <v>163</v>
      </c>
      <c r="B25" s="28" t="s">
        <v>204</v>
      </c>
      <c r="C25" s="28" t="s">
        <v>179</v>
      </c>
      <c r="D25" s="28" t="s">
        <v>180</v>
      </c>
      <c r="E25" s="28" t="s">
        <v>10</v>
      </c>
      <c r="F25" s="28"/>
      <c r="G25" s="28"/>
      <c r="H25" s="28"/>
      <c r="I25" s="29">
        <f aca="true" t="shared" si="2" ref="I25:O26">I26</f>
        <v>1708.8</v>
      </c>
      <c r="J25" s="29" t="e">
        <f t="shared" si="2"/>
        <v>#REF!</v>
      </c>
      <c r="K25" s="29" t="e">
        <f t="shared" si="2"/>
        <v>#REF!</v>
      </c>
      <c r="L25" s="29" t="e">
        <f t="shared" si="2"/>
        <v>#REF!</v>
      </c>
      <c r="M25" s="159" t="e">
        <f t="shared" si="2"/>
        <v>#REF!</v>
      </c>
      <c r="N25" s="29">
        <f t="shared" si="2"/>
        <v>129.6</v>
      </c>
      <c r="O25" s="29">
        <f t="shared" si="2"/>
        <v>1838.3999999999999</v>
      </c>
    </row>
    <row r="26" spans="1:15" s="50" customFormat="1" ht="90">
      <c r="A26" s="27" t="s">
        <v>301</v>
      </c>
      <c r="B26" s="28" t="s">
        <v>204</v>
      </c>
      <c r="C26" s="28" t="s">
        <v>179</v>
      </c>
      <c r="D26" s="28" t="s">
        <v>180</v>
      </c>
      <c r="E26" s="28" t="s">
        <v>10</v>
      </c>
      <c r="F26" s="28" t="s">
        <v>232</v>
      </c>
      <c r="G26" s="28"/>
      <c r="H26" s="28"/>
      <c r="I26" s="29">
        <f t="shared" si="2"/>
        <v>1708.8</v>
      </c>
      <c r="J26" s="29" t="e">
        <f t="shared" si="2"/>
        <v>#REF!</v>
      </c>
      <c r="K26" s="29" t="e">
        <f t="shared" si="2"/>
        <v>#REF!</v>
      </c>
      <c r="L26" s="29" t="e">
        <f t="shared" si="2"/>
        <v>#REF!</v>
      </c>
      <c r="M26" s="159" t="e">
        <f t="shared" si="2"/>
        <v>#REF!</v>
      </c>
      <c r="N26" s="29">
        <f t="shared" si="2"/>
        <v>129.6</v>
      </c>
      <c r="O26" s="29">
        <f t="shared" si="2"/>
        <v>1838.3999999999999</v>
      </c>
    </row>
    <row r="27" spans="1:15" s="50" customFormat="1" ht="30">
      <c r="A27" s="27" t="s">
        <v>300</v>
      </c>
      <c r="B27" s="28" t="s">
        <v>204</v>
      </c>
      <c r="C27" s="28" t="s">
        <v>179</v>
      </c>
      <c r="D27" s="28" t="s">
        <v>180</v>
      </c>
      <c r="E27" s="28" t="s">
        <v>10</v>
      </c>
      <c r="F27" s="28" t="s">
        <v>233</v>
      </c>
      <c r="G27" s="28"/>
      <c r="H27" s="28"/>
      <c r="I27" s="29">
        <f>I28</f>
        <v>1708.8</v>
      </c>
      <c r="J27" s="29" t="e">
        <f>#REF!</f>
        <v>#REF!</v>
      </c>
      <c r="K27" s="29" t="e">
        <f>#REF!</f>
        <v>#REF!</v>
      </c>
      <c r="L27" s="29" t="e">
        <f>#REF!</f>
        <v>#REF!</v>
      </c>
      <c r="M27" s="159" t="e">
        <f>#REF!</f>
        <v>#REF!</v>
      </c>
      <c r="N27" s="29">
        <f>N28</f>
        <v>129.6</v>
      </c>
      <c r="O27" s="29">
        <f>O28</f>
        <v>1838.3999999999999</v>
      </c>
    </row>
    <row r="28" spans="1:27" s="49" customFormat="1" ht="15.75">
      <c r="A28" s="30" t="s">
        <v>224</v>
      </c>
      <c r="B28" s="31" t="s">
        <v>204</v>
      </c>
      <c r="C28" s="31" t="s">
        <v>179</v>
      </c>
      <c r="D28" s="31" t="s">
        <v>180</v>
      </c>
      <c r="E28" s="31" t="s">
        <v>10</v>
      </c>
      <c r="F28" s="31" t="s">
        <v>233</v>
      </c>
      <c r="G28" s="31" t="s">
        <v>212</v>
      </c>
      <c r="H28" s="31"/>
      <c r="I28" s="32">
        <v>1708.8</v>
      </c>
      <c r="J28" s="162"/>
      <c r="K28" s="162"/>
      <c r="L28" s="162"/>
      <c r="M28" s="162"/>
      <c r="N28" s="137">
        <v>129.6</v>
      </c>
      <c r="O28" s="137">
        <f>I28+N28</f>
        <v>1838.3999999999999</v>
      </c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</row>
    <row r="29" spans="1:15" s="55" customFormat="1" ht="15.75">
      <c r="A29" s="56" t="s">
        <v>166</v>
      </c>
      <c r="B29" s="52" t="s">
        <v>204</v>
      </c>
      <c r="C29" s="52" t="s">
        <v>179</v>
      </c>
      <c r="D29" s="52" t="s">
        <v>220</v>
      </c>
      <c r="E29" s="52"/>
      <c r="F29" s="52"/>
      <c r="G29" s="52"/>
      <c r="H29" s="52"/>
      <c r="I29" s="156">
        <f aca="true" t="shared" si="3" ref="I29:O29">I30</f>
        <v>50</v>
      </c>
      <c r="J29" s="156" t="e">
        <f t="shared" si="3"/>
        <v>#REF!</v>
      </c>
      <c r="K29" s="156" t="e">
        <f t="shared" si="3"/>
        <v>#REF!</v>
      </c>
      <c r="L29" s="156" t="e">
        <f t="shared" si="3"/>
        <v>#REF!</v>
      </c>
      <c r="M29" s="163" t="e">
        <f t="shared" si="3"/>
        <v>#REF!</v>
      </c>
      <c r="N29" s="156">
        <f t="shared" si="3"/>
        <v>60</v>
      </c>
      <c r="O29" s="156">
        <f t="shared" si="3"/>
        <v>110</v>
      </c>
    </row>
    <row r="30" spans="1:15" s="55" customFormat="1" ht="15.75">
      <c r="A30" s="27" t="s">
        <v>155</v>
      </c>
      <c r="B30" s="28" t="s">
        <v>204</v>
      </c>
      <c r="C30" s="28" t="s">
        <v>179</v>
      </c>
      <c r="D30" s="28" t="s">
        <v>220</v>
      </c>
      <c r="E30" s="28" t="s">
        <v>342</v>
      </c>
      <c r="F30" s="28"/>
      <c r="G30" s="28"/>
      <c r="H30" s="28"/>
      <c r="I30" s="29">
        <f>I35+I31</f>
        <v>50</v>
      </c>
      <c r="J30" s="29" t="e">
        <f>J35</f>
        <v>#REF!</v>
      </c>
      <c r="K30" s="29" t="e">
        <f>K35</f>
        <v>#REF!</v>
      </c>
      <c r="L30" s="29" t="e">
        <f>L35</f>
        <v>#REF!</v>
      </c>
      <c r="M30" s="159" t="e">
        <f>M35</f>
        <v>#REF!</v>
      </c>
      <c r="N30" s="29">
        <f>N35+N31</f>
        <v>60</v>
      </c>
      <c r="O30" s="29">
        <f>O35+O31</f>
        <v>110</v>
      </c>
    </row>
    <row r="31" spans="1:15" s="55" customFormat="1" ht="60">
      <c r="A31" s="27" t="s">
        <v>283</v>
      </c>
      <c r="B31" s="28" t="s">
        <v>204</v>
      </c>
      <c r="C31" s="28" t="s">
        <v>179</v>
      </c>
      <c r="D31" s="28" t="s">
        <v>220</v>
      </c>
      <c r="E31" s="28" t="s">
        <v>11</v>
      </c>
      <c r="F31" s="28"/>
      <c r="G31" s="28"/>
      <c r="H31" s="28"/>
      <c r="I31" s="29">
        <f>I32</f>
        <v>0</v>
      </c>
      <c r="J31" s="29"/>
      <c r="K31" s="29"/>
      <c r="L31" s="29"/>
      <c r="M31" s="159"/>
      <c r="N31" s="29">
        <f aca="true" t="shared" si="4" ref="N31:O33">N32</f>
        <v>0</v>
      </c>
      <c r="O31" s="29">
        <f t="shared" si="4"/>
        <v>0</v>
      </c>
    </row>
    <row r="32" spans="1:15" s="55" customFormat="1" ht="33.75" customHeight="1">
      <c r="A32" s="26" t="s">
        <v>315</v>
      </c>
      <c r="B32" s="28" t="s">
        <v>204</v>
      </c>
      <c r="C32" s="28" t="s">
        <v>179</v>
      </c>
      <c r="D32" s="28" t="s">
        <v>220</v>
      </c>
      <c r="E32" s="28" t="s">
        <v>11</v>
      </c>
      <c r="F32" s="28" t="s">
        <v>234</v>
      </c>
      <c r="G32" s="28"/>
      <c r="H32" s="28"/>
      <c r="I32" s="29">
        <f>I33</f>
        <v>0</v>
      </c>
      <c r="J32" s="29"/>
      <c r="K32" s="29"/>
      <c r="L32" s="29"/>
      <c r="M32" s="159"/>
      <c r="N32" s="29">
        <f t="shared" si="4"/>
        <v>0</v>
      </c>
      <c r="O32" s="29">
        <f t="shared" si="4"/>
        <v>0</v>
      </c>
    </row>
    <row r="33" spans="1:15" s="55" customFormat="1" ht="45">
      <c r="A33" s="26" t="s">
        <v>303</v>
      </c>
      <c r="B33" s="28" t="s">
        <v>204</v>
      </c>
      <c r="C33" s="28" t="s">
        <v>179</v>
      </c>
      <c r="D33" s="28" t="s">
        <v>220</v>
      </c>
      <c r="E33" s="28" t="s">
        <v>11</v>
      </c>
      <c r="F33" s="28" t="s">
        <v>235</v>
      </c>
      <c r="G33" s="28"/>
      <c r="H33" s="28"/>
      <c r="I33" s="29">
        <f>I34</f>
        <v>0</v>
      </c>
      <c r="J33" s="29"/>
      <c r="K33" s="29"/>
      <c r="L33" s="29"/>
      <c r="M33" s="159"/>
      <c r="N33" s="29">
        <f t="shared" si="4"/>
        <v>0</v>
      </c>
      <c r="O33" s="29">
        <f t="shared" si="4"/>
        <v>0</v>
      </c>
    </row>
    <row r="34" spans="1:15" s="55" customFormat="1" ht="15.75">
      <c r="A34" s="34" t="s">
        <v>224</v>
      </c>
      <c r="B34" s="31" t="s">
        <v>204</v>
      </c>
      <c r="C34" s="31" t="s">
        <v>179</v>
      </c>
      <c r="D34" s="31" t="s">
        <v>220</v>
      </c>
      <c r="E34" s="31" t="s">
        <v>11</v>
      </c>
      <c r="F34" s="31" t="s">
        <v>235</v>
      </c>
      <c r="G34" s="31" t="s">
        <v>212</v>
      </c>
      <c r="H34" s="31"/>
      <c r="I34" s="32">
        <v>0</v>
      </c>
      <c r="J34" s="29"/>
      <c r="K34" s="29"/>
      <c r="L34" s="29"/>
      <c r="M34" s="159"/>
      <c r="N34" s="137">
        <v>0</v>
      </c>
      <c r="O34" s="137">
        <f>I34+N34</f>
        <v>0</v>
      </c>
    </row>
    <row r="35" spans="1:15" s="55" customFormat="1" ht="45">
      <c r="A35" s="26" t="s">
        <v>263</v>
      </c>
      <c r="B35" s="28" t="s">
        <v>204</v>
      </c>
      <c r="C35" s="28" t="s">
        <v>179</v>
      </c>
      <c r="D35" s="28" t="s">
        <v>220</v>
      </c>
      <c r="E35" s="28" t="s">
        <v>12</v>
      </c>
      <c r="F35" s="28"/>
      <c r="G35" s="28"/>
      <c r="H35" s="28"/>
      <c r="I35" s="29">
        <f>I36</f>
        <v>50</v>
      </c>
      <c r="J35" s="29" t="e">
        <f>J36+#REF!</f>
        <v>#REF!</v>
      </c>
      <c r="K35" s="29" t="e">
        <f>K36+#REF!</f>
        <v>#REF!</v>
      </c>
      <c r="L35" s="29" t="e">
        <f>L36+#REF!</f>
        <v>#REF!</v>
      </c>
      <c r="M35" s="159" t="e">
        <f>M36+#REF!</f>
        <v>#REF!</v>
      </c>
      <c r="N35" s="29">
        <f aca="true" t="shared" si="5" ref="N35:O37">N36</f>
        <v>60</v>
      </c>
      <c r="O35" s="29">
        <f t="shared" si="5"/>
        <v>110</v>
      </c>
    </row>
    <row r="36" spans="1:15" s="55" customFormat="1" ht="30">
      <c r="A36" s="26" t="s">
        <v>302</v>
      </c>
      <c r="B36" s="28" t="s">
        <v>204</v>
      </c>
      <c r="C36" s="28" t="s">
        <v>179</v>
      </c>
      <c r="D36" s="28" t="s">
        <v>220</v>
      </c>
      <c r="E36" s="28" t="s">
        <v>12</v>
      </c>
      <c r="F36" s="28" t="s">
        <v>234</v>
      </c>
      <c r="G36" s="28"/>
      <c r="H36" s="28"/>
      <c r="I36" s="29">
        <f>I37</f>
        <v>50</v>
      </c>
      <c r="J36" s="29">
        <f>J37</f>
        <v>0</v>
      </c>
      <c r="K36" s="29">
        <f>K37</f>
        <v>0</v>
      </c>
      <c r="L36" s="29">
        <f>L37</f>
        <v>0</v>
      </c>
      <c r="M36" s="159">
        <f>M37</f>
        <v>0</v>
      </c>
      <c r="N36" s="29">
        <f t="shared" si="5"/>
        <v>60</v>
      </c>
      <c r="O36" s="29">
        <f t="shared" si="5"/>
        <v>110</v>
      </c>
    </row>
    <row r="37" spans="1:15" s="55" customFormat="1" ht="45">
      <c r="A37" s="26" t="s">
        <v>303</v>
      </c>
      <c r="B37" s="28" t="s">
        <v>204</v>
      </c>
      <c r="C37" s="28" t="s">
        <v>179</v>
      </c>
      <c r="D37" s="28" t="s">
        <v>220</v>
      </c>
      <c r="E37" s="28" t="s">
        <v>12</v>
      </c>
      <c r="F37" s="28" t="s">
        <v>235</v>
      </c>
      <c r="G37" s="28"/>
      <c r="H37" s="28"/>
      <c r="I37" s="29">
        <f>I38</f>
        <v>50</v>
      </c>
      <c r="J37" s="162"/>
      <c r="K37" s="162"/>
      <c r="L37" s="162"/>
      <c r="M37" s="162"/>
      <c r="N37" s="29">
        <f t="shared" si="5"/>
        <v>60</v>
      </c>
      <c r="O37" s="29">
        <f t="shared" si="5"/>
        <v>110</v>
      </c>
    </row>
    <row r="38" spans="1:15" s="55" customFormat="1" ht="15.75">
      <c r="A38" s="30" t="s">
        <v>224</v>
      </c>
      <c r="B38" s="31" t="s">
        <v>204</v>
      </c>
      <c r="C38" s="31" t="s">
        <v>179</v>
      </c>
      <c r="D38" s="31" t="s">
        <v>220</v>
      </c>
      <c r="E38" s="31" t="s">
        <v>12</v>
      </c>
      <c r="F38" s="31" t="s">
        <v>235</v>
      </c>
      <c r="G38" s="31" t="s">
        <v>212</v>
      </c>
      <c r="H38" s="31"/>
      <c r="I38" s="32">
        <v>50</v>
      </c>
      <c r="J38" s="162"/>
      <c r="K38" s="162"/>
      <c r="L38" s="162"/>
      <c r="M38" s="162"/>
      <c r="N38" s="137">
        <v>60</v>
      </c>
      <c r="O38" s="137">
        <f>I38+N38</f>
        <v>110</v>
      </c>
    </row>
    <row r="39" spans="1:15" s="50" customFormat="1" ht="33.75" customHeight="1">
      <c r="A39" s="51" t="s">
        <v>230</v>
      </c>
      <c r="B39" s="52" t="s">
        <v>205</v>
      </c>
      <c r="C39" s="52"/>
      <c r="D39" s="52"/>
      <c r="E39" s="52"/>
      <c r="F39" s="52"/>
      <c r="G39" s="52"/>
      <c r="H39" s="52"/>
      <c r="I39" s="156">
        <f aca="true" t="shared" si="6" ref="I39:O39">I43</f>
        <v>1534.8999999999999</v>
      </c>
      <c r="J39" s="156" t="e">
        <f t="shared" si="6"/>
        <v>#REF!</v>
      </c>
      <c r="K39" s="156" t="e">
        <f t="shared" si="6"/>
        <v>#REF!</v>
      </c>
      <c r="L39" s="156" t="e">
        <f t="shared" si="6"/>
        <v>#REF!</v>
      </c>
      <c r="M39" s="163" t="e">
        <f t="shared" si="6"/>
        <v>#REF!</v>
      </c>
      <c r="N39" s="156">
        <f t="shared" si="6"/>
        <v>132.4</v>
      </c>
      <c r="O39" s="156">
        <f t="shared" si="6"/>
        <v>1667.3</v>
      </c>
    </row>
    <row r="40" spans="1:15" s="50" customFormat="1" ht="15.75">
      <c r="A40" s="51" t="s">
        <v>224</v>
      </c>
      <c r="B40" s="52" t="s">
        <v>205</v>
      </c>
      <c r="C40" s="52"/>
      <c r="D40" s="52"/>
      <c r="E40" s="52"/>
      <c r="F40" s="52"/>
      <c r="G40" s="52" t="s">
        <v>212</v>
      </c>
      <c r="H40" s="52"/>
      <c r="I40" s="156">
        <f>I49+I52</f>
        <v>1534.8999999999999</v>
      </c>
      <c r="J40" s="156"/>
      <c r="K40" s="156"/>
      <c r="L40" s="156"/>
      <c r="M40" s="163"/>
      <c r="N40" s="156">
        <f>N49+N52</f>
        <v>132.4</v>
      </c>
      <c r="O40" s="156">
        <f>O49+O52</f>
        <v>1667.3</v>
      </c>
    </row>
    <row r="41" spans="1:15" s="50" customFormat="1" ht="15.75">
      <c r="A41" s="51" t="s">
        <v>225</v>
      </c>
      <c r="B41" s="52" t="s">
        <v>205</v>
      </c>
      <c r="C41" s="52"/>
      <c r="D41" s="52"/>
      <c r="E41" s="52"/>
      <c r="F41" s="52"/>
      <c r="G41" s="52" t="s">
        <v>213</v>
      </c>
      <c r="H41" s="52"/>
      <c r="I41" s="156">
        <v>0</v>
      </c>
      <c r="J41" s="156"/>
      <c r="K41" s="156"/>
      <c r="L41" s="156"/>
      <c r="M41" s="163"/>
      <c r="N41" s="156">
        <v>0</v>
      </c>
      <c r="O41" s="156">
        <v>0</v>
      </c>
    </row>
    <row r="42" spans="1:15" s="50" customFormat="1" ht="15.75">
      <c r="A42" s="51" t="s">
        <v>559</v>
      </c>
      <c r="B42" s="52" t="s">
        <v>205</v>
      </c>
      <c r="C42" s="52"/>
      <c r="D42" s="52"/>
      <c r="E42" s="52"/>
      <c r="F42" s="52"/>
      <c r="G42" s="52" t="s">
        <v>560</v>
      </c>
      <c r="H42" s="52"/>
      <c r="I42" s="156">
        <v>0</v>
      </c>
      <c r="J42" s="156"/>
      <c r="K42" s="156"/>
      <c r="L42" s="156"/>
      <c r="M42" s="163"/>
      <c r="N42" s="156">
        <v>0</v>
      </c>
      <c r="O42" s="156">
        <v>0</v>
      </c>
    </row>
    <row r="43" spans="1:15" s="50" customFormat="1" ht="15.75">
      <c r="A43" s="51" t="s">
        <v>229</v>
      </c>
      <c r="B43" s="52" t="s">
        <v>205</v>
      </c>
      <c r="C43" s="52" t="s">
        <v>179</v>
      </c>
      <c r="D43" s="52"/>
      <c r="E43" s="52"/>
      <c r="F43" s="52"/>
      <c r="G43" s="52"/>
      <c r="H43" s="52"/>
      <c r="I43" s="156">
        <f aca="true" t="shared" si="7" ref="I43:O43">I44</f>
        <v>1534.8999999999999</v>
      </c>
      <c r="J43" s="156" t="e">
        <f t="shared" si="7"/>
        <v>#REF!</v>
      </c>
      <c r="K43" s="156" t="e">
        <f t="shared" si="7"/>
        <v>#REF!</v>
      </c>
      <c r="L43" s="156" t="e">
        <f t="shared" si="7"/>
        <v>#REF!</v>
      </c>
      <c r="M43" s="163" t="e">
        <f t="shared" si="7"/>
        <v>#REF!</v>
      </c>
      <c r="N43" s="156">
        <f t="shared" si="7"/>
        <v>132.4</v>
      </c>
      <c r="O43" s="156">
        <f t="shared" si="7"/>
        <v>1667.3</v>
      </c>
    </row>
    <row r="44" spans="1:15" s="50" customFormat="1" ht="57">
      <c r="A44" s="51" t="s">
        <v>298</v>
      </c>
      <c r="B44" s="52" t="s">
        <v>205</v>
      </c>
      <c r="C44" s="52" t="s">
        <v>179</v>
      </c>
      <c r="D44" s="52" t="s">
        <v>187</v>
      </c>
      <c r="E44" s="52"/>
      <c r="F44" s="52"/>
      <c r="G44" s="52"/>
      <c r="H44" s="52"/>
      <c r="I44" s="156">
        <f>I45</f>
        <v>1534.8999999999999</v>
      </c>
      <c r="J44" s="156" t="e">
        <f>J46</f>
        <v>#REF!</v>
      </c>
      <c r="K44" s="156" t="e">
        <f>K46</f>
        <v>#REF!</v>
      </c>
      <c r="L44" s="156" t="e">
        <f>L46</f>
        <v>#REF!</v>
      </c>
      <c r="M44" s="163" t="e">
        <f>M46</f>
        <v>#REF!</v>
      </c>
      <c r="N44" s="156">
        <f>N45</f>
        <v>132.4</v>
      </c>
      <c r="O44" s="156">
        <f>O45</f>
        <v>1667.3</v>
      </c>
    </row>
    <row r="45" spans="1:15" s="50" customFormat="1" ht="15.75">
      <c r="A45" s="27" t="s">
        <v>155</v>
      </c>
      <c r="B45" s="28" t="s">
        <v>205</v>
      </c>
      <c r="C45" s="28" t="s">
        <v>179</v>
      </c>
      <c r="D45" s="28" t="s">
        <v>187</v>
      </c>
      <c r="E45" s="28" t="s">
        <v>342</v>
      </c>
      <c r="F45" s="28"/>
      <c r="G45" s="28"/>
      <c r="H45" s="28"/>
      <c r="I45" s="29">
        <f>I46</f>
        <v>1534.8999999999999</v>
      </c>
      <c r="J45" s="29" t="e">
        <f>J44</f>
        <v>#REF!</v>
      </c>
      <c r="K45" s="29" t="e">
        <f>K44</f>
        <v>#REF!</v>
      </c>
      <c r="L45" s="29" t="e">
        <f>L44</f>
        <v>#REF!</v>
      </c>
      <c r="M45" s="159" t="e">
        <f>M44</f>
        <v>#REF!</v>
      </c>
      <c r="N45" s="29">
        <f>N46</f>
        <v>132.4</v>
      </c>
      <c r="O45" s="29">
        <f>O46</f>
        <v>1667.3</v>
      </c>
    </row>
    <row r="46" spans="1:15" s="57" customFormat="1" ht="30">
      <c r="A46" s="53" t="s">
        <v>231</v>
      </c>
      <c r="B46" s="28" t="s">
        <v>205</v>
      </c>
      <c r="C46" s="28" t="s">
        <v>179</v>
      </c>
      <c r="D46" s="28" t="s">
        <v>187</v>
      </c>
      <c r="E46" s="28" t="s">
        <v>341</v>
      </c>
      <c r="F46" s="28"/>
      <c r="G46" s="28"/>
      <c r="H46" s="28"/>
      <c r="I46" s="29">
        <f aca="true" t="shared" si="8" ref="I46:O46">I47+I50</f>
        <v>1534.8999999999999</v>
      </c>
      <c r="J46" s="29" t="e">
        <f t="shared" si="8"/>
        <v>#REF!</v>
      </c>
      <c r="K46" s="29" t="e">
        <f t="shared" si="8"/>
        <v>#REF!</v>
      </c>
      <c r="L46" s="29" t="e">
        <f t="shared" si="8"/>
        <v>#REF!</v>
      </c>
      <c r="M46" s="159" t="e">
        <f t="shared" si="8"/>
        <v>#REF!</v>
      </c>
      <c r="N46" s="29">
        <f t="shared" si="8"/>
        <v>132.4</v>
      </c>
      <c r="O46" s="29">
        <f t="shared" si="8"/>
        <v>1667.3</v>
      </c>
    </row>
    <row r="47" spans="1:15" s="57" customFormat="1" ht="90">
      <c r="A47" s="27" t="s">
        <v>301</v>
      </c>
      <c r="B47" s="28" t="s">
        <v>205</v>
      </c>
      <c r="C47" s="28" t="s">
        <v>179</v>
      </c>
      <c r="D47" s="28" t="s">
        <v>187</v>
      </c>
      <c r="E47" s="28" t="s">
        <v>341</v>
      </c>
      <c r="F47" s="28" t="s">
        <v>232</v>
      </c>
      <c r="G47" s="28"/>
      <c r="H47" s="28"/>
      <c r="I47" s="29">
        <f aca="true" t="shared" si="9" ref="I47:O47">I48</f>
        <v>1522.6</v>
      </c>
      <c r="J47" s="29" t="e">
        <f t="shared" si="9"/>
        <v>#REF!</v>
      </c>
      <c r="K47" s="29" t="e">
        <f t="shared" si="9"/>
        <v>#REF!</v>
      </c>
      <c r="L47" s="29" t="e">
        <f t="shared" si="9"/>
        <v>#REF!</v>
      </c>
      <c r="M47" s="159" t="e">
        <f t="shared" si="9"/>
        <v>#REF!</v>
      </c>
      <c r="N47" s="29">
        <f t="shared" si="9"/>
        <v>132.4</v>
      </c>
      <c r="O47" s="29">
        <f t="shared" si="9"/>
        <v>1655</v>
      </c>
    </row>
    <row r="48" spans="1:15" s="57" customFormat="1" ht="30">
      <c r="A48" s="27" t="s">
        <v>300</v>
      </c>
      <c r="B48" s="28" t="s">
        <v>205</v>
      </c>
      <c r="C48" s="28" t="s">
        <v>179</v>
      </c>
      <c r="D48" s="28" t="s">
        <v>187</v>
      </c>
      <c r="E48" s="28" t="s">
        <v>341</v>
      </c>
      <c r="F48" s="28" t="s">
        <v>233</v>
      </c>
      <c r="G48" s="28"/>
      <c r="H48" s="28"/>
      <c r="I48" s="29">
        <f>I49</f>
        <v>1522.6</v>
      </c>
      <c r="J48" s="29" t="e">
        <f>#REF!+#REF!</f>
        <v>#REF!</v>
      </c>
      <c r="K48" s="29" t="e">
        <f>#REF!+#REF!</f>
        <v>#REF!</v>
      </c>
      <c r="L48" s="29" t="e">
        <f>#REF!+#REF!</f>
        <v>#REF!</v>
      </c>
      <c r="M48" s="159" t="e">
        <f>#REF!+#REF!</f>
        <v>#REF!</v>
      </c>
      <c r="N48" s="29">
        <f>N49</f>
        <v>132.4</v>
      </c>
      <c r="O48" s="29">
        <f>O49</f>
        <v>1655</v>
      </c>
    </row>
    <row r="49" spans="1:15" s="57" customFormat="1" ht="15.75">
      <c r="A49" s="30" t="s">
        <v>224</v>
      </c>
      <c r="B49" s="31" t="s">
        <v>205</v>
      </c>
      <c r="C49" s="31" t="s">
        <v>179</v>
      </c>
      <c r="D49" s="31" t="s">
        <v>187</v>
      </c>
      <c r="E49" s="31" t="s">
        <v>341</v>
      </c>
      <c r="F49" s="31" t="s">
        <v>233</v>
      </c>
      <c r="G49" s="31" t="s">
        <v>212</v>
      </c>
      <c r="H49" s="31"/>
      <c r="I49" s="32">
        <v>1522.6</v>
      </c>
      <c r="J49" s="164"/>
      <c r="K49" s="164"/>
      <c r="L49" s="164"/>
      <c r="M49" s="164"/>
      <c r="N49" s="137">
        <v>132.4</v>
      </c>
      <c r="O49" s="137">
        <f>I49+N49</f>
        <v>1655</v>
      </c>
    </row>
    <row r="50" spans="1:15" s="57" customFormat="1" ht="31.5" customHeight="1">
      <c r="A50" s="26" t="s">
        <v>315</v>
      </c>
      <c r="B50" s="28" t="s">
        <v>205</v>
      </c>
      <c r="C50" s="28" t="s">
        <v>179</v>
      </c>
      <c r="D50" s="28" t="s">
        <v>187</v>
      </c>
      <c r="E50" s="28" t="s">
        <v>341</v>
      </c>
      <c r="F50" s="28" t="s">
        <v>234</v>
      </c>
      <c r="G50" s="28"/>
      <c r="H50" s="28"/>
      <c r="I50" s="29">
        <f>I51</f>
        <v>12.3</v>
      </c>
      <c r="J50" s="58"/>
      <c r="K50" s="58"/>
      <c r="L50" s="58"/>
      <c r="M50" s="58"/>
      <c r="N50" s="29">
        <f>N51</f>
        <v>0</v>
      </c>
      <c r="O50" s="29">
        <f>O51</f>
        <v>12.3</v>
      </c>
    </row>
    <row r="51" spans="1:15" s="57" customFormat="1" ht="45">
      <c r="A51" s="26" t="s">
        <v>303</v>
      </c>
      <c r="B51" s="28" t="s">
        <v>205</v>
      </c>
      <c r="C51" s="28" t="s">
        <v>179</v>
      </c>
      <c r="D51" s="28" t="s">
        <v>187</v>
      </c>
      <c r="E51" s="28" t="s">
        <v>341</v>
      </c>
      <c r="F51" s="28" t="s">
        <v>235</v>
      </c>
      <c r="G51" s="28"/>
      <c r="H51" s="28"/>
      <c r="I51" s="29">
        <f>I52</f>
        <v>12.3</v>
      </c>
      <c r="J51" s="58"/>
      <c r="K51" s="58"/>
      <c r="L51" s="58"/>
      <c r="M51" s="58"/>
      <c r="N51" s="29">
        <f>N52</f>
        <v>0</v>
      </c>
      <c r="O51" s="29">
        <f>O52</f>
        <v>12.3</v>
      </c>
    </row>
    <row r="52" spans="1:15" s="45" customFormat="1" ht="15">
      <c r="A52" s="30" t="s">
        <v>224</v>
      </c>
      <c r="B52" s="31" t="s">
        <v>205</v>
      </c>
      <c r="C52" s="31" t="s">
        <v>179</v>
      </c>
      <c r="D52" s="31" t="s">
        <v>187</v>
      </c>
      <c r="E52" s="31" t="s">
        <v>341</v>
      </c>
      <c r="F52" s="31" t="s">
        <v>235</v>
      </c>
      <c r="G52" s="31" t="s">
        <v>212</v>
      </c>
      <c r="H52" s="31"/>
      <c r="I52" s="32">
        <v>12.3</v>
      </c>
      <c r="J52" s="165"/>
      <c r="K52" s="165"/>
      <c r="L52" s="165"/>
      <c r="M52" s="165"/>
      <c r="N52" s="137">
        <v>0</v>
      </c>
      <c r="O52" s="137">
        <f>I52+N52</f>
        <v>12.3</v>
      </c>
    </row>
    <row r="53" spans="1:15" s="45" customFormat="1" ht="31.5" customHeight="1">
      <c r="A53" s="51" t="s">
        <v>214</v>
      </c>
      <c r="B53" s="52" t="s">
        <v>206</v>
      </c>
      <c r="C53" s="52"/>
      <c r="D53" s="52"/>
      <c r="E53" s="52"/>
      <c r="F53" s="28"/>
      <c r="G53" s="28"/>
      <c r="H53" s="28"/>
      <c r="I53" s="156">
        <f>I57+I66+I325</f>
        <v>986263.0000000001</v>
      </c>
      <c r="J53" s="156"/>
      <c r="K53" s="156"/>
      <c r="L53" s="156"/>
      <c r="M53" s="163"/>
      <c r="N53" s="156">
        <f>N57+N66+N325</f>
        <v>38171.899999999994</v>
      </c>
      <c r="O53" s="156">
        <f>O57+O66+O325</f>
        <v>1024434.8999999999</v>
      </c>
    </row>
    <row r="54" spans="1:15" s="45" customFormat="1" ht="15">
      <c r="A54" s="51" t="s">
        <v>224</v>
      </c>
      <c r="B54" s="52" t="s">
        <v>206</v>
      </c>
      <c r="C54" s="52"/>
      <c r="D54" s="52"/>
      <c r="E54" s="52"/>
      <c r="F54" s="28"/>
      <c r="G54" s="52" t="s">
        <v>212</v>
      </c>
      <c r="H54" s="28"/>
      <c r="I54" s="156">
        <f aca="true" t="shared" si="10" ref="I54:O54">I65+I78+I116+I121+I130+I135+I172+I281+I284+I295+I300+I303+I318+I321+I324+I335+I140+I182+I256+I219+I224+I146+I192+I95+I230+I213+I261+I263+I265+I268+I205+I289+I187+I104+I243+I273+I84+I309+I198+I160+I89</f>
        <v>235694.59999999998</v>
      </c>
      <c r="J54" s="192" t="e">
        <f t="shared" si="10"/>
        <v>#REF!</v>
      </c>
      <c r="K54" s="192" t="e">
        <f t="shared" si="10"/>
        <v>#REF!</v>
      </c>
      <c r="L54" s="192" t="e">
        <f t="shared" si="10"/>
        <v>#REF!</v>
      </c>
      <c r="M54" s="192" t="e">
        <f t="shared" si="10"/>
        <v>#REF!</v>
      </c>
      <c r="N54" s="192">
        <f t="shared" si="10"/>
        <v>5674.5999999999985</v>
      </c>
      <c r="O54" s="192">
        <f t="shared" si="10"/>
        <v>241369.19999999992</v>
      </c>
    </row>
    <row r="55" spans="1:15" s="45" customFormat="1" ht="15">
      <c r="A55" s="51" t="s">
        <v>225</v>
      </c>
      <c r="B55" s="52" t="s">
        <v>206</v>
      </c>
      <c r="C55" s="52"/>
      <c r="D55" s="52"/>
      <c r="E55" s="52"/>
      <c r="F55" s="28"/>
      <c r="G55" s="52" t="s">
        <v>213</v>
      </c>
      <c r="H55" s="28"/>
      <c r="I55" s="156">
        <f>I74+I112+I126+I331+I235+I247+I141+I193+I206+I100+I239+I178+I151+I199+I156+I165</f>
        <v>505016.99999999994</v>
      </c>
      <c r="J55" s="196" t="e">
        <f aca="true" t="shared" si="11" ref="J55:O55">J74+J112+J126+J331+J235+J247+J141+J193+J206+J100+J239+J178+J151+J199+J156+J165</f>
        <v>#REF!</v>
      </c>
      <c r="K55" s="196" t="e">
        <f t="shared" si="11"/>
        <v>#REF!</v>
      </c>
      <c r="L55" s="196" t="e">
        <f t="shared" si="11"/>
        <v>#REF!</v>
      </c>
      <c r="M55" s="196" t="e">
        <f t="shared" si="11"/>
        <v>#REF!</v>
      </c>
      <c r="N55" s="196">
        <f t="shared" si="11"/>
        <v>32342.9</v>
      </c>
      <c r="O55" s="196">
        <f t="shared" si="11"/>
        <v>537359.8999999999</v>
      </c>
    </row>
    <row r="56" spans="1:15" s="45" customFormat="1" ht="15">
      <c r="A56" s="51" t="s">
        <v>559</v>
      </c>
      <c r="B56" s="52" t="s">
        <v>206</v>
      </c>
      <c r="C56" s="52"/>
      <c r="D56" s="52"/>
      <c r="E56" s="52"/>
      <c r="F56" s="28"/>
      <c r="G56" s="52" t="s">
        <v>560</v>
      </c>
      <c r="H56" s="28"/>
      <c r="I56" s="156">
        <f>I142+I194+I207+I248+I200+I166+I314</f>
        <v>245551.4</v>
      </c>
      <c r="J56" s="199">
        <f aca="true" t="shared" si="12" ref="J56:O56">J142+J194+J207+J248+J200+J166+J314</f>
        <v>0</v>
      </c>
      <c r="K56" s="199">
        <f t="shared" si="12"/>
        <v>0</v>
      </c>
      <c r="L56" s="199">
        <f t="shared" si="12"/>
        <v>0</v>
      </c>
      <c r="M56" s="199">
        <f t="shared" si="12"/>
        <v>0</v>
      </c>
      <c r="N56" s="199">
        <f t="shared" si="12"/>
        <v>154.4</v>
      </c>
      <c r="O56" s="199">
        <f t="shared" si="12"/>
        <v>245705.8</v>
      </c>
    </row>
    <row r="57" spans="1:15" s="45" customFormat="1" ht="15">
      <c r="A57" s="59" t="s">
        <v>167</v>
      </c>
      <c r="B57" s="52" t="s">
        <v>206</v>
      </c>
      <c r="C57" s="52" t="s">
        <v>182</v>
      </c>
      <c r="D57" s="52"/>
      <c r="E57" s="52"/>
      <c r="F57" s="52"/>
      <c r="G57" s="52"/>
      <c r="H57" s="28"/>
      <c r="I57" s="156">
        <f>I58</f>
        <v>200</v>
      </c>
      <c r="J57" s="156"/>
      <c r="K57" s="156"/>
      <c r="L57" s="156"/>
      <c r="M57" s="163"/>
      <c r="N57" s="156">
        <f>N58</f>
        <v>0</v>
      </c>
      <c r="O57" s="156">
        <f>O58</f>
        <v>200</v>
      </c>
    </row>
    <row r="58" spans="1:15" s="45" customFormat="1" ht="15">
      <c r="A58" s="59" t="s">
        <v>226</v>
      </c>
      <c r="B58" s="52" t="s">
        <v>206</v>
      </c>
      <c r="C58" s="52" t="s">
        <v>182</v>
      </c>
      <c r="D58" s="52" t="s">
        <v>179</v>
      </c>
      <c r="E58" s="52"/>
      <c r="F58" s="52"/>
      <c r="G58" s="52"/>
      <c r="H58" s="28"/>
      <c r="I58" s="156">
        <f aca="true" t="shared" si="13" ref="I58:I64">I59</f>
        <v>200</v>
      </c>
      <c r="J58" s="156"/>
      <c r="K58" s="156"/>
      <c r="L58" s="156"/>
      <c r="M58" s="163"/>
      <c r="N58" s="156">
        <f aca="true" t="shared" si="14" ref="N58:O64">N59</f>
        <v>0</v>
      </c>
      <c r="O58" s="156">
        <f t="shared" si="14"/>
        <v>200</v>
      </c>
    </row>
    <row r="59" spans="1:15" s="45" customFormat="1" ht="30">
      <c r="A59" s="26" t="s">
        <v>397</v>
      </c>
      <c r="B59" s="28" t="s">
        <v>206</v>
      </c>
      <c r="C59" s="28" t="s">
        <v>182</v>
      </c>
      <c r="D59" s="28" t="s">
        <v>179</v>
      </c>
      <c r="E59" s="28" t="s">
        <v>57</v>
      </c>
      <c r="F59" s="28"/>
      <c r="G59" s="28"/>
      <c r="H59" s="28"/>
      <c r="I59" s="29">
        <f t="shared" si="13"/>
        <v>200</v>
      </c>
      <c r="J59" s="156"/>
      <c r="K59" s="156"/>
      <c r="L59" s="156"/>
      <c r="M59" s="163"/>
      <c r="N59" s="29">
        <f t="shared" si="14"/>
        <v>0</v>
      </c>
      <c r="O59" s="29">
        <f t="shared" si="14"/>
        <v>200</v>
      </c>
    </row>
    <row r="60" spans="1:15" s="45" customFormat="1" ht="30">
      <c r="A60" s="26" t="s">
        <v>398</v>
      </c>
      <c r="B60" s="28" t="s">
        <v>206</v>
      </c>
      <c r="C60" s="28" t="s">
        <v>182</v>
      </c>
      <c r="D60" s="28" t="s">
        <v>179</v>
      </c>
      <c r="E60" s="28" t="s">
        <v>58</v>
      </c>
      <c r="F60" s="28"/>
      <c r="G60" s="28"/>
      <c r="H60" s="28"/>
      <c r="I60" s="29">
        <f t="shared" si="13"/>
        <v>200</v>
      </c>
      <c r="J60" s="156"/>
      <c r="K60" s="156"/>
      <c r="L60" s="156"/>
      <c r="M60" s="163"/>
      <c r="N60" s="29">
        <f t="shared" si="14"/>
        <v>0</v>
      </c>
      <c r="O60" s="29">
        <f t="shared" si="14"/>
        <v>200</v>
      </c>
    </row>
    <row r="61" spans="1:15" s="45" customFormat="1" ht="75">
      <c r="A61" s="26" t="s">
        <v>59</v>
      </c>
      <c r="B61" s="28" t="s">
        <v>206</v>
      </c>
      <c r="C61" s="28" t="s">
        <v>182</v>
      </c>
      <c r="D61" s="28" t="s">
        <v>179</v>
      </c>
      <c r="E61" s="28" t="s">
        <v>60</v>
      </c>
      <c r="F61" s="28"/>
      <c r="G61" s="28"/>
      <c r="H61" s="28"/>
      <c r="I61" s="29">
        <f t="shared" si="13"/>
        <v>200</v>
      </c>
      <c r="J61" s="156"/>
      <c r="K61" s="156"/>
      <c r="L61" s="156"/>
      <c r="M61" s="163"/>
      <c r="N61" s="29">
        <f t="shared" si="14"/>
        <v>0</v>
      </c>
      <c r="O61" s="29">
        <f t="shared" si="14"/>
        <v>200</v>
      </c>
    </row>
    <row r="62" spans="1:15" s="45" customFormat="1" ht="15">
      <c r="A62" s="33" t="s">
        <v>287</v>
      </c>
      <c r="B62" s="28" t="s">
        <v>206</v>
      </c>
      <c r="C62" s="28" t="s">
        <v>182</v>
      </c>
      <c r="D62" s="28" t="s">
        <v>179</v>
      </c>
      <c r="E62" s="28" t="s">
        <v>61</v>
      </c>
      <c r="F62" s="28"/>
      <c r="G62" s="28"/>
      <c r="H62" s="28"/>
      <c r="I62" s="29">
        <f t="shared" si="13"/>
        <v>200</v>
      </c>
      <c r="J62" s="166"/>
      <c r="K62" s="166"/>
      <c r="L62" s="166"/>
      <c r="M62" s="166"/>
      <c r="N62" s="29">
        <f t="shared" si="14"/>
        <v>0</v>
      </c>
      <c r="O62" s="29">
        <f t="shared" si="14"/>
        <v>200</v>
      </c>
    </row>
    <row r="63" spans="1:15" s="45" customFormat="1" ht="45">
      <c r="A63" s="33" t="s">
        <v>237</v>
      </c>
      <c r="B63" s="28" t="s">
        <v>206</v>
      </c>
      <c r="C63" s="28" t="s">
        <v>182</v>
      </c>
      <c r="D63" s="28" t="s">
        <v>179</v>
      </c>
      <c r="E63" s="28" t="s">
        <v>61</v>
      </c>
      <c r="F63" s="28" t="s">
        <v>236</v>
      </c>
      <c r="G63" s="28"/>
      <c r="H63" s="28"/>
      <c r="I63" s="29">
        <f t="shared" si="13"/>
        <v>200</v>
      </c>
      <c r="J63" s="166"/>
      <c r="K63" s="166"/>
      <c r="L63" s="166"/>
      <c r="M63" s="166"/>
      <c r="N63" s="29">
        <f t="shared" si="14"/>
        <v>0</v>
      </c>
      <c r="O63" s="29">
        <f t="shared" si="14"/>
        <v>200</v>
      </c>
    </row>
    <row r="64" spans="1:15" s="45" customFormat="1" ht="15">
      <c r="A64" s="33" t="s">
        <v>239</v>
      </c>
      <c r="B64" s="28" t="s">
        <v>206</v>
      </c>
      <c r="C64" s="28" t="s">
        <v>182</v>
      </c>
      <c r="D64" s="28" t="s">
        <v>179</v>
      </c>
      <c r="E64" s="28" t="s">
        <v>61</v>
      </c>
      <c r="F64" s="28" t="s">
        <v>238</v>
      </c>
      <c r="G64" s="28"/>
      <c r="H64" s="28"/>
      <c r="I64" s="29">
        <f t="shared" si="13"/>
        <v>200</v>
      </c>
      <c r="J64" s="166"/>
      <c r="K64" s="166"/>
      <c r="L64" s="166"/>
      <c r="M64" s="166"/>
      <c r="N64" s="29">
        <f t="shared" si="14"/>
        <v>0</v>
      </c>
      <c r="O64" s="29">
        <f t="shared" si="14"/>
        <v>200</v>
      </c>
    </row>
    <row r="65" spans="1:15" s="45" customFormat="1" ht="15">
      <c r="A65" s="30" t="s">
        <v>224</v>
      </c>
      <c r="B65" s="31" t="s">
        <v>206</v>
      </c>
      <c r="C65" s="31" t="s">
        <v>182</v>
      </c>
      <c r="D65" s="31" t="s">
        <v>179</v>
      </c>
      <c r="E65" s="31" t="s">
        <v>61</v>
      </c>
      <c r="F65" s="31" t="s">
        <v>238</v>
      </c>
      <c r="G65" s="31" t="s">
        <v>212</v>
      </c>
      <c r="H65" s="28"/>
      <c r="I65" s="32">
        <v>200</v>
      </c>
      <c r="J65" s="166"/>
      <c r="K65" s="166"/>
      <c r="L65" s="166"/>
      <c r="M65" s="166"/>
      <c r="N65" s="137">
        <v>0</v>
      </c>
      <c r="O65" s="137">
        <f>I65+N65</f>
        <v>200</v>
      </c>
    </row>
    <row r="66" spans="1:15" s="45" customFormat="1" ht="15">
      <c r="A66" s="51" t="s">
        <v>171</v>
      </c>
      <c r="B66" s="52" t="s">
        <v>206</v>
      </c>
      <c r="C66" s="52" t="s">
        <v>186</v>
      </c>
      <c r="D66" s="28"/>
      <c r="E66" s="28"/>
      <c r="F66" s="28"/>
      <c r="G66" s="28"/>
      <c r="H66" s="28"/>
      <c r="I66" s="156">
        <f>I67+I105+I274+I249</f>
        <v>977006.9000000001</v>
      </c>
      <c r="J66" s="166"/>
      <c r="K66" s="166"/>
      <c r="L66" s="166"/>
      <c r="M66" s="166"/>
      <c r="N66" s="156">
        <f>N67+N105+N274+N249</f>
        <v>38171.899999999994</v>
      </c>
      <c r="O66" s="156">
        <f>O67+O105+O274+O249</f>
        <v>1015178.7999999999</v>
      </c>
    </row>
    <row r="67" spans="1:15" s="45" customFormat="1" ht="15">
      <c r="A67" s="51" t="s">
        <v>172</v>
      </c>
      <c r="B67" s="52" t="s">
        <v>206</v>
      </c>
      <c r="C67" s="52" t="s">
        <v>186</v>
      </c>
      <c r="D67" s="52" t="s">
        <v>179</v>
      </c>
      <c r="E67" s="52"/>
      <c r="F67" s="52"/>
      <c r="G67" s="52"/>
      <c r="H67" s="52"/>
      <c r="I67" s="156">
        <f>I68+I90+I96</f>
        <v>297727.7</v>
      </c>
      <c r="J67" s="166"/>
      <c r="K67" s="166"/>
      <c r="L67" s="166"/>
      <c r="M67" s="166"/>
      <c r="N67" s="156">
        <f>N68+N90+N96</f>
        <v>9975.9</v>
      </c>
      <c r="O67" s="156">
        <f>O68+O90+O96</f>
        <v>307703.6</v>
      </c>
    </row>
    <row r="68" spans="1:15" s="45" customFormat="1" ht="30">
      <c r="A68" s="27" t="s">
        <v>416</v>
      </c>
      <c r="B68" s="28" t="s">
        <v>206</v>
      </c>
      <c r="C68" s="28" t="s">
        <v>186</v>
      </c>
      <c r="D68" s="28" t="s">
        <v>179</v>
      </c>
      <c r="E68" s="28" t="s">
        <v>318</v>
      </c>
      <c r="F68" s="28"/>
      <c r="G68" s="28"/>
      <c r="H68" s="28"/>
      <c r="I68" s="29">
        <f>I69+I79</f>
        <v>295907.7</v>
      </c>
      <c r="J68" s="166"/>
      <c r="K68" s="166"/>
      <c r="L68" s="166"/>
      <c r="M68" s="166"/>
      <c r="N68" s="29">
        <f>N69+N79</f>
        <v>9975.9</v>
      </c>
      <c r="O68" s="29">
        <f>O69+O79</f>
        <v>305883.6</v>
      </c>
    </row>
    <row r="69" spans="1:15" s="45" customFormat="1" ht="60">
      <c r="A69" s="27" t="s">
        <v>317</v>
      </c>
      <c r="B69" s="28" t="s">
        <v>206</v>
      </c>
      <c r="C69" s="28" t="s">
        <v>186</v>
      </c>
      <c r="D69" s="28" t="s">
        <v>179</v>
      </c>
      <c r="E69" s="28" t="s">
        <v>320</v>
      </c>
      <c r="F69" s="28"/>
      <c r="G69" s="28"/>
      <c r="H69" s="28"/>
      <c r="I69" s="29">
        <f>I70</f>
        <v>293952.2</v>
      </c>
      <c r="J69" s="166"/>
      <c r="K69" s="166"/>
      <c r="L69" s="166"/>
      <c r="M69" s="166"/>
      <c r="N69" s="29">
        <f>N70</f>
        <v>9859.1</v>
      </c>
      <c r="O69" s="29">
        <f>O70</f>
        <v>303811.3</v>
      </c>
    </row>
    <row r="70" spans="1:15" s="57" customFormat="1" ht="75">
      <c r="A70" s="26" t="s">
        <v>321</v>
      </c>
      <c r="B70" s="28" t="s">
        <v>206</v>
      </c>
      <c r="C70" s="28" t="s">
        <v>186</v>
      </c>
      <c r="D70" s="28" t="s">
        <v>179</v>
      </c>
      <c r="E70" s="28" t="s">
        <v>319</v>
      </c>
      <c r="F70" s="28"/>
      <c r="G70" s="28"/>
      <c r="H70" s="28"/>
      <c r="I70" s="29">
        <f>I71+I75</f>
        <v>293952.2</v>
      </c>
      <c r="J70" s="58"/>
      <c r="K70" s="58"/>
      <c r="L70" s="58"/>
      <c r="M70" s="58"/>
      <c r="N70" s="29">
        <f>N71+N75</f>
        <v>9859.1</v>
      </c>
      <c r="O70" s="29">
        <f>O71+O75</f>
        <v>303811.3</v>
      </c>
    </row>
    <row r="71" spans="1:15" s="45" customFormat="1" ht="180">
      <c r="A71" s="26" t="s">
        <v>322</v>
      </c>
      <c r="B71" s="28" t="s">
        <v>206</v>
      </c>
      <c r="C71" s="28" t="s">
        <v>186</v>
      </c>
      <c r="D71" s="28" t="s">
        <v>179</v>
      </c>
      <c r="E71" s="28" t="s">
        <v>323</v>
      </c>
      <c r="F71" s="28"/>
      <c r="G71" s="28"/>
      <c r="H71" s="28"/>
      <c r="I71" s="29">
        <f>I72</f>
        <v>191999.5</v>
      </c>
      <c r="J71" s="167"/>
      <c r="K71" s="167"/>
      <c r="L71" s="167"/>
      <c r="M71" s="168"/>
      <c r="N71" s="29">
        <f aca="true" t="shared" si="15" ref="N71:O73">N72</f>
        <v>7400</v>
      </c>
      <c r="O71" s="29">
        <f t="shared" si="15"/>
        <v>199399.5</v>
      </c>
    </row>
    <row r="72" spans="1:15" s="45" customFormat="1" ht="45">
      <c r="A72" s="33" t="s">
        <v>237</v>
      </c>
      <c r="B72" s="28" t="s">
        <v>206</v>
      </c>
      <c r="C72" s="28" t="s">
        <v>186</v>
      </c>
      <c r="D72" s="28" t="s">
        <v>179</v>
      </c>
      <c r="E72" s="28" t="s">
        <v>323</v>
      </c>
      <c r="F72" s="28" t="s">
        <v>236</v>
      </c>
      <c r="G72" s="28"/>
      <c r="H72" s="28"/>
      <c r="I72" s="29">
        <f>I73</f>
        <v>191999.5</v>
      </c>
      <c r="J72" s="169"/>
      <c r="K72" s="169"/>
      <c r="L72" s="169"/>
      <c r="M72" s="169"/>
      <c r="N72" s="29">
        <f t="shared" si="15"/>
        <v>7400</v>
      </c>
      <c r="O72" s="29">
        <f t="shared" si="15"/>
        <v>199399.5</v>
      </c>
    </row>
    <row r="73" spans="1:15" s="45" customFormat="1" ht="15">
      <c r="A73" s="27" t="s">
        <v>239</v>
      </c>
      <c r="B73" s="28" t="s">
        <v>206</v>
      </c>
      <c r="C73" s="28" t="s">
        <v>186</v>
      </c>
      <c r="D73" s="28" t="s">
        <v>179</v>
      </c>
      <c r="E73" s="28" t="s">
        <v>323</v>
      </c>
      <c r="F73" s="28" t="s">
        <v>238</v>
      </c>
      <c r="G73" s="28"/>
      <c r="H73" s="28"/>
      <c r="I73" s="29">
        <f>I74</f>
        <v>191999.5</v>
      </c>
      <c r="J73" s="169"/>
      <c r="K73" s="169"/>
      <c r="L73" s="169"/>
      <c r="M73" s="169"/>
      <c r="N73" s="29">
        <f t="shared" si="15"/>
        <v>7400</v>
      </c>
      <c r="O73" s="29">
        <f t="shared" si="15"/>
        <v>199399.5</v>
      </c>
    </row>
    <row r="74" spans="1:15" s="45" customFormat="1" ht="15">
      <c r="A74" s="34" t="s">
        <v>225</v>
      </c>
      <c r="B74" s="31" t="s">
        <v>206</v>
      </c>
      <c r="C74" s="31" t="s">
        <v>186</v>
      </c>
      <c r="D74" s="31" t="s">
        <v>179</v>
      </c>
      <c r="E74" s="31" t="s">
        <v>323</v>
      </c>
      <c r="F74" s="31" t="s">
        <v>238</v>
      </c>
      <c r="G74" s="31" t="s">
        <v>213</v>
      </c>
      <c r="H74" s="31"/>
      <c r="I74" s="32">
        <v>191999.5</v>
      </c>
      <c r="J74" s="29" t="e">
        <f>J75+#REF!</f>
        <v>#REF!</v>
      </c>
      <c r="K74" s="29" t="e">
        <f>K75+#REF!</f>
        <v>#REF!</v>
      </c>
      <c r="L74" s="29" t="e">
        <f>L75+#REF!</f>
        <v>#REF!</v>
      </c>
      <c r="M74" s="159" t="e">
        <f>M75+#REF!</f>
        <v>#REF!</v>
      </c>
      <c r="N74" s="137">
        <v>7400</v>
      </c>
      <c r="O74" s="137">
        <f>I74+N74</f>
        <v>199399.5</v>
      </c>
    </row>
    <row r="75" spans="1:15" s="45" customFormat="1" ht="15">
      <c r="A75" s="27" t="s">
        <v>287</v>
      </c>
      <c r="B75" s="28" t="s">
        <v>206</v>
      </c>
      <c r="C75" s="28" t="s">
        <v>186</v>
      </c>
      <c r="D75" s="28" t="s">
        <v>179</v>
      </c>
      <c r="E75" s="28" t="s">
        <v>324</v>
      </c>
      <c r="F75" s="28"/>
      <c r="G75" s="28"/>
      <c r="H75" s="28"/>
      <c r="I75" s="29">
        <f>I76</f>
        <v>101952.7</v>
      </c>
      <c r="J75" s="169"/>
      <c r="K75" s="169"/>
      <c r="L75" s="169"/>
      <c r="M75" s="169"/>
      <c r="N75" s="29">
        <f aca="true" t="shared" si="16" ref="N75:O77">N76</f>
        <v>2459.1</v>
      </c>
      <c r="O75" s="29">
        <f t="shared" si="16"/>
        <v>104411.8</v>
      </c>
    </row>
    <row r="76" spans="1:15" s="45" customFormat="1" ht="45">
      <c r="A76" s="33" t="s">
        <v>237</v>
      </c>
      <c r="B76" s="28" t="s">
        <v>206</v>
      </c>
      <c r="C76" s="28" t="s">
        <v>186</v>
      </c>
      <c r="D76" s="28" t="s">
        <v>179</v>
      </c>
      <c r="E76" s="28" t="s">
        <v>324</v>
      </c>
      <c r="F76" s="28" t="s">
        <v>236</v>
      </c>
      <c r="G76" s="28"/>
      <c r="H76" s="28"/>
      <c r="I76" s="29">
        <f>I77</f>
        <v>101952.7</v>
      </c>
      <c r="J76" s="169"/>
      <c r="K76" s="169"/>
      <c r="L76" s="169"/>
      <c r="M76" s="169"/>
      <c r="N76" s="29">
        <f t="shared" si="16"/>
        <v>2459.1</v>
      </c>
      <c r="O76" s="29">
        <f t="shared" si="16"/>
        <v>104411.8</v>
      </c>
    </row>
    <row r="77" spans="1:15" s="45" customFormat="1" ht="15">
      <c r="A77" s="27" t="s">
        <v>239</v>
      </c>
      <c r="B77" s="28" t="s">
        <v>206</v>
      </c>
      <c r="C77" s="28" t="s">
        <v>186</v>
      </c>
      <c r="D77" s="28" t="s">
        <v>179</v>
      </c>
      <c r="E77" s="28" t="s">
        <v>324</v>
      </c>
      <c r="F77" s="28" t="s">
        <v>238</v>
      </c>
      <c r="G77" s="28"/>
      <c r="H77" s="28"/>
      <c r="I77" s="29">
        <f>I78</f>
        <v>101952.7</v>
      </c>
      <c r="J77" s="170"/>
      <c r="K77" s="170"/>
      <c r="L77" s="170"/>
      <c r="M77" s="170"/>
      <c r="N77" s="29">
        <f t="shared" si="16"/>
        <v>2459.1</v>
      </c>
      <c r="O77" s="29">
        <f t="shared" si="16"/>
        <v>104411.8</v>
      </c>
    </row>
    <row r="78" spans="1:15" s="45" customFormat="1" ht="15">
      <c r="A78" s="30" t="s">
        <v>224</v>
      </c>
      <c r="B78" s="31" t="s">
        <v>206</v>
      </c>
      <c r="C78" s="31" t="s">
        <v>186</v>
      </c>
      <c r="D78" s="31" t="s">
        <v>179</v>
      </c>
      <c r="E78" s="31" t="s">
        <v>324</v>
      </c>
      <c r="F78" s="31" t="s">
        <v>238</v>
      </c>
      <c r="G78" s="31" t="s">
        <v>212</v>
      </c>
      <c r="H78" s="31"/>
      <c r="I78" s="32">
        <v>101952.7</v>
      </c>
      <c r="J78" s="170"/>
      <c r="K78" s="170"/>
      <c r="L78" s="170"/>
      <c r="M78" s="170"/>
      <c r="N78" s="137">
        <v>2459.1</v>
      </c>
      <c r="O78" s="137">
        <f>I78+N78</f>
        <v>104411.8</v>
      </c>
    </row>
    <row r="79" spans="1:15" s="45" customFormat="1" ht="45">
      <c r="A79" s="27" t="s">
        <v>1</v>
      </c>
      <c r="B79" s="28" t="s">
        <v>206</v>
      </c>
      <c r="C79" s="28" t="s">
        <v>186</v>
      </c>
      <c r="D79" s="28" t="s">
        <v>179</v>
      </c>
      <c r="E79" s="28" t="s">
        <v>2</v>
      </c>
      <c r="F79" s="31"/>
      <c r="G79" s="31"/>
      <c r="H79" s="31"/>
      <c r="I79" s="29">
        <f>I80+I85</f>
        <v>1955.5</v>
      </c>
      <c r="J79" s="29">
        <f aca="true" t="shared" si="17" ref="J79:O79">J80+J85</f>
        <v>0</v>
      </c>
      <c r="K79" s="29">
        <f t="shared" si="17"/>
        <v>0</v>
      </c>
      <c r="L79" s="29">
        <f t="shared" si="17"/>
        <v>0</v>
      </c>
      <c r="M79" s="29">
        <f t="shared" si="17"/>
        <v>0</v>
      </c>
      <c r="N79" s="29">
        <f t="shared" si="17"/>
        <v>116.8</v>
      </c>
      <c r="O79" s="29">
        <f t="shared" si="17"/>
        <v>2072.3</v>
      </c>
    </row>
    <row r="80" spans="1:15" s="45" customFormat="1" ht="45">
      <c r="A80" s="27" t="s">
        <v>3</v>
      </c>
      <c r="B80" s="28" t="s">
        <v>206</v>
      </c>
      <c r="C80" s="28" t="s">
        <v>186</v>
      </c>
      <c r="D80" s="28" t="s">
        <v>179</v>
      </c>
      <c r="E80" s="28" t="s">
        <v>4</v>
      </c>
      <c r="F80" s="31"/>
      <c r="G80" s="31"/>
      <c r="H80" s="31"/>
      <c r="I80" s="29">
        <f>I81</f>
        <v>1945.2</v>
      </c>
      <c r="J80" s="170"/>
      <c r="K80" s="170"/>
      <c r="L80" s="170"/>
      <c r="M80" s="170"/>
      <c r="N80" s="29">
        <f aca="true" t="shared" si="18" ref="N80:O82">N81</f>
        <v>85.6</v>
      </c>
      <c r="O80" s="29">
        <f t="shared" si="18"/>
        <v>2030.8</v>
      </c>
    </row>
    <row r="81" spans="1:15" s="45" customFormat="1" ht="15">
      <c r="A81" s="26" t="s">
        <v>287</v>
      </c>
      <c r="B81" s="28" t="s">
        <v>206</v>
      </c>
      <c r="C81" s="28" t="s">
        <v>186</v>
      </c>
      <c r="D81" s="28" t="s">
        <v>179</v>
      </c>
      <c r="E81" s="28" t="s">
        <v>5</v>
      </c>
      <c r="F81" s="31"/>
      <c r="G81" s="31"/>
      <c r="H81" s="31"/>
      <c r="I81" s="29">
        <f>I82</f>
        <v>1945.2</v>
      </c>
      <c r="J81" s="170"/>
      <c r="K81" s="170"/>
      <c r="L81" s="170"/>
      <c r="M81" s="170"/>
      <c r="N81" s="29">
        <f t="shared" si="18"/>
        <v>85.6</v>
      </c>
      <c r="O81" s="29">
        <f t="shared" si="18"/>
        <v>2030.8</v>
      </c>
    </row>
    <row r="82" spans="1:15" s="45" customFormat="1" ht="45">
      <c r="A82" s="33" t="s">
        <v>237</v>
      </c>
      <c r="B82" s="28" t="s">
        <v>206</v>
      </c>
      <c r="C82" s="28" t="s">
        <v>186</v>
      </c>
      <c r="D82" s="28" t="s">
        <v>179</v>
      </c>
      <c r="E82" s="28" t="s">
        <v>5</v>
      </c>
      <c r="F82" s="28" t="s">
        <v>236</v>
      </c>
      <c r="G82" s="28"/>
      <c r="H82" s="31"/>
      <c r="I82" s="29">
        <f>I83</f>
        <v>1945.2</v>
      </c>
      <c r="J82" s="170"/>
      <c r="K82" s="170"/>
      <c r="L82" s="170"/>
      <c r="M82" s="170"/>
      <c r="N82" s="29">
        <f t="shared" si="18"/>
        <v>85.6</v>
      </c>
      <c r="O82" s="29">
        <f t="shared" si="18"/>
        <v>2030.8</v>
      </c>
    </row>
    <row r="83" spans="1:15" s="45" customFormat="1" ht="15">
      <c r="A83" s="27" t="s">
        <v>239</v>
      </c>
      <c r="B83" s="28" t="s">
        <v>206</v>
      </c>
      <c r="C83" s="28" t="s">
        <v>186</v>
      </c>
      <c r="D83" s="28" t="s">
        <v>179</v>
      </c>
      <c r="E83" s="28" t="s">
        <v>5</v>
      </c>
      <c r="F83" s="28" t="s">
        <v>238</v>
      </c>
      <c r="G83" s="28"/>
      <c r="H83" s="31"/>
      <c r="I83" s="29">
        <f>I84</f>
        <v>1945.2</v>
      </c>
      <c r="J83" s="170"/>
      <c r="K83" s="170"/>
      <c r="L83" s="170"/>
      <c r="M83" s="170"/>
      <c r="N83" s="29">
        <f>N84</f>
        <v>85.6</v>
      </c>
      <c r="O83" s="29">
        <f>O84</f>
        <v>2030.8</v>
      </c>
    </row>
    <row r="84" spans="1:15" s="45" customFormat="1" ht="15">
      <c r="A84" s="30" t="s">
        <v>224</v>
      </c>
      <c r="B84" s="31" t="s">
        <v>206</v>
      </c>
      <c r="C84" s="31" t="s">
        <v>186</v>
      </c>
      <c r="D84" s="31" t="s">
        <v>179</v>
      </c>
      <c r="E84" s="31" t="s">
        <v>5</v>
      </c>
      <c r="F84" s="31" t="s">
        <v>238</v>
      </c>
      <c r="G84" s="31" t="s">
        <v>212</v>
      </c>
      <c r="H84" s="31"/>
      <c r="I84" s="32">
        <v>1945.2</v>
      </c>
      <c r="J84" s="170"/>
      <c r="K84" s="170"/>
      <c r="L84" s="170"/>
      <c r="M84" s="170"/>
      <c r="N84" s="137">
        <v>85.6</v>
      </c>
      <c r="O84" s="137">
        <f>I84+N84</f>
        <v>2030.8</v>
      </c>
    </row>
    <row r="85" spans="1:15" s="45" customFormat="1" ht="60">
      <c r="A85" s="27" t="s">
        <v>538</v>
      </c>
      <c r="B85" s="28" t="s">
        <v>206</v>
      </c>
      <c r="C85" s="28" t="s">
        <v>186</v>
      </c>
      <c r="D85" s="28" t="s">
        <v>179</v>
      </c>
      <c r="E85" s="28" t="s">
        <v>539</v>
      </c>
      <c r="F85" s="31"/>
      <c r="G85" s="31"/>
      <c r="H85" s="31"/>
      <c r="I85" s="29">
        <f>I86</f>
        <v>10.3</v>
      </c>
      <c r="J85" s="170"/>
      <c r="K85" s="170"/>
      <c r="L85" s="170"/>
      <c r="M85" s="170"/>
      <c r="N85" s="29">
        <f aca="true" t="shared" si="19" ref="N85:O88">N86</f>
        <v>31.2</v>
      </c>
      <c r="O85" s="29">
        <f t="shared" si="19"/>
        <v>41.5</v>
      </c>
    </row>
    <row r="86" spans="1:15" s="45" customFormat="1" ht="15">
      <c r="A86" s="26" t="s">
        <v>287</v>
      </c>
      <c r="B86" s="28" t="s">
        <v>206</v>
      </c>
      <c r="C86" s="28" t="s">
        <v>186</v>
      </c>
      <c r="D86" s="28" t="s">
        <v>179</v>
      </c>
      <c r="E86" s="28" t="s">
        <v>540</v>
      </c>
      <c r="F86" s="31"/>
      <c r="G86" s="31"/>
      <c r="H86" s="31"/>
      <c r="I86" s="29">
        <f>I87</f>
        <v>10.3</v>
      </c>
      <c r="J86" s="170"/>
      <c r="K86" s="170"/>
      <c r="L86" s="170"/>
      <c r="M86" s="170"/>
      <c r="N86" s="29">
        <f t="shared" si="19"/>
        <v>31.2</v>
      </c>
      <c r="O86" s="29">
        <f t="shared" si="19"/>
        <v>41.5</v>
      </c>
    </row>
    <row r="87" spans="1:15" s="45" customFormat="1" ht="45">
      <c r="A87" s="33" t="s">
        <v>237</v>
      </c>
      <c r="B87" s="28" t="s">
        <v>206</v>
      </c>
      <c r="C87" s="28" t="s">
        <v>186</v>
      </c>
      <c r="D87" s="28" t="s">
        <v>179</v>
      </c>
      <c r="E87" s="28" t="s">
        <v>540</v>
      </c>
      <c r="F87" s="28" t="s">
        <v>236</v>
      </c>
      <c r="G87" s="28"/>
      <c r="H87" s="31"/>
      <c r="I87" s="29">
        <f>I88</f>
        <v>10.3</v>
      </c>
      <c r="J87" s="170"/>
      <c r="K87" s="170"/>
      <c r="L87" s="170"/>
      <c r="M87" s="170"/>
      <c r="N87" s="29">
        <f t="shared" si="19"/>
        <v>31.2</v>
      </c>
      <c r="O87" s="29">
        <f t="shared" si="19"/>
        <v>41.5</v>
      </c>
    </row>
    <row r="88" spans="1:15" s="45" customFormat="1" ht="15">
      <c r="A88" s="27" t="s">
        <v>239</v>
      </c>
      <c r="B88" s="28" t="s">
        <v>206</v>
      </c>
      <c r="C88" s="28" t="s">
        <v>186</v>
      </c>
      <c r="D88" s="28" t="s">
        <v>179</v>
      </c>
      <c r="E88" s="28" t="s">
        <v>540</v>
      </c>
      <c r="F88" s="28" t="s">
        <v>238</v>
      </c>
      <c r="G88" s="28"/>
      <c r="H88" s="31"/>
      <c r="I88" s="29">
        <f>I89</f>
        <v>10.3</v>
      </c>
      <c r="J88" s="170"/>
      <c r="K88" s="170"/>
      <c r="L88" s="170"/>
      <c r="M88" s="170"/>
      <c r="N88" s="29">
        <f t="shared" si="19"/>
        <v>31.2</v>
      </c>
      <c r="O88" s="29">
        <f t="shared" si="19"/>
        <v>41.5</v>
      </c>
    </row>
    <row r="89" spans="1:15" s="45" customFormat="1" ht="15">
      <c r="A89" s="34" t="s">
        <v>224</v>
      </c>
      <c r="B89" s="31" t="s">
        <v>206</v>
      </c>
      <c r="C89" s="31" t="s">
        <v>186</v>
      </c>
      <c r="D89" s="31" t="s">
        <v>179</v>
      </c>
      <c r="E89" s="31" t="s">
        <v>540</v>
      </c>
      <c r="F89" s="31" t="s">
        <v>238</v>
      </c>
      <c r="G89" s="31" t="s">
        <v>212</v>
      </c>
      <c r="H89" s="31"/>
      <c r="I89" s="32">
        <v>10.3</v>
      </c>
      <c r="J89" s="170"/>
      <c r="K89" s="170"/>
      <c r="L89" s="170"/>
      <c r="M89" s="170"/>
      <c r="N89" s="137">
        <v>31.2</v>
      </c>
      <c r="O89" s="137">
        <f>I89+N89</f>
        <v>41.5</v>
      </c>
    </row>
    <row r="90" spans="1:15" s="45" customFormat="1" ht="60">
      <c r="A90" s="26" t="s">
        <v>475</v>
      </c>
      <c r="B90" s="28" t="s">
        <v>206</v>
      </c>
      <c r="C90" s="28" t="s">
        <v>186</v>
      </c>
      <c r="D90" s="28" t="s">
        <v>179</v>
      </c>
      <c r="E90" s="28" t="s">
        <v>476</v>
      </c>
      <c r="F90" s="28"/>
      <c r="G90" s="28"/>
      <c r="H90" s="31"/>
      <c r="I90" s="29">
        <f>I91</f>
        <v>50</v>
      </c>
      <c r="J90" s="170"/>
      <c r="K90" s="170"/>
      <c r="L90" s="170"/>
      <c r="M90" s="170"/>
      <c r="N90" s="29">
        <f aca="true" t="shared" si="20" ref="N90:O94">N91</f>
        <v>0</v>
      </c>
      <c r="O90" s="29">
        <f t="shared" si="20"/>
        <v>50</v>
      </c>
    </row>
    <row r="91" spans="1:15" s="58" customFormat="1" ht="45">
      <c r="A91" s="26" t="s">
        <v>474</v>
      </c>
      <c r="B91" s="28" t="s">
        <v>206</v>
      </c>
      <c r="C91" s="28" t="s">
        <v>186</v>
      </c>
      <c r="D91" s="28" t="s">
        <v>179</v>
      </c>
      <c r="E91" s="28" t="s">
        <v>477</v>
      </c>
      <c r="F91" s="28"/>
      <c r="G91" s="28"/>
      <c r="H91" s="31"/>
      <c r="I91" s="29">
        <f>I92</f>
        <v>50</v>
      </c>
      <c r="J91" s="170"/>
      <c r="K91" s="170"/>
      <c r="L91" s="170"/>
      <c r="M91" s="170"/>
      <c r="N91" s="29">
        <f t="shared" si="20"/>
        <v>0</v>
      </c>
      <c r="O91" s="29">
        <f t="shared" si="20"/>
        <v>50</v>
      </c>
    </row>
    <row r="92" spans="1:15" s="45" customFormat="1" ht="15">
      <c r="A92" s="26" t="s">
        <v>287</v>
      </c>
      <c r="B92" s="28" t="s">
        <v>206</v>
      </c>
      <c r="C92" s="28" t="s">
        <v>186</v>
      </c>
      <c r="D92" s="28" t="s">
        <v>179</v>
      </c>
      <c r="E92" s="28" t="s">
        <v>478</v>
      </c>
      <c r="F92" s="28"/>
      <c r="G92" s="28"/>
      <c r="H92" s="31"/>
      <c r="I92" s="29">
        <f>I93</f>
        <v>50</v>
      </c>
      <c r="J92" s="170"/>
      <c r="K92" s="170"/>
      <c r="L92" s="170"/>
      <c r="M92" s="170"/>
      <c r="N92" s="29">
        <f t="shared" si="20"/>
        <v>0</v>
      </c>
      <c r="O92" s="29">
        <f t="shared" si="20"/>
        <v>50</v>
      </c>
    </row>
    <row r="93" spans="1:15" s="45" customFormat="1" ht="45">
      <c r="A93" s="33" t="s">
        <v>237</v>
      </c>
      <c r="B93" s="28" t="s">
        <v>206</v>
      </c>
      <c r="C93" s="28" t="s">
        <v>186</v>
      </c>
      <c r="D93" s="28" t="s">
        <v>179</v>
      </c>
      <c r="E93" s="28" t="s">
        <v>478</v>
      </c>
      <c r="F93" s="28" t="s">
        <v>236</v>
      </c>
      <c r="G93" s="28"/>
      <c r="H93" s="31"/>
      <c r="I93" s="29">
        <f>I94</f>
        <v>50</v>
      </c>
      <c r="J93" s="170"/>
      <c r="K93" s="170"/>
      <c r="L93" s="170"/>
      <c r="M93" s="170"/>
      <c r="N93" s="29">
        <f t="shared" si="20"/>
        <v>0</v>
      </c>
      <c r="O93" s="29">
        <f t="shared" si="20"/>
        <v>50</v>
      </c>
    </row>
    <row r="94" spans="1:15" s="45" customFormat="1" ht="15">
      <c r="A94" s="27" t="s">
        <v>239</v>
      </c>
      <c r="B94" s="28" t="s">
        <v>206</v>
      </c>
      <c r="C94" s="28" t="s">
        <v>186</v>
      </c>
      <c r="D94" s="28" t="s">
        <v>179</v>
      </c>
      <c r="E94" s="28" t="s">
        <v>478</v>
      </c>
      <c r="F94" s="28" t="s">
        <v>238</v>
      </c>
      <c r="G94" s="28"/>
      <c r="H94" s="31"/>
      <c r="I94" s="29">
        <f>I95</f>
        <v>50</v>
      </c>
      <c r="J94" s="170"/>
      <c r="K94" s="170"/>
      <c r="L94" s="170"/>
      <c r="M94" s="170"/>
      <c r="N94" s="29">
        <f t="shared" si="20"/>
        <v>0</v>
      </c>
      <c r="O94" s="29">
        <f t="shared" si="20"/>
        <v>50</v>
      </c>
    </row>
    <row r="95" spans="1:15" s="45" customFormat="1" ht="15">
      <c r="A95" s="30" t="s">
        <v>224</v>
      </c>
      <c r="B95" s="31" t="s">
        <v>206</v>
      </c>
      <c r="C95" s="31" t="s">
        <v>186</v>
      </c>
      <c r="D95" s="31" t="s">
        <v>179</v>
      </c>
      <c r="E95" s="31" t="s">
        <v>478</v>
      </c>
      <c r="F95" s="31" t="s">
        <v>238</v>
      </c>
      <c r="G95" s="31" t="s">
        <v>212</v>
      </c>
      <c r="H95" s="31"/>
      <c r="I95" s="32">
        <v>50</v>
      </c>
      <c r="J95" s="170"/>
      <c r="K95" s="170"/>
      <c r="L95" s="170"/>
      <c r="M95" s="170"/>
      <c r="N95" s="137">
        <v>0</v>
      </c>
      <c r="O95" s="137">
        <f>I95+N95</f>
        <v>50</v>
      </c>
    </row>
    <row r="96" spans="1:15" s="45" customFormat="1" ht="15">
      <c r="A96" s="27" t="s">
        <v>155</v>
      </c>
      <c r="B96" s="28" t="s">
        <v>206</v>
      </c>
      <c r="C96" s="28" t="s">
        <v>186</v>
      </c>
      <c r="D96" s="28" t="s">
        <v>179</v>
      </c>
      <c r="E96" s="28" t="s">
        <v>342</v>
      </c>
      <c r="F96" s="28"/>
      <c r="G96" s="28"/>
      <c r="H96" s="28"/>
      <c r="I96" s="29">
        <f>I97+I101</f>
        <v>1770</v>
      </c>
      <c r="J96" s="29">
        <f aca="true" t="shared" si="21" ref="J96:O96">J97+J101</f>
        <v>0</v>
      </c>
      <c r="K96" s="29">
        <f t="shared" si="21"/>
        <v>0</v>
      </c>
      <c r="L96" s="29">
        <f t="shared" si="21"/>
        <v>0</v>
      </c>
      <c r="M96" s="29">
        <f t="shared" si="21"/>
        <v>0</v>
      </c>
      <c r="N96" s="29">
        <f t="shared" si="21"/>
        <v>0</v>
      </c>
      <c r="O96" s="29">
        <f t="shared" si="21"/>
        <v>1770</v>
      </c>
    </row>
    <row r="97" spans="1:15" s="45" customFormat="1" ht="60">
      <c r="A97" s="27" t="s">
        <v>528</v>
      </c>
      <c r="B97" s="28" t="s">
        <v>206</v>
      </c>
      <c r="C97" s="28" t="s">
        <v>186</v>
      </c>
      <c r="D97" s="28" t="s">
        <v>179</v>
      </c>
      <c r="E97" s="28" t="s">
        <v>527</v>
      </c>
      <c r="F97" s="28"/>
      <c r="G97" s="28"/>
      <c r="H97" s="28"/>
      <c r="I97" s="29">
        <f>I98</f>
        <v>1150</v>
      </c>
      <c r="J97" s="170"/>
      <c r="K97" s="170"/>
      <c r="L97" s="170"/>
      <c r="M97" s="170"/>
      <c r="N97" s="29">
        <f aca="true" t="shared" si="22" ref="N97:O99">N98</f>
        <v>0</v>
      </c>
      <c r="O97" s="29">
        <f t="shared" si="22"/>
        <v>1150</v>
      </c>
    </row>
    <row r="98" spans="1:15" s="45" customFormat="1" ht="45">
      <c r="A98" s="33" t="s">
        <v>237</v>
      </c>
      <c r="B98" s="28" t="s">
        <v>206</v>
      </c>
      <c r="C98" s="28" t="s">
        <v>186</v>
      </c>
      <c r="D98" s="28" t="s">
        <v>179</v>
      </c>
      <c r="E98" s="28" t="s">
        <v>527</v>
      </c>
      <c r="F98" s="28" t="s">
        <v>236</v>
      </c>
      <c r="G98" s="28"/>
      <c r="H98" s="28"/>
      <c r="I98" s="29">
        <f>I99</f>
        <v>1150</v>
      </c>
      <c r="J98" s="170"/>
      <c r="K98" s="170"/>
      <c r="L98" s="170"/>
      <c r="M98" s="170"/>
      <c r="N98" s="29">
        <f t="shared" si="22"/>
        <v>0</v>
      </c>
      <c r="O98" s="29">
        <f t="shared" si="22"/>
        <v>1150</v>
      </c>
    </row>
    <row r="99" spans="1:15" s="45" customFormat="1" ht="15">
      <c r="A99" s="27" t="s">
        <v>239</v>
      </c>
      <c r="B99" s="28" t="s">
        <v>206</v>
      </c>
      <c r="C99" s="28" t="s">
        <v>186</v>
      </c>
      <c r="D99" s="28" t="s">
        <v>179</v>
      </c>
      <c r="E99" s="28" t="s">
        <v>527</v>
      </c>
      <c r="F99" s="28" t="s">
        <v>238</v>
      </c>
      <c r="G99" s="28"/>
      <c r="H99" s="28"/>
      <c r="I99" s="29">
        <f>I100</f>
        <v>1150</v>
      </c>
      <c r="J99" s="170"/>
      <c r="K99" s="170"/>
      <c r="L99" s="170"/>
      <c r="M99" s="170"/>
      <c r="N99" s="29">
        <f t="shared" si="22"/>
        <v>0</v>
      </c>
      <c r="O99" s="29">
        <f t="shared" si="22"/>
        <v>1150</v>
      </c>
    </row>
    <row r="100" spans="1:15" s="45" customFormat="1" ht="15">
      <c r="A100" s="30" t="s">
        <v>225</v>
      </c>
      <c r="B100" s="31" t="s">
        <v>206</v>
      </c>
      <c r="C100" s="31" t="s">
        <v>186</v>
      </c>
      <c r="D100" s="31" t="s">
        <v>179</v>
      </c>
      <c r="E100" s="31" t="s">
        <v>527</v>
      </c>
      <c r="F100" s="31" t="s">
        <v>238</v>
      </c>
      <c r="G100" s="31" t="s">
        <v>213</v>
      </c>
      <c r="H100" s="31"/>
      <c r="I100" s="32">
        <v>1150</v>
      </c>
      <c r="J100" s="170"/>
      <c r="K100" s="170"/>
      <c r="L100" s="170"/>
      <c r="M100" s="170"/>
      <c r="N100" s="137">
        <v>0</v>
      </c>
      <c r="O100" s="137">
        <f>I100+N100</f>
        <v>1150</v>
      </c>
    </row>
    <row r="101" spans="1:15" s="45" customFormat="1" ht="60">
      <c r="A101" s="27" t="s">
        <v>283</v>
      </c>
      <c r="B101" s="28" t="s">
        <v>206</v>
      </c>
      <c r="C101" s="28" t="s">
        <v>186</v>
      </c>
      <c r="D101" s="28" t="s">
        <v>179</v>
      </c>
      <c r="E101" s="28" t="s">
        <v>11</v>
      </c>
      <c r="F101" s="31"/>
      <c r="G101" s="31"/>
      <c r="H101" s="31"/>
      <c r="I101" s="29">
        <f>I102</f>
        <v>620</v>
      </c>
      <c r="J101" s="170"/>
      <c r="K101" s="170"/>
      <c r="L101" s="170"/>
      <c r="M101" s="170"/>
      <c r="N101" s="29">
        <f aca="true" t="shared" si="23" ref="N101:O103">N102</f>
        <v>0</v>
      </c>
      <c r="O101" s="29">
        <f t="shared" si="23"/>
        <v>620</v>
      </c>
    </row>
    <row r="102" spans="1:15" s="45" customFormat="1" ht="45">
      <c r="A102" s="33" t="s">
        <v>237</v>
      </c>
      <c r="B102" s="28" t="s">
        <v>206</v>
      </c>
      <c r="C102" s="28" t="s">
        <v>186</v>
      </c>
      <c r="D102" s="28" t="s">
        <v>179</v>
      </c>
      <c r="E102" s="28" t="s">
        <v>11</v>
      </c>
      <c r="F102" s="28" t="s">
        <v>236</v>
      </c>
      <c r="G102" s="28"/>
      <c r="H102" s="31"/>
      <c r="I102" s="29">
        <f>I103</f>
        <v>620</v>
      </c>
      <c r="J102" s="170"/>
      <c r="K102" s="170"/>
      <c r="L102" s="170"/>
      <c r="M102" s="170"/>
      <c r="N102" s="29">
        <f t="shared" si="23"/>
        <v>0</v>
      </c>
      <c r="O102" s="29">
        <f t="shared" si="23"/>
        <v>620</v>
      </c>
    </row>
    <row r="103" spans="1:15" s="45" customFormat="1" ht="15">
      <c r="A103" s="27" t="s">
        <v>239</v>
      </c>
      <c r="B103" s="28" t="s">
        <v>206</v>
      </c>
      <c r="C103" s="28" t="s">
        <v>186</v>
      </c>
      <c r="D103" s="28" t="s">
        <v>179</v>
      </c>
      <c r="E103" s="28" t="s">
        <v>11</v>
      </c>
      <c r="F103" s="28" t="s">
        <v>238</v>
      </c>
      <c r="G103" s="28"/>
      <c r="H103" s="31"/>
      <c r="I103" s="29">
        <f>I104</f>
        <v>620</v>
      </c>
      <c r="J103" s="170"/>
      <c r="K103" s="170"/>
      <c r="L103" s="170"/>
      <c r="M103" s="170"/>
      <c r="N103" s="29">
        <f t="shared" si="23"/>
        <v>0</v>
      </c>
      <c r="O103" s="29">
        <f t="shared" si="23"/>
        <v>620</v>
      </c>
    </row>
    <row r="104" spans="1:15" s="45" customFormat="1" ht="15">
      <c r="A104" s="30" t="s">
        <v>224</v>
      </c>
      <c r="B104" s="31" t="s">
        <v>206</v>
      </c>
      <c r="C104" s="31" t="s">
        <v>186</v>
      </c>
      <c r="D104" s="31" t="s">
        <v>179</v>
      </c>
      <c r="E104" s="31" t="s">
        <v>11</v>
      </c>
      <c r="F104" s="31" t="s">
        <v>238</v>
      </c>
      <c r="G104" s="31" t="s">
        <v>212</v>
      </c>
      <c r="H104" s="31"/>
      <c r="I104" s="32">
        <v>620</v>
      </c>
      <c r="J104" s="170"/>
      <c r="K104" s="170"/>
      <c r="L104" s="170"/>
      <c r="M104" s="170"/>
      <c r="N104" s="137">
        <v>0</v>
      </c>
      <c r="O104" s="137">
        <f>I104+N104</f>
        <v>620</v>
      </c>
    </row>
    <row r="105" spans="1:15" s="45" customFormat="1" ht="15">
      <c r="A105" s="51" t="s">
        <v>173</v>
      </c>
      <c r="B105" s="52" t="s">
        <v>206</v>
      </c>
      <c r="C105" s="52" t="s">
        <v>186</v>
      </c>
      <c r="D105" s="52" t="s">
        <v>185</v>
      </c>
      <c r="E105" s="31"/>
      <c r="F105" s="52"/>
      <c r="G105" s="52"/>
      <c r="H105" s="52"/>
      <c r="I105" s="156">
        <f>I106+I231+I214+I230+I208</f>
        <v>653903.4000000001</v>
      </c>
      <c r="J105" s="170"/>
      <c r="K105" s="170"/>
      <c r="L105" s="170"/>
      <c r="M105" s="170"/>
      <c r="N105" s="156">
        <f>N106+N231+N214+N230+N208</f>
        <v>27512.100000000002</v>
      </c>
      <c r="O105" s="156">
        <f>O106+O231+O214+O230+O208</f>
        <v>681415.5</v>
      </c>
    </row>
    <row r="106" spans="1:15" s="45" customFormat="1" ht="30">
      <c r="A106" s="27" t="s">
        <v>416</v>
      </c>
      <c r="B106" s="28" t="s">
        <v>206</v>
      </c>
      <c r="C106" s="28" t="s">
        <v>186</v>
      </c>
      <c r="D106" s="28" t="s">
        <v>185</v>
      </c>
      <c r="E106" s="28" t="s">
        <v>318</v>
      </c>
      <c r="F106" s="28"/>
      <c r="G106" s="28"/>
      <c r="H106" s="28"/>
      <c r="I106" s="29">
        <f>I107+I167+I173</f>
        <v>625487.4000000001</v>
      </c>
      <c r="J106" s="170"/>
      <c r="K106" s="170"/>
      <c r="L106" s="170"/>
      <c r="M106" s="170"/>
      <c r="N106" s="29">
        <f>N107+N167+N173</f>
        <v>27512.100000000002</v>
      </c>
      <c r="O106" s="29">
        <f>O107+O167+O173</f>
        <v>652999.5</v>
      </c>
    </row>
    <row r="107" spans="1:15" s="45" customFormat="1" ht="60">
      <c r="A107" s="27" t="s">
        <v>317</v>
      </c>
      <c r="B107" s="28" t="s">
        <v>206</v>
      </c>
      <c r="C107" s="28" t="s">
        <v>186</v>
      </c>
      <c r="D107" s="28" t="s">
        <v>185</v>
      </c>
      <c r="E107" s="28" t="s">
        <v>320</v>
      </c>
      <c r="F107" s="28"/>
      <c r="G107" s="28"/>
      <c r="H107" s="28"/>
      <c r="I107" s="29">
        <f>I108+I117+I122+I131+I136+I147+I152+I161</f>
        <v>368230.30000000005</v>
      </c>
      <c r="J107" s="29">
        <f aca="true" t="shared" si="24" ref="J107:O107">J108+J117+J122+J131+J136+J147+J152+J161</f>
        <v>0</v>
      </c>
      <c r="K107" s="29">
        <f t="shared" si="24"/>
        <v>0</v>
      </c>
      <c r="L107" s="29">
        <f t="shared" si="24"/>
        <v>0</v>
      </c>
      <c r="M107" s="29">
        <f t="shared" si="24"/>
        <v>0</v>
      </c>
      <c r="N107" s="29">
        <f t="shared" si="24"/>
        <v>26956.100000000002</v>
      </c>
      <c r="O107" s="29">
        <f t="shared" si="24"/>
        <v>395186.39999999997</v>
      </c>
    </row>
    <row r="108" spans="1:15" s="45" customFormat="1" ht="90">
      <c r="A108" s="26" t="s">
        <v>252</v>
      </c>
      <c r="B108" s="28" t="s">
        <v>206</v>
      </c>
      <c r="C108" s="28" t="s">
        <v>186</v>
      </c>
      <c r="D108" s="28" t="s">
        <v>185</v>
      </c>
      <c r="E108" s="28" t="s">
        <v>326</v>
      </c>
      <c r="F108" s="28"/>
      <c r="G108" s="28"/>
      <c r="H108" s="28"/>
      <c r="I108" s="29">
        <f>I109+I113</f>
        <v>307786.80000000005</v>
      </c>
      <c r="J108" s="170"/>
      <c r="K108" s="170"/>
      <c r="L108" s="170"/>
      <c r="M108" s="170"/>
      <c r="N108" s="29">
        <f>N109+N113</f>
        <v>26536.300000000003</v>
      </c>
      <c r="O108" s="29">
        <f>O109+O113</f>
        <v>334323.1</v>
      </c>
    </row>
    <row r="109" spans="1:15" s="45" customFormat="1" ht="180">
      <c r="A109" s="26" t="s">
        <v>354</v>
      </c>
      <c r="B109" s="28" t="s">
        <v>206</v>
      </c>
      <c r="C109" s="28" t="s">
        <v>186</v>
      </c>
      <c r="D109" s="28" t="s">
        <v>185</v>
      </c>
      <c r="E109" s="28" t="s">
        <v>327</v>
      </c>
      <c r="F109" s="28"/>
      <c r="G109" s="28"/>
      <c r="H109" s="28"/>
      <c r="I109" s="29">
        <f>I110</f>
        <v>233299.7</v>
      </c>
      <c r="J109" s="170"/>
      <c r="K109" s="170"/>
      <c r="L109" s="170"/>
      <c r="M109" s="170"/>
      <c r="N109" s="29">
        <f aca="true" t="shared" si="25" ref="N109:O111">N110</f>
        <v>24942.9</v>
      </c>
      <c r="O109" s="29">
        <f t="shared" si="25"/>
        <v>258242.6</v>
      </c>
    </row>
    <row r="110" spans="1:15" s="45" customFormat="1" ht="45">
      <c r="A110" s="33" t="s">
        <v>237</v>
      </c>
      <c r="B110" s="28" t="s">
        <v>206</v>
      </c>
      <c r="C110" s="28" t="s">
        <v>186</v>
      </c>
      <c r="D110" s="28" t="s">
        <v>185</v>
      </c>
      <c r="E110" s="28" t="s">
        <v>327</v>
      </c>
      <c r="F110" s="28" t="s">
        <v>236</v>
      </c>
      <c r="G110" s="28"/>
      <c r="H110" s="28"/>
      <c r="I110" s="29">
        <f>I111</f>
        <v>233299.7</v>
      </c>
      <c r="J110" s="170"/>
      <c r="K110" s="170"/>
      <c r="L110" s="170"/>
      <c r="M110" s="170"/>
      <c r="N110" s="29">
        <f t="shared" si="25"/>
        <v>24942.9</v>
      </c>
      <c r="O110" s="29">
        <f t="shared" si="25"/>
        <v>258242.6</v>
      </c>
    </row>
    <row r="111" spans="1:15" s="45" customFormat="1" ht="15">
      <c r="A111" s="27" t="s">
        <v>239</v>
      </c>
      <c r="B111" s="28" t="s">
        <v>206</v>
      </c>
      <c r="C111" s="28" t="s">
        <v>186</v>
      </c>
      <c r="D111" s="28" t="s">
        <v>185</v>
      </c>
      <c r="E111" s="28" t="s">
        <v>327</v>
      </c>
      <c r="F111" s="28" t="s">
        <v>238</v>
      </c>
      <c r="G111" s="28"/>
      <c r="H111" s="28"/>
      <c r="I111" s="29">
        <f>I112</f>
        <v>233299.7</v>
      </c>
      <c r="J111" s="170"/>
      <c r="K111" s="170"/>
      <c r="L111" s="170"/>
      <c r="M111" s="170"/>
      <c r="N111" s="29">
        <f t="shared" si="25"/>
        <v>24942.9</v>
      </c>
      <c r="O111" s="29">
        <f t="shared" si="25"/>
        <v>258242.6</v>
      </c>
    </row>
    <row r="112" spans="1:15" s="45" customFormat="1" ht="15">
      <c r="A112" s="34" t="s">
        <v>225</v>
      </c>
      <c r="B112" s="31" t="s">
        <v>206</v>
      </c>
      <c r="C112" s="31" t="s">
        <v>186</v>
      </c>
      <c r="D112" s="31" t="s">
        <v>185</v>
      </c>
      <c r="E112" s="31" t="s">
        <v>327</v>
      </c>
      <c r="F112" s="31" t="s">
        <v>238</v>
      </c>
      <c r="G112" s="31" t="s">
        <v>213</v>
      </c>
      <c r="H112" s="31"/>
      <c r="I112" s="32">
        <v>233299.7</v>
      </c>
      <c r="J112" s="170"/>
      <c r="K112" s="170"/>
      <c r="L112" s="170"/>
      <c r="M112" s="170"/>
      <c r="N112" s="137">
        <v>24942.9</v>
      </c>
      <c r="O112" s="137">
        <f>I112+N112</f>
        <v>258242.6</v>
      </c>
    </row>
    <row r="113" spans="1:15" s="45" customFormat="1" ht="15">
      <c r="A113" s="27" t="s">
        <v>287</v>
      </c>
      <c r="B113" s="28" t="s">
        <v>206</v>
      </c>
      <c r="C113" s="28" t="s">
        <v>186</v>
      </c>
      <c r="D113" s="28" t="s">
        <v>185</v>
      </c>
      <c r="E113" s="28" t="s">
        <v>328</v>
      </c>
      <c r="F113" s="28"/>
      <c r="G113" s="28"/>
      <c r="H113" s="28"/>
      <c r="I113" s="29">
        <f>I114</f>
        <v>74487.1</v>
      </c>
      <c r="J113" s="170"/>
      <c r="K113" s="170"/>
      <c r="L113" s="170"/>
      <c r="M113" s="170"/>
      <c r="N113" s="29">
        <f aca="true" t="shared" si="26" ref="N113:O115">N114</f>
        <v>1593.4</v>
      </c>
      <c r="O113" s="29">
        <f t="shared" si="26"/>
        <v>76080.5</v>
      </c>
    </row>
    <row r="114" spans="1:15" s="45" customFormat="1" ht="45">
      <c r="A114" s="33" t="s">
        <v>237</v>
      </c>
      <c r="B114" s="28" t="s">
        <v>206</v>
      </c>
      <c r="C114" s="28" t="s">
        <v>186</v>
      </c>
      <c r="D114" s="28" t="s">
        <v>185</v>
      </c>
      <c r="E114" s="28" t="s">
        <v>328</v>
      </c>
      <c r="F114" s="28" t="s">
        <v>236</v>
      </c>
      <c r="G114" s="28"/>
      <c r="H114" s="28"/>
      <c r="I114" s="29">
        <f>I115</f>
        <v>74487.1</v>
      </c>
      <c r="J114" s="170"/>
      <c r="K114" s="170"/>
      <c r="L114" s="170"/>
      <c r="M114" s="170"/>
      <c r="N114" s="29">
        <f t="shared" si="26"/>
        <v>1593.4</v>
      </c>
      <c r="O114" s="29">
        <f t="shared" si="26"/>
        <v>76080.5</v>
      </c>
    </row>
    <row r="115" spans="1:15" s="60" customFormat="1" ht="15">
      <c r="A115" s="27" t="s">
        <v>239</v>
      </c>
      <c r="B115" s="28" t="s">
        <v>206</v>
      </c>
      <c r="C115" s="28" t="s">
        <v>186</v>
      </c>
      <c r="D115" s="28" t="s">
        <v>185</v>
      </c>
      <c r="E115" s="28" t="s">
        <v>328</v>
      </c>
      <c r="F115" s="28" t="s">
        <v>238</v>
      </c>
      <c r="G115" s="28"/>
      <c r="H115" s="28"/>
      <c r="I115" s="29">
        <f>I116</f>
        <v>74487.1</v>
      </c>
      <c r="J115" s="29" t="e">
        <f>#REF!+#REF!+#REF!</f>
        <v>#REF!</v>
      </c>
      <c r="K115" s="29" t="e">
        <f>#REF!+#REF!+#REF!</f>
        <v>#REF!</v>
      </c>
      <c r="L115" s="29" t="e">
        <f>#REF!+#REF!+#REF!</f>
        <v>#REF!</v>
      </c>
      <c r="M115" s="159" t="e">
        <f>#REF!+#REF!+#REF!</f>
        <v>#REF!</v>
      </c>
      <c r="N115" s="29">
        <f t="shared" si="26"/>
        <v>1593.4</v>
      </c>
      <c r="O115" s="29">
        <f t="shared" si="26"/>
        <v>76080.5</v>
      </c>
    </row>
    <row r="116" spans="1:15" s="60" customFormat="1" ht="15">
      <c r="A116" s="30" t="s">
        <v>224</v>
      </c>
      <c r="B116" s="31" t="s">
        <v>206</v>
      </c>
      <c r="C116" s="31" t="s">
        <v>186</v>
      </c>
      <c r="D116" s="31" t="s">
        <v>185</v>
      </c>
      <c r="E116" s="31" t="s">
        <v>328</v>
      </c>
      <c r="F116" s="31" t="s">
        <v>238</v>
      </c>
      <c r="G116" s="31" t="s">
        <v>212</v>
      </c>
      <c r="H116" s="31"/>
      <c r="I116" s="32">
        <v>74487.1</v>
      </c>
      <c r="J116" s="29"/>
      <c r="K116" s="29"/>
      <c r="L116" s="29"/>
      <c r="M116" s="159"/>
      <c r="N116" s="32">
        <v>1593.4</v>
      </c>
      <c r="O116" s="32">
        <f>I116+N116</f>
        <v>76080.5</v>
      </c>
    </row>
    <row r="117" spans="1:15" s="60" customFormat="1" ht="75">
      <c r="A117" s="27" t="s">
        <v>329</v>
      </c>
      <c r="B117" s="28" t="s">
        <v>206</v>
      </c>
      <c r="C117" s="28" t="s">
        <v>186</v>
      </c>
      <c r="D117" s="28" t="s">
        <v>185</v>
      </c>
      <c r="E117" s="28" t="s">
        <v>331</v>
      </c>
      <c r="F117" s="28"/>
      <c r="G117" s="28"/>
      <c r="H117" s="28"/>
      <c r="I117" s="29">
        <f>I118</f>
        <v>409.2</v>
      </c>
      <c r="J117" s="29"/>
      <c r="K117" s="29"/>
      <c r="L117" s="29"/>
      <c r="M117" s="159"/>
      <c r="N117" s="29">
        <f aca="true" t="shared" si="27" ref="N117:O120">N118</f>
        <v>-30.2</v>
      </c>
      <c r="O117" s="29">
        <f t="shared" si="27"/>
        <v>379</v>
      </c>
    </row>
    <row r="118" spans="1:15" s="60" customFormat="1" ht="15">
      <c r="A118" s="27" t="s">
        <v>287</v>
      </c>
      <c r="B118" s="28" t="s">
        <v>206</v>
      </c>
      <c r="C118" s="28" t="s">
        <v>186</v>
      </c>
      <c r="D118" s="28" t="s">
        <v>185</v>
      </c>
      <c r="E118" s="28" t="s">
        <v>330</v>
      </c>
      <c r="F118" s="28"/>
      <c r="G118" s="28"/>
      <c r="H118" s="28"/>
      <c r="I118" s="29">
        <f>I119</f>
        <v>409.2</v>
      </c>
      <c r="J118" s="29"/>
      <c r="K118" s="29"/>
      <c r="L118" s="29"/>
      <c r="M118" s="159"/>
      <c r="N118" s="29">
        <f t="shared" si="27"/>
        <v>-30.2</v>
      </c>
      <c r="O118" s="29">
        <f t="shared" si="27"/>
        <v>379</v>
      </c>
    </row>
    <row r="119" spans="1:15" s="60" customFormat="1" ht="45">
      <c r="A119" s="33" t="s">
        <v>237</v>
      </c>
      <c r="B119" s="28" t="s">
        <v>206</v>
      </c>
      <c r="C119" s="28" t="s">
        <v>186</v>
      </c>
      <c r="D119" s="28" t="s">
        <v>185</v>
      </c>
      <c r="E119" s="28" t="s">
        <v>330</v>
      </c>
      <c r="F119" s="28" t="s">
        <v>236</v>
      </c>
      <c r="G119" s="28"/>
      <c r="H119" s="28"/>
      <c r="I119" s="29">
        <f>I120</f>
        <v>409.2</v>
      </c>
      <c r="J119" s="29"/>
      <c r="K119" s="29"/>
      <c r="L119" s="29"/>
      <c r="M119" s="159"/>
      <c r="N119" s="29">
        <f t="shared" si="27"/>
        <v>-30.2</v>
      </c>
      <c r="O119" s="29">
        <f t="shared" si="27"/>
        <v>379</v>
      </c>
    </row>
    <row r="120" spans="1:15" s="45" customFormat="1" ht="15">
      <c r="A120" s="27" t="s">
        <v>239</v>
      </c>
      <c r="B120" s="28" t="s">
        <v>206</v>
      </c>
      <c r="C120" s="28" t="s">
        <v>186</v>
      </c>
      <c r="D120" s="28" t="s">
        <v>185</v>
      </c>
      <c r="E120" s="28" t="s">
        <v>330</v>
      </c>
      <c r="F120" s="28" t="s">
        <v>238</v>
      </c>
      <c r="G120" s="28"/>
      <c r="H120" s="28"/>
      <c r="I120" s="29">
        <f>I121</f>
        <v>409.2</v>
      </c>
      <c r="J120" s="32"/>
      <c r="K120" s="32"/>
      <c r="L120" s="32"/>
      <c r="M120" s="160"/>
      <c r="N120" s="29">
        <f t="shared" si="27"/>
        <v>-30.2</v>
      </c>
      <c r="O120" s="29">
        <f t="shared" si="27"/>
        <v>379</v>
      </c>
    </row>
    <row r="121" spans="1:15" s="45" customFormat="1" ht="15">
      <c r="A121" s="30" t="s">
        <v>224</v>
      </c>
      <c r="B121" s="31" t="s">
        <v>206</v>
      </c>
      <c r="C121" s="31" t="s">
        <v>186</v>
      </c>
      <c r="D121" s="31" t="s">
        <v>185</v>
      </c>
      <c r="E121" s="31" t="s">
        <v>330</v>
      </c>
      <c r="F121" s="31" t="s">
        <v>238</v>
      </c>
      <c r="G121" s="31" t="s">
        <v>212</v>
      </c>
      <c r="H121" s="31"/>
      <c r="I121" s="32">
        <v>409.2</v>
      </c>
      <c r="J121" s="29">
        <f>J122</f>
        <v>0</v>
      </c>
      <c r="K121" s="29">
        <f>K122</f>
        <v>0</v>
      </c>
      <c r="L121" s="29">
        <f>L122</f>
        <v>0</v>
      </c>
      <c r="M121" s="159">
        <f>M122</f>
        <v>0</v>
      </c>
      <c r="N121" s="137">
        <v>-30.2</v>
      </c>
      <c r="O121" s="137">
        <f>I121+N121</f>
        <v>379</v>
      </c>
    </row>
    <row r="122" spans="1:15" s="45" customFormat="1" ht="45">
      <c r="A122" s="27" t="s">
        <v>338</v>
      </c>
      <c r="B122" s="28" t="s">
        <v>206</v>
      </c>
      <c r="C122" s="28" t="s">
        <v>186</v>
      </c>
      <c r="D122" s="28" t="s">
        <v>185</v>
      </c>
      <c r="E122" s="28" t="s">
        <v>339</v>
      </c>
      <c r="F122" s="28"/>
      <c r="G122" s="28"/>
      <c r="H122" s="28"/>
      <c r="I122" s="29">
        <f>I127+I123</f>
        <v>8250.8</v>
      </c>
      <c r="J122" s="171"/>
      <c r="K122" s="171"/>
      <c r="L122" s="171"/>
      <c r="M122" s="171"/>
      <c r="N122" s="29">
        <f>N127+N123</f>
        <v>612</v>
      </c>
      <c r="O122" s="29">
        <f>O127+O123</f>
        <v>8862.8</v>
      </c>
    </row>
    <row r="123" spans="1:15" s="45" customFormat="1" ht="15">
      <c r="A123" s="53" t="s">
        <v>287</v>
      </c>
      <c r="B123" s="28" t="s">
        <v>206</v>
      </c>
      <c r="C123" s="28" t="s">
        <v>186</v>
      </c>
      <c r="D123" s="28" t="s">
        <v>185</v>
      </c>
      <c r="E123" s="28" t="s">
        <v>383</v>
      </c>
      <c r="F123" s="28"/>
      <c r="G123" s="28"/>
      <c r="H123" s="52"/>
      <c r="I123" s="29">
        <f>I124</f>
        <v>4125.4</v>
      </c>
      <c r="J123" s="171"/>
      <c r="K123" s="171"/>
      <c r="L123" s="171"/>
      <c r="M123" s="171"/>
      <c r="N123" s="29">
        <f aca="true" t="shared" si="28" ref="N123:O125">N124</f>
        <v>0</v>
      </c>
      <c r="O123" s="29">
        <f t="shared" si="28"/>
        <v>4125.4</v>
      </c>
    </row>
    <row r="124" spans="1:15" s="45" customFormat="1" ht="45">
      <c r="A124" s="33" t="s">
        <v>237</v>
      </c>
      <c r="B124" s="28" t="s">
        <v>206</v>
      </c>
      <c r="C124" s="28" t="s">
        <v>186</v>
      </c>
      <c r="D124" s="28" t="s">
        <v>185</v>
      </c>
      <c r="E124" s="28" t="s">
        <v>383</v>
      </c>
      <c r="F124" s="28" t="s">
        <v>236</v>
      </c>
      <c r="G124" s="28"/>
      <c r="H124" s="28"/>
      <c r="I124" s="29">
        <f>I125</f>
        <v>4125.4</v>
      </c>
      <c r="J124" s="171"/>
      <c r="K124" s="171"/>
      <c r="L124" s="171"/>
      <c r="M124" s="171"/>
      <c r="N124" s="29">
        <f t="shared" si="28"/>
        <v>0</v>
      </c>
      <c r="O124" s="29">
        <f t="shared" si="28"/>
        <v>4125.4</v>
      </c>
    </row>
    <row r="125" spans="1:15" s="45" customFormat="1" ht="15">
      <c r="A125" s="27" t="s">
        <v>239</v>
      </c>
      <c r="B125" s="28" t="s">
        <v>206</v>
      </c>
      <c r="C125" s="28" t="s">
        <v>186</v>
      </c>
      <c r="D125" s="28" t="s">
        <v>185</v>
      </c>
      <c r="E125" s="28" t="s">
        <v>383</v>
      </c>
      <c r="F125" s="28" t="s">
        <v>238</v>
      </c>
      <c r="G125" s="28"/>
      <c r="H125" s="28"/>
      <c r="I125" s="29">
        <f>I126</f>
        <v>4125.4</v>
      </c>
      <c r="J125" s="171"/>
      <c r="K125" s="171"/>
      <c r="L125" s="171"/>
      <c r="M125" s="171"/>
      <c r="N125" s="29">
        <f t="shared" si="28"/>
        <v>0</v>
      </c>
      <c r="O125" s="29">
        <f t="shared" si="28"/>
        <v>4125.4</v>
      </c>
    </row>
    <row r="126" spans="1:15" s="45" customFormat="1" ht="15">
      <c r="A126" s="30" t="s">
        <v>225</v>
      </c>
      <c r="B126" s="31" t="s">
        <v>206</v>
      </c>
      <c r="C126" s="31" t="s">
        <v>186</v>
      </c>
      <c r="D126" s="31" t="s">
        <v>185</v>
      </c>
      <c r="E126" s="28" t="s">
        <v>383</v>
      </c>
      <c r="F126" s="31" t="s">
        <v>238</v>
      </c>
      <c r="G126" s="31" t="s">
        <v>213</v>
      </c>
      <c r="H126" s="31"/>
      <c r="I126" s="32">
        <v>4125.4</v>
      </c>
      <c r="J126" s="171"/>
      <c r="K126" s="171"/>
      <c r="L126" s="171"/>
      <c r="M126" s="171"/>
      <c r="N126" s="137">
        <v>0</v>
      </c>
      <c r="O126" s="137">
        <f>I126+N126</f>
        <v>4125.4</v>
      </c>
    </row>
    <row r="127" spans="1:15" s="45" customFormat="1" ht="15">
      <c r="A127" s="53" t="s">
        <v>287</v>
      </c>
      <c r="B127" s="28" t="s">
        <v>206</v>
      </c>
      <c r="C127" s="28" t="s">
        <v>186</v>
      </c>
      <c r="D127" s="28" t="s">
        <v>185</v>
      </c>
      <c r="E127" s="28" t="s">
        <v>340</v>
      </c>
      <c r="F127" s="28"/>
      <c r="G127" s="28"/>
      <c r="H127" s="52"/>
      <c r="I127" s="29">
        <f>I128</f>
        <v>4125.4</v>
      </c>
      <c r="J127" s="171"/>
      <c r="K127" s="171"/>
      <c r="L127" s="171"/>
      <c r="M127" s="171"/>
      <c r="N127" s="29">
        <f aca="true" t="shared" si="29" ref="N127:O129">N128</f>
        <v>612</v>
      </c>
      <c r="O127" s="29">
        <f t="shared" si="29"/>
        <v>4737.4</v>
      </c>
    </row>
    <row r="128" spans="1:15" s="45" customFormat="1" ht="45">
      <c r="A128" s="33" t="s">
        <v>237</v>
      </c>
      <c r="B128" s="28" t="s">
        <v>206</v>
      </c>
      <c r="C128" s="28" t="s">
        <v>186</v>
      </c>
      <c r="D128" s="28" t="s">
        <v>185</v>
      </c>
      <c r="E128" s="28" t="s">
        <v>340</v>
      </c>
      <c r="F128" s="28" t="s">
        <v>236</v>
      </c>
      <c r="G128" s="28"/>
      <c r="H128" s="28"/>
      <c r="I128" s="29">
        <f>I129</f>
        <v>4125.4</v>
      </c>
      <c r="J128" s="171"/>
      <c r="K128" s="171"/>
      <c r="L128" s="171"/>
      <c r="M128" s="171"/>
      <c r="N128" s="29">
        <f t="shared" si="29"/>
        <v>612</v>
      </c>
      <c r="O128" s="29">
        <f t="shared" si="29"/>
        <v>4737.4</v>
      </c>
    </row>
    <row r="129" spans="1:15" s="45" customFormat="1" ht="15">
      <c r="A129" s="27" t="s">
        <v>239</v>
      </c>
      <c r="B129" s="28" t="s">
        <v>206</v>
      </c>
      <c r="C129" s="28" t="s">
        <v>186</v>
      </c>
      <c r="D129" s="28" t="s">
        <v>185</v>
      </c>
      <c r="E129" s="28" t="s">
        <v>340</v>
      </c>
      <c r="F129" s="28" t="s">
        <v>238</v>
      </c>
      <c r="G129" s="28"/>
      <c r="H129" s="28"/>
      <c r="I129" s="29">
        <f>I130</f>
        <v>4125.4</v>
      </c>
      <c r="J129" s="172"/>
      <c r="K129" s="172"/>
      <c r="L129" s="172"/>
      <c r="M129" s="172"/>
      <c r="N129" s="29">
        <f t="shared" si="29"/>
        <v>612</v>
      </c>
      <c r="O129" s="29">
        <f t="shared" si="29"/>
        <v>4737.4</v>
      </c>
    </row>
    <row r="130" spans="1:15" s="45" customFormat="1" ht="15">
      <c r="A130" s="30" t="s">
        <v>224</v>
      </c>
      <c r="B130" s="31" t="s">
        <v>206</v>
      </c>
      <c r="C130" s="31" t="s">
        <v>186</v>
      </c>
      <c r="D130" s="31" t="s">
        <v>185</v>
      </c>
      <c r="E130" s="31" t="s">
        <v>340</v>
      </c>
      <c r="F130" s="31" t="s">
        <v>238</v>
      </c>
      <c r="G130" s="31" t="s">
        <v>212</v>
      </c>
      <c r="H130" s="31"/>
      <c r="I130" s="32">
        <v>4125.4</v>
      </c>
      <c r="J130" s="170"/>
      <c r="K130" s="170"/>
      <c r="L130" s="170"/>
      <c r="M130" s="170"/>
      <c r="N130" s="137">
        <v>612</v>
      </c>
      <c r="O130" s="137">
        <f>I130+N130</f>
        <v>4737.4</v>
      </c>
    </row>
    <row r="131" spans="1:15" s="45" customFormat="1" ht="30">
      <c r="A131" s="27" t="s">
        <v>333</v>
      </c>
      <c r="B131" s="28" t="s">
        <v>206</v>
      </c>
      <c r="C131" s="28" t="s">
        <v>186</v>
      </c>
      <c r="D131" s="28" t="s">
        <v>185</v>
      </c>
      <c r="E131" s="28" t="s">
        <v>334</v>
      </c>
      <c r="F131" s="28"/>
      <c r="G131" s="28"/>
      <c r="H131" s="28"/>
      <c r="I131" s="29">
        <f>I132</f>
        <v>4270.6</v>
      </c>
      <c r="J131" s="170"/>
      <c r="K131" s="170"/>
      <c r="L131" s="170"/>
      <c r="M131" s="170"/>
      <c r="N131" s="29">
        <f aca="true" t="shared" si="30" ref="N131:O134">N132</f>
        <v>-162</v>
      </c>
      <c r="O131" s="29">
        <f t="shared" si="30"/>
        <v>4108.6</v>
      </c>
    </row>
    <row r="132" spans="1:15" s="45" customFormat="1" ht="15">
      <c r="A132" s="53" t="s">
        <v>287</v>
      </c>
      <c r="B132" s="28" t="s">
        <v>206</v>
      </c>
      <c r="C132" s="28" t="s">
        <v>186</v>
      </c>
      <c r="D132" s="28" t="s">
        <v>185</v>
      </c>
      <c r="E132" s="28" t="s">
        <v>335</v>
      </c>
      <c r="F132" s="28"/>
      <c r="G132" s="28"/>
      <c r="H132" s="52"/>
      <c r="I132" s="29">
        <f>I133</f>
        <v>4270.6</v>
      </c>
      <c r="J132" s="170"/>
      <c r="K132" s="170"/>
      <c r="L132" s="170"/>
      <c r="M132" s="170"/>
      <c r="N132" s="29">
        <f t="shared" si="30"/>
        <v>-162</v>
      </c>
      <c r="O132" s="29">
        <f t="shared" si="30"/>
        <v>4108.6</v>
      </c>
    </row>
    <row r="133" spans="1:15" s="45" customFormat="1" ht="45">
      <c r="A133" s="33" t="s">
        <v>237</v>
      </c>
      <c r="B133" s="28" t="s">
        <v>206</v>
      </c>
      <c r="C133" s="28" t="s">
        <v>186</v>
      </c>
      <c r="D133" s="28" t="s">
        <v>185</v>
      </c>
      <c r="E133" s="28" t="s">
        <v>335</v>
      </c>
      <c r="F133" s="28" t="s">
        <v>236</v>
      </c>
      <c r="G133" s="28"/>
      <c r="H133" s="28"/>
      <c r="I133" s="29">
        <f>I134</f>
        <v>4270.6</v>
      </c>
      <c r="J133" s="170"/>
      <c r="K133" s="170"/>
      <c r="L133" s="170"/>
      <c r="M133" s="170"/>
      <c r="N133" s="29">
        <f t="shared" si="30"/>
        <v>-162</v>
      </c>
      <c r="O133" s="29">
        <f t="shared" si="30"/>
        <v>4108.6</v>
      </c>
    </row>
    <row r="134" spans="1:15" s="45" customFormat="1" ht="15">
      <c r="A134" s="27" t="s">
        <v>239</v>
      </c>
      <c r="B134" s="28" t="s">
        <v>206</v>
      </c>
      <c r="C134" s="28" t="s">
        <v>186</v>
      </c>
      <c r="D134" s="28" t="s">
        <v>185</v>
      </c>
      <c r="E134" s="28" t="s">
        <v>335</v>
      </c>
      <c r="F134" s="28" t="s">
        <v>238</v>
      </c>
      <c r="G134" s="28"/>
      <c r="H134" s="28"/>
      <c r="I134" s="29">
        <f>I135</f>
        <v>4270.6</v>
      </c>
      <c r="J134" s="170"/>
      <c r="K134" s="170"/>
      <c r="L134" s="170"/>
      <c r="M134" s="170"/>
      <c r="N134" s="29">
        <f t="shared" si="30"/>
        <v>-162</v>
      </c>
      <c r="O134" s="29">
        <f t="shared" si="30"/>
        <v>4108.6</v>
      </c>
    </row>
    <row r="135" spans="1:35" s="42" customFormat="1" ht="18">
      <c r="A135" s="30" t="s">
        <v>224</v>
      </c>
      <c r="B135" s="31" t="s">
        <v>206</v>
      </c>
      <c r="C135" s="31" t="s">
        <v>186</v>
      </c>
      <c r="D135" s="31" t="s">
        <v>185</v>
      </c>
      <c r="E135" s="31" t="s">
        <v>335</v>
      </c>
      <c r="F135" s="31" t="s">
        <v>238</v>
      </c>
      <c r="G135" s="31" t="s">
        <v>212</v>
      </c>
      <c r="H135" s="31"/>
      <c r="I135" s="32">
        <v>4270.6</v>
      </c>
      <c r="J135" s="169"/>
      <c r="K135" s="169"/>
      <c r="L135" s="169"/>
      <c r="M135" s="169"/>
      <c r="N135" s="137">
        <v>-162</v>
      </c>
      <c r="O135" s="137">
        <f>I135+N135</f>
        <v>4108.6</v>
      </c>
      <c r="P135" s="41"/>
      <c r="Q135" s="41"/>
      <c r="R135" s="41"/>
      <c r="S135" s="41"/>
      <c r="T135" s="41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F135" s="41"/>
      <c r="AG135" s="41"/>
      <c r="AH135" s="41"/>
      <c r="AI135" s="41"/>
    </row>
    <row r="136" spans="1:35" s="42" customFormat="1" ht="75">
      <c r="A136" s="27" t="s">
        <v>391</v>
      </c>
      <c r="B136" s="28" t="s">
        <v>206</v>
      </c>
      <c r="C136" s="28" t="s">
        <v>186</v>
      </c>
      <c r="D136" s="28" t="s">
        <v>185</v>
      </c>
      <c r="E136" s="28" t="s">
        <v>392</v>
      </c>
      <c r="F136" s="31"/>
      <c r="G136" s="31"/>
      <c r="H136" s="31"/>
      <c r="I136" s="29">
        <f>I137+I143</f>
        <v>25677.7</v>
      </c>
      <c r="J136" s="169"/>
      <c r="K136" s="169"/>
      <c r="L136" s="169"/>
      <c r="M136" s="169"/>
      <c r="N136" s="29">
        <f>N137+N143</f>
        <v>0</v>
      </c>
      <c r="O136" s="29">
        <f>O137+O143</f>
        <v>25677.7</v>
      </c>
      <c r="P136" s="41"/>
      <c r="Q136" s="41"/>
      <c r="R136" s="41"/>
      <c r="S136" s="41"/>
      <c r="T136" s="41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F136" s="41"/>
      <c r="AG136" s="41"/>
      <c r="AH136" s="41"/>
      <c r="AI136" s="41"/>
    </row>
    <row r="137" spans="1:35" s="42" customFormat="1" ht="74.25" customHeight="1">
      <c r="A137" s="53" t="s">
        <v>516</v>
      </c>
      <c r="B137" s="28" t="s">
        <v>206</v>
      </c>
      <c r="C137" s="28" t="s">
        <v>186</v>
      </c>
      <c r="D137" s="28" t="s">
        <v>185</v>
      </c>
      <c r="E137" s="28" t="s">
        <v>393</v>
      </c>
      <c r="F137" s="28"/>
      <c r="G137" s="28"/>
      <c r="H137" s="31"/>
      <c r="I137" s="29">
        <f>I138</f>
        <v>25605.4</v>
      </c>
      <c r="J137" s="169"/>
      <c r="K137" s="169"/>
      <c r="L137" s="169"/>
      <c r="M137" s="169"/>
      <c r="N137" s="29">
        <f>N138</f>
        <v>0</v>
      </c>
      <c r="O137" s="29">
        <f>O138</f>
        <v>25605.4</v>
      </c>
      <c r="P137" s="41"/>
      <c r="Q137" s="41"/>
      <c r="R137" s="41"/>
      <c r="S137" s="41"/>
      <c r="T137" s="41"/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F137" s="41"/>
      <c r="AG137" s="41"/>
      <c r="AH137" s="41"/>
      <c r="AI137" s="41"/>
    </row>
    <row r="138" spans="1:35" s="42" customFormat="1" ht="45">
      <c r="A138" s="33" t="s">
        <v>237</v>
      </c>
      <c r="B138" s="28" t="s">
        <v>206</v>
      </c>
      <c r="C138" s="28" t="s">
        <v>186</v>
      </c>
      <c r="D138" s="28" t="s">
        <v>185</v>
      </c>
      <c r="E138" s="28" t="s">
        <v>393</v>
      </c>
      <c r="F138" s="28" t="s">
        <v>236</v>
      </c>
      <c r="G138" s="28"/>
      <c r="H138" s="31"/>
      <c r="I138" s="29">
        <f>I139</f>
        <v>25605.4</v>
      </c>
      <c r="J138" s="170"/>
      <c r="K138" s="170"/>
      <c r="L138" s="170"/>
      <c r="M138" s="170"/>
      <c r="N138" s="29">
        <f>N139</f>
        <v>0</v>
      </c>
      <c r="O138" s="29">
        <f>O139</f>
        <v>25605.4</v>
      </c>
      <c r="P138" s="41"/>
      <c r="Q138" s="41"/>
      <c r="R138" s="41"/>
      <c r="S138" s="41"/>
      <c r="T138" s="41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F138" s="41"/>
      <c r="AG138" s="41"/>
      <c r="AH138" s="41"/>
      <c r="AI138" s="41"/>
    </row>
    <row r="139" spans="1:35" s="42" customFormat="1" ht="18">
      <c r="A139" s="27" t="s">
        <v>239</v>
      </c>
      <c r="B139" s="28" t="s">
        <v>206</v>
      </c>
      <c r="C139" s="28" t="s">
        <v>186</v>
      </c>
      <c r="D139" s="28" t="s">
        <v>185</v>
      </c>
      <c r="E139" s="28" t="s">
        <v>393</v>
      </c>
      <c r="F139" s="28" t="s">
        <v>238</v>
      </c>
      <c r="G139" s="28"/>
      <c r="H139" s="31"/>
      <c r="I139" s="29">
        <f>I140+I141+I142</f>
        <v>25605.4</v>
      </c>
      <c r="J139" s="29">
        <f aca="true" t="shared" si="31" ref="J139:O139">J140+J141+J142</f>
        <v>0</v>
      </c>
      <c r="K139" s="29">
        <f t="shared" si="31"/>
        <v>0</v>
      </c>
      <c r="L139" s="29">
        <f t="shared" si="31"/>
        <v>0</v>
      </c>
      <c r="M139" s="29">
        <f t="shared" si="31"/>
        <v>0</v>
      </c>
      <c r="N139" s="29">
        <f t="shared" si="31"/>
        <v>0</v>
      </c>
      <c r="O139" s="29">
        <f t="shared" si="31"/>
        <v>25605.4</v>
      </c>
      <c r="P139" s="41"/>
      <c r="Q139" s="41"/>
      <c r="R139" s="41"/>
      <c r="S139" s="41"/>
      <c r="T139" s="41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F139" s="41"/>
      <c r="AG139" s="41"/>
      <c r="AH139" s="41"/>
      <c r="AI139" s="41"/>
    </row>
    <row r="140" spans="1:35" s="42" customFormat="1" ht="18">
      <c r="A140" s="30" t="s">
        <v>224</v>
      </c>
      <c r="B140" s="31" t="s">
        <v>206</v>
      </c>
      <c r="C140" s="31" t="s">
        <v>186</v>
      </c>
      <c r="D140" s="31" t="s">
        <v>185</v>
      </c>
      <c r="E140" s="31" t="s">
        <v>393</v>
      </c>
      <c r="F140" s="31" t="s">
        <v>238</v>
      </c>
      <c r="G140" s="31" t="s">
        <v>212</v>
      </c>
      <c r="H140" s="31"/>
      <c r="I140" s="32">
        <v>256</v>
      </c>
      <c r="J140" s="29"/>
      <c r="K140" s="29"/>
      <c r="L140" s="29"/>
      <c r="M140" s="159"/>
      <c r="N140" s="137">
        <v>0</v>
      </c>
      <c r="O140" s="137">
        <f>I140+N140</f>
        <v>256</v>
      </c>
      <c r="P140" s="41"/>
      <c r="Q140" s="41"/>
      <c r="R140" s="41"/>
      <c r="S140" s="41"/>
      <c r="T140" s="41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F140" s="41"/>
      <c r="AG140" s="41"/>
      <c r="AH140" s="41"/>
      <c r="AI140" s="41"/>
    </row>
    <row r="141" spans="1:35" s="42" customFormat="1" ht="18">
      <c r="A141" s="30" t="s">
        <v>225</v>
      </c>
      <c r="B141" s="31" t="s">
        <v>206</v>
      </c>
      <c r="C141" s="31" t="s">
        <v>186</v>
      </c>
      <c r="D141" s="31" t="s">
        <v>185</v>
      </c>
      <c r="E141" s="31" t="s">
        <v>393</v>
      </c>
      <c r="F141" s="31" t="s">
        <v>238</v>
      </c>
      <c r="G141" s="31" t="s">
        <v>213</v>
      </c>
      <c r="H141" s="31"/>
      <c r="I141" s="32">
        <v>2281.5</v>
      </c>
      <c r="J141" s="29"/>
      <c r="K141" s="29"/>
      <c r="L141" s="29"/>
      <c r="M141" s="159"/>
      <c r="N141" s="137">
        <v>0</v>
      </c>
      <c r="O141" s="137">
        <f>I141+N141</f>
        <v>2281.5</v>
      </c>
      <c r="P141" s="41"/>
      <c r="Q141" s="41"/>
      <c r="R141" s="41"/>
      <c r="S141" s="41"/>
      <c r="T141" s="41"/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F141" s="41"/>
      <c r="AG141" s="41"/>
      <c r="AH141" s="41"/>
      <c r="AI141" s="41"/>
    </row>
    <row r="142" spans="1:35" s="42" customFormat="1" ht="18">
      <c r="A142" s="30" t="s">
        <v>559</v>
      </c>
      <c r="B142" s="31" t="s">
        <v>206</v>
      </c>
      <c r="C142" s="31" t="s">
        <v>186</v>
      </c>
      <c r="D142" s="31" t="s">
        <v>185</v>
      </c>
      <c r="E142" s="31" t="s">
        <v>393</v>
      </c>
      <c r="F142" s="31" t="s">
        <v>238</v>
      </c>
      <c r="G142" s="31" t="s">
        <v>560</v>
      </c>
      <c r="H142" s="31"/>
      <c r="I142" s="32">
        <v>23067.9</v>
      </c>
      <c r="J142" s="29"/>
      <c r="K142" s="29"/>
      <c r="L142" s="29"/>
      <c r="M142" s="159"/>
      <c r="N142" s="137">
        <v>0</v>
      </c>
      <c r="O142" s="137">
        <f>I142+N142</f>
        <v>23067.9</v>
      </c>
      <c r="P142" s="41"/>
      <c r="Q142" s="41"/>
      <c r="R142" s="41"/>
      <c r="S142" s="41"/>
      <c r="T142" s="41"/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F142" s="41"/>
      <c r="AG142" s="41"/>
      <c r="AH142" s="41"/>
      <c r="AI142" s="41"/>
    </row>
    <row r="143" spans="1:35" s="42" customFormat="1" ht="18">
      <c r="A143" s="120" t="s">
        <v>287</v>
      </c>
      <c r="B143" s="28" t="s">
        <v>206</v>
      </c>
      <c r="C143" s="28" t="s">
        <v>186</v>
      </c>
      <c r="D143" s="28" t="s">
        <v>185</v>
      </c>
      <c r="E143" s="28" t="s">
        <v>446</v>
      </c>
      <c r="F143" s="31"/>
      <c r="G143" s="31"/>
      <c r="H143" s="31"/>
      <c r="I143" s="29">
        <f>I144</f>
        <v>72.3</v>
      </c>
      <c r="J143" s="29"/>
      <c r="K143" s="29"/>
      <c r="L143" s="29"/>
      <c r="M143" s="159"/>
      <c r="N143" s="29">
        <f aca="true" t="shared" si="32" ref="N143:O145">N144</f>
        <v>0</v>
      </c>
      <c r="O143" s="29">
        <f t="shared" si="32"/>
        <v>72.3</v>
      </c>
      <c r="P143" s="41"/>
      <c r="Q143" s="41"/>
      <c r="R143" s="41"/>
      <c r="S143" s="41"/>
      <c r="T143" s="41"/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F143" s="41"/>
      <c r="AG143" s="41"/>
      <c r="AH143" s="41"/>
      <c r="AI143" s="41"/>
    </row>
    <row r="144" spans="1:35" s="42" customFormat="1" ht="45">
      <c r="A144" s="115" t="s">
        <v>237</v>
      </c>
      <c r="B144" s="28" t="s">
        <v>206</v>
      </c>
      <c r="C144" s="28" t="s">
        <v>186</v>
      </c>
      <c r="D144" s="28" t="s">
        <v>185</v>
      </c>
      <c r="E144" s="28" t="s">
        <v>446</v>
      </c>
      <c r="F144" s="28" t="s">
        <v>236</v>
      </c>
      <c r="G144" s="28"/>
      <c r="H144" s="31"/>
      <c r="I144" s="29">
        <f>I145</f>
        <v>72.3</v>
      </c>
      <c r="J144" s="29"/>
      <c r="K144" s="29"/>
      <c r="L144" s="29"/>
      <c r="M144" s="159"/>
      <c r="N144" s="29">
        <f t="shared" si="32"/>
        <v>0</v>
      </c>
      <c r="O144" s="29">
        <f t="shared" si="32"/>
        <v>72.3</v>
      </c>
      <c r="P144" s="41"/>
      <c r="Q144" s="41"/>
      <c r="R144" s="41"/>
      <c r="S144" s="41"/>
      <c r="T144" s="41"/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F144" s="41"/>
      <c r="AG144" s="41"/>
      <c r="AH144" s="41"/>
      <c r="AI144" s="41"/>
    </row>
    <row r="145" spans="1:35" s="42" customFormat="1" ht="18">
      <c r="A145" s="116" t="s">
        <v>239</v>
      </c>
      <c r="B145" s="28" t="s">
        <v>206</v>
      </c>
      <c r="C145" s="28" t="s">
        <v>186</v>
      </c>
      <c r="D145" s="28" t="s">
        <v>185</v>
      </c>
      <c r="E145" s="28" t="s">
        <v>446</v>
      </c>
      <c r="F145" s="28" t="s">
        <v>238</v>
      </c>
      <c r="G145" s="28"/>
      <c r="H145" s="31"/>
      <c r="I145" s="29">
        <f>I146</f>
        <v>72.3</v>
      </c>
      <c r="J145" s="29"/>
      <c r="K145" s="29"/>
      <c r="L145" s="29"/>
      <c r="M145" s="159"/>
      <c r="N145" s="29">
        <f t="shared" si="32"/>
        <v>0</v>
      </c>
      <c r="O145" s="29">
        <f t="shared" si="32"/>
        <v>72.3</v>
      </c>
      <c r="P145" s="41"/>
      <c r="Q145" s="41"/>
      <c r="R145" s="41"/>
      <c r="S145" s="41"/>
      <c r="T145" s="41"/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F145" s="41"/>
      <c r="AG145" s="41"/>
      <c r="AH145" s="41"/>
      <c r="AI145" s="41"/>
    </row>
    <row r="146" spans="1:35" s="42" customFormat="1" ht="18">
      <c r="A146" s="117" t="s">
        <v>224</v>
      </c>
      <c r="B146" s="28" t="s">
        <v>206</v>
      </c>
      <c r="C146" s="28" t="s">
        <v>186</v>
      </c>
      <c r="D146" s="28" t="s">
        <v>185</v>
      </c>
      <c r="E146" s="31" t="s">
        <v>446</v>
      </c>
      <c r="F146" s="31" t="s">
        <v>238</v>
      </c>
      <c r="G146" s="31" t="s">
        <v>212</v>
      </c>
      <c r="H146" s="31"/>
      <c r="I146" s="32">
        <v>72.3</v>
      </c>
      <c r="J146" s="29"/>
      <c r="K146" s="29"/>
      <c r="L146" s="29"/>
      <c r="M146" s="159"/>
      <c r="N146" s="137">
        <v>0</v>
      </c>
      <c r="O146" s="137">
        <f>I146+N146</f>
        <v>72.3</v>
      </c>
      <c r="P146" s="41"/>
      <c r="Q146" s="41"/>
      <c r="R146" s="41"/>
      <c r="S146" s="41"/>
      <c r="T146" s="41"/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F146" s="41"/>
      <c r="AG146" s="41"/>
      <c r="AH146" s="41"/>
      <c r="AI146" s="41"/>
    </row>
    <row r="147" spans="1:35" s="42" customFormat="1" ht="105">
      <c r="A147" s="115" t="s">
        <v>575</v>
      </c>
      <c r="B147" s="28" t="s">
        <v>206</v>
      </c>
      <c r="C147" s="28" t="s">
        <v>186</v>
      </c>
      <c r="D147" s="28" t="s">
        <v>185</v>
      </c>
      <c r="E147" s="28" t="s">
        <v>576</v>
      </c>
      <c r="F147" s="31"/>
      <c r="G147" s="31"/>
      <c r="H147" s="31"/>
      <c r="I147" s="29">
        <f>I148</f>
        <v>1355.8</v>
      </c>
      <c r="J147" s="29"/>
      <c r="K147" s="29"/>
      <c r="L147" s="29"/>
      <c r="M147" s="159"/>
      <c r="N147" s="29">
        <f aca="true" t="shared" si="33" ref="N147:O150">N148</f>
        <v>0</v>
      </c>
      <c r="O147" s="29">
        <f t="shared" si="33"/>
        <v>1355.8</v>
      </c>
      <c r="P147" s="41"/>
      <c r="Q147" s="41"/>
      <c r="R147" s="41"/>
      <c r="S147" s="41"/>
      <c r="T147" s="41"/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F147" s="41"/>
      <c r="AG147" s="41"/>
      <c r="AH147" s="41"/>
      <c r="AI147" s="41"/>
    </row>
    <row r="148" spans="1:35" s="42" customFormat="1" ht="108.75" customHeight="1">
      <c r="A148" s="120" t="s">
        <v>578</v>
      </c>
      <c r="B148" s="28" t="s">
        <v>206</v>
      </c>
      <c r="C148" s="28" t="s">
        <v>186</v>
      </c>
      <c r="D148" s="28" t="s">
        <v>185</v>
      </c>
      <c r="E148" s="28" t="s">
        <v>577</v>
      </c>
      <c r="F148" s="31"/>
      <c r="G148" s="31"/>
      <c r="H148" s="31"/>
      <c r="I148" s="29">
        <f>I149</f>
        <v>1355.8</v>
      </c>
      <c r="J148" s="29"/>
      <c r="K148" s="29"/>
      <c r="L148" s="29"/>
      <c r="M148" s="159"/>
      <c r="N148" s="29">
        <f t="shared" si="33"/>
        <v>0</v>
      </c>
      <c r="O148" s="29">
        <f t="shared" si="33"/>
        <v>1355.8</v>
      </c>
      <c r="P148" s="41"/>
      <c r="Q148" s="41"/>
      <c r="R148" s="41"/>
      <c r="S148" s="41"/>
      <c r="T148" s="41"/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F148" s="41"/>
      <c r="AG148" s="41"/>
      <c r="AH148" s="41"/>
      <c r="AI148" s="41"/>
    </row>
    <row r="149" spans="1:35" s="42" customFormat="1" ht="45">
      <c r="A149" s="115" t="s">
        <v>237</v>
      </c>
      <c r="B149" s="28" t="s">
        <v>206</v>
      </c>
      <c r="C149" s="28" t="s">
        <v>186</v>
      </c>
      <c r="D149" s="28" t="s">
        <v>185</v>
      </c>
      <c r="E149" s="28" t="s">
        <v>577</v>
      </c>
      <c r="F149" s="28" t="s">
        <v>236</v>
      </c>
      <c r="G149" s="31"/>
      <c r="H149" s="31"/>
      <c r="I149" s="29">
        <f>I150</f>
        <v>1355.8</v>
      </c>
      <c r="J149" s="29"/>
      <c r="K149" s="29"/>
      <c r="L149" s="29"/>
      <c r="M149" s="159"/>
      <c r="N149" s="29">
        <f t="shared" si="33"/>
        <v>0</v>
      </c>
      <c r="O149" s="29">
        <f t="shared" si="33"/>
        <v>1355.8</v>
      </c>
      <c r="P149" s="41"/>
      <c r="Q149" s="41"/>
      <c r="R149" s="41"/>
      <c r="S149" s="41"/>
      <c r="T149" s="41"/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F149" s="41"/>
      <c r="AG149" s="41"/>
      <c r="AH149" s="41"/>
      <c r="AI149" s="41"/>
    </row>
    <row r="150" spans="1:35" s="42" customFormat="1" ht="18">
      <c r="A150" s="116" t="s">
        <v>239</v>
      </c>
      <c r="B150" s="28" t="s">
        <v>206</v>
      </c>
      <c r="C150" s="28" t="s">
        <v>186</v>
      </c>
      <c r="D150" s="28" t="s">
        <v>185</v>
      </c>
      <c r="E150" s="28" t="s">
        <v>577</v>
      </c>
      <c r="F150" s="28" t="s">
        <v>238</v>
      </c>
      <c r="G150" s="31"/>
      <c r="H150" s="31"/>
      <c r="I150" s="29">
        <f>I151</f>
        <v>1355.8</v>
      </c>
      <c r="J150" s="29"/>
      <c r="K150" s="29"/>
      <c r="L150" s="29"/>
      <c r="M150" s="159"/>
      <c r="N150" s="29">
        <f t="shared" si="33"/>
        <v>0</v>
      </c>
      <c r="O150" s="29">
        <f t="shared" si="33"/>
        <v>1355.8</v>
      </c>
      <c r="P150" s="41"/>
      <c r="Q150" s="41"/>
      <c r="R150" s="41"/>
      <c r="S150" s="41"/>
      <c r="T150" s="41"/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F150" s="41"/>
      <c r="AG150" s="41"/>
      <c r="AH150" s="41"/>
      <c r="AI150" s="41"/>
    </row>
    <row r="151" spans="1:35" s="42" customFormat="1" ht="18">
      <c r="A151" s="30" t="s">
        <v>225</v>
      </c>
      <c r="B151" s="31" t="s">
        <v>206</v>
      </c>
      <c r="C151" s="31" t="s">
        <v>186</v>
      </c>
      <c r="D151" s="31" t="s">
        <v>185</v>
      </c>
      <c r="E151" s="31" t="s">
        <v>577</v>
      </c>
      <c r="F151" s="31" t="s">
        <v>238</v>
      </c>
      <c r="G151" s="31" t="s">
        <v>213</v>
      </c>
      <c r="H151" s="31"/>
      <c r="I151" s="32">
        <v>1355.8</v>
      </c>
      <c r="J151" s="29"/>
      <c r="K151" s="29"/>
      <c r="L151" s="29"/>
      <c r="M151" s="159"/>
      <c r="N151" s="137">
        <v>0</v>
      </c>
      <c r="O151" s="137">
        <f>I151+N151</f>
        <v>1355.8</v>
      </c>
      <c r="P151" s="41"/>
      <c r="Q151" s="41"/>
      <c r="R151" s="41"/>
      <c r="S151" s="41"/>
      <c r="T151" s="41"/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F151" s="41"/>
      <c r="AG151" s="41"/>
      <c r="AH151" s="41"/>
      <c r="AI151" s="41"/>
    </row>
    <row r="152" spans="1:35" s="42" customFormat="1" ht="60">
      <c r="A152" s="26" t="s">
        <v>613</v>
      </c>
      <c r="B152" s="28" t="s">
        <v>206</v>
      </c>
      <c r="C152" s="28" t="s">
        <v>186</v>
      </c>
      <c r="D152" s="28" t="s">
        <v>185</v>
      </c>
      <c r="E152" s="28" t="s">
        <v>614</v>
      </c>
      <c r="F152" s="31"/>
      <c r="G152" s="31"/>
      <c r="H152" s="31"/>
      <c r="I152" s="29">
        <f>I153+I157</f>
        <v>19725.399999999998</v>
      </c>
      <c r="J152" s="29"/>
      <c r="K152" s="29"/>
      <c r="L152" s="29"/>
      <c r="M152" s="159"/>
      <c r="N152" s="29">
        <f>N153+N157</f>
        <v>0</v>
      </c>
      <c r="O152" s="29">
        <f>O153+O157</f>
        <v>19725.399999999998</v>
      </c>
      <c r="P152" s="41"/>
      <c r="Q152" s="41"/>
      <c r="R152" s="41"/>
      <c r="S152" s="41"/>
      <c r="T152" s="41"/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F152" s="41"/>
      <c r="AG152" s="41"/>
      <c r="AH152" s="41"/>
      <c r="AI152" s="41"/>
    </row>
    <row r="153" spans="1:35" s="42" customFormat="1" ht="45">
      <c r="A153" s="26" t="s">
        <v>615</v>
      </c>
      <c r="B153" s="28" t="s">
        <v>206</v>
      </c>
      <c r="C153" s="28" t="s">
        <v>186</v>
      </c>
      <c r="D153" s="28" t="s">
        <v>185</v>
      </c>
      <c r="E153" s="28" t="s">
        <v>616</v>
      </c>
      <c r="F153" s="31"/>
      <c r="G153" s="31"/>
      <c r="H153" s="31"/>
      <c r="I153" s="29">
        <f>I154</f>
        <v>18739.1</v>
      </c>
      <c r="J153" s="29"/>
      <c r="K153" s="29"/>
      <c r="L153" s="29"/>
      <c r="M153" s="159"/>
      <c r="N153" s="29">
        <f aca="true" t="shared" si="34" ref="N153:O155">N154</f>
        <v>0</v>
      </c>
      <c r="O153" s="29">
        <f t="shared" si="34"/>
        <v>18739.1</v>
      </c>
      <c r="P153" s="41"/>
      <c r="Q153" s="41"/>
      <c r="R153" s="41"/>
      <c r="S153" s="41"/>
      <c r="T153" s="41"/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F153" s="41"/>
      <c r="AG153" s="41"/>
      <c r="AH153" s="41"/>
      <c r="AI153" s="41"/>
    </row>
    <row r="154" spans="1:35" s="42" customFormat="1" ht="45">
      <c r="A154" s="115" t="s">
        <v>237</v>
      </c>
      <c r="B154" s="28" t="s">
        <v>206</v>
      </c>
      <c r="C154" s="28" t="s">
        <v>186</v>
      </c>
      <c r="D154" s="28" t="s">
        <v>185</v>
      </c>
      <c r="E154" s="28" t="s">
        <v>616</v>
      </c>
      <c r="F154" s="28" t="s">
        <v>236</v>
      </c>
      <c r="G154" s="31"/>
      <c r="H154" s="31"/>
      <c r="I154" s="29">
        <f>I155</f>
        <v>18739.1</v>
      </c>
      <c r="J154" s="29"/>
      <c r="K154" s="29"/>
      <c r="L154" s="29"/>
      <c r="M154" s="159"/>
      <c r="N154" s="29">
        <f t="shared" si="34"/>
        <v>0</v>
      </c>
      <c r="O154" s="29">
        <f t="shared" si="34"/>
        <v>18739.1</v>
      </c>
      <c r="P154" s="41"/>
      <c r="Q154" s="41"/>
      <c r="R154" s="41"/>
      <c r="S154" s="41"/>
      <c r="T154" s="41"/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F154" s="41"/>
      <c r="AG154" s="41"/>
      <c r="AH154" s="41"/>
      <c r="AI154" s="41"/>
    </row>
    <row r="155" spans="1:35" s="42" customFormat="1" ht="18">
      <c r="A155" s="116" t="s">
        <v>239</v>
      </c>
      <c r="B155" s="28" t="s">
        <v>206</v>
      </c>
      <c r="C155" s="28" t="s">
        <v>186</v>
      </c>
      <c r="D155" s="28" t="s">
        <v>185</v>
      </c>
      <c r="E155" s="28" t="s">
        <v>616</v>
      </c>
      <c r="F155" s="28" t="s">
        <v>238</v>
      </c>
      <c r="G155" s="31"/>
      <c r="H155" s="31"/>
      <c r="I155" s="29">
        <f>I156</f>
        <v>18739.1</v>
      </c>
      <c r="J155" s="29"/>
      <c r="K155" s="29"/>
      <c r="L155" s="29"/>
      <c r="M155" s="159"/>
      <c r="N155" s="29">
        <f t="shared" si="34"/>
        <v>0</v>
      </c>
      <c r="O155" s="29">
        <f t="shared" si="34"/>
        <v>18739.1</v>
      </c>
      <c r="P155" s="41"/>
      <c r="Q155" s="41"/>
      <c r="R155" s="41"/>
      <c r="S155" s="41"/>
      <c r="T155" s="41"/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F155" s="41"/>
      <c r="AG155" s="41"/>
      <c r="AH155" s="41"/>
      <c r="AI155" s="41"/>
    </row>
    <row r="156" spans="1:35" s="42" customFormat="1" ht="18">
      <c r="A156" s="30" t="s">
        <v>225</v>
      </c>
      <c r="B156" s="31" t="s">
        <v>206</v>
      </c>
      <c r="C156" s="31" t="s">
        <v>186</v>
      </c>
      <c r="D156" s="31" t="s">
        <v>185</v>
      </c>
      <c r="E156" s="31" t="s">
        <v>616</v>
      </c>
      <c r="F156" s="31" t="s">
        <v>238</v>
      </c>
      <c r="G156" s="31" t="s">
        <v>213</v>
      </c>
      <c r="H156" s="31"/>
      <c r="I156" s="32">
        <v>18739.1</v>
      </c>
      <c r="J156" s="29"/>
      <c r="K156" s="29"/>
      <c r="L156" s="29"/>
      <c r="M156" s="159"/>
      <c r="N156" s="137">
        <v>0</v>
      </c>
      <c r="O156" s="137">
        <f>I156+N156</f>
        <v>18739.1</v>
      </c>
      <c r="P156" s="41"/>
      <c r="Q156" s="41"/>
      <c r="R156" s="41"/>
      <c r="S156" s="41"/>
      <c r="T156" s="41"/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F156" s="41"/>
      <c r="AG156" s="41"/>
      <c r="AH156" s="41"/>
      <c r="AI156" s="41"/>
    </row>
    <row r="157" spans="1:35" s="42" customFormat="1" ht="18">
      <c r="A157" s="26" t="s">
        <v>287</v>
      </c>
      <c r="B157" s="28" t="s">
        <v>206</v>
      </c>
      <c r="C157" s="28" t="s">
        <v>186</v>
      </c>
      <c r="D157" s="28" t="s">
        <v>185</v>
      </c>
      <c r="E157" s="28" t="s">
        <v>617</v>
      </c>
      <c r="F157" s="31"/>
      <c r="G157" s="31"/>
      <c r="H157" s="31"/>
      <c r="I157" s="29">
        <f>I158</f>
        <v>986.3</v>
      </c>
      <c r="J157" s="29"/>
      <c r="K157" s="29"/>
      <c r="L157" s="29"/>
      <c r="M157" s="159"/>
      <c r="N157" s="29">
        <f aca="true" t="shared" si="35" ref="N157:O159">N158</f>
        <v>0</v>
      </c>
      <c r="O157" s="29">
        <f t="shared" si="35"/>
        <v>986.3</v>
      </c>
      <c r="P157" s="41"/>
      <c r="Q157" s="41"/>
      <c r="R157" s="41"/>
      <c r="S157" s="41"/>
      <c r="T157" s="41"/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F157" s="41"/>
      <c r="AG157" s="41"/>
      <c r="AH157" s="41"/>
      <c r="AI157" s="41"/>
    </row>
    <row r="158" spans="1:35" s="42" customFormat="1" ht="45">
      <c r="A158" s="33" t="s">
        <v>237</v>
      </c>
      <c r="B158" s="28" t="s">
        <v>206</v>
      </c>
      <c r="C158" s="28" t="s">
        <v>186</v>
      </c>
      <c r="D158" s="28" t="s">
        <v>185</v>
      </c>
      <c r="E158" s="28" t="s">
        <v>617</v>
      </c>
      <c r="F158" s="28" t="s">
        <v>236</v>
      </c>
      <c r="G158" s="28"/>
      <c r="H158" s="31"/>
      <c r="I158" s="29">
        <f>I159</f>
        <v>986.3</v>
      </c>
      <c r="J158" s="29"/>
      <c r="K158" s="29"/>
      <c r="L158" s="29"/>
      <c r="M158" s="159"/>
      <c r="N158" s="29">
        <f t="shared" si="35"/>
        <v>0</v>
      </c>
      <c r="O158" s="29">
        <f t="shared" si="35"/>
        <v>986.3</v>
      </c>
      <c r="P158" s="41"/>
      <c r="Q158" s="41"/>
      <c r="R158" s="41"/>
      <c r="S158" s="41"/>
      <c r="T158" s="41"/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F158" s="41"/>
      <c r="AG158" s="41"/>
      <c r="AH158" s="41"/>
      <c r="AI158" s="41"/>
    </row>
    <row r="159" spans="1:35" s="42" customFormat="1" ht="18">
      <c r="A159" s="27" t="s">
        <v>239</v>
      </c>
      <c r="B159" s="28" t="s">
        <v>206</v>
      </c>
      <c r="C159" s="28" t="s">
        <v>186</v>
      </c>
      <c r="D159" s="28" t="s">
        <v>185</v>
      </c>
      <c r="E159" s="28" t="s">
        <v>617</v>
      </c>
      <c r="F159" s="28" t="s">
        <v>238</v>
      </c>
      <c r="G159" s="28"/>
      <c r="H159" s="31"/>
      <c r="I159" s="29">
        <f>I160</f>
        <v>986.3</v>
      </c>
      <c r="J159" s="29"/>
      <c r="K159" s="29"/>
      <c r="L159" s="29"/>
      <c r="M159" s="159"/>
      <c r="N159" s="29">
        <f t="shared" si="35"/>
        <v>0</v>
      </c>
      <c r="O159" s="29">
        <f t="shared" si="35"/>
        <v>986.3</v>
      </c>
      <c r="P159" s="41"/>
      <c r="Q159" s="41"/>
      <c r="R159" s="41"/>
      <c r="S159" s="41"/>
      <c r="T159" s="41"/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F159" s="41"/>
      <c r="AG159" s="41"/>
      <c r="AH159" s="41"/>
      <c r="AI159" s="41"/>
    </row>
    <row r="160" spans="1:35" s="42" customFormat="1" ht="18">
      <c r="A160" s="30" t="s">
        <v>224</v>
      </c>
      <c r="B160" s="31" t="s">
        <v>206</v>
      </c>
      <c r="C160" s="31" t="s">
        <v>186</v>
      </c>
      <c r="D160" s="31" t="s">
        <v>185</v>
      </c>
      <c r="E160" s="28" t="s">
        <v>617</v>
      </c>
      <c r="F160" s="31" t="s">
        <v>238</v>
      </c>
      <c r="G160" s="31" t="s">
        <v>212</v>
      </c>
      <c r="H160" s="31"/>
      <c r="I160" s="32">
        <v>986.3</v>
      </c>
      <c r="J160" s="29"/>
      <c r="K160" s="29"/>
      <c r="L160" s="29"/>
      <c r="M160" s="159"/>
      <c r="N160" s="137">
        <v>0</v>
      </c>
      <c r="O160" s="137">
        <f>I160+N160</f>
        <v>986.3</v>
      </c>
      <c r="P160" s="41"/>
      <c r="Q160" s="41"/>
      <c r="R160" s="41"/>
      <c r="S160" s="41"/>
      <c r="T160" s="41"/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F160" s="41"/>
      <c r="AG160" s="41"/>
      <c r="AH160" s="41"/>
      <c r="AI160" s="41"/>
    </row>
    <row r="161" spans="1:35" s="42" customFormat="1" ht="90">
      <c r="A161" s="26" t="s">
        <v>626</v>
      </c>
      <c r="B161" s="28" t="s">
        <v>206</v>
      </c>
      <c r="C161" s="28" t="s">
        <v>186</v>
      </c>
      <c r="D161" s="28" t="s">
        <v>185</v>
      </c>
      <c r="E161" s="28" t="s">
        <v>625</v>
      </c>
      <c r="F161" s="31"/>
      <c r="G161" s="31"/>
      <c r="H161" s="31"/>
      <c r="I161" s="29">
        <f>I162</f>
        <v>754</v>
      </c>
      <c r="J161" s="29"/>
      <c r="K161" s="29"/>
      <c r="L161" s="29"/>
      <c r="M161" s="159"/>
      <c r="N161" s="29">
        <f aca="true" t="shared" si="36" ref="N161:O163">N162</f>
        <v>0</v>
      </c>
      <c r="O161" s="29">
        <f t="shared" si="36"/>
        <v>754</v>
      </c>
      <c r="P161" s="41"/>
      <c r="Q161" s="41"/>
      <c r="R161" s="41"/>
      <c r="S161" s="41"/>
      <c r="T161" s="41"/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F161" s="41"/>
      <c r="AG161" s="41"/>
      <c r="AH161" s="41"/>
      <c r="AI161" s="41"/>
    </row>
    <row r="162" spans="1:35" s="42" customFormat="1" ht="75">
      <c r="A162" s="26" t="s">
        <v>627</v>
      </c>
      <c r="B162" s="28" t="s">
        <v>206</v>
      </c>
      <c r="C162" s="28" t="s">
        <v>186</v>
      </c>
      <c r="D162" s="28" t="s">
        <v>185</v>
      </c>
      <c r="E162" s="28" t="s">
        <v>628</v>
      </c>
      <c r="F162" s="31"/>
      <c r="G162" s="31"/>
      <c r="H162" s="31"/>
      <c r="I162" s="29">
        <f>I163</f>
        <v>754</v>
      </c>
      <c r="J162" s="29"/>
      <c r="K162" s="29"/>
      <c r="L162" s="29"/>
      <c r="M162" s="159"/>
      <c r="N162" s="29">
        <f t="shared" si="36"/>
        <v>0</v>
      </c>
      <c r="O162" s="29">
        <f t="shared" si="36"/>
        <v>754</v>
      </c>
      <c r="P162" s="41"/>
      <c r="Q162" s="41"/>
      <c r="R162" s="41"/>
      <c r="S162" s="41"/>
      <c r="T162" s="41"/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F162" s="41"/>
      <c r="AG162" s="41"/>
      <c r="AH162" s="41"/>
      <c r="AI162" s="41"/>
    </row>
    <row r="163" spans="1:35" s="42" customFormat="1" ht="45">
      <c r="A163" s="33" t="s">
        <v>237</v>
      </c>
      <c r="B163" s="28" t="s">
        <v>206</v>
      </c>
      <c r="C163" s="28" t="s">
        <v>186</v>
      </c>
      <c r="D163" s="28" t="s">
        <v>185</v>
      </c>
      <c r="E163" s="28" t="s">
        <v>628</v>
      </c>
      <c r="F163" s="28" t="s">
        <v>236</v>
      </c>
      <c r="G163" s="28"/>
      <c r="H163" s="28"/>
      <c r="I163" s="29">
        <f>I164</f>
        <v>754</v>
      </c>
      <c r="J163" s="29"/>
      <c r="K163" s="29"/>
      <c r="L163" s="29"/>
      <c r="M163" s="159"/>
      <c r="N163" s="29">
        <f t="shared" si="36"/>
        <v>0</v>
      </c>
      <c r="O163" s="29">
        <f t="shared" si="36"/>
        <v>754</v>
      </c>
      <c r="P163" s="41"/>
      <c r="Q163" s="41"/>
      <c r="R163" s="41"/>
      <c r="S163" s="41"/>
      <c r="T163" s="41"/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  <c r="AF163" s="41"/>
      <c r="AG163" s="41"/>
      <c r="AH163" s="41"/>
      <c r="AI163" s="41"/>
    </row>
    <row r="164" spans="1:35" s="42" customFormat="1" ht="18">
      <c r="A164" s="27" t="s">
        <v>239</v>
      </c>
      <c r="B164" s="28" t="s">
        <v>206</v>
      </c>
      <c r="C164" s="28" t="s">
        <v>186</v>
      </c>
      <c r="D164" s="28" t="s">
        <v>185</v>
      </c>
      <c r="E164" s="28" t="s">
        <v>628</v>
      </c>
      <c r="F164" s="28" t="s">
        <v>238</v>
      </c>
      <c r="G164" s="28"/>
      <c r="H164" s="28"/>
      <c r="I164" s="29">
        <f>I165+I166</f>
        <v>754</v>
      </c>
      <c r="J164" s="29"/>
      <c r="K164" s="29"/>
      <c r="L164" s="29"/>
      <c r="M164" s="159"/>
      <c r="N164" s="29">
        <f>N165+N166</f>
        <v>0</v>
      </c>
      <c r="O164" s="29">
        <f>O165+O166</f>
        <v>754</v>
      </c>
      <c r="P164" s="41"/>
      <c r="Q164" s="41"/>
      <c r="R164" s="41"/>
      <c r="S164" s="41"/>
      <c r="T164" s="41"/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F164" s="41"/>
      <c r="AG164" s="41"/>
      <c r="AH164" s="41"/>
      <c r="AI164" s="41"/>
    </row>
    <row r="165" spans="1:35" s="42" customFormat="1" ht="18">
      <c r="A165" s="30" t="s">
        <v>225</v>
      </c>
      <c r="B165" s="31" t="s">
        <v>206</v>
      </c>
      <c r="C165" s="31" t="s">
        <v>186</v>
      </c>
      <c r="D165" s="31" t="s">
        <v>185</v>
      </c>
      <c r="E165" s="31" t="s">
        <v>628</v>
      </c>
      <c r="F165" s="31" t="s">
        <v>238</v>
      </c>
      <c r="G165" s="31" t="s">
        <v>213</v>
      </c>
      <c r="H165" s="31"/>
      <c r="I165" s="32">
        <v>7.5</v>
      </c>
      <c r="J165" s="32"/>
      <c r="K165" s="32"/>
      <c r="L165" s="32"/>
      <c r="M165" s="160"/>
      <c r="N165" s="137">
        <v>0</v>
      </c>
      <c r="O165" s="137">
        <f>I165+N165</f>
        <v>7.5</v>
      </c>
      <c r="P165" s="41"/>
      <c r="Q165" s="41"/>
      <c r="R165" s="41"/>
      <c r="S165" s="41"/>
      <c r="T165" s="41"/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F165" s="41"/>
      <c r="AG165" s="41"/>
      <c r="AH165" s="41"/>
      <c r="AI165" s="41"/>
    </row>
    <row r="166" spans="1:35" s="42" customFormat="1" ht="18">
      <c r="A166" s="30" t="s">
        <v>559</v>
      </c>
      <c r="B166" s="31" t="s">
        <v>206</v>
      </c>
      <c r="C166" s="31" t="s">
        <v>186</v>
      </c>
      <c r="D166" s="31" t="s">
        <v>185</v>
      </c>
      <c r="E166" s="31" t="s">
        <v>628</v>
      </c>
      <c r="F166" s="31" t="s">
        <v>238</v>
      </c>
      <c r="G166" s="31" t="s">
        <v>560</v>
      </c>
      <c r="H166" s="31"/>
      <c r="I166" s="32">
        <v>746.5</v>
      </c>
      <c r="J166" s="32"/>
      <c r="K166" s="32"/>
      <c r="L166" s="32"/>
      <c r="M166" s="160"/>
      <c r="N166" s="137">
        <v>0</v>
      </c>
      <c r="O166" s="137">
        <f>I166+N166</f>
        <v>746.5</v>
      </c>
      <c r="P166" s="41"/>
      <c r="Q166" s="41"/>
      <c r="R166" s="41"/>
      <c r="S166" s="41"/>
      <c r="T166" s="41"/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  <c r="AF166" s="41"/>
      <c r="AG166" s="41"/>
      <c r="AH166" s="41"/>
      <c r="AI166" s="41"/>
    </row>
    <row r="167" spans="1:35" s="42" customFormat="1" ht="45">
      <c r="A167" s="27" t="s">
        <v>365</v>
      </c>
      <c r="B167" s="28" t="s">
        <v>367</v>
      </c>
      <c r="C167" s="28" t="s">
        <v>186</v>
      </c>
      <c r="D167" s="28" t="s">
        <v>185</v>
      </c>
      <c r="E167" s="28" t="s">
        <v>363</v>
      </c>
      <c r="F167" s="28"/>
      <c r="G167" s="28"/>
      <c r="H167" s="28"/>
      <c r="I167" s="29">
        <f>I172</f>
        <v>450.7</v>
      </c>
      <c r="J167" s="29" t="e">
        <f>#REF!</f>
        <v>#REF!</v>
      </c>
      <c r="K167" s="29" t="e">
        <f>#REF!</f>
        <v>#REF!</v>
      </c>
      <c r="L167" s="29" t="e">
        <f>#REF!</f>
        <v>#REF!</v>
      </c>
      <c r="M167" s="159" t="e">
        <f>#REF!</f>
        <v>#REF!</v>
      </c>
      <c r="N167" s="29">
        <f>N172</f>
        <v>162</v>
      </c>
      <c r="O167" s="29">
        <f>O172</f>
        <v>612.7</v>
      </c>
      <c r="P167" s="41"/>
      <c r="Q167" s="41"/>
      <c r="R167" s="41"/>
      <c r="S167" s="41"/>
      <c r="T167" s="41"/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  <c r="AE167" s="41"/>
      <c r="AF167" s="41"/>
      <c r="AG167" s="41"/>
      <c r="AH167" s="41"/>
      <c r="AI167" s="41"/>
    </row>
    <row r="168" spans="1:35" s="42" customFormat="1" ht="30">
      <c r="A168" s="27" t="s">
        <v>366</v>
      </c>
      <c r="B168" s="28" t="s">
        <v>367</v>
      </c>
      <c r="C168" s="28" t="s">
        <v>186</v>
      </c>
      <c r="D168" s="28" t="s">
        <v>185</v>
      </c>
      <c r="E168" s="28" t="s">
        <v>364</v>
      </c>
      <c r="F168" s="28"/>
      <c r="G168" s="28"/>
      <c r="H168" s="28"/>
      <c r="I168" s="29">
        <f>I169</f>
        <v>450.7</v>
      </c>
      <c r="J168" s="29"/>
      <c r="K168" s="29"/>
      <c r="L168" s="29"/>
      <c r="M168" s="159"/>
      <c r="N168" s="29">
        <f aca="true" t="shared" si="37" ref="N168:O171">N169</f>
        <v>162</v>
      </c>
      <c r="O168" s="29">
        <f t="shared" si="37"/>
        <v>612.7</v>
      </c>
      <c r="P168" s="41"/>
      <c r="Q168" s="41"/>
      <c r="R168" s="41"/>
      <c r="S168" s="41"/>
      <c r="T168" s="41"/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AF168" s="41"/>
      <c r="AG168" s="41"/>
      <c r="AH168" s="41"/>
      <c r="AI168" s="41"/>
    </row>
    <row r="169" spans="1:35" s="42" customFormat="1" ht="18">
      <c r="A169" s="27" t="s">
        <v>287</v>
      </c>
      <c r="B169" s="28" t="s">
        <v>206</v>
      </c>
      <c r="C169" s="28" t="s">
        <v>186</v>
      </c>
      <c r="D169" s="28" t="s">
        <v>185</v>
      </c>
      <c r="E169" s="28" t="s">
        <v>369</v>
      </c>
      <c r="F169" s="28"/>
      <c r="G169" s="28"/>
      <c r="H169" s="28"/>
      <c r="I169" s="29">
        <f>I170</f>
        <v>450.7</v>
      </c>
      <c r="J169" s="29"/>
      <c r="K169" s="29"/>
      <c r="L169" s="29"/>
      <c r="M169" s="159"/>
      <c r="N169" s="29">
        <f t="shared" si="37"/>
        <v>162</v>
      </c>
      <c r="O169" s="29">
        <f t="shared" si="37"/>
        <v>612.7</v>
      </c>
      <c r="P169" s="41"/>
      <c r="Q169" s="41"/>
      <c r="R169" s="41"/>
      <c r="S169" s="41"/>
      <c r="T169" s="41"/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F169" s="41"/>
      <c r="AG169" s="41"/>
      <c r="AH169" s="41"/>
      <c r="AI169" s="41"/>
    </row>
    <row r="170" spans="1:35" s="42" customFormat="1" ht="45">
      <c r="A170" s="33" t="s">
        <v>237</v>
      </c>
      <c r="B170" s="28" t="s">
        <v>206</v>
      </c>
      <c r="C170" s="28" t="s">
        <v>186</v>
      </c>
      <c r="D170" s="28" t="s">
        <v>185</v>
      </c>
      <c r="E170" s="28" t="s">
        <v>369</v>
      </c>
      <c r="F170" s="28" t="s">
        <v>236</v>
      </c>
      <c r="G170" s="28"/>
      <c r="H170" s="28"/>
      <c r="I170" s="29">
        <f>I171</f>
        <v>450.7</v>
      </c>
      <c r="J170" s="29"/>
      <c r="K170" s="29"/>
      <c r="L170" s="29"/>
      <c r="M170" s="159"/>
      <c r="N170" s="29">
        <f t="shared" si="37"/>
        <v>162</v>
      </c>
      <c r="O170" s="29">
        <f t="shared" si="37"/>
        <v>612.7</v>
      </c>
      <c r="P170" s="41"/>
      <c r="Q170" s="41"/>
      <c r="R170" s="41"/>
      <c r="S170" s="41"/>
      <c r="T170" s="41"/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AF170" s="41"/>
      <c r="AG170" s="41"/>
      <c r="AH170" s="41"/>
      <c r="AI170" s="41"/>
    </row>
    <row r="171" spans="1:35" s="42" customFormat="1" ht="18">
      <c r="A171" s="27" t="s">
        <v>239</v>
      </c>
      <c r="B171" s="28" t="s">
        <v>206</v>
      </c>
      <c r="C171" s="28" t="s">
        <v>186</v>
      </c>
      <c r="D171" s="28" t="s">
        <v>185</v>
      </c>
      <c r="E171" s="28" t="s">
        <v>369</v>
      </c>
      <c r="F171" s="28" t="s">
        <v>238</v>
      </c>
      <c r="G171" s="28"/>
      <c r="H171" s="28"/>
      <c r="I171" s="29">
        <f>I172</f>
        <v>450.7</v>
      </c>
      <c r="J171" s="29"/>
      <c r="K171" s="29"/>
      <c r="L171" s="29"/>
      <c r="M171" s="159"/>
      <c r="N171" s="29">
        <f t="shared" si="37"/>
        <v>162</v>
      </c>
      <c r="O171" s="29">
        <f t="shared" si="37"/>
        <v>612.7</v>
      </c>
      <c r="P171" s="41"/>
      <c r="Q171" s="41"/>
      <c r="R171" s="41"/>
      <c r="S171" s="41"/>
      <c r="T171" s="41"/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AF171" s="41"/>
      <c r="AG171" s="41"/>
      <c r="AH171" s="41"/>
      <c r="AI171" s="41"/>
    </row>
    <row r="172" spans="1:35" s="42" customFormat="1" ht="18">
      <c r="A172" s="30" t="s">
        <v>224</v>
      </c>
      <c r="B172" s="31" t="s">
        <v>206</v>
      </c>
      <c r="C172" s="31" t="s">
        <v>186</v>
      </c>
      <c r="D172" s="31" t="s">
        <v>185</v>
      </c>
      <c r="E172" s="31" t="s">
        <v>369</v>
      </c>
      <c r="F172" s="31" t="s">
        <v>238</v>
      </c>
      <c r="G172" s="31" t="s">
        <v>212</v>
      </c>
      <c r="H172" s="31"/>
      <c r="I172" s="32">
        <v>450.7</v>
      </c>
      <c r="J172" s="29"/>
      <c r="K172" s="29"/>
      <c r="L172" s="29"/>
      <c r="M172" s="159"/>
      <c r="N172" s="137">
        <v>162</v>
      </c>
      <c r="O172" s="137">
        <f>I172+N172</f>
        <v>612.7</v>
      </c>
      <c r="P172" s="41"/>
      <c r="Q172" s="41"/>
      <c r="R172" s="41"/>
      <c r="S172" s="41"/>
      <c r="T172" s="41"/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F172" s="41"/>
      <c r="AG172" s="41"/>
      <c r="AH172" s="41"/>
      <c r="AI172" s="41"/>
    </row>
    <row r="173" spans="1:35" s="42" customFormat="1" ht="45">
      <c r="A173" s="27" t="s">
        <v>1</v>
      </c>
      <c r="B173" s="28" t="s">
        <v>206</v>
      </c>
      <c r="C173" s="28" t="s">
        <v>186</v>
      </c>
      <c r="D173" s="28" t="s">
        <v>185</v>
      </c>
      <c r="E173" s="28" t="s">
        <v>2</v>
      </c>
      <c r="F173" s="28"/>
      <c r="G173" s="28"/>
      <c r="H173" s="31"/>
      <c r="I173" s="29">
        <f>I174+I188+I201+I183</f>
        <v>256806.40000000002</v>
      </c>
      <c r="J173" s="29"/>
      <c r="K173" s="29"/>
      <c r="L173" s="29"/>
      <c r="M173" s="159"/>
      <c r="N173" s="29">
        <f>N174+N188+N201+N183</f>
        <v>393.99999999999994</v>
      </c>
      <c r="O173" s="29">
        <f>O174+O188+O201+O183</f>
        <v>257200.4</v>
      </c>
      <c r="P173" s="41"/>
      <c r="Q173" s="41"/>
      <c r="R173" s="41"/>
      <c r="S173" s="41"/>
      <c r="T173" s="41"/>
      <c r="U173" s="41"/>
      <c r="V173" s="41"/>
      <c r="W173" s="41"/>
      <c r="X173" s="41"/>
      <c r="Y173" s="41"/>
      <c r="Z173" s="41"/>
      <c r="AA173" s="41"/>
      <c r="AB173" s="41"/>
      <c r="AC173" s="41"/>
      <c r="AD173" s="41"/>
      <c r="AE173" s="41"/>
      <c r="AF173" s="41"/>
      <c r="AG173" s="41"/>
      <c r="AH173" s="41"/>
      <c r="AI173" s="41"/>
    </row>
    <row r="174" spans="1:35" s="42" customFormat="1" ht="45">
      <c r="A174" s="27" t="s">
        <v>3</v>
      </c>
      <c r="B174" s="28" t="s">
        <v>206</v>
      </c>
      <c r="C174" s="28" t="s">
        <v>186</v>
      </c>
      <c r="D174" s="28" t="s">
        <v>185</v>
      </c>
      <c r="E174" s="28" t="s">
        <v>4</v>
      </c>
      <c r="F174" s="28"/>
      <c r="G174" s="28"/>
      <c r="H174" s="31"/>
      <c r="I174" s="29">
        <f>I179+I175</f>
        <v>13548.9</v>
      </c>
      <c r="J174" s="29"/>
      <c r="K174" s="29"/>
      <c r="L174" s="29"/>
      <c r="M174" s="159"/>
      <c r="N174" s="29">
        <f>N179+N175</f>
        <v>416.9</v>
      </c>
      <c r="O174" s="29">
        <f>O179+O175</f>
        <v>13965.8</v>
      </c>
      <c r="P174" s="41"/>
      <c r="Q174" s="41"/>
      <c r="R174" s="41"/>
      <c r="S174" s="41"/>
      <c r="T174" s="41"/>
      <c r="U174" s="41"/>
      <c r="V174" s="41"/>
      <c r="W174" s="41"/>
      <c r="X174" s="41"/>
      <c r="Y174" s="41"/>
      <c r="Z174" s="41"/>
      <c r="AA174" s="41"/>
      <c r="AB174" s="41"/>
      <c r="AC174" s="41"/>
      <c r="AD174" s="41"/>
      <c r="AE174" s="41"/>
      <c r="AF174" s="41"/>
      <c r="AG174" s="41"/>
      <c r="AH174" s="41"/>
      <c r="AI174" s="41"/>
    </row>
    <row r="175" spans="1:35" s="42" customFormat="1" ht="18">
      <c r="A175" s="26" t="s">
        <v>287</v>
      </c>
      <c r="B175" s="28" t="s">
        <v>206</v>
      </c>
      <c r="C175" s="28" t="s">
        <v>186</v>
      </c>
      <c r="D175" s="28" t="s">
        <v>185</v>
      </c>
      <c r="E175" s="28" t="s">
        <v>570</v>
      </c>
      <c r="F175" s="28"/>
      <c r="G175" s="28"/>
      <c r="H175" s="31"/>
      <c r="I175" s="29">
        <f>I176</f>
        <v>7091.5</v>
      </c>
      <c r="J175" s="166"/>
      <c r="K175" s="166"/>
      <c r="L175" s="166"/>
      <c r="M175" s="166"/>
      <c r="N175" s="29">
        <f aca="true" t="shared" si="38" ref="N175:O177">N176</f>
        <v>0</v>
      </c>
      <c r="O175" s="29">
        <f t="shared" si="38"/>
        <v>7091.5</v>
      </c>
      <c r="P175" s="41"/>
      <c r="Q175" s="41"/>
      <c r="R175" s="41"/>
      <c r="S175" s="41"/>
      <c r="T175" s="41"/>
      <c r="U175" s="41"/>
      <c r="V175" s="41"/>
      <c r="W175" s="41"/>
      <c r="X175" s="41"/>
      <c r="Y175" s="41"/>
      <c r="Z175" s="41"/>
      <c r="AA175" s="41"/>
      <c r="AB175" s="41"/>
      <c r="AC175" s="41"/>
      <c r="AD175" s="41"/>
      <c r="AE175" s="41"/>
      <c r="AF175" s="41"/>
      <c r="AG175" s="41"/>
      <c r="AH175" s="41"/>
      <c r="AI175" s="41"/>
    </row>
    <row r="176" spans="1:35" s="42" customFormat="1" ht="45">
      <c r="A176" s="33" t="s">
        <v>237</v>
      </c>
      <c r="B176" s="28" t="s">
        <v>206</v>
      </c>
      <c r="C176" s="28" t="s">
        <v>186</v>
      </c>
      <c r="D176" s="28" t="s">
        <v>185</v>
      </c>
      <c r="E176" s="28" t="s">
        <v>570</v>
      </c>
      <c r="F176" s="28" t="s">
        <v>236</v>
      </c>
      <c r="G176" s="28"/>
      <c r="H176" s="31"/>
      <c r="I176" s="29">
        <f>I177</f>
        <v>7091.5</v>
      </c>
      <c r="J176" s="166"/>
      <c r="K176" s="166"/>
      <c r="L176" s="166"/>
      <c r="M176" s="166"/>
      <c r="N176" s="29">
        <f t="shared" si="38"/>
        <v>0</v>
      </c>
      <c r="O176" s="29">
        <f t="shared" si="38"/>
        <v>7091.5</v>
      </c>
      <c r="P176" s="41"/>
      <c r="Q176" s="41"/>
      <c r="R176" s="41"/>
      <c r="S176" s="41"/>
      <c r="T176" s="41"/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F176" s="41"/>
      <c r="AG176" s="41"/>
      <c r="AH176" s="41"/>
      <c r="AI176" s="41"/>
    </row>
    <row r="177" spans="1:35" s="42" customFormat="1" ht="18">
      <c r="A177" s="27" t="s">
        <v>239</v>
      </c>
      <c r="B177" s="28" t="s">
        <v>206</v>
      </c>
      <c r="C177" s="28" t="s">
        <v>186</v>
      </c>
      <c r="D177" s="28" t="s">
        <v>185</v>
      </c>
      <c r="E177" s="28" t="s">
        <v>570</v>
      </c>
      <c r="F177" s="28" t="s">
        <v>238</v>
      </c>
      <c r="G177" s="28"/>
      <c r="H177" s="31"/>
      <c r="I177" s="29">
        <f>I178</f>
        <v>7091.5</v>
      </c>
      <c r="J177" s="166"/>
      <c r="K177" s="166"/>
      <c r="L177" s="166"/>
      <c r="M177" s="166"/>
      <c r="N177" s="29">
        <f t="shared" si="38"/>
        <v>0</v>
      </c>
      <c r="O177" s="29">
        <f t="shared" si="38"/>
        <v>7091.5</v>
      </c>
      <c r="P177" s="41"/>
      <c r="Q177" s="41"/>
      <c r="R177" s="41"/>
      <c r="S177" s="41"/>
      <c r="T177" s="41"/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  <c r="AE177" s="41"/>
      <c r="AF177" s="41"/>
      <c r="AG177" s="41"/>
      <c r="AH177" s="41"/>
      <c r="AI177" s="41"/>
    </row>
    <row r="178" spans="1:35" s="42" customFormat="1" ht="18">
      <c r="A178" s="30" t="s">
        <v>225</v>
      </c>
      <c r="B178" s="31" t="s">
        <v>206</v>
      </c>
      <c r="C178" s="31" t="s">
        <v>186</v>
      </c>
      <c r="D178" s="31" t="s">
        <v>185</v>
      </c>
      <c r="E178" s="31" t="s">
        <v>570</v>
      </c>
      <c r="F178" s="31" t="s">
        <v>238</v>
      </c>
      <c r="G178" s="31" t="s">
        <v>213</v>
      </c>
      <c r="H178" s="31"/>
      <c r="I178" s="32">
        <v>7091.5</v>
      </c>
      <c r="J178" s="173"/>
      <c r="K178" s="173"/>
      <c r="L178" s="173"/>
      <c r="M178" s="173"/>
      <c r="N178" s="32">
        <v>0</v>
      </c>
      <c r="O178" s="32">
        <f>I178+N178</f>
        <v>7091.5</v>
      </c>
      <c r="P178" s="41"/>
      <c r="Q178" s="41"/>
      <c r="R178" s="41"/>
      <c r="S178" s="41"/>
      <c r="T178" s="41"/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  <c r="AE178" s="41"/>
      <c r="AF178" s="41"/>
      <c r="AG178" s="41"/>
      <c r="AH178" s="41"/>
      <c r="AI178" s="41"/>
    </row>
    <row r="179" spans="1:35" s="42" customFormat="1" ht="18">
      <c r="A179" s="26" t="s">
        <v>287</v>
      </c>
      <c r="B179" s="28" t="s">
        <v>206</v>
      </c>
      <c r="C179" s="28" t="s">
        <v>186</v>
      </c>
      <c r="D179" s="28" t="s">
        <v>185</v>
      </c>
      <c r="E179" s="28" t="s">
        <v>5</v>
      </c>
      <c r="F179" s="31"/>
      <c r="G179" s="31"/>
      <c r="H179" s="31"/>
      <c r="I179" s="29">
        <f>I180</f>
        <v>6457.4</v>
      </c>
      <c r="J179" s="166"/>
      <c r="K179" s="166"/>
      <c r="L179" s="166"/>
      <c r="M179" s="166"/>
      <c r="N179" s="29">
        <f>N180</f>
        <v>416.9</v>
      </c>
      <c r="O179" s="29">
        <f aca="true" t="shared" si="39" ref="N179:O181">O180</f>
        <v>6874.299999999999</v>
      </c>
      <c r="P179" s="41"/>
      <c r="Q179" s="41"/>
      <c r="R179" s="41"/>
      <c r="S179" s="41"/>
      <c r="T179" s="41"/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AF179" s="41"/>
      <c r="AG179" s="41"/>
      <c r="AH179" s="41"/>
      <c r="AI179" s="41"/>
    </row>
    <row r="180" spans="1:35" s="42" customFormat="1" ht="45">
      <c r="A180" s="33" t="s">
        <v>237</v>
      </c>
      <c r="B180" s="28" t="s">
        <v>206</v>
      </c>
      <c r="C180" s="28" t="s">
        <v>186</v>
      </c>
      <c r="D180" s="28" t="s">
        <v>185</v>
      </c>
      <c r="E180" s="28" t="s">
        <v>5</v>
      </c>
      <c r="F180" s="28" t="s">
        <v>236</v>
      </c>
      <c r="G180" s="28"/>
      <c r="H180" s="31"/>
      <c r="I180" s="29">
        <f>I181</f>
        <v>6457.4</v>
      </c>
      <c r="J180" s="170"/>
      <c r="K180" s="170"/>
      <c r="L180" s="170"/>
      <c r="M180" s="170"/>
      <c r="N180" s="29">
        <f t="shared" si="39"/>
        <v>416.9</v>
      </c>
      <c r="O180" s="29">
        <f t="shared" si="39"/>
        <v>6874.299999999999</v>
      </c>
      <c r="P180" s="41"/>
      <c r="Q180" s="41"/>
      <c r="R180" s="41"/>
      <c r="S180" s="41"/>
      <c r="T180" s="41"/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F180" s="41"/>
      <c r="AG180" s="41"/>
      <c r="AH180" s="41"/>
      <c r="AI180" s="41"/>
    </row>
    <row r="181" spans="1:35" s="42" customFormat="1" ht="18">
      <c r="A181" s="27" t="s">
        <v>239</v>
      </c>
      <c r="B181" s="28" t="s">
        <v>206</v>
      </c>
      <c r="C181" s="28" t="s">
        <v>186</v>
      </c>
      <c r="D181" s="28" t="s">
        <v>185</v>
      </c>
      <c r="E181" s="28" t="s">
        <v>5</v>
      </c>
      <c r="F181" s="28" t="s">
        <v>238</v>
      </c>
      <c r="G181" s="28"/>
      <c r="H181" s="31"/>
      <c r="I181" s="29">
        <f>I182</f>
        <v>6457.4</v>
      </c>
      <c r="J181" s="170"/>
      <c r="K181" s="170"/>
      <c r="L181" s="170"/>
      <c r="M181" s="170"/>
      <c r="N181" s="29">
        <f t="shared" si="39"/>
        <v>416.9</v>
      </c>
      <c r="O181" s="29">
        <f t="shared" si="39"/>
        <v>6874.299999999999</v>
      </c>
      <c r="P181" s="41"/>
      <c r="Q181" s="41"/>
      <c r="R181" s="41"/>
      <c r="S181" s="41"/>
      <c r="T181" s="41"/>
      <c r="U181" s="41"/>
      <c r="V181" s="41"/>
      <c r="W181" s="41"/>
      <c r="X181" s="41"/>
      <c r="Y181" s="41"/>
      <c r="Z181" s="41"/>
      <c r="AA181" s="41"/>
      <c r="AB181" s="41"/>
      <c r="AC181" s="41"/>
      <c r="AD181" s="41"/>
      <c r="AE181" s="41"/>
      <c r="AF181" s="41"/>
      <c r="AG181" s="41"/>
      <c r="AH181" s="41"/>
      <c r="AI181" s="41"/>
    </row>
    <row r="182" spans="1:35" s="42" customFormat="1" ht="18">
      <c r="A182" s="30" t="s">
        <v>224</v>
      </c>
      <c r="B182" s="31" t="s">
        <v>206</v>
      </c>
      <c r="C182" s="31" t="s">
        <v>186</v>
      </c>
      <c r="D182" s="31" t="s">
        <v>185</v>
      </c>
      <c r="E182" s="31" t="s">
        <v>5</v>
      </c>
      <c r="F182" s="31" t="s">
        <v>238</v>
      </c>
      <c r="G182" s="31" t="s">
        <v>212</v>
      </c>
      <c r="H182" s="31"/>
      <c r="I182" s="32">
        <v>6457.4</v>
      </c>
      <c r="J182" s="170"/>
      <c r="K182" s="170"/>
      <c r="L182" s="170"/>
      <c r="M182" s="170"/>
      <c r="N182" s="137">
        <v>416.9</v>
      </c>
      <c r="O182" s="137">
        <f>I182+N182</f>
        <v>6874.299999999999</v>
      </c>
      <c r="P182" s="41"/>
      <c r="Q182" s="41"/>
      <c r="R182" s="41"/>
      <c r="S182" s="41"/>
      <c r="T182" s="41"/>
      <c r="U182" s="41"/>
      <c r="V182" s="41"/>
      <c r="W182" s="41"/>
      <c r="X182" s="41"/>
      <c r="Y182" s="41"/>
      <c r="Z182" s="41"/>
      <c r="AA182" s="41"/>
      <c r="AB182" s="41"/>
      <c r="AC182" s="41"/>
      <c r="AD182" s="41"/>
      <c r="AE182" s="41"/>
      <c r="AF182" s="41"/>
      <c r="AG182" s="41"/>
      <c r="AH182" s="41"/>
      <c r="AI182" s="41"/>
    </row>
    <row r="183" spans="1:35" s="42" customFormat="1" ht="60">
      <c r="A183" s="27" t="s">
        <v>538</v>
      </c>
      <c r="B183" s="28" t="s">
        <v>206</v>
      </c>
      <c r="C183" s="28" t="s">
        <v>186</v>
      </c>
      <c r="D183" s="28" t="s">
        <v>185</v>
      </c>
      <c r="E183" s="28" t="s">
        <v>539</v>
      </c>
      <c r="F183" s="31"/>
      <c r="G183" s="31"/>
      <c r="H183" s="31"/>
      <c r="I183" s="121">
        <f>I184</f>
        <v>1324.6</v>
      </c>
      <c r="J183" s="170"/>
      <c r="K183" s="170"/>
      <c r="L183" s="170"/>
      <c r="M183" s="170"/>
      <c r="N183" s="121">
        <f aca="true" t="shared" si="40" ref="N183:O186">N184</f>
        <v>-0.8</v>
      </c>
      <c r="O183" s="121">
        <f t="shared" si="40"/>
        <v>1323.8</v>
      </c>
      <c r="P183" s="41"/>
      <c r="Q183" s="41"/>
      <c r="R183" s="41"/>
      <c r="S183" s="41"/>
      <c r="T183" s="41"/>
      <c r="U183" s="41"/>
      <c r="V183" s="41"/>
      <c r="W183" s="41"/>
      <c r="X183" s="41"/>
      <c r="Y183" s="41"/>
      <c r="Z183" s="41"/>
      <c r="AA183" s="41"/>
      <c r="AB183" s="41"/>
      <c r="AC183" s="41"/>
      <c r="AD183" s="41"/>
      <c r="AE183" s="41"/>
      <c r="AF183" s="41"/>
      <c r="AG183" s="41"/>
      <c r="AH183" s="41"/>
      <c r="AI183" s="41"/>
    </row>
    <row r="184" spans="1:35" s="42" customFormat="1" ht="18">
      <c r="A184" s="26" t="s">
        <v>287</v>
      </c>
      <c r="B184" s="28" t="s">
        <v>206</v>
      </c>
      <c r="C184" s="28" t="s">
        <v>186</v>
      </c>
      <c r="D184" s="28" t="s">
        <v>185</v>
      </c>
      <c r="E184" s="28" t="s">
        <v>540</v>
      </c>
      <c r="F184" s="31"/>
      <c r="G184" s="31"/>
      <c r="H184" s="31"/>
      <c r="I184" s="121">
        <f>I185</f>
        <v>1324.6</v>
      </c>
      <c r="J184" s="170"/>
      <c r="K184" s="170"/>
      <c r="L184" s="170"/>
      <c r="M184" s="170"/>
      <c r="N184" s="121">
        <f t="shared" si="40"/>
        <v>-0.8</v>
      </c>
      <c r="O184" s="121">
        <f t="shared" si="40"/>
        <v>1323.8</v>
      </c>
      <c r="P184" s="41"/>
      <c r="Q184" s="41"/>
      <c r="R184" s="41"/>
      <c r="S184" s="41"/>
      <c r="T184" s="41"/>
      <c r="U184" s="41"/>
      <c r="V184" s="41"/>
      <c r="W184" s="41"/>
      <c r="X184" s="41"/>
      <c r="Y184" s="41"/>
      <c r="Z184" s="41"/>
      <c r="AA184" s="41"/>
      <c r="AB184" s="41"/>
      <c r="AC184" s="41"/>
      <c r="AD184" s="41"/>
      <c r="AE184" s="41"/>
      <c r="AF184" s="41"/>
      <c r="AG184" s="41"/>
      <c r="AH184" s="41"/>
      <c r="AI184" s="41"/>
    </row>
    <row r="185" spans="1:35" s="42" customFormat="1" ht="45">
      <c r="A185" s="33" t="s">
        <v>237</v>
      </c>
      <c r="B185" s="28" t="s">
        <v>206</v>
      </c>
      <c r="C185" s="28" t="s">
        <v>186</v>
      </c>
      <c r="D185" s="28" t="s">
        <v>185</v>
      </c>
      <c r="E185" s="28" t="s">
        <v>540</v>
      </c>
      <c r="F185" s="28" t="s">
        <v>236</v>
      </c>
      <c r="G185" s="28"/>
      <c r="H185" s="31"/>
      <c r="I185" s="121">
        <f>I186</f>
        <v>1324.6</v>
      </c>
      <c r="J185" s="170"/>
      <c r="K185" s="170"/>
      <c r="L185" s="170"/>
      <c r="M185" s="170"/>
      <c r="N185" s="121">
        <f t="shared" si="40"/>
        <v>-0.8</v>
      </c>
      <c r="O185" s="121">
        <f t="shared" si="40"/>
        <v>1323.8</v>
      </c>
      <c r="P185" s="41"/>
      <c r="Q185" s="41"/>
      <c r="R185" s="41"/>
      <c r="S185" s="41"/>
      <c r="T185" s="41"/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  <c r="AE185" s="41"/>
      <c r="AF185" s="41"/>
      <c r="AG185" s="41"/>
      <c r="AH185" s="41"/>
      <c r="AI185" s="41"/>
    </row>
    <row r="186" spans="1:35" s="42" customFormat="1" ht="18">
      <c r="A186" s="27" t="s">
        <v>239</v>
      </c>
      <c r="B186" s="28" t="s">
        <v>206</v>
      </c>
      <c r="C186" s="28" t="s">
        <v>186</v>
      </c>
      <c r="D186" s="28" t="s">
        <v>185</v>
      </c>
      <c r="E186" s="28" t="s">
        <v>540</v>
      </c>
      <c r="F186" s="28" t="s">
        <v>238</v>
      </c>
      <c r="G186" s="28"/>
      <c r="H186" s="31"/>
      <c r="I186" s="121">
        <f>I187</f>
        <v>1324.6</v>
      </c>
      <c r="J186" s="170"/>
      <c r="K186" s="170"/>
      <c r="L186" s="170"/>
      <c r="M186" s="170"/>
      <c r="N186" s="121">
        <f t="shared" si="40"/>
        <v>-0.8</v>
      </c>
      <c r="O186" s="121">
        <f t="shared" si="40"/>
        <v>1323.8</v>
      </c>
      <c r="P186" s="41"/>
      <c r="Q186" s="41"/>
      <c r="R186" s="41"/>
      <c r="S186" s="41"/>
      <c r="T186" s="41"/>
      <c r="U186" s="41"/>
      <c r="V186" s="41"/>
      <c r="W186" s="41"/>
      <c r="X186" s="41"/>
      <c r="Y186" s="41"/>
      <c r="Z186" s="41"/>
      <c r="AA186" s="41"/>
      <c r="AB186" s="41"/>
      <c r="AC186" s="41"/>
      <c r="AD186" s="41"/>
      <c r="AE186" s="41"/>
      <c r="AF186" s="41"/>
      <c r="AG186" s="41"/>
      <c r="AH186" s="41"/>
      <c r="AI186" s="41"/>
    </row>
    <row r="187" spans="1:35" s="42" customFormat="1" ht="18">
      <c r="A187" s="34" t="s">
        <v>224</v>
      </c>
      <c r="B187" s="31" t="s">
        <v>206</v>
      </c>
      <c r="C187" s="31" t="s">
        <v>186</v>
      </c>
      <c r="D187" s="31" t="s">
        <v>185</v>
      </c>
      <c r="E187" s="31" t="s">
        <v>540</v>
      </c>
      <c r="F187" s="31" t="s">
        <v>238</v>
      </c>
      <c r="G187" s="31" t="s">
        <v>212</v>
      </c>
      <c r="H187" s="31"/>
      <c r="I187" s="122">
        <v>1324.6</v>
      </c>
      <c r="J187" s="170"/>
      <c r="K187" s="170"/>
      <c r="L187" s="170"/>
      <c r="M187" s="170"/>
      <c r="N187" s="137">
        <v>-0.8</v>
      </c>
      <c r="O187" s="137">
        <f>I187+N187</f>
        <v>1323.8</v>
      </c>
      <c r="P187" s="41"/>
      <c r="Q187" s="41"/>
      <c r="R187" s="41"/>
      <c r="S187" s="41"/>
      <c r="T187" s="41"/>
      <c r="U187" s="41"/>
      <c r="V187" s="41"/>
      <c r="W187" s="41"/>
      <c r="X187" s="41"/>
      <c r="Y187" s="41"/>
      <c r="Z187" s="41"/>
      <c r="AA187" s="41"/>
      <c r="AB187" s="41"/>
      <c r="AC187" s="41"/>
      <c r="AD187" s="41"/>
      <c r="AE187" s="41"/>
      <c r="AF187" s="41"/>
      <c r="AG187" s="41"/>
      <c r="AH187" s="41"/>
      <c r="AI187" s="41"/>
    </row>
    <row r="188" spans="1:35" s="42" customFormat="1" ht="60">
      <c r="A188" s="123" t="s">
        <v>448</v>
      </c>
      <c r="B188" s="28" t="s">
        <v>206</v>
      </c>
      <c r="C188" s="28" t="s">
        <v>186</v>
      </c>
      <c r="D188" s="28" t="s">
        <v>185</v>
      </c>
      <c r="E188" s="28" t="s">
        <v>449</v>
      </c>
      <c r="F188" s="28"/>
      <c r="G188" s="28"/>
      <c r="H188" s="52"/>
      <c r="I188" s="29">
        <f>I189+I195</f>
        <v>236482.7</v>
      </c>
      <c r="J188" s="170"/>
      <c r="K188" s="170"/>
      <c r="L188" s="170"/>
      <c r="M188" s="170"/>
      <c r="N188" s="29">
        <f>N189+N195</f>
        <v>30.5</v>
      </c>
      <c r="O188" s="29">
        <f>O189+O195</f>
        <v>236513.2</v>
      </c>
      <c r="P188" s="41"/>
      <c r="Q188" s="41"/>
      <c r="R188" s="41"/>
      <c r="S188" s="41"/>
      <c r="T188" s="41"/>
      <c r="U188" s="41"/>
      <c r="V188" s="41"/>
      <c r="W188" s="41"/>
      <c r="X188" s="41"/>
      <c r="Y188" s="41"/>
      <c r="Z188" s="41"/>
      <c r="AA188" s="41"/>
      <c r="AB188" s="41"/>
      <c r="AC188" s="41"/>
      <c r="AD188" s="41"/>
      <c r="AE188" s="41"/>
      <c r="AF188" s="41"/>
      <c r="AG188" s="41"/>
      <c r="AH188" s="41"/>
      <c r="AI188" s="41"/>
    </row>
    <row r="189" spans="1:35" s="42" customFormat="1" ht="60">
      <c r="A189" s="123" t="s">
        <v>450</v>
      </c>
      <c r="B189" s="28" t="s">
        <v>206</v>
      </c>
      <c r="C189" s="28" t="s">
        <v>186</v>
      </c>
      <c r="D189" s="28" t="s">
        <v>185</v>
      </c>
      <c r="E189" s="28" t="s">
        <v>451</v>
      </c>
      <c r="F189" s="28"/>
      <c r="G189" s="28"/>
      <c r="H189" s="52"/>
      <c r="I189" s="29">
        <f>I190</f>
        <v>180527.2</v>
      </c>
      <c r="J189" s="170"/>
      <c r="K189" s="170"/>
      <c r="L189" s="170"/>
      <c r="M189" s="170"/>
      <c r="N189" s="29">
        <f>N190</f>
        <v>30.5</v>
      </c>
      <c r="O189" s="29">
        <f>O190</f>
        <v>180557.7</v>
      </c>
      <c r="P189" s="41"/>
      <c r="Q189" s="41"/>
      <c r="R189" s="41"/>
      <c r="S189" s="41"/>
      <c r="T189" s="41"/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  <c r="AE189" s="41"/>
      <c r="AF189" s="41"/>
      <c r="AG189" s="41"/>
      <c r="AH189" s="41"/>
      <c r="AI189" s="41"/>
    </row>
    <row r="190" spans="1:35" s="42" customFormat="1" ht="30">
      <c r="A190" s="33" t="s">
        <v>443</v>
      </c>
      <c r="B190" s="28" t="s">
        <v>206</v>
      </c>
      <c r="C190" s="28" t="s">
        <v>186</v>
      </c>
      <c r="D190" s="28" t="s">
        <v>185</v>
      </c>
      <c r="E190" s="28" t="s">
        <v>451</v>
      </c>
      <c r="F190" s="28" t="s">
        <v>261</v>
      </c>
      <c r="G190" s="31"/>
      <c r="H190" s="52"/>
      <c r="I190" s="29">
        <f>I191</f>
        <v>180527.2</v>
      </c>
      <c r="J190" s="170"/>
      <c r="K190" s="170"/>
      <c r="L190" s="170"/>
      <c r="M190" s="170"/>
      <c r="N190" s="29">
        <f>N191</f>
        <v>30.5</v>
      </c>
      <c r="O190" s="29">
        <f>O191</f>
        <v>180557.7</v>
      </c>
      <c r="P190" s="41"/>
      <c r="Q190" s="41"/>
      <c r="R190" s="41"/>
      <c r="S190" s="41"/>
      <c r="T190" s="41"/>
      <c r="U190" s="41"/>
      <c r="V190" s="41"/>
      <c r="W190" s="41"/>
      <c r="X190" s="41"/>
      <c r="Y190" s="41"/>
      <c r="Z190" s="41"/>
      <c r="AA190" s="41"/>
      <c r="AB190" s="41"/>
      <c r="AC190" s="41"/>
      <c r="AD190" s="41"/>
      <c r="AE190" s="41"/>
      <c r="AF190" s="41"/>
      <c r="AG190" s="41"/>
      <c r="AH190" s="41"/>
      <c r="AI190" s="41"/>
    </row>
    <row r="191" spans="1:35" s="42" customFormat="1" ht="135">
      <c r="A191" s="62" t="s">
        <v>444</v>
      </c>
      <c r="B191" s="28" t="s">
        <v>206</v>
      </c>
      <c r="C191" s="28" t="s">
        <v>186</v>
      </c>
      <c r="D191" s="28" t="s">
        <v>185</v>
      </c>
      <c r="E191" s="28" t="s">
        <v>451</v>
      </c>
      <c r="F191" s="28" t="s">
        <v>442</v>
      </c>
      <c r="G191" s="31"/>
      <c r="H191" s="52"/>
      <c r="I191" s="29">
        <f>I192+I193+I194</f>
        <v>180527.2</v>
      </c>
      <c r="J191" s="29">
        <f aca="true" t="shared" si="41" ref="J191:O191">J192+J193+J194</f>
        <v>0</v>
      </c>
      <c r="K191" s="29">
        <f t="shared" si="41"/>
        <v>0</v>
      </c>
      <c r="L191" s="29">
        <f t="shared" si="41"/>
        <v>0</v>
      </c>
      <c r="M191" s="29">
        <f t="shared" si="41"/>
        <v>0</v>
      </c>
      <c r="N191" s="29">
        <f t="shared" si="41"/>
        <v>30.5</v>
      </c>
      <c r="O191" s="29">
        <f t="shared" si="41"/>
        <v>180557.7</v>
      </c>
      <c r="P191" s="41"/>
      <c r="Q191" s="41"/>
      <c r="R191" s="41"/>
      <c r="S191" s="41"/>
      <c r="T191" s="41"/>
      <c r="U191" s="41"/>
      <c r="V191" s="41"/>
      <c r="W191" s="41"/>
      <c r="X191" s="41"/>
      <c r="Y191" s="41"/>
      <c r="Z191" s="41"/>
      <c r="AA191" s="41"/>
      <c r="AB191" s="41"/>
      <c r="AC191" s="41"/>
      <c r="AD191" s="41"/>
      <c r="AE191" s="41"/>
      <c r="AF191" s="41"/>
      <c r="AG191" s="41"/>
      <c r="AH191" s="41"/>
      <c r="AI191" s="41"/>
    </row>
    <row r="192" spans="1:35" s="42" customFormat="1" ht="18">
      <c r="A192" s="30" t="s">
        <v>224</v>
      </c>
      <c r="B192" s="31" t="s">
        <v>206</v>
      </c>
      <c r="C192" s="31" t="s">
        <v>186</v>
      </c>
      <c r="D192" s="31" t="s">
        <v>185</v>
      </c>
      <c r="E192" s="31" t="s">
        <v>451</v>
      </c>
      <c r="F192" s="31" t="s">
        <v>442</v>
      </c>
      <c r="G192" s="31" t="s">
        <v>212</v>
      </c>
      <c r="H192" s="65"/>
      <c r="I192" s="32">
        <v>8089.4</v>
      </c>
      <c r="J192" s="170"/>
      <c r="K192" s="170"/>
      <c r="L192" s="170"/>
      <c r="M192" s="170"/>
      <c r="N192" s="137">
        <v>30.5</v>
      </c>
      <c r="O192" s="137">
        <f>I192+N192</f>
        <v>8119.9</v>
      </c>
      <c r="P192" s="41"/>
      <c r="Q192" s="41"/>
      <c r="R192" s="41"/>
      <c r="S192" s="41"/>
      <c r="T192" s="41"/>
      <c r="U192" s="41"/>
      <c r="V192" s="41"/>
      <c r="W192" s="41"/>
      <c r="X192" s="41"/>
      <c r="Y192" s="41"/>
      <c r="Z192" s="41"/>
      <c r="AA192" s="41"/>
      <c r="AB192" s="41"/>
      <c r="AC192" s="41"/>
      <c r="AD192" s="41"/>
      <c r="AE192" s="41"/>
      <c r="AF192" s="41"/>
      <c r="AG192" s="41"/>
      <c r="AH192" s="41"/>
      <c r="AI192" s="41"/>
    </row>
    <row r="193" spans="1:35" s="42" customFormat="1" ht="18">
      <c r="A193" s="30" t="s">
        <v>225</v>
      </c>
      <c r="B193" s="31" t="s">
        <v>206</v>
      </c>
      <c r="C193" s="31" t="s">
        <v>186</v>
      </c>
      <c r="D193" s="31" t="s">
        <v>185</v>
      </c>
      <c r="E193" s="31" t="s">
        <v>451</v>
      </c>
      <c r="F193" s="31" t="s">
        <v>442</v>
      </c>
      <c r="G193" s="31" t="s">
        <v>213</v>
      </c>
      <c r="H193" s="65"/>
      <c r="I193" s="32">
        <v>27648.3</v>
      </c>
      <c r="J193" s="170"/>
      <c r="K193" s="170"/>
      <c r="L193" s="170"/>
      <c r="M193" s="170"/>
      <c r="N193" s="137">
        <v>0</v>
      </c>
      <c r="O193" s="137">
        <f>I193+N193</f>
        <v>27648.3</v>
      </c>
      <c r="P193" s="41"/>
      <c r="Q193" s="41"/>
      <c r="R193" s="41"/>
      <c r="S193" s="41"/>
      <c r="T193" s="41"/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  <c r="AE193" s="41"/>
      <c r="AF193" s="41"/>
      <c r="AG193" s="41"/>
      <c r="AH193" s="41"/>
      <c r="AI193" s="41"/>
    </row>
    <row r="194" spans="1:35" s="42" customFormat="1" ht="18">
      <c r="A194" s="30" t="s">
        <v>559</v>
      </c>
      <c r="B194" s="31" t="s">
        <v>206</v>
      </c>
      <c r="C194" s="31" t="s">
        <v>186</v>
      </c>
      <c r="D194" s="31" t="s">
        <v>185</v>
      </c>
      <c r="E194" s="31" t="s">
        <v>451</v>
      </c>
      <c r="F194" s="31" t="s">
        <v>442</v>
      </c>
      <c r="G194" s="31" t="s">
        <v>560</v>
      </c>
      <c r="H194" s="65"/>
      <c r="I194" s="32">
        <v>144789.5</v>
      </c>
      <c r="J194" s="170"/>
      <c r="K194" s="170"/>
      <c r="L194" s="170"/>
      <c r="M194" s="170"/>
      <c r="N194" s="137">
        <v>0</v>
      </c>
      <c r="O194" s="137">
        <f>I194+N194</f>
        <v>144789.5</v>
      </c>
      <c r="P194" s="41"/>
      <c r="Q194" s="41"/>
      <c r="R194" s="41"/>
      <c r="S194" s="41"/>
      <c r="T194" s="41"/>
      <c r="U194" s="41"/>
      <c r="V194" s="41"/>
      <c r="W194" s="41"/>
      <c r="X194" s="41"/>
      <c r="Y194" s="41"/>
      <c r="Z194" s="41"/>
      <c r="AA194" s="41"/>
      <c r="AB194" s="41"/>
      <c r="AC194" s="41"/>
      <c r="AD194" s="41"/>
      <c r="AE194" s="41"/>
      <c r="AF194" s="41"/>
      <c r="AG194" s="41"/>
      <c r="AH194" s="41"/>
      <c r="AI194" s="41"/>
    </row>
    <row r="195" spans="1:35" s="42" customFormat="1" ht="75">
      <c r="A195" s="26" t="s">
        <v>601</v>
      </c>
      <c r="B195" s="28" t="s">
        <v>206</v>
      </c>
      <c r="C195" s="28" t="s">
        <v>186</v>
      </c>
      <c r="D195" s="28" t="s">
        <v>185</v>
      </c>
      <c r="E195" s="28" t="s">
        <v>600</v>
      </c>
      <c r="F195" s="31"/>
      <c r="G195" s="31"/>
      <c r="H195" s="65"/>
      <c r="I195" s="29">
        <f>I196</f>
        <v>55955.5</v>
      </c>
      <c r="J195" s="170"/>
      <c r="K195" s="170"/>
      <c r="L195" s="170"/>
      <c r="M195" s="170"/>
      <c r="N195" s="29">
        <f>N196</f>
        <v>0</v>
      </c>
      <c r="O195" s="29">
        <f>O196</f>
        <v>55955.5</v>
      </c>
      <c r="P195" s="41"/>
      <c r="Q195" s="41"/>
      <c r="R195" s="41"/>
      <c r="S195" s="41"/>
      <c r="T195" s="41"/>
      <c r="U195" s="41"/>
      <c r="V195" s="41"/>
      <c r="W195" s="41"/>
      <c r="X195" s="41"/>
      <c r="Y195" s="41"/>
      <c r="Z195" s="41"/>
      <c r="AA195" s="41"/>
      <c r="AB195" s="41"/>
      <c r="AC195" s="41"/>
      <c r="AD195" s="41"/>
      <c r="AE195" s="41"/>
      <c r="AF195" s="41"/>
      <c r="AG195" s="41"/>
      <c r="AH195" s="41"/>
      <c r="AI195" s="41"/>
    </row>
    <row r="196" spans="1:35" s="42" customFormat="1" ht="30">
      <c r="A196" s="33" t="s">
        <v>443</v>
      </c>
      <c r="B196" s="28" t="s">
        <v>206</v>
      </c>
      <c r="C196" s="28" t="s">
        <v>186</v>
      </c>
      <c r="D196" s="28" t="s">
        <v>185</v>
      </c>
      <c r="E196" s="28" t="s">
        <v>600</v>
      </c>
      <c r="F196" s="28" t="s">
        <v>261</v>
      </c>
      <c r="G196" s="31"/>
      <c r="H196" s="65"/>
      <c r="I196" s="29">
        <f>I197</f>
        <v>55955.5</v>
      </c>
      <c r="J196" s="170"/>
      <c r="K196" s="170"/>
      <c r="L196" s="170"/>
      <c r="M196" s="170"/>
      <c r="N196" s="29">
        <f>N197</f>
        <v>0</v>
      </c>
      <c r="O196" s="29">
        <f>O197</f>
        <v>55955.5</v>
      </c>
      <c r="P196" s="41"/>
      <c r="Q196" s="41"/>
      <c r="R196" s="41"/>
      <c r="S196" s="41"/>
      <c r="T196" s="41"/>
      <c r="U196" s="41"/>
      <c r="V196" s="41"/>
      <c r="W196" s="41"/>
      <c r="X196" s="41"/>
      <c r="Y196" s="41"/>
      <c r="Z196" s="41"/>
      <c r="AA196" s="41"/>
      <c r="AB196" s="41"/>
      <c r="AC196" s="41"/>
      <c r="AD196" s="41"/>
      <c r="AE196" s="41"/>
      <c r="AF196" s="41"/>
      <c r="AG196" s="41"/>
      <c r="AH196" s="41"/>
      <c r="AI196" s="41"/>
    </row>
    <row r="197" spans="1:35" s="42" customFormat="1" ht="135">
      <c r="A197" s="62" t="s">
        <v>444</v>
      </c>
      <c r="B197" s="28" t="s">
        <v>206</v>
      </c>
      <c r="C197" s="28" t="s">
        <v>186</v>
      </c>
      <c r="D197" s="28" t="s">
        <v>185</v>
      </c>
      <c r="E197" s="28" t="s">
        <v>600</v>
      </c>
      <c r="F197" s="28" t="s">
        <v>442</v>
      </c>
      <c r="G197" s="31"/>
      <c r="H197" s="65"/>
      <c r="I197" s="29">
        <f>I198+I199+I200</f>
        <v>55955.5</v>
      </c>
      <c r="J197" s="170"/>
      <c r="K197" s="170"/>
      <c r="L197" s="170"/>
      <c r="M197" s="170"/>
      <c r="N197" s="29">
        <f>N198+N199+N200</f>
        <v>0</v>
      </c>
      <c r="O197" s="29">
        <f>O198+O199+O200</f>
        <v>55955.5</v>
      </c>
      <c r="P197" s="41"/>
      <c r="Q197" s="41"/>
      <c r="R197" s="41"/>
      <c r="S197" s="41"/>
      <c r="T197" s="41"/>
      <c r="U197" s="41"/>
      <c r="V197" s="41"/>
      <c r="W197" s="41"/>
      <c r="X197" s="41"/>
      <c r="Y197" s="41"/>
      <c r="Z197" s="41"/>
      <c r="AA197" s="41"/>
      <c r="AB197" s="41"/>
      <c r="AC197" s="41"/>
      <c r="AD197" s="41"/>
      <c r="AE197" s="41"/>
      <c r="AF197" s="41"/>
      <c r="AG197" s="41"/>
      <c r="AH197" s="41"/>
      <c r="AI197" s="41"/>
    </row>
    <row r="198" spans="1:35" s="42" customFormat="1" ht="18">
      <c r="A198" s="30" t="s">
        <v>224</v>
      </c>
      <c r="B198" s="31" t="s">
        <v>206</v>
      </c>
      <c r="C198" s="31" t="s">
        <v>186</v>
      </c>
      <c r="D198" s="31" t="s">
        <v>185</v>
      </c>
      <c r="E198" s="31" t="s">
        <v>600</v>
      </c>
      <c r="F198" s="31" t="s">
        <v>442</v>
      </c>
      <c r="G198" s="31" t="s">
        <v>212</v>
      </c>
      <c r="H198" s="65"/>
      <c r="I198" s="32">
        <v>2797.8</v>
      </c>
      <c r="J198" s="170"/>
      <c r="K198" s="170"/>
      <c r="L198" s="170"/>
      <c r="M198" s="170"/>
      <c r="N198" s="137">
        <v>0</v>
      </c>
      <c r="O198" s="137">
        <f>I198+N198</f>
        <v>2797.8</v>
      </c>
      <c r="P198" s="41"/>
      <c r="Q198" s="41"/>
      <c r="R198" s="41"/>
      <c r="S198" s="41"/>
      <c r="T198" s="41"/>
      <c r="U198" s="41"/>
      <c r="V198" s="41"/>
      <c r="W198" s="41"/>
      <c r="X198" s="41"/>
      <c r="Y198" s="41"/>
      <c r="Z198" s="41"/>
      <c r="AA198" s="41"/>
      <c r="AB198" s="41"/>
      <c r="AC198" s="41"/>
      <c r="AD198" s="41"/>
      <c r="AE198" s="41"/>
      <c r="AF198" s="41"/>
      <c r="AG198" s="41"/>
      <c r="AH198" s="41"/>
      <c r="AI198" s="41"/>
    </row>
    <row r="199" spans="1:35" s="42" customFormat="1" ht="18">
      <c r="A199" s="30" t="s">
        <v>225</v>
      </c>
      <c r="B199" s="31" t="s">
        <v>206</v>
      </c>
      <c r="C199" s="31" t="s">
        <v>186</v>
      </c>
      <c r="D199" s="31" t="s">
        <v>185</v>
      </c>
      <c r="E199" s="31" t="s">
        <v>600</v>
      </c>
      <c r="F199" s="31" t="s">
        <v>442</v>
      </c>
      <c r="G199" s="31" t="s">
        <v>213</v>
      </c>
      <c r="H199" s="65"/>
      <c r="I199" s="32">
        <v>531.6</v>
      </c>
      <c r="J199" s="170"/>
      <c r="K199" s="170"/>
      <c r="L199" s="170"/>
      <c r="M199" s="170"/>
      <c r="N199" s="137">
        <v>0</v>
      </c>
      <c r="O199" s="137">
        <f>I199+N199</f>
        <v>531.6</v>
      </c>
      <c r="P199" s="41"/>
      <c r="Q199" s="41"/>
      <c r="R199" s="41"/>
      <c r="S199" s="41"/>
      <c r="T199" s="41"/>
      <c r="U199" s="41"/>
      <c r="V199" s="41"/>
      <c r="W199" s="41"/>
      <c r="X199" s="41"/>
      <c r="Y199" s="41"/>
      <c r="Z199" s="41"/>
      <c r="AA199" s="41"/>
      <c r="AB199" s="41"/>
      <c r="AC199" s="41"/>
      <c r="AD199" s="41"/>
      <c r="AE199" s="41"/>
      <c r="AF199" s="41"/>
      <c r="AG199" s="41"/>
      <c r="AH199" s="41"/>
      <c r="AI199" s="41"/>
    </row>
    <row r="200" spans="1:35" s="42" customFormat="1" ht="18">
      <c r="A200" s="30" t="s">
        <v>559</v>
      </c>
      <c r="B200" s="31" t="s">
        <v>206</v>
      </c>
      <c r="C200" s="31" t="s">
        <v>186</v>
      </c>
      <c r="D200" s="31" t="s">
        <v>185</v>
      </c>
      <c r="E200" s="31" t="s">
        <v>600</v>
      </c>
      <c r="F200" s="31" t="s">
        <v>442</v>
      </c>
      <c r="G200" s="31" t="s">
        <v>560</v>
      </c>
      <c r="H200" s="65"/>
      <c r="I200" s="32">
        <v>52626.1</v>
      </c>
      <c r="J200" s="170"/>
      <c r="K200" s="170"/>
      <c r="L200" s="170"/>
      <c r="M200" s="170"/>
      <c r="N200" s="137">
        <v>0</v>
      </c>
      <c r="O200" s="137">
        <f>I200+N200</f>
        <v>52626.1</v>
      </c>
      <c r="P200" s="41"/>
      <c r="Q200" s="41"/>
      <c r="R200" s="41"/>
      <c r="S200" s="41"/>
      <c r="T200" s="41"/>
      <c r="U200" s="41"/>
      <c r="V200" s="41"/>
      <c r="W200" s="41"/>
      <c r="X200" s="41"/>
      <c r="Y200" s="41"/>
      <c r="Z200" s="41"/>
      <c r="AA200" s="41"/>
      <c r="AB200" s="41"/>
      <c r="AC200" s="41"/>
      <c r="AD200" s="41"/>
      <c r="AE200" s="41"/>
      <c r="AF200" s="41"/>
      <c r="AG200" s="41"/>
      <c r="AH200" s="41"/>
      <c r="AI200" s="41"/>
    </row>
    <row r="201" spans="1:35" s="42" customFormat="1" ht="60">
      <c r="A201" s="188" t="s">
        <v>447</v>
      </c>
      <c r="B201" s="28" t="s">
        <v>206</v>
      </c>
      <c r="C201" s="28" t="s">
        <v>186</v>
      </c>
      <c r="D201" s="28" t="s">
        <v>185</v>
      </c>
      <c r="E201" s="28" t="s">
        <v>466</v>
      </c>
      <c r="F201" s="28"/>
      <c r="G201" s="28"/>
      <c r="H201" s="52"/>
      <c r="I201" s="29">
        <f>I202</f>
        <v>5450.2</v>
      </c>
      <c r="J201" s="170"/>
      <c r="K201" s="170"/>
      <c r="L201" s="170"/>
      <c r="M201" s="170"/>
      <c r="N201" s="29">
        <f aca="true" t="shared" si="42" ref="N201:O203">N202</f>
        <v>-52.6</v>
      </c>
      <c r="O201" s="29">
        <f t="shared" si="42"/>
        <v>5397.6</v>
      </c>
      <c r="P201" s="41"/>
      <c r="Q201" s="41"/>
      <c r="R201" s="41"/>
      <c r="S201" s="41"/>
      <c r="T201" s="41"/>
      <c r="U201" s="41"/>
      <c r="V201" s="41"/>
      <c r="W201" s="41"/>
      <c r="X201" s="41"/>
      <c r="Y201" s="41"/>
      <c r="Z201" s="41"/>
      <c r="AA201" s="41"/>
      <c r="AB201" s="41"/>
      <c r="AC201" s="41"/>
      <c r="AD201" s="41"/>
      <c r="AE201" s="41"/>
      <c r="AF201" s="41"/>
      <c r="AG201" s="41"/>
      <c r="AH201" s="41"/>
      <c r="AI201" s="41"/>
    </row>
    <row r="202" spans="1:35" s="42" customFormat="1" ht="90">
      <c r="A202" s="123" t="s">
        <v>521</v>
      </c>
      <c r="B202" s="28" t="s">
        <v>206</v>
      </c>
      <c r="C202" s="28" t="s">
        <v>186</v>
      </c>
      <c r="D202" s="28" t="s">
        <v>185</v>
      </c>
      <c r="E202" s="28" t="s">
        <v>522</v>
      </c>
      <c r="F202" s="28"/>
      <c r="G202" s="28"/>
      <c r="H202" s="52"/>
      <c r="I202" s="29">
        <f>I203</f>
        <v>5450.2</v>
      </c>
      <c r="J202" s="170"/>
      <c r="K202" s="170"/>
      <c r="L202" s="170"/>
      <c r="M202" s="170"/>
      <c r="N202" s="29">
        <f t="shared" si="42"/>
        <v>-52.6</v>
      </c>
      <c r="O202" s="29">
        <f t="shared" si="42"/>
        <v>5397.6</v>
      </c>
      <c r="P202" s="41"/>
      <c r="Q202" s="41"/>
      <c r="R202" s="41"/>
      <c r="S202" s="41"/>
      <c r="T202" s="41"/>
      <c r="U202" s="41"/>
      <c r="V202" s="41"/>
      <c r="W202" s="41"/>
      <c r="X202" s="41"/>
      <c r="Y202" s="41"/>
      <c r="Z202" s="41"/>
      <c r="AA202" s="41"/>
      <c r="AB202" s="41"/>
      <c r="AC202" s="41"/>
      <c r="AD202" s="41"/>
      <c r="AE202" s="41"/>
      <c r="AF202" s="41"/>
      <c r="AG202" s="41"/>
      <c r="AH202" s="41"/>
      <c r="AI202" s="41"/>
    </row>
    <row r="203" spans="1:35" s="42" customFormat="1" ht="45">
      <c r="A203" s="33" t="s">
        <v>237</v>
      </c>
      <c r="B203" s="28" t="s">
        <v>206</v>
      </c>
      <c r="C203" s="28" t="s">
        <v>186</v>
      </c>
      <c r="D203" s="28" t="s">
        <v>185</v>
      </c>
      <c r="E203" s="28" t="s">
        <v>522</v>
      </c>
      <c r="F203" s="28" t="s">
        <v>236</v>
      </c>
      <c r="G203" s="28"/>
      <c r="H203" s="31"/>
      <c r="I203" s="29">
        <f>I204</f>
        <v>5450.2</v>
      </c>
      <c r="J203" s="170"/>
      <c r="K203" s="170"/>
      <c r="L203" s="170"/>
      <c r="M203" s="170"/>
      <c r="N203" s="29">
        <f t="shared" si="42"/>
        <v>-52.6</v>
      </c>
      <c r="O203" s="29">
        <f t="shared" si="42"/>
        <v>5397.6</v>
      </c>
      <c r="P203" s="41"/>
      <c r="Q203" s="41"/>
      <c r="R203" s="41"/>
      <c r="S203" s="41"/>
      <c r="T203" s="41"/>
      <c r="U203" s="41"/>
      <c r="V203" s="41"/>
      <c r="W203" s="41"/>
      <c r="X203" s="41"/>
      <c r="Y203" s="41"/>
      <c r="Z203" s="41"/>
      <c r="AA203" s="41"/>
      <c r="AB203" s="41"/>
      <c r="AC203" s="41"/>
      <c r="AD203" s="41"/>
      <c r="AE203" s="41"/>
      <c r="AF203" s="41"/>
      <c r="AG203" s="41"/>
      <c r="AH203" s="41"/>
      <c r="AI203" s="41"/>
    </row>
    <row r="204" spans="1:35" s="42" customFormat="1" ht="18">
      <c r="A204" s="27" t="s">
        <v>239</v>
      </c>
      <c r="B204" s="28" t="s">
        <v>206</v>
      </c>
      <c r="C204" s="28" t="s">
        <v>186</v>
      </c>
      <c r="D204" s="28" t="s">
        <v>185</v>
      </c>
      <c r="E204" s="28" t="s">
        <v>522</v>
      </c>
      <c r="F204" s="28" t="s">
        <v>238</v>
      </c>
      <c r="G204" s="28"/>
      <c r="H204" s="31"/>
      <c r="I204" s="29">
        <f>I205+I206+I207</f>
        <v>5450.2</v>
      </c>
      <c r="J204" s="29">
        <f aca="true" t="shared" si="43" ref="J204:O204">J205+J206+J207</f>
        <v>0</v>
      </c>
      <c r="K204" s="29">
        <f t="shared" si="43"/>
        <v>0</v>
      </c>
      <c r="L204" s="29">
        <f t="shared" si="43"/>
        <v>0</v>
      </c>
      <c r="M204" s="29">
        <f t="shared" si="43"/>
        <v>0</v>
      </c>
      <c r="N204" s="29">
        <f t="shared" si="43"/>
        <v>-52.6</v>
      </c>
      <c r="O204" s="29">
        <f t="shared" si="43"/>
        <v>5397.6</v>
      </c>
      <c r="P204" s="41"/>
      <c r="Q204" s="41"/>
      <c r="R204" s="41"/>
      <c r="S204" s="41"/>
      <c r="T204" s="41"/>
      <c r="U204" s="41"/>
      <c r="V204" s="41"/>
      <c r="W204" s="41"/>
      <c r="X204" s="41"/>
      <c r="Y204" s="41"/>
      <c r="Z204" s="41"/>
      <c r="AA204" s="41"/>
      <c r="AB204" s="41"/>
      <c r="AC204" s="41"/>
      <c r="AD204" s="41"/>
      <c r="AE204" s="41"/>
      <c r="AF204" s="41"/>
      <c r="AG204" s="41"/>
      <c r="AH204" s="41"/>
      <c r="AI204" s="41"/>
    </row>
    <row r="205" spans="1:35" s="42" customFormat="1" ht="18">
      <c r="A205" s="30" t="s">
        <v>224</v>
      </c>
      <c r="B205" s="31" t="s">
        <v>206</v>
      </c>
      <c r="C205" s="31" t="s">
        <v>186</v>
      </c>
      <c r="D205" s="31" t="s">
        <v>185</v>
      </c>
      <c r="E205" s="31" t="s">
        <v>522</v>
      </c>
      <c r="F205" s="31" t="s">
        <v>238</v>
      </c>
      <c r="G205" s="31" t="s">
        <v>212</v>
      </c>
      <c r="H205" s="31"/>
      <c r="I205" s="32">
        <v>531.5</v>
      </c>
      <c r="J205" s="170"/>
      <c r="K205" s="170"/>
      <c r="L205" s="170"/>
      <c r="M205" s="170"/>
      <c r="N205" s="137">
        <v>-52.6</v>
      </c>
      <c r="O205" s="137">
        <f>I205+N205</f>
        <v>478.9</v>
      </c>
      <c r="P205" s="41"/>
      <c r="Q205" s="41"/>
      <c r="R205" s="41"/>
      <c r="S205" s="41"/>
      <c r="T205" s="41"/>
      <c r="U205" s="41"/>
      <c r="V205" s="41"/>
      <c r="W205" s="41"/>
      <c r="X205" s="41"/>
      <c r="Y205" s="41"/>
      <c r="Z205" s="41"/>
      <c r="AA205" s="41"/>
      <c r="AB205" s="41"/>
      <c r="AC205" s="41"/>
      <c r="AD205" s="41"/>
      <c r="AE205" s="41"/>
      <c r="AF205" s="41"/>
      <c r="AG205" s="41"/>
      <c r="AH205" s="41"/>
      <c r="AI205" s="41"/>
    </row>
    <row r="206" spans="1:35" s="42" customFormat="1" ht="18">
      <c r="A206" s="30" t="s">
        <v>225</v>
      </c>
      <c r="B206" s="31" t="s">
        <v>206</v>
      </c>
      <c r="C206" s="31" t="s">
        <v>186</v>
      </c>
      <c r="D206" s="31" t="s">
        <v>185</v>
      </c>
      <c r="E206" s="31" t="s">
        <v>522</v>
      </c>
      <c r="F206" s="31" t="s">
        <v>238</v>
      </c>
      <c r="G206" s="31" t="s">
        <v>213</v>
      </c>
      <c r="H206" s="31"/>
      <c r="I206" s="32">
        <v>49.2</v>
      </c>
      <c r="J206" s="170"/>
      <c r="K206" s="170"/>
      <c r="L206" s="170"/>
      <c r="M206" s="170"/>
      <c r="N206" s="137">
        <v>0</v>
      </c>
      <c r="O206" s="137">
        <f>I206+N206</f>
        <v>49.2</v>
      </c>
      <c r="P206" s="41"/>
      <c r="Q206" s="41"/>
      <c r="R206" s="41"/>
      <c r="S206" s="41"/>
      <c r="T206" s="41"/>
      <c r="U206" s="41"/>
      <c r="V206" s="41"/>
      <c r="W206" s="41"/>
      <c r="X206" s="41"/>
      <c r="Y206" s="41"/>
      <c r="Z206" s="41"/>
      <c r="AA206" s="41"/>
      <c r="AB206" s="41"/>
      <c r="AC206" s="41"/>
      <c r="AD206" s="41"/>
      <c r="AE206" s="41"/>
      <c r="AF206" s="41"/>
      <c r="AG206" s="41"/>
      <c r="AH206" s="41"/>
      <c r="AI206" s="41"/>
    </row>
    <row r="207" spans="1:35" s="42" customFormat="1" ht="18">
      <c r="A207" s="30" t="s">
        <v>559</v>
      </c>
      <c r="B207" s="31" t="s">
        <v>206</v>
      </c>
      <c r="C207" s="31" t="s">
        <v>186</v>
      </c>
      <c r="D207" s="31" t="s">
        <v>185</v>
      </c>
      <c r="E207" s="31" t="s">
        <v>522</v>
      </c>
      <c r="F207" s="31" t="s">
        <v>238</v>
      </c>
      <c r="G207" s="31" t="s">
        <v>560</v>
      </c>
      <c r="H207" s="31"/>
      <c r="I207" s="32">
        <v>4869.5</v>
      </c>
      <c r="J207" s="170"/>
      <c r="K207" s="170"/>
      <c r="L207" s="170"/>
      <c r="M207" s="170"/>
      <c r="N207" s="137">
        <v>0</v>
      </c>
      <c r="O207" s="137">
        <f>I207+N207</f>
        <v>4869.5</v>
      </c>
      <c r="P207" s="41"/>
      <c r="Q207" s="41"/>
      <c r="R207" s="41"/>
      <c r="S207" s="41"/>
      <c r="T207" s="41"/>
      <c r="U207" s="41"/>
      <c r="V207" s="41"/>
      <c r="W207" s="41"/>
      <c r="X207" s="41"/>
      <c r="Y207" s="41"/>
      <c r="Z207" s="41"/>
      <c r="AA207" s="41"/>
      <c r="AB207" s="41"/>
      <c r="AC207" s="41"/>
      <c r="AD207" s="41"/>
      <c r="AE207" s="41"/>
      <c r="AF207" s="41"/>
      <c r="AG207" s="41"/>
      <c r="AH207" s="41"/>
      <c r="AI207" s="41"/>
    </row>
    <row r="208" spans="1:35" s="42" customFormat="1" ht="30">
      <c r="A208" s="26" t="s">
        <v>602</v>
      </c>
      <c r="B208" s="28" t="s">
        <v>206</v>
      </c>
      <c r="C208" s="28" t="s">
        <v>186</v>
      </c>
      <c r="D208" s="28" t="s">
        <v>185</v>
      </c>
      <c r="E208" s="28" t="s">
        <v>49</v>
      </c>
      <c r="F208" s="28"/>
      <c r="G208" s="28"/>
      <c r="H208" s="31"/>
      <c r="I208" s="29">
        <f>I209</f>
        <v>130</v>
      </c>
      <c r="J208" s="170"/>
      <c r="K208" s="170"/>
      <c r="L208" s="170"/>
      <c r="M208" s="170"/>
      <c r="N208" s="29">
        <f aca="true" t="shared" si="44" ref="N208:O212">N209</f>
        <v>0</v>
      </c>
      <c r="O208" s="29">
        <f t="shared" si="44"/>
        <v>130</v>
      </c>
      <c r="P208" s="41"/>
      <c r="Q208" s="41"/>
      <c r="R208" s="41"/>
      <c r="S208" s="41"/>
      <c r="T208" s="41"/>
      <c r="U208" s="41"/>
      <c r="V208" s="41"/>
      <c r="W208" s="41"/>
      <c r="X208" s="41"/>
      <c r="Y208" s="41"/>
      <c r="Z208" s="41"/>
      <c r="AA208" s="41"/>
      <c r="AB208" s="41"/>
      <c r="AC208" s="41"/>
      <c r="AD208" s="41"/>
      <c r="AE208" s="41"/>
      <c r="AF208" s="41"/>
      <c r="AG208" s="41"/>
      <c r="AH208" s="41"/>
      <c r="AI208" s="41"/>
    </row>
    <row r="209" spans="1:35" s="42" customFormat="1" ht="60">
      <c r="A209" s="26" t="s">
        <v>347</v>
      </c>
      <c r="B209" s="28" t="s">
        <v>206</v>
      </c>
      <c r="C209" s="28" t="s">
        <v>186</v>
      </c>
      <c r="D209" s="28" t="s">
        <v>185</v>
      </c>
      <c r="E209" s="28" t="s">
        <v>50</v>
      </c>
      <c r="F209" s="28"/>
      <c r="G209" s="28"/>
      <c r="H209" s="31"/>
      <c r="I209" s="29">
        <f>I210</f>
        <v>130</v>
      </c>
      <c r="J209" s="170"/>
      <c r="K209" s="170"/>
      <c r="L209" s="170"/>
      <c r="M209" s="170"/>
      <c r="N209" s="29">
        <f t="shared" si="44"/>
        <v>0</v>
      </c>
      <c r="O209" s="29">
        <f t="shared" si="44"/>
        <v>130</v>
      </c>
      <c r="P209" s="41"/>
      <c r="Q209" s="41"/>
      <c r="R209" s="41"/>
      <c r="S209" s="41"/>
      <c r="T209" s="41"/>
      <c r="U209" s="41"/>
      <c r="V209" s="41"/>
      <c r="W209" s="41"/>
      <c r="X209" s="41"/>
      <c r="Y209" s="41"/>
      <c r="Z209" s="41"/>
      <c r="AA209" s="41"/>
      <c r="AB209" s="41"/>
      <c r="AC209" s="41"/>
      <c r="AD209" s="41"/>
      <c r="AE209" s="41"/>
      <c r="AF209" s="41"/>
      <c r="AG209" s="41"/>
      <c r="AH209" s="41"/>
      <c r="AI209" s="41"/>
    </row>
    <row r="210" spans="1:35" s="42" customFormat="1" ht="18">
      <c r="A210" s="26" t="s">
        <v>287</v>
      </c>
      <c r="B210" s="28" t="s">
        <v>206</v>
      </c>
      <c r="C210" s="28" t="s">
        <v>186</v>
      </c>
      <c r="D210" s="28" t="s">
        <v>185</v>
      </c>
      <c r="E210" s="28" t="s">
        <v>51</v>
      </c>
      <c r="F210" s="28"/>
      <c r="G210" s="28"/>
      <c r="H210" s="31"/>
      <c r="I210" s="29">
        <f>I211</f>
        <v>130</v>
      </c>
      <c r="J210" s="170"/>
      <c r="K210" s="170"/>
      <c r="L210" s="170"/>
      <c r="M210" s="170"/>
      <c r="N210" s="29">
        <f t="shared" si="44"/>
        <v>0</v>
      </c>
      <c r="O210" s="29">
        <f t="shared" si="44"/>
        <v>130</v>
      </c>
      <c r="P210" s="41"/>
      <c r="Q210" s="41"/>
      <c r="R210" s="41"/>
      <c r="S210" s="41"/>
      <c r="T210" s="41"/>
      <c r="U210" s="41"/>
      <c r="V210" s="41"/>
      <c r="W210" s="41"/>
      <c r="X210" s="41"/>
      <c r="Y210" s="41"/>
      <c r="Z210" s="41"/>
      <c r="AA210" s="41"/>
      <c r="AB210" s="41"/>
      <c r="AC210" s="41"/>
      <c r="AD210" s="41"/>
      <c r="AE210" s="41"/>
      <c r="AF210" s="41"/>
      <c r="AG210" s="41"/>
      <c r="AH210" s="41"/>
      <c r="AI210" s="41"/>
    </row>
    <row r="211" spans="1:35" s="42" customFormat="1" ht="45">
      <c r="A211" s="33" t="s">
        <v>237</v>
      </c>
      <c r="B211" s="28" t="s">
        <v>206</v>
      </c>
      <c r="C211" s="28" t="s">
        <v>186</v>
      </c>
      <c r="D211" s="28" t="s">
        <v>185</v>
      </c>
      <c r="E211" s="28" t="s">
        <v>51</v>
      </c>
      <c r="F211" s="28" t="s">
        <v>236</v>
      </c>
      <c r="G211" s="28"/>
      <c r="H211" s="31"/>
      <c r="I211" s="29">
        <f>I212</f>
        <v>130</v>
      </c>
      <c r="J211" s="170"/>
      <c r="K211" s="170"/>
      <c r="L211" s="170"/>
      <c r="M211" s="170"/>
      <c r="N211" s="29">
        <f t="shared" si="44"/>
        <v>0</v>
      </c>
      <c r="O211" s="29">
        <f t="shared" si="44"/>
        <v>130</v>
      </c>
      <c r="P211" s="41"/>
      <c r="Q211" s="41"/>
      <c r="R211" s="41"/>
      <c r="S211" s="41"/>
      <c r="T211" s="41"/>
      <c r="U211" s="41"/>
      <c r="V211" s="41"/>
      <c r="W211" s="41"/>
      <c r="X211" s="41"/>
      <c r="Y211" s="41"/>
      <c r="Z211" s="41"/>
      <c r="AA211" s="41"/>
      <c r="AB211" s="41"/>
      <c r="AC211" s="41"/>
      <c r="AD211" s="41"/>
      <c r="AE211" s="41"/>
      <c r="AF211" s="41"/>
      <c r="AG211" s="41"/>
      <c r="AH211" s="41"/>
      <c r="AI211" s="41"/>
    </row>
    <row r="212" spans="1:35" s="42" customFormat="1" ht="18">
      <c r="A212" s="27" t="s">
        <v>239</v>
      </c>
      <c r="B212" s="28" t="s">
        <v>206</v>
      </c>
      <c r="C212" s="28" t="s">
        <v>186</v>
      </c>
      <c r="D212" s="28" t="s">
        <v>185</v>
      </c>
      <c r="E212" s="28" t="s">
        <v>51</v>
      </c>
      <c r="F212" s="28" t="s">
        <v>238</v>
      </c>
      <c r="G212" s="28"/>
      <c r="H212" s="31"/>
      <c r="I212" s="29">
        <f>I213</f>
        <v>130</v>
      </c>
      <c r="J212" s="170"/>
      <c r="K212" s="170"/>
      <c r="L212" s="170"/>
      <c r="M212" s="170"/>
      <c r="N212" s="29">
        <f t="shared" si="44"/>
        <v>0</v>
      </c>
      <c r="O212" s="29">
        <f t="shared" si="44"/>
        <v>130</v>
      </c>
      <c r="P212" s="41"/>
      <c r="Q212" s="41"/>
      <c r="R212" s="41"/>
      <c r="S212" s="41"/>
      <c r="T212" s="41"/>
      <c r="U212" s="41"/>
      <c r="V212" s="41"/>
      <c r="W212" s="41"/>
      <c r="X212" s="41"/>
      <c r="Y212" s="41"/>
      <c r="Z212" s="41"/>
      <c r="AA212" s="41"/>
      <c r="AB212" s="41"/>
      <c r="AC212" s="41"/>
      <c r="AD212" s="41"/>
      <c r="AE212" s="41"/>
      <c r="AF212" s="41"/>
      <c r="AG212" s="41"/>
      <c r="AH212" s="41"/>
      <c r="AI212" s="41"/>
    </row>
    <row r="213" spans="1:35" s="42" customFormat="1" ht="18">
      <c r="A213" s="30" t="s">
        <v>224</v>
      </c>
      <c r="B213" s="31" t="s">
        <v>206</v>
      </c>
      <c r="C213" s="31" t="s">
        <v>186</v>
      </c>
      <c r="D213" s="31" t="s">
        <v>185</v>
      </c>
      <c r="E213" s="31" t="s">
        <v>51</v>
      </c>
      <c r="F213" s="31" t="s">
        <v>238</v>
      </c>
      <c r="G213" s="31" t="s">
        <v>212</v>
      </c>
      <c r="H213" s="31"/>
      <c r="I213" s="32">
        <v>130</v>
      </c>
      <c r="J213" s="170"/>
      <c r="K213" s="170"/>
      <c r="L213" s="170"/>
      <c r="M213" s="170"/>
      <c r="N213" s="137">
        <v>0</v>
      </c>
      <c r="O213" s="137">
        <f>I213+N213</f>
        <v>130</v>
      </c>
      <c r="P213" s="41"/>
      <c r="Q213" s="41"/>
      <c r="R213" s="41"/>
      <c r="S213" s="41"/>
      <c r="T213" s="41"/>
      <c r="U213" s="41"/>
      <c r="V213" s="41"/>
      <c r="W213" s="41"/>
      <c r="X213" s="41"/>
      <c r="Y213" s="41"/>
      <c r="Z213" s="41"/>
      <c r="AA213" s="41"/>
      <c r="AB213" s="41"/>
      <c r="AC213" s="41"/>
      <c r="AD213" s="41"/>
      <c r="AE213" s="41"/>
      <c r="AF213" s="41"/>
      <c r="AG213" s="41"/>
      <c r="AH213" s="41"/>
      <c r="AI213" s="41"/>
    </row>
    <row r="214" spans="1:35" s="42" customFormat="1" ht="60">
      <c r="A214" s="116" t="s">
        <v>421</v>
      </c>
      <c r="B214" s="28" t="s">
        <v>206</v>
      </c>
      <c r="C214" s="28" t="s">
        <v>186</v>
      </c>
      <c r="D214" s="28" t="s">
        <v>185</v>
      </c>
      <c r="E214" s="28" t="s">
        <v>422</v>
      </c>
      <c r="F214" s="31"/>
      <c r="G214" s="31"/>
      <c r="H214" s="28"/>
      <c r="I214" s="29">
        <f>I215+I220</f>
        <v>120</v>
      </c>
      <c r="J214" s="170"/>
      <c r="K214" s="170"/>
      <c r="L214" s="170"/>
      <c r="M214" s="170"/>
      <c r="N214" s="29">
        <f>N215+N220</f>
        <v>0</v>
      </c>
      <c r="O214" s="29">
        <f>O215+O220</f>
        <v>120</v>
      </c>
      <c r="P214" s="41"/>
      <c r="Q214" s="41"/>
      <c r="R214" s="41"/>
      <c r="S214" s="41"/>
      <c r="T214" s="41"/>
      <c r="U214" s="41"/>
      <c r="V214" s="41"/>
      <c r="W214" s="41"/>
      <c r="X214" s="41"/>
      <c r="Y214" s="41"/>
      <c r="Z214" s="41"/>
      <c r="AA214" s="41"/>
      <c r="AB214" s="41"/>
      <c r="AC214" s="41"/>
      <c r="AD214" s="41"/>
      <c r="AE214" s="41"/>
      <c r="AF214" s="41"/>
      <c r="AG214" s="41"/>
      <c r="AH214" s="41"/>
      <c r="AI214" s="41"/>
    </row>
    <row r="215" spans="1:35" s="42" customFormat="1" ht="45">
      <c r="A215" s="116" t="s">
        <v>434</v>
      </c>
      <c r="B215" s="28" t="s">
        <v>206</v>
      </c>
      <c r="C215" s="28" t="s">
        <v>186</v>
      </c>
      <c r="D215" s="28" t="s">
        <v>185</v>
      </c>
      <c r="E215" s="28" t="s">
        <v>423</v>
      </c>
      <c r="F215" s="31"/>
      <c r="G215" s="31"/>
      <c r="H215" s="28"/>
      <c r="I215" s="29">
        <f>I216</f>
        <v>100</v>
      </c>
      <c r="J215" s="170"/>
      <c r="K215" s="170"/>
      <c r="L215" s="170"/>
      <c r="M215" s="170"/>
      <c r="N215" s="29">
        <f aca="true" t="shared" si="45" ref="N215:O218">N216</f>
        <v>0</v>
      </c>
      <c r="O215" s="29">
        <f t="shared" si="45"/>
        <v>100</v>
      </c>
      <c r="P215" s="41"/>
      <c r="Q215" s="41"/>
      <c r="R215" s="41"/>
      <c r="S215" s="41"/>
      <c r="T215" s="41"/>
      <c r="U215" s="41"/>
      <c r="V215" s="41"/>
      <c r="W215" s="41"/>
      <c r="X215" s="41"/>
      <c r="Y215" s="41"/>
      <c r="Z215" s="41"/>
      <c r="AA215" s="41"/>
      <c r="AB215" s="41"/>
      <c r="AC215" s="41"/>
      <c r="AD215" s="41"/>
      <c r="AE215" s="41"/>
      <c r="AF215" s="41"/>
      <c r="AG215" s="41"/>
      <c r="AH215" s="41"/>
      <c r="AI215" s="41"/>
    </row>
    <row r="216" spans="1:35" s="42" customFormat="1" ht="18">
      <c r="A216" s="116" t="s">
        <v>287</v>
      </c>
      <c r="B216" s="28" t="s">
        <v>206</v>
      </c>
      <c r="C216" s="28" t="s">
        <v>186</v>
      </c>
      <c r="D216" s="28" t="s">
        <v>185</v>
      </c>
      <c r="E216" s="28" t="s">
        <v>424</v>
      </c>
      <c r="F216" s="31"/>
      <c r="G216" s="31"/>
      <c r="H216" s="28"/>
      <c r="I216" s="29">
        <f>I217</f>
        <v>100</v>
      </c>
      <c r="J216" s="170"/>
      <c r="K216" s="170"/>
      <c r="L216" s="170"/>
      <c r="M216" s="170"/>
      <c r="N216" s="29">
        <f t="shared" si="45"/>
        <v>0</v>
      </c>
      <c r="O216" s="29">
        <f t="shared" si="45"/>
        <v>100</v>
      </c>
      <c r="P216" s="41"/>
      <c r="Q216" s="41"/>
      <c r="R216" s="41"/>
      <c r="S216" s="41"/>
      <c r="T216" s="41"/>
      <c r="U216" s="41"/>
      <c r="V216" s="41"/>
      <c r="W216" s="41"/>
      <c r="X216" s="41"/>
      <c r="Y216" s="41"/>
      <c r="Z216" s="41"/>
      <c r="AA216" s="41"/>
      <c r="AB216" s="41"/>
      <c r="AC216" s="41"/>
      <c r="AD216" s="41"/>
      <c r="AE216" s="41"/>
      <c r="AF216" s="41"/>
      <c r="AG216" s="41"/>
      <c r="AH216" s="41"/>
      <c r="AI216" s="41"/>
    </row>
    <row r="217" spans="1:35" s="42" customFormat="1" ht="45">
      <c r="A217" s="115" t="s">
        <v>237</v>
      </c>
      <c r="B217" s="28" t="s">
        <v>206</v>
      </c>
      <c r="C217" s="28" t="s">
        <v>186</v>
      </c>
      <c r="D217" s="28" t="s">
        <v>185</v>
      </c>
      <c r="E217" s="28" t="s">
        <v>424</v>
      </c>
      <c r="F217" s="28" t="s">
        <v>236</v>
      </c>
      <c r="G217" s="28"/>
      <c r="H217" s="28"/>
      <c r="I217" s="29">
        <f>I218</f>
        <v>100</v>
      </c>
      <c r="J217" s="170"/>
      <c r="K217" s="170"/>
      <c r="L217" s="170"/>
      <c r="M217" s="170"/>
      <c r="N217" s="29">
        <f t="shared" si="45"/>
        <v>0</v>
      </c>
      <c r="O217" s="29">
        <f t="shared" si="45"/>
        <v>100</v>
      </c>
      <c r="P217" s="41"/>
      <c r="Q217" s="41"/>
      <c r="R217" s="41"/>
      <c r="S217" s="41"/>
      <c r="T217" s="41"/>
      <c r="U217" s="41"/>
      <c r="V217" s="41"/>
      <c r="W217" s="41"/>
      <c r="X217" s="41"/>
      <c r="Y217" s="41"/>
      <c r="Z217" s="41"/>
      <c r="AA217" s="41"/>
      <c r="AB217" s="41"/>
      <c r="AC217" s="41"/>
      <c r="AD217" s="41"/>
      <c r="AE217" s="41"/>
      <c r="AF217" s="41"/>
      <c r="AG217" s="41"/>
      <c r="AH217" s="41"/>
      <c r="AI217" s="41"/>
    </row>
    <row r="218" spans="1:35" s="42" customFormat="1" ht="18">
      <c r="A218" s="116" t="s">
        <v>239</v>
      </c>
      <c r="B218" s="28" t="s">
        <v>206</v>
      </c>
      <c r="C218" s="28" t="s">
        <v>186</v>
      </c>
      <c r="D218" s="28" t="s">
        <v>185</v>
      </c>
      <c r="E218" s="28" t="s">
        <v>424</v>
      </c>
      <c r="F218" s="28" t="s">
        <v>238</v>
      </c>
      <c r="G218" s="28"/>
      <c r="H218" s="28"/>
      <c r="I218" s="29">
        <f>I219</f>
        <v>100</v>
      </c>
      <c r="J218" s="170"/>
      <c r="K218" s="170"/>
      <c r="L218" s="170"/>
      <c r="M218" s="170"/>
      <c r="N218" s="29">
        <f t="shared" si="45"/>
        <v>0</v>
      </c>
      <c r="O218" s="29">
        <f t="shared" si="45"/>
        <v>100</v>
      </c>
      <c r="P218" s="41"/>
      <c r="Q218" s="41"/>
      <c r="R218" s="41"/>
      <c r="S218" s="41"/>
      <c r="T218" s="41"/>
      <c r="U218" s="41"/>
      <c r="V218" s="41"/>
      <c r="W218" s="41"/>
      <c r="X218" s="41"/>
      <c r="Y218" s="41"/>
      <c r="Z218" s="41"/>
      <c r="AA218" s="41"/>
      <c r="AB218" s="41"/>
      <c r="AC218" s="41"/>
      <c r="AD218" s="41"/>
      <c r="AE218" s="41"/>
      <c r="AF218" s="41"/>
      <c r="AG218" s="41"/>
      <c r="AH218" s="41"/>
      <c r="AI218" s="41"/>
    </row>
    <row r="219" spans="1:35" s="42" customFormat="1" ht="18">
      <c r="A219" s="118" t="s">
        <v>224</v>
      </c>
      <c r="B219" s="31" t="s">
        <v>206</v>
      </c>
      <c r="C219" s="28" t="s">
        <v>186</v>
      </c>
      <c r="D219" s="28" t="s">
        <v>185</v>
      </c>
      <c r="E219" s="31" t="s">
        <v>424</v>
      </c>
      <c r="F219" s="31" t="s">
        <v>238</v>
      </c>
      <c r="G219" s="31" t="s">
        <v>212</v>
      </c>
      <c r="H219" s="31"/>
      <c r="I219" s="32">
        <v>100</v>
      </c>
      <c r="J219" s="170"/>
      <c r="K219" s="170"/>
      <c r="L219" s="170"/>
      <c r="M219" s="170"/>
      <c r="N219" s="137">
        <v>0</v>
      </c>
      <c r="O219" s="137">
        <f>I219+N219</f>
        <v>100</v>
      </c>
      <c r="P219" s="41"/>
      <c r="Q219" s="41"/>
      <c r="R219" s="41"/>
      <c r="S219" s="41"/>
      <c r="T219" s="41"/>
      <c r="U219" s="41"/>
      <c r="V219" s="41"/>
      <c r="W219" s="41"/>
      <c r="X219" s="41"/>
      <c r="Y219" s="41"/>
      <c r="Z219" s="41"/>
      <c r="AA219" s="41"/>
      <c r="AB219" s="41"/>
      <c r="AC219" s="41"/>
      <c r="AD219" s="41"/>
      <c r="AE219" s="41"/>
      <c r="AF219" s="41"/>
      <c r="AG219" s="41"/>
      <c r="AH219" s="41"/>
      <c r="AI219" s="41"/>
    </row>
    <row r="220" spans="1:35" s="42" customFormat="1" ht="60">
      <c r="A220" s="116" t="s">
        <v>435</v>
      </c>
      <c r="B220" s="28" t="s">
        <v>206</v>
      </c>
      <c r="C220" s="28" t="s">
        <v>186</v>
      </c>
      <c r="D220" s="28" t="s">
        <v>185</v>
      </c>
      <c r="E220" s="28" t="s">
        <v>465</v>
      </c>
      <c r="F220" s="28"/>
      <c r="G220" s="28"/>
      <c r="H220" s="28"/>
      <c r="I220" s="29">
        <f>I221</f>
        <v>20</v>
      </c>
      <c r="J220" s="170"/>
      <c r="K220" s="170"/>
      <c r="L220" s="170"/>
      <c r="M220" s="170"/>
      <c r="N220" s="29">
        <f aca="true" t="shared" si="46" ref="N220:O223">N221</f>
        <v>0</v>
      </c>
      <c r="O220" s="29">
        <f t="shared" si="46"/>
        <v>20</v>
      </c>
      <c r="P220" s="41"/>
      <c r="Q220" s="41"/>
      <c r="R220" s="41"/>
      <c r="S220" s="41"/>
      <c r="T220" s="41"/>
      <c r="U220" s="41"/>
      <c r="V220" s="41"/>
      <c r="W220" s="41"/>
      <c r="X220" s="41"/>
      <c r="Y220" s="41"/>
      <c r="Z220" s="41"/>
      <c r="AA220" s="41"/>
      <c r="AB220" s="41"/>
      <c r="AC220" s="41"/>
      <c r="AD220" s="41"/>
      <c r="AE220" s="41"/>
      <c r="AF220" s="41"/>
      <c r="AG220" s="41"/>
      <c r="AH220" s="41"/>
      <c r="AI220" s="41"/>
    </row>
    <row r="221" spans="1:35" s="42" customFormat="1" ht="18">
      <c r="A221" s="116" t="s">
        <v>287</v>
      </c>
      <c r="B221" s="28" t="s">
        <v>206</v>
      </c>
      <c r="C221" s="28" t="s">
        <v>186</v>
      </c>
      <c r="D221" s="28" t="s">
        <v>185</v>
      </c>
      <c r="E221" s="28" t="s">
        <v>425</v>
      </c>
      <c r="F221" s="31"/>
      <c r="G221" s="31"/>
      <c r="H221" s="28"/>
      <c r="I221" s="29">
        <f>I222</f>
        <v>20</v>
      </c>
      <c r="J221" s="170"/>
      <c r="K221" s="170"/>
      <c r="L221" s="170"/>
      <c r="M221" s="170"/>
      <c r="N221" s="29">
        <f t="shared" si="46"/>
        <v>0</v>
      </c>
      <c r="O221" s="29">
        <f t="shared" si="46"/>
        <v>20</v>
      </c>
      <c r="P221" s="41"/>
      <c r="Q221" s="41"/>
      <c r="R221" s="41"/>
      <c r="S221" s="41"/>
      <c r="T221" s="41"/>
      <c r="U221" s="41"/>
      <c r="V221" s="41"/>
      <c r="W221" s="41"/>
      <c r="X221" s="41"/>
      <c r="Y221" s="41"/>
      <c r="Z221" s="41"/>
      <c r="AA221" s="41"/>
      <c r="AB221" s="41"/>
      <c r="AC221" s="41"/>
      <c r="AD221" s="41"/>
      <c r="AE221" s="41"/>
      <c r="AF221" s="41"/>
      <c r="AG221" s="41"/>
      <c r="AH221" s="41"/>
      <c r="AI221" s="41"/>
    </row>
    <row r="222" spans="1:35" s="42" customFormat="1" ht="45">
      <c r="A222" s="115" t="s">
        <v>237</v>
      </c>
      <c r="B222" s="28" t="s">
        <v>206</v>
      </c>
      <c r="C222" s="28" t="s">
        <v>186</v>
      </c>
      <c r="D222" s="28" t="s">
        <v>185</v>
      </c>
      <c r="E222" s="28" t="s">
        <v>425</v>
      </c>
      <c r="F222" s="28" t="s">
        <v>236</v>
      </c>
      <c r="G222" s="28"/>
      <c r="H222" s="28"/>
      <c r="I222" s="29">
        <f>I223</f>
        <v>20</v>
      </c>
      <c r="J222" s="170"/>
      <c r="K222" s="170"/>
      <c r="L222" s="170"/>
      <c r="M222" s="170"/>
      <c r="N222" s="29">
        <f t="shared" si="46"/>
        <v>0</v>
      </c>
      <c r="O222" s="29">
        <f t="shared" si="46"/>
        <v>20</v>
      </c>
      <c r="P222" s="41"/>
      <c r="Q222" s="41"/>
      <c r="R222" s="41"/>
      <c r="S222" s="41"/>
      <c r="T222" s="41"/>
      <c r="U222" s="41"/>
      <c r="V222" s="41"/>
      <c r="W222" s="41"/>
      <c r="X222" s="41"/>
      <c r="Y222" s="41"/>
      <c r="Z222" s="41"/>
      <c r="AA222" s="41"/>
      <c r="AB222" s="41"/>
      <c r="AC222" s="41"/>
      <c r="AD222" s="41"/>
      <c r="AE222" s="41"/>
      <c r="AF222" s="41"/>
      <c r="AG222" s="41"/>
      <c r="AH222" s="41"/>
      <c r="AI222" s="41"/>
    </row>
    <row r="223" spans="1:35" s="42" customFormat="1" ht="18">
      <c r="A223" s="116" t="s">
        <v>239</v>
      </c>
      <c r="B223" s="28" t="s">
        <v>206</v>
      </c>
      <c r="C223" s="28" t="s">
        <v>186</v>
      </c>
      <c r="D223" s="28" t="s">
        <v>185</v>
      </c>
      <c r="E223" s="28" t="s">
        <v>425</v>
      </c>
      <c r="F223" s="28" t="s">
        <v>238</v>
      </c>
      <c r="G223" s="28"/>
      <c r="H223" s="28"/>
      <c r="I223" s="29">
        <f>I224</f>
        <v>20</v>
      </c>
      <c r="J223" s="170"/>
      <c r="K223" s="170"/>
      <c r="L223" s="170"/>
      <c r="M223" s="170"/>
      <c r="N223" s="29">
        <f t="shared" si="46"/>
        <v>0</v>
      </c>
      <c r="O223" s="29">
        <f t="shared" si="46"/>
        <v>20</v>
      </c>
      <c r="P223" s="41"/>
      <c r="Q223" s="41"/>
      <c r="R223" s="41"/>
      <c r="S223" s="41"/>
      <c r="T223" s="41"/>
      <c r="U223" s="41"/>
      <c r="V223" s="41"/>
      <c r="W223" s="41"/>
      <c r="X223" s="41"/>
      <c r="Y223" s="41"/>
      <c r="Z223" s="41"/>
      <c r="AA223" s="41"/>
      <c r="AB223" s="41"/>
      <c r="AC223" s="41"/>
      <c r="AD223" s="41"/>
      <c r="AE223" s="41"/>
      <c r="AF223" s="41"/>
      <c r="AG223" s="41"/>
      <c r="AH223" s="41"/>
      <c r="AI223" s="41"/>
    </row>
    <row r="224" spans="1:35" s="42" customFormat="1" ht="18">
      <c r="A224" s="118" t="s">
        <v>224</v>
      </c>
      <c r="B224" s="31" t="s">
        <v>206</v>
      </c>
      <c r="C224" s="31" t="s">
        <v>186</v>
      </c>
      <c r="D224" s="31" t="s">
        <v>185</v>
      </c>
      <c r="E224" s="31" t="s">
        <v>425</v>
      </c>
      <c r="F224" s="31" t="s">
        <v>238</v>
      </c>
      <c r="G224" s="31" t="s">
        <v>212</v>
      </c>
      <c r="H224" s="31"/>
      <c r="I224" s="32">
        <v>20</v>
      </c>
      <c r="J224" s="170"/>
      <c r="K224" s="170"/>
      <c r="L224" s="170"/>
      <c r="M224" s="170"/>
      <c r="N224" s="137">
        <v>0</v>
      </c>
      <c r="O224" s="137">
        <f>I224+N224</f>
        <v>20</v>
      </c>
      <c r="P224" s="41"/>
      <c r="Q224" s="41"/>
      <c r="R224" s="41"/>
      <c r="S224" s="41"/>
      <c r="T224" s="41"/>
      <c r="U224" s="41"/>
      <c r="V224" s="41"/>
      <c r="W224" s="41"/>
      <c r="X224" s="41"/>
      <c r="Y224" s="41"/>
      <c r="Z224" s="41"/>
      <c r="AA224" s="41"/>
      <c r="AB224" s="41"/>
      <c r="AC224" s="41"/>
      <c r="AD224" s="41"/>
      <c r="AE224" s="41"/>
      <c r="AF224" s="41"/>
      <c r="AG224" s="41"/>
      <c r="AH224" s="41"/>
      <c r="AI224" s="41"/>
    </row>
    <row r="225" spans="1:35" s="42" customFormat="1" ht="63.75" customHeight="1">
      <c r="A225" s="26" t="s">
        <v>475</v>
      </c>
      <c r="B225" s="28" t="s">
        <v>206</v>
      </c>
      <c r="C225" s="28" t="s">
        <v>186</v>
      </c>
      <c r="D225" s="28" t="s">
        <v>185</v>
      </c>
      <c r="E225" s="28" t="s">
        <v>476</v>
      </c>
      <c r="F225" s="28"/>
      <c r="G225" s="28"/>
      <c r="H225" s="31"/>
      <c r="I225" s="29">
        <f>I226</f>
        <v>50</v>
      </c>
      <c r="J225" s="170"/>
      <c r="K225" s="170"/>
      <c r="L225" s="170"/>
      <c r="M225" s="170"/>
      <c r="N225" s="29">
        <f aca="true" t="shared" si="47" ref="N225:O229">N226</f>
        <v>0</v>
      </c>
      <c r="O225" s="29">
        <f t="shared" si="47"/>
        <v>50</v>
      </c>
      <c r="P225" s="41"/>
      <c r="Q225" s="41"/>
      <c r="R225" s="41"/>
      <c r="S225" s="41"/>
      <c r="T225" s="41"/>
      <c r="U225" s="41"/>
      <c r="V225" s="41"/>
      <c r="W225" s="41"/>
      <c r="X225" s="41"/>
      <c r="Y225" s="41"/>
      <c r="Z225" s="41"/>
      <c r="AA225" s="41"/>
      <c r="AB225" s="41"/>
      <c r="AC225" s="41"/>
      <c r="AD225" s="41"/>
      <c r="AE225" s="41"/>
      <c r="AF225" s="41"/>
      <c r="AG225" s="41"/>
      <c r="AH225" s="41"/>
      <c r="AI225" s="41"/>
    </row>
    <row r="226" spans="1:35" s="42" customFormat="1" ht="45">
      <c r="A226" s="26" t="s">
        <v>474</v>
      </c>
      <c r="B226" s="28" t="s">
        <v>206</v>
      </c>
      <c r="C226" s="28" t="s">
        <v>186</v>
      </c>
      <c r="D226" s="28" t="s">
        <v>185</v>
      </c>
      <c r="E226" s="28" t="s">
        <v>477</v>
      </c>
      <c r="F226" s="28"/>
      <c r="G226" s="28"/>
      <c r="H226" s="31"/>
      <c r="I226" s="29">
        <f>I227</f>
        <v>50</v>
      </c>
      <c r="J226" s="170"/>
      <c r="K226" s="170"/>
      <c r="L226" s="170"/>
      <c r="M226" s="170"/>
      <c r="N226" s="29">
        <f t="shared" si="47"/>
        <v>0</v>
      </c>
      <c r="O226" s="29">
        <f t="shared" si="47"/>
        <v>50</v>
      </c>
      <c r="P226" s="41"/>
      <c r="Q226" s="41"/>
      <c r="R226" s="41"/>
      <c r="S226" s="41"/>
      <c r="T226" s="41"/>
      <c r="U226" s="41"/>
      <c r="V226" s="41"/>
      <c r="W226" s="41"/>
      <c r="X226" s="41"/>
      <c r="Y226" s="41"/>
      <c r="Z226" s="41"/>
      <c r="AA226" s="41"/>
      <c r="AB226" s="41"/>
      <c r="AC226" s="41"/>
      <c r="AD226" s="41"/>
      <c r="AE226" s="41"/>
      <c r="AF226" s="41"/>
      <c r="AG226" s="41"/>
      <c r="AH226" s="41"/>
      <c r="AI226" s="41"/>
    </row>
    <row r="227" spans="1:35" s="42" customFormat="1" ht="18">
      <c r="A227" s="26" t="s">
        <v>287</v>
      </c>
      <c r="B227" s="28" t="s">
        <v>206</v>
      </c>
      <c r="C227" s="28" t="s">
        <v>186</v>
      </c>
      <c r="D227" s="28" t="s">
        <v>185</v>
      </c>
      <c r="E227" s="28" t="s">
        <v>478</v>
      </c>
      <c r="F227" s="28"/>
      <c r="G227" s="28"/>
      <c r="H227" s="31"/>
      <c r="I227" s="29">
        <f>I228</f>
        <v>50</v>
      </c>
      <c r="J227" s="170"/>
      <c r="K227" s="170"/>
      <c r="L227" s="170"/>
      <c r="M227" s="170"/>
      <c r="N227" s="29">
        <f t="shared" si="47"/>
        <v>0</v>
      </c>
      <c r="O227" s="29">
        <f t="shared" si="47"/>
        <v>50</v>
      </c>
      <c r="P227" s="41"/>
      <c r="Q227" s="41"/>
      <c r="R227" s="41"/>
      <c r="S227" s="41"/>
      <c r="T227" s="41"/>
      <c r="U227" s="41"/>
      <c r="V227" s="41"/>
      <c r="W227" s="41"/>
      <c r="X227" s="41"/>
      <c r="Y227" s="41"/>
      <c r="Z227" s="41"/>
      <c r="AA227" s="41"/>
      <c r="AB227" s="41"/>
      <c r="AC227" s="41"/>
      <c r="AD227" s="41"/>
      <c r="AE227" s="41"/>
      <c r="AF227" s="41"/>
      <c r="AG227" s="41"/>
      <c r="AH227" s="41"/>
      <c r="AI227" s="41"/>
    </row>
    <row r="228" spans="1:35" s="42" customFormat="1" ht="45">
      <c r="A228" s="33" t="s">
        <v>237</v>
      </c>
      <c r="B228" s="28" t="s">
        <v>206</v>
      </c>
      <c r="C228" s="28" t="s">
        <v>186</v>
      </c>
      <c r="D228" s="28" t="s">
        <v>185</v>
      </c>
      <c r="E228" s="28" t="s">
        <v>478</v>
      </c>
      <c r="F228" s="28" t="s">
        <v>236</v>
      </c>
      <c r="G228" s="28"/>
      <c r="H228" s="31"/>
      <c r="I228" s="29">
        <f>I229</f>
        <v>50</v>
      </c>
      <c r="J228" s="170"/>
      <c r="K228" s="170"/>
      <c r="L228" s="170"/>
      <c r="M228" s="170"/>
      <c r="N228" s="29">
        <f t="shared" si="47"/>
        <v>0</v>
      </c>
      <c r="O228" s="29">
        <f t="shared" si="47"/>
        <v>50</v>
      </c>
      <c r="P228" s="41"/>
      <c r="Q228" s="41"/>
      <c r="R228" s="41"/>
      <c r="S228" s="41"/>
      <c r="T228" s="41"/>
      <c r="U228" s="41"/>
      <c r="V228" s="41"/>
      <c r="W228" s="41"/>
      <c r="X228" s="41"/>
      <c r="Y228" s="41"/>
      <c r="Z228" s="41"/>
      <c r="AA228" s="41"/>
      <c r="AB228" s="41"/>
      <c r="AC228" s="41"/>
      <c r="AD228" s="41"/>
      <c r="AE228" s="41"/>
      <c r="AF228" s="41"/>
      <c r="AG228" s="41"/>
      <c r="AH228" s="41"/>
      <c r="AI228" s="41"/>
    </row>
    <row r="229" spans="1:35" s="42" customFormat="1" ht="18">
      <c r="A229" s="27" t="s">
        <v>239</v>
      </c>
      <c r="B229" s="28" t="s">
        <v>206</v>
      </c>
      <c r="C229" s="28" t="s">
        <v>186</v>
      </c>
      <c r="D229" s="28" t="s">
        <v>185</v>
      </c>
      <c r="E229" s="28" t="s">
        <v>478</v>
      </c>
      <c r="F229" s="28" t="s">
        <v>238</v>
      </c>
      <c r="G229" s="28"/>
      <c r="H229" s="31"/>
      <c r="I229" s="29">
        <f>I230</f>
        <v>50</v>
      </c>
      <c r="J229" s="170"/>
      <c r="K229" s="170"/>
      <c r="L229" s="170"/>
      <c r="M229" s="170"/>
      <c r="N229" s="29">
        <f t="shared" si="47"/>
        <v>0</v>
      </c>
      <c r="O229" s="29">
        <f t="shared" si="47"/>
        <v>50</v>
      </c>
      <c r="P229" s="41"/>
      <c r="Q229" s="41"/>
      <c r="R229" s="41"/>
      <c r="S229" s="41"/>
      <c r="T229" s="41"/>
      <c r="U229" s="41"/>
      <c r="V229" s="41"/>
      <c r="W229" s="41"/>
      <c r="X229" s="41"/>
      <c r="Y229" s="41"/>
      <c r="Z229" s="41"/>
      <c r="AA229" s="41"/>
      <c r="AB229" s="41"/>
      <c r="AC229" s="41"/>
      <c r="AD229" s="41"/>
      <c r="AE229" s="41"/>
      <c r="AF229" s="41"/>
      <c r="AG229" s="41"/>
      <c r="AH229" s="41"/>
      <c r="AI229" s="41"/>
    </row>
    <row r="230" spans="1:35" s="42" customFormat="1" ht="18">
      <c r="A230" s="30" t="s">
        <v>224</v>
      </c>
      <c r="B230" s="31" t="s">
        <v>206</v>
      </c>
      <c r="C230" s="31" t="s">
        <v>186</v>
      </c>
      <c r="D230" s="31" t="s">
        <v>185</v>
      </c>
      <c r="E230" s="31" t="s">
        <v>478</v>
      </c>
      <c r="F230" s="31" t="s">
        <v>238</v>
      </c>
      <c r="G230" s="31" t="s">
        <v>212</v>
      </c>
      <c r="H230" s="31"/>
      <c r="I230" s="32">
        <v>50</v>
      </c>
      <c r="J230" s="170"/>
      <c r="K230" s="170"/>
      <c r="L230" s="170"/>
      <c r="M230" s="170"/>
      <c r="N230" s="137">
        <v>0</v>
      </c>
      <c r="O230" s="137">
        <f>I230+N230</f>
        <v>50</v>
      </c>
      <c r="P230" s="41"/>
      <c r="Q230" s="41"/>
      <c r="R230" s="41"/>
      <c r="S230" s="41"/>
      <c r="T230" s="41"/>
      <c r="U230" s="41"/>
      <c r="V230" s="41"/>
      <c r="W230" s="41"/>
      <c r="X230" s="41"/>
      <c r="Y230" s="41"/>
      <c r="Z230" s="41"/>
      <c r="AA230" s="41"/>
      <c r="AB230" s="41"/>
      <c r="AC230" s="41"/>
      <c r="AD230" s="41"/>
      <c r="AE230" s="41"/>
      <c r="AF230" s="41"/>
      <c r="AG230" s="41"/>
      <c r="AH230" s="41"/>
      <c r="AI230" s="41"/>
    </row>
    <row r="231" spans="1:35" s="42" customFormat="1" ht="18">
      <c r="A231" s="27" t="s">
        <v>155</v>
      </c>
      <c r="B231" s="28" t="s">
        <v>206</v>
      </c>
      <c r="C231" s="28" t="s">
        <v>186</v>
      </c>
      <c r="D231" s="28" t="s">
        <v>185</v>
      </c>
      <c r="E231" s="127" t="s">
        <v>342</v>
      </c>
      <c r="F231" s="52"/>
      <c r="G231" s="52"/>
      <c r="H231" s="31"/>
      <c r="I231" s="29">
        <f>I232+I244+I236+I240</f>
        <v>28116</v>
      </c>
      <c r="J231" s="29">
        <f aca="true" t="shared" si="48" ref="J231:O231">J232+J244+J236+J240</f>
        <v>0</v>
      </c>
      <c r="K231" s="29">
        <f t="shared" si="48"/>
        <v>0</v>
      </c>
      <c r="L231" s="29">
        <f t="shared" si="48"/>
        <v>0</v>
      </c>
      <c r="M231" s="29">
        <f t="shared" si="48"/>
        <v>0</v>
      </c>
      <c r="N231" s="29">
        <f t="shared" si="48"/>
        <v>0</v>
      </c>
      <c r="O231" s="29">
        <f t="shared" si="48"/>
        <v>28116</v>
      </c>
      <c r="P231" s="41"/>
      <c r="Q231" s="41"/>
      <c r="R231" s="41"/>
      <c r="S231" s="41"/>
      <c r="T231" s="41"/>
      <c r="U231" s="41"/>
      <c r="V231" s="41"/>
      <c r="W231" s="41"/>
      <c r="X231" s="41"/>
      <c r="Y231" s="41"/>
      <c r="Z231" s="41"/>
      <c r="AA231" s="41"/>
      <c r="AB231" s="41"/>
      <c r="AC231" s="41"/>
      <c r="AD231" s="41"/>
      <c r="AE231" s="41"/>
      <c r="AF231" s="41"/>
      <c r="AG231" s="41"/>
      <c r="AH231" s="41"/>
      <c r="AI231" s="41"/>
    </row>
    <row r="232" spans="1:35" s="42" customFormat="1" ht="45">
      <c r="A232" s="26" t="s">
        <v>286</v>
      </c>
      <c r="B232" s="28" t="s">
        <v>206</v>
      </c>
      <c r="C232" s="28" t="s">
        <v>186</v>
      </c>
      <c r="D232" s="28" t="s">
        <v>185</v>
      </c>
      <c r="E232" s="127" t="s">
        <v>325</v>
      </c>
      <c r="F232" s="52"/>
      <c r="G232" s="52"/>
      <c r="H232" s="31"/>
      <c r="I232" s="29">
        <f>I233</f>
        <v>6956.1</v>
      </c>
      <c r="J232" s="170"/>
      <c r="K232" s="170"/>
      <c r="L232" s="170"/>
      <c r="M232" s="170"/>
      <c r="N232" s="29">
        <f aca="true" t="shared" si="49" ref="N232:O234">N233</f>
        <v>0</v>
      </c>
      <c r="O232" s="29">
        <f t="shared" si="49"/>
        <v>6956.1</v>
      </c>
      <c r="P232" s="41"/>
      <c r="Q232" s="41"/>
      <c r="R232" s="41"/>
      <c r="S232" s="41"/>
      <c r="T232" s="41"/>
      <c r="U232" s="41"/>
      <c r="V232" s="41"/>
      <c r="W232" s="41"/>
      <c r="X232" s="41"/>
      <c r="Y232" s="41"/>
      <c r="Z232" s="41"/>
      <c r="AA232" s="41"/>
      <c r="AB232" s="41"/>
      <c r="AC232" s="41"/>
      <c r="AD232" s="41"/>
      <c r="AE232" s="41"/>
      <c r="AF232" s="41"/>
      <c r="AG232" s="41"/>
      <c r="AH232" s="41"/>
      <c r="AI232" s="41"/>
    </row>
    <row r="233" spans="1:35" s="42" customFormat="1" ht="45">
      <c r="A233" s="33" t="s">
        <v>237</v>
      </c>
      <c r="B233" s="28" t="s">
        <v>206</v>
      </c>
      <c r="C233" s="28" t="s">
        <v>186</v>
      </c>
      <c r="D233" s="28" t="s">
        <v>185</v>
      </c>
      <c r="E233" s="127" t="s">
        <v>325</v>
      </c>
      <c r="F233" s="28" t="s">
        <v>236</v>
      </c>
      <c r="G233" s="52"/>
      <c r="H233" s="31"/>
      <c r="I233" s="29">
        <f>I234</f>
        <v>6956.1</v>
      </c>
      <c r="J233" s="170"/>
      <c r="K233" s="170"/>
      <c r="L233" s="170"/>
      <c r="M233" s="170"/>
      <c r="N233" s="29">
        <f t="shared" si="49"/>
        <v>0</v>
      </c>
      <c r="O233" s="29">
        <f t="shared" si="49"/>
        <v>6956.1</v>
      </c>
      <c r="P233" s="41"/>
      <c r="Q233" s="41"/>
      <c r="R233" s="41"/>
      <c r="S233" s="41"/>
      <c r="T233" s="41"/>
      <c r="U233" s="41"/>
      <c r="V233" s="41"/>
      <c r="W233" s="41"/>
      <c r="X233" s="41"/>
      <c r="Y233" s="41"/>
      <c r="Z233" s="41"/>
      <c r="AA233" s="41"/>
      <c r="AB233" s="41"/>
      <c r="AC233" s="41"/>
      <c r="AD233" s="41"/>
      <c r="AE233" s="41"/>
      <c r="AF233" s="41"/>
      <c r="AG233" s="41"/>
      <c r="AH233" s="41"/>
      <c r="AI233" s="41"/>
    </row>
    <row r="234" spans="1:35" s="42" customFormat="1" ht="18">
      <c r="A234" s="27" t="s">
        <v>239</v>
      </c>
      <c r="B234" s="28" t="s">
        <v>206</v>
      </c>
      <c r="C234" s="28" t="s">
        <v>186</v>
      </c>
      <c r="D234" s="28" t="s">
        <v>185</v>
      </c>
      <c r="E234" s="127" t="s">
        <v>325</v>
      </c>
      <c r="F234" s="28" t="s">
        <v>238</v>
      </c>
      <c r="G234" s="52"/>
      <c r="H234" s="31"/>
      <c r="I234" s="29">
        <f>I235</f>
        <v>6956.1</v>
      </c>
      <c r="J234" s="170"/>
      <c r="K234" s="170"/>
      <c r="L234" s="170"/>
      <c r="M234" s="170"/>
      <c r="N234" s="29">
        <f t="shared" si="49"/>
        <v>0</v>
      </c>
      <c r="O234" s="29">
        <f t="shared" si="49"/>
        <v>6956.1</v>
      </c>
      <c r="P234" s="41"/>
      <c r="Q234" s="41"/>
      <c r="R234" s="41"/>
      <c r="S234" s="41"/>
      <c r="T234" s="41"/>
      <c r="U234" s="41"/>
      <c r="V234" s="41"/>
      <c r="W234" s="41"/>
      <c r="X234" s="41"/>
      <c r="Y234" s="41"/>
      <c r="Z234" s="41"/>
      <c r="AA234" s="41"/>
      <c r="AB234" s="41"/>
      <c r="AC234" s="41"/>
      <c r="AD234" s="41"/>
      <c r="AE234" s="41"/>
      <c r="AF234" s="41"/>
      <c r="AG234" s="41"/>
      <c r="AH234" s="41"/>
      <c r="AI234" s="41"/>
    </row>
    <row r="235" spans="1:35" s="42" customFormat="1" ht="18">
      <c r="A235" s="34" t="s">
        <v>225</v>
      </c>
      <c r="B235" s="31" t="s">
        <v>206</v>
      </c>
      <c r="C235" s="31" t="s">
        <v>186</v>
      </c>
      <c r="D235" s="31" t="s">
        <v>185</v>
      </c>
      <c r="E235" s="61" t="s">
        <v>325</v>
      </c>
      <c r="F235" s="31" t="s">
        <v>238</v>
      </c>
      <c r="G235" s="31" t="s">
        <v>213</v>
      </c>
      <c r="H235" s="31"/>
      <c r="I235" s="32">
        <v>6956.1</v>
      </c>
      <c r="J235" s="170"/>
      <c r="K235" s="170"/>
      <c r="L235" s="170"/>
      <c r="M235" s="170"/>
      <c r="N235" s="137">
        <v>0</v>
      </c>
      <c r="O235" s="137">
        <f>I235+N235</f>
        <v>6956.1</v>
      </c>
      <c r="P235" s="41"/>
      <c r="Q235" s="41"/>
      <c r="R235" s="41"/>
      <c r="S235" s="41"/>
      <c r="T235" s="41"/>
      <c r="U235" s="41"/>
      <c r="V235" s="41"/>
      <c r="W235" s="41"/>
      <c r="X235" s="41"/>
      <c r="Y235" s="41"/>
      <c r="Z235" s="41"/>
      <c r="AA235" s="41"/>
      <c r="AB235" s="41"/>
      <c r="AC235" s="41"/>
      <c r="AD235" s="41"/>
      <c r="AE235" s="41"/>
      <c r="AF235" s="41"/>
      <c r="AG235" s="41"/>
      <c r="AH235" s="41"/>
      <c r="AI235" s="41"/>
    </row>
    <row r="236" spans="1:35" s="42" customFormat="1" ht="60">
      <c r="A236" s="27" t="s">
        <v>528</v>
      </c>
      <c r="B236" s="28" t="s">
        <v>206</v>
      </c>
      <c r="C236" s="28" t="s">
        <v>186</v>
      </c>
      <c r="D236" s="28" t="s">
        <v>185</v>
      </c>
      <c r="E236" s="28" t="s">
        <v>527</v>
      </c>
      <c r="F236" s="28"/>
      <c r="G236" s="28"/>
      <c r="H236" s="31"/>
      <c r="I236" s="29">
        <f>I237</f>
        <v>750</v>
      </c>
      <c r="J236" s="170"/>
      <c r="K236" s="170"/>
      <c r="L236" s="170"/>
      <c r="M236" s="170"/>
      <c r="N236" s="29">
        <f aca="true" t="shared" si="50" ref="N236:O238">N237</f>
        <v>0</v>
      </c>
      <c r="O236" s="29">
        <f t="shared" si="50"/>
        <v>750</v>
      </c>
      <c r="P236" s="41"/>
      <c r="Q236" s="41"/>
      <c r="R236" s="41"/>
      <c r="S236" s="41"/>
      <c r="T236" s="41"/>
      <c r="U236" s="41"/>
      <c r="V236" s="41"/>
      <c r="W236" s="41"/>
      <c r="X236" s="41"/>
      <c r="Y236" s="41"/>
      <c r="Z236" s="41"/>
      <c r="AA236" s="41"/>
      <c r="AB236" s="41"/>
      <c r="AC236" s="41"/>
      <c r="AD236" s="41"/>
      <c r="AE236" s="41"/>
      <c r="AF236" s="41"/>
      <c r="AG236" s="41"/>
      <c r="AH236" s="41"/>
      <c r="AI236" s="41"/>
    </row>
    <row r="237" spans="1:35" s="42" customFormat="1" ht="45">
      <c r="A237" s="33" t="s">
        <v>237</v>
      </c>
      <c r="B237" s="28" t="s">
        <v>206</v>
      </c>
      <c r="C237" s="28" t="s">
        <v>186</v>
      </c>
      <c r="D237" s="28" t="s">
        <v>185</v>
      </c>
      <c r="E237" s="28" t="s">
        <v>527</v>
      </c>
      <c r="F237" s="28" t="s">
        <v>236</v>
      </c>
      <c r="G237" s="28"/>
      <c r="H237" s="31"/>
      <c r="I237" s="29">
        <f>I238</f>
        <v>750</v>
      </c>
      <c r="J237" s="170"/>
      <c r="K237" s="170"/>
      <c r="L237" s="170"/>
      <c r="M237" s="170"/>
      <c r="N237" s="29">
        <f t="shared" si="50"/>
        <v>0</v>
      </c>
      <c r="O237" s="29">
        <f t="shared" si="50"/>
        <v>750</v>
      </c>
      <c r="P237" s="41"/>
      <c r="Q237" s="41"/>
      <c r="R237" s="41"/>
      <c r="S237" s="41"/>
      <c r="T237" s="41"/>
      <c r="U237" s="41"/>
      <c r="V237" s="41"/>
      <c r="W237" s="41"/>
      <c r="X237" s="41"/>
      <c r="Y237" s="41"/>
      <c r="Z237" s="41"/>
      <c r="AA237" s="41"/>
      <c r="AB237" s="41"/>
      <c r="AC237" s="41"/>
      <c r="AD237" s="41"/>
      <c r="AE237" s="41"/>
      <c r="AF237" s="41"/>
      <c r="AG237" s="41"/>
      <c r="AH237" s="41"/>
      <c r="AI237" s="41"/>
    </row>
    <row r="238" spans="1:35" s="42" customFormat="1" ht="18">
      <c r="A238" s="27" t="s">
        <v>239</v>
      </c>
      <c r="B238" s="28" t="s">
        <v>206</v>
      </c>
      <c r="C238" s="28" t="s">
        <v>186</v>
      </c>
      <c r="D238" s="28" t="s">
        <v>185</v>
      </c>
      <c r="E238" s="28" t="s">
        <v>527</v>
      </c>
      <c r="F238" s="28" t="s">
        <v>238</v>
      </c>
      <c r="G238" s="28"/>
      <c r="H238" s="31"/>
      <c r="I238" s="29">
        <f>I239</f>
        <v>750</v>
      </c>
      <c r="J238" s="170"/>
      <c r="K238" s="170"/>
      <c r="L238" s="170"/>
      <c r="M238" s="170"/>
      <c r="N238" s="29">
        <f t="shared" si="50"/>
        <v>0</v>
      </c>
      <c r="O238" s="29">
        <f t="shared" si="50"/>
        <v>750</v>
      </c>
      <c r="P238" s="41"/>
      <c r="Q238" s="41"/>
      <c r="R238" s="41"/>
      <c r="S238" s="41"/>
      <c r="T238" s="41"/>
      <c r="U238" s="41"/>
      <c r="V238" s="41"/>
      <c r="W238" s="41"/>
      <c r="X238" s="41"/>
      <c r="Y238" s="41"/>
      <c r="Z238" s="41"/>
      <c r="AA238" s="41"/>
      <c r="AB238" s="41"/>
      <c r="AC238" s="41"/>
      <c r="AD238" s="41"/>
      <c r="AE238" s="41"/>
      <c r="AF238" s="41"/>
      <c r="AG238" s="41"/>
      <c r="AH238" s="41"/>
      <c r="AI238" s="41"/>
    </row>
    <row r="239" spans="1:15" ht="18">
      <c r="A239" s="30" t="s">
        <v>225</v>
      </c>
      <c r="B239" s="31" t="s">
        <v>206</v>
      </c>
      <c r="C239" s="31" t="s">
        <v>186</v>
      </c>
      <c r="D239" s="31" t="s">
        <v>185</v>
      </c>
      <c r="E239" s="31" t="s">
        <v>527</v>
      </c>
      <c r="F239" s="31" t="s">
        <v>238</v>
      </c>
      <c r="G239" s="31" t="s">
        <v>213</v>
      </c>
      <c r="H239" s="31"/>
      <c r="I239" s="32">
        <f>750</f>
        <v>750</v>
      </c>
      <c r="J239" s="170"/>
      <c r="K239" s="170"/>
      <c r="L239" s="170"/>
      <c r="M239" s="170"/>
      <c r="N239" s="137">
        <v>0</v>
      </c>
      <c r="O239" s="137">
        <f>I239+N239</f>
        <v>750</v>
      </c>
    </row>
    <row r="240" spans="1:15" ht="60">
      <c r="A240" s="27" t="s">
        <v>283</v>
      </c>
      <c r="B240" s="28" t="s">
        <v>206</v>
      </c>
      <c r="C240" s="28" t="s">
        <v>186</v>
      </c>
      <c r="D240" s="28" t="s">
        <v>185</v>
      </c>
      <c r="E240" s="28" t="s">
        <v>11</v>
      </c>
      <c r="F240" s="31"/>
      <c r="G240" s="31"/>
      <c r="H240" s="31"/>
      <c r="I240" s="29">
        <f>I241</f>
        <v>958</v>
      </c>
      <c r="J240" s="170"/>
      <c r="K240" s="170"/>
      <c r="L240" s="170"/>
      <c r="M240" s="170"/>
      <c r="N240" s="29">
        <f aca="true" t="shared" si="51" ref="N240:O242">N241</f>
        <v>0</v>
      </c>
      <c r="O240" s="29">
        <f t="shared" si="51"/>
        <v>958</v>
      </c>
    </row>
    <row r="241" spans="1:15" ht="45">
      <c r="A241" s="33" t="s">
        <v>237</v>
      </c>
      <c r="B241" s="28" t="s">
        <v>206</v>
      </c>
      <c r="C241" s="28" t="s">
        <v>186</v>
      </c>
      <c r="D241" s="28" t="s">
        <v>185</v>
      </c>
      <c r="E241" s="28" t="s">
        <v>11</v>
      </c>
      <c r="F241" s="28" t="s">
        <v>236</v>
      </c>
      <c r="G241" s="28"/>
      <c r="H241" s="31"/>
      <c r="I241" s="29">
        <f>I242</f>
        <v>958</v>
      </c>
      <c r="J241" s="170"/>
      <c r="K241" s="170"/>
      <c r="L241" s="170"/>
      <c r="M241" s="170"/>
      <c r="N241" s="29">
        <f t="shared" si="51"/>
        <v>0</v>
      </c>
      <c r="O241" s="29">
        <f t="shared" si="51"/>
        <v>958</v>
      </c>
    </row>
    <row r="242" spans="1:15" ht="18">
      <c r="A242" s="27" t="s">
        <v>239</v>
      </c>
      <c r="B242" s="28" t="s">
        <v>206</v>
      </c>
      <c r="C242" s="28" t="s">
        <v>186</v>
      </c>
      <c r="D242" s="28" t="s">
        <v>185</v>
      </c>
      <c r="E242" s="28" t="s">
        <v>11</v>
      </c>
      <c r="F242" s="28" t="s">
        <v>238</v>
      </c>
      <c r="G242" s="28"/>
      <c r="H242" s="31"/>
      <c r="I242" s="29">
        <f>I243</f>
        <v>958</v>
      </c>
      <c r="J242" s="170"/>
      <c r="K242" s="170"/>
      <c r="L242" s="170"/>
      <c r="M242" s="170"/>
      <c r="N242" s="29">
        <f t="shared" si="51"/>
        <v>0</v>
      </c>
      <c r="O242" s="29">
        <f t="shared" si="51"/>
        <v>958</v>
      </c>
    </row>
    <row r="243" spans="1:15" ht="18">
      <c r="A243" s="30" t="s">
        <v>224</v>
      </c>
      <c r="B243" s="31" t="s">
        <v>206</v>
      </c>
      <c r="C243" s="31" t="s">
        <v>186</v>
      </c>
      <c r="D243" s="31" t="s">
        <v>185</v>
      </c>
      <c r="E243" s="31" t="s">
        <v>11</v>
      </c>
      <c r="F243" s="31" t="s">
        <v>238</v>
      </c>
      <c r="G243" s="31" t="s">
        <v>212</v>
      </c>
      <c r="H243" s="31"/>
      <c r="I243" s="32">
        <v>958</v>
      </c>
      <c r="J243" s="170"/>
      <c r="K243" s="170"/>
      <c r="L243" s="170"/>
      <c r="M243" s="170"/>
      <c r="N243" s="137">
        <v>0</v>
      </c>
      <c r="O243" s="137">
        <f>I243+N243</f>
        <v>958</v>
      </c>
    </row>
    <row r="244" spans="1:15" ht="90">
      <c r="A244" s="27" t="s">
        <v>390</v>
      </c>
      <c r="B244" s="28" t="s">
        <v>206</v>
      </c>
      <c r="C244" s="28" t="s">
        <v>186</v>
      </c>
      <c r="D244" s="28" t="s">
        <v>185</v>
      </c>
      <c r="E244" s="127" t="s">
        <v>464</v>
      </c>
      <c r="F244" s="31"/>
      <c r="G244" s="31"/>
      <c r="H244" s="31"/>
      <c r="I244" s="29">
        <f>I245</f>
        <v>19451.9</v>
      </c>
      <c r="J244" s="170"/>
      <c r="K244" s="170"/>
      <c r="L244" s="170"/>
      <c r="M244" s="170"/>
      <c r="N244" s="29">
        <f>N245</f>
        <v>0</v>
      </c>
      <c r="O244" s="29">
        <f>O245</f>
        <v>19451.9</v>
      </c>
    </row>
    <row r="245" spans="1:15" ht="45">
      <c r="A245" s="33" t="s">
        <v>237</v>
      </c>
      <c r="B245" s="28" t="s">
        <v>206</v>
      </c>
      <c r="C245" s="28" t="s">
        <v>186</v>
      </c>
      <c r="D245" s="28" t="s">
        <v>185</v>
      </c>
      <c r="E245" s="127" t="s">
        <v>464</v>
      </c>
      <c r="F245" s="28" t="s">
        <v>236</v>
      </c>
      <c r="G245" s="52"/>
      <c r="H245" s="31"/>
      <c r="I245" s="29">
        <f>I246</f>
        <v>19451.9</v>
      </c>
      <c r="J245" s="170"/>
      <c r="K245" s="170"/>
      <c r="L245" s="170"/>
      <c r="M245" s="170"/>
      <c r="N245" s="29">
        <f>N246</f>
        <v>0</v>
      </c>
      <c r="O245" s="29">
        <f>O246</f>
        <v>19451.9</v>
      </c>
    </row>
    <row r="246" spans="1:15" ht="18">
      <c r="A246" s="27" t="s">
        <v>239</v>
      </c>
      <c r="B246" s="28" t="s">
        <v>206</v>
      </c>
      <c r="C246" s="28" t="s">
        <v>186</v>
      </c>
      <c r="D246" s="28" t="s">
        <v>185</v>
      </c>
      <c r="E246" s="127" t="s">
        <v>464</v>
      </c>
      <c r="F246" s="28" t="s">
        <v>238</v>
      </c>
      <c r="G246" s="52"/>
      <c r="H246" s="31"/>
      <c r="I246" s="29">
        <f>I247+I248</f>
        <v>19451.9</v>
      </c>
      <c r="J246" s="29">
        <f aca="true" t="shared" si="52" ref="J246:O246">J247+J248</f>
        <v>0</v>
      </c>
      <c r="K246" s="29">
        <f t="shared" si="52"/>
        <v>0</v>
      </c>
      <c r="L246" s="29">
        <f t="shared" si="52"/>
        <v>0</v>
      </c>
      <c r="M246" s="29">
        <f t="shared" si="52"/>
        <v>0</v>
      </c>
      <c r="N246" s="29">
        <f t="shared" si="52"/>
        <v>0</v>
      </c>
      <c r="O246" s="29">
        <f t="shared" si="52"/>
        <v>19451.9</v>
      </c>
    </row>
    <row r="247" spans="1:15" ht="18">
      <c r="A247" s="34" t="s">
        <v>225</v>
      </c>
      <c r="B247" s="31" t="s">
        <v>206</v>
      </c>
      <c r="C247" s="31" t="s">
        <v>186</v>
      </c>
      <c r="D247" s="31" t="s">
        <v>185</v>
      </c>
      <c r="E247" s="61" t="s">
        <v>464</v>
      </c>
      <c r="F247" s="31" t="s">
        <v>238</v>
      </c>
      <c r="G247" s="31" t="s">
        <v>213</v>
      </c>
      <c r="H247" s="31"/>
      <c r="I247" s="32">
        <v>0</v>
      </c>
      <c r="J247" s="170"/>
      <c r="K247" s="170"/>
      <c r="L247" s="170"/>
      <c r="M247" s="170"/>
      <c r="N247" s="137">
        <v>0</v>
      </c>
      <c r="O247" s="137">
        <f>I247+N247</f>
        <v>0</v>
      </c>
    </row>
    <row r="248" spans="1:15" ht="18">
      <c r="A248" s="30" t="s">
        <v>559</v>
      </c>
      <c r="B248" s="31" t="s">
        <v>206</v>
      </c>
      <c r="C248" s="31" t="s">
        <v>186</v>
      </c>
      <c r="D248" s="31" t="s">
        <v>185</v>
      </c>
      <c r="E248" s="61" t="s">
        <v>464</v>
      </c>
      <c r="F248" s="31" t="s">
        <v>238</v>
      </c>
      <c r="G248" s="31" t="s">
        <v>560</v>
      </c>
      <c r="H248" s="31"/>
      <c r="I248" s="32">
        <v>19451.9</v>
      </c>
      <c r="J248" s="170"/>
      <c r="K248" s="170"/>
      <c r="L248" s="170"/>
      <c r="M248" s="170"/>
      <c r="N248" s="137">
        <v>0</v>
      </c>
      <c r="O248" s="137">
        <f>I248+N248</f>
        <v>19451.9</v>
      </c>
    </row>
    <row r="249" spans="1:15" ht="18">
      <c r="A249" s="69" t="s">
        <v>293</v>
      </c>
      <c r="B249" s="52" t="s">
        <v>206</v>
      </c>
      <c r="C249" s="52" t="s">
        <v>186</v>
      </c>
      <c r="D249" s="52" t="s">
        <v>180</v>
      </c>
      <c r="E249" s="52"/>
      <c r="F249" s="52"/>
      <c r="G249" s="52"/>
      <c r="H249" s="28"/>
      <c r="I249" s="156">
        <f>I250+I269</f>
        <v>10989.4</v>
      </c>
      <c r="J249" s="156">
        <f aca="true" t="shared" si="53" ref="J249:O249">J250+J269</f>
        <v>0</v>
      </c>
      <c r="K249" s="156">
        <f t="shared" si="53"/>
        <v>0</v>
      </c>
      <c r="L249" s="156">
        <f t="shared" si="53"/>
        <v>0</v>
      </c>
      <c r="M249" s="156">
        <f t="shared" si="53"/>
        <v>0</v>
      </c>
      <c r="N249" s="156">
        <f t="shared" si="53"/>
        <v>490.7</v>
      </c>
      <c r="O249" s="156">
        <f t="shared" si="53"/>
        <v>11480.099999999999</v>
      </c>
    </row>
    <row r="250" spans="1:15" ht="30">
      <c r="A250" s="27" t="s">
        <v>416</v>
      </c>
      <c r="B250" s="28" t="s">
        <v>206</v>
      </c>
      <c r="C250" s="28" t="s">
        <v>186</v>
      </c>
      <c r="D250" s="28" t="s">
        <v>180</v>
      </c>
      <c r="E250" s="28" t="s">
        <v>318</v>
      </c>
      <c r="F250" s="28"/>
      <c r="G250" s="28"/>
      <c r="H250" s="28"/>
      <c r="I250" s="29">
        <f>I251</f>
        <v>10889.4</v>
      </c>
      <c r="J250" s="170"/>
      <c r="K250" s="170"/>
      <c r="L250" s="170"/>
      <c r="M250" s="170"/>
      <c r="N250" s="29">
        <f>N251</f>
        <v>490.7</v>
      </c>
      <c r="O250" s="29">
        <f>O251</f>
        <v>11380.099999999999</v>
      </c>
    </row>
    <row r="251" spans="1:15" ht="30">
      <c r="A251" s="115" t="s">
        <v>417</v>
      </c>
      <c r="B251" s="28" t="s">
        <v>206</v>
      </c>
      <c r="C251" s="28" t="s">
        <v>186</v>
      </c>
      <c r="D251" s="28" t="s">
        <v>180</v>
      </c>
      <c r="E251" s="28" t="s">
        <v>418</v>
      </c>
      <c r="F251" s="31"/>
      <c r="G251" s="31"/>
      <c r="H251" s="31"/>
      <c r="I251" s="29">
        <f>I252+I257</f>
        <v>10889.4</v>
      </c>
      <c r="J251" s="170"/>
      <c r="K251" s="170"/>
      <c r="L251" s="170"/>
      <c r="M251" s="170"/>
      <c r="N251" s="29">
        <f>N252+N257</f>
        <v>490.7</v>
      </c>
      <c r="O251" s="29">
        <f>O252+O257</f>
        <v>11380.099999999999</v>
      </c>
    </row>
    <row r="252" spans="1:15" ht="45">
      <c r="A252" s="115" t="s">
        <v>139</v>
      </c>
      <c r="B252" s="28" t="s">
        <v>206</v>
      </c>
      <c r="C252" s="28" t="s">
        <v>186</v>
      </c>
      <c r="D252" s="28" t="s">
        <v>180</v>
      </c>
      <c r="E252" s="28" t="s">
        <v>419</v>
      </c>
      <c r="F252" s="31"/>
      <c r="G252" s="31"/>
      <c r="H252" s="31"/>
      <c r="I252" s="29">
        <f>I253</f>
        <v>6619.9</v>
      </c>
      <c r="J252" s="170"/>
      <c r="K252" s="170"/>
      <c r="L252" s="170"/>
      <c r="M252" s="170"/>
      <c r="N252" s="29">
        <f aca="true" t="shared" si="54" ref="N252:O255">N253</f>
        <v>490.7</v>
      </c>
      <c r="O252" s="29">
        <f t="shared" si="54"/>
        <v>7110.599999999999</v>
      </c>
    </row>
    <row r="253" spans="1:15" ht="18">
      <c r="A253" s="115" t="s">
        <v>287</v>
      </c>
      <c r="B253" s="28" t="s">
        <v>206</v>
      </c>
      <c r="C253" s="28" t="s">
        <v>186</v>
      </c>
      <c r="D253" s="28" t="s">
        <v>180</v>
      </c>
      <c r="E253" s="28" t="s">
        <v>420</v>
      </c>
      <c r="F253" s="31"/>
      <c r="G253" s="31"/>
      <c r="H253" s="31"/>
      <c r="I253" s="29">
        <f>I254</f>
        <v>6619.9</v>
      </c>
      <c r="J253" s="170"/>
      <c r="K253" s="170"/>
      <c r="L253" s="170"/>
      <c r="M253" s="170"/>
      <c r="N253" s="29">
        <f t="shared" si="54"/>
        <v>490.7</v>
      </c>
      <c r="O253" s="29">
        <f t="shared" si="54"/>
        <v>7110.599999999999</v>
      </c>
    </row>
    <row r="254" spans="1:15" ht="45">
      <c r="A254" s="115" t="s">
        <v>237</v>
      </c>
      <c r="B254" s="28" t="s">
        <v>206</v>
      </c>
      <c r="C254" s="28" t="s">
        <v>186</v>
      </c>
      <c r="D254" s="28" t="s">
        <v>180</v>
      </c>
      <c r="E254" s="28" t="s">
        <v>420</v>
      </c>
      <c r="F254" s="28" t="s">
        <v>236</v>
      </c>
      <c r="G254" s="28"/>
      <c r="H254" s="28"/>
      <c r="I254" s="29">
        <f>I255</f>
        <v>6619.9</v>
      </c>
      <c r="J254" s="170"/>
      <c r="K254" s="170"/>
      <c r="L254" s="170"/>
      <c r="M254" s="170"/>
      <c r="N254" s="29">
        <f t="shared" si="54"/>
        <v>490.7</v>
      </c>
      <c r="O254" s="29">
        <f t="shared" si="54"/>
        <v>7110.599999999999</v>
      </c>
    </row>
    <row r="255" spans="1:15" ht="18">
      <c r="A255" s="116" t="s">
        <v>239</v>
      </c>
      <c r="B255" s="28" t="s">
        <v>206</v>
      </c>
      <c r="C255" s="28" t="s">
        <v>186</v>
      </c>
      <c r="D255" s="28" t="s">
        <v>180</v>
      </c>
      <c r="E255" s="28" t="s">
        <v>420</v>
      </c>
      <c r="F255" s="28" t="s">
        <v>238</v>
      </c>
      <c r="G255" s="28"/>
      <c r="H255" s="28"/>
      <c r="I255" s="29">
        <f>I256</f>
        <v>6619.9</v>
      </c>
      <c r="J255" s="170"/>
      <c r="K255" s="170"/>
      <c r="L255" s="170"/>
      <c r="M255" s="170"/>
      <c r="N255" s="29">
        <f t="shared" si="54"/>
        <v>490.7</v>
      </c>
      <c r="O255" s="29">
        <f t="shared" si="54"/>
        <v>7110.599999999999</v>
      </c>
    </row>
    <row r="256" spans="1:15" ht="18">
      <c r="A256" s="117" t="s">
        <v>224</v>
      </c>
      <c r="B256" s="31" t="s">
        <v>206</v>
      </c>
      <c r="C256" s="31" t="s">
        <v>186</v>
      </c>
      <c r="D256" s="31" t="s">
        <v>180</v>
      </c>
      <c r="E256" s="31" t="s">
        <v>420</v>
      </c>
      <c r="F256" s="31" t="s">
        <v>238</v>
      </c>
      <c r="G256" s="31" t="s">
        <v>212</v>
      </c>
      <c r="H256" s="31"/>
      <c r="I256" s="32">
        <v>6619.9</v>
      </c>
      <c r="J256" s="170"/>
      <c r="K256" s="170"/>
      <c r="L256" s="170"/>
      <c r="M256" s="170"/>
      <c r="N256" s="137">
        <v>490.7</v>
      </c>
      <c r="O256" s="137">
        <f>I256+N256</f>
        <v>7110.599999999999</v>
      </c>
    </row>
    <row r="257" spans="1:15" ht="60">
      <c r="A257" s="115" t="s">
        <v>479</v>
      </c>
      <c r="B257" s="28" t="s">
        <v>206</v>
      </c>
      <c r="C257" s="28" t="s">
        <v>186</v>
      </c>
      <c r="D257" s="28" t="s">
        <v>180</v>
      </c>
      <c r="E257" s="28" t="s">
        <v>480</v>
      </c>
      <c r="F257" s="31"/>
      <c r="G257" s="31"/>
      <c r="H257" s="31"/>
      <c r="I257" s="121">
        <f>I258</f>
        <v>4269.5</v>
      </c>
      <c r="J257" s="170"/>
      <c r="K257" s="170"/>
      <c r="L257" s="170"/>
      <c r="M257" s="170"/>
      <c r="N257" s="121">
        <f>N258</f>
        <v>0</v>
      </c>
      <c r="O257" s="121">
        <f>O258</f>
        <v>4269.5</v>
      </c>
    </row>
    <row r="258" spans="1:15" ht="18">
      <c r="A258" s="115" t="s">
        <v>287</v>
      </c>
      <c r="B258" s="28" t="s">
        <v>206</v>
      </c>
      <c r="C258" s="28" t="s">
        <v>186</v>
      </c>
      <c r="D258" s="28" t="s">
        <v>180</v>
      </c>
      <c r="E258" s="28" t="s">
        <v>481</v>
      </c>
      <c r="F258" s="31"/>
      <c r="G258" s="31"/>
      <c r="H258" s="31"/>
      <c r="I258" s="121">
        <f>I259+I266</f>
        <v>4269.5</v>
      </c>
      <c r="J258" s="170"/>
      <c r="K258" s="170"/>
      <c r="L258" s="170"/>
      <c r="M258" s="170"/>
      <c r="N258" s="121">
        <f>N259+N266</f>
        <v>0</v>
      </c>
      <c r="O258" s="121">
        <f>O259+O266</f>
        <v>4269.5</v>
      </c>
    </row>
    <row r="259" spans="1:15" ht="45">
      <c r="A259" s="115" t="s">
        <v>237</v>
      </c>
      <c r="B259" s="28" t="s">
        <v>206</v>
      </c>
      <c r="C259" s="28" t="s">
        <v>186</v>
      </c>
      <c r="D259" s="28" t="s">
        <v>180</v>
      </c>
      <c r="E259" s="28" t="s">
        <v>481</v>
      </c>
      <c r="F259" s="28" t="s">
        <v>236</v>
      </c>
      <c r="G259" s="28"/>
      <c r="H259" s="31"/>
      <c r="I259" s="121">
        <f>I260+I262+I264</f>
        <v>4249.5</v>
      </c>
      <c r="J259" s="170"/>
      <c r="K259" s="170"/>
      <c r="L259" s="170"/>
      <c r="M259" s="170"/>
      <c r="N259" s="121">
        <f>N260+N262+N264</f>
        <v>0</v>
      </c>
      <c r="O259" s="121">
        <f>O260+O262+O264</f>
        <v>4249.5</v>
      </c>
    </row>
    <row r="260" spans="1:15" ht="18">
      <c r="A260" s="116" t="s">
        <v>239</v>
      </c>
      <c r="B260" s="28" t="s">
        <v>206</v>
      </c>
      <c r="C260" s="28" t="s">
        <v>186</v>
      </c>
      <c r="D260" s="28" t="s">
        <v>180</v>
      </c>
      <c r="E260" s="28" t="s">
        <v>481</v>
      </c>
      <c r="F260" s="28" t="s">
        <v>238</v>
      </c>
      <c r="G260" s="28"/>
      <c r="H260" s="31"/>
      <c r="I260" s="121">
        <f>I261</f>
        <v>4209.5</v>
      </c>
      <c r="J260" s="170"/>
      <c r="K260" s="170"/>
      <c r="L260" s="170"/>
      <c r="M260" s="170"/>
      <c r="N260" s="121">
        <f>N261</f>
        <v>0</v>
      </c>
      <c r="O260" s="121">
        <f>O261</f>
        <v>4209.5</v>
      </c>
    </row>
    <row r="261" spans="1:15" ht="18">
      <c r="A261" s="117" t="s">
        <v>224</v>
      </c>
      <c r="B261" s="31" t="s">
        <v>206</v>
      </c>
      <c r="C261" s="31" t="s">
        <v>186</v>
      </c>
      <c r="D261" s="31" t="s">
        <v>180</v>
      </c>
      <c r="E261" s="31" t="s">
        <v>481</v>
      </c>
      <c r="F261" s="31" t="s">
        <v>238</v>
      </c>
      <c r="G261" s="31" t="s">
        <v>212</v>
      </c>
      <c r="H261" s="31"/>
      <c r="I261" s="122">
        <v>4209.5</v>
      </c>
      <c r="J261" s="170"/>
      <c r="K261" s="170"/>
      <c r="L261" s="170"/>
      <c r="M261" s="170"/>
      <c r="N261" s="137">
        <v>0</v>
      </c>
      <c r="O261" s="137">
        <f>I261+N261</f>
        <v>4209.5</v>
      </c>
    </row>
    <row r="262" spans="1:15" ht="18">
      <c r="A262" s="27" t="s">
        <v>260</v>
      </c>
      <c r="B262" s="28" t="s">
        <v>206</v>
      </c>
      <c r="C262" s="28" t="s">
        <v>186</v>
      </c>
      <c r="D262" s="28" t="s">
        <v>180</v>
      </c>
      <c r="E262" s="28" t="s">
        <v>481</v>
      </c>
      <c r="F262" s="28" t="s">
        <v>259</v>
      </c>
      <c r="G262" s="28"/>
      <c r="H262" s="31"/>
      <c r="I262" s="121">
        <f>I263</f>
        <v>20</v>
      </c>
      <c r="J262" s="170"/>
      <c r="K262" s="170"/>
      <c r="L262" s="170"/>
      <c r="M262" s="170"/>
      <c r="N262" s="121">
        <f>N263</f>
        <v>0</v>
      </c>
      <c r="O262" s="121">
        <f>O263</f>
        <v>20</v>
      </c>
    </row>
    <row r="263" spans="1:15" ht="18">
      <c r="A263" s="30" t="s">
        <v>224</v>
      </c>
      <c r="B263" s="31" t="s">
        <v>206</v>
      </c>
      <c r="C263" s="31" t="s">
        <v>186</v>
      </c>
      <c r="D263" s="31" t="s">
        <v>180</v>
      </c>
      <c r="E263" s="31" t="s">
        <v>481</v>
      </c>
      <c r="F263" s="31" t="s">
        <v>259</v>
      </c>
      <c r="G263" s="31" t="s">
        <v>212</v>
      </c>
      <c r="H263" s="31"/>
      <c r="I263" s="122">
        <v>20</v>
      </c>
      <c r="J263" s="170"/>
      <c r="K263" s="170"/>
      <c r="L263" s="170"/>
      <c r="M263" s="170"/>
      <c r="N263" s="137">
        <v>0</v>
      </c>
      <c r="O263" s="137">
        <f>I263+N263</f>
        <v>20</v>
      </c>
    </row>
    <row r="264" spans="1:15" ht="75">
      <c r="A264" s="115" t="s">
        <v>39</v>
      </c>
      <c r="B264" s="28" t="s">
        <v>206</v>
      </c>
      <c r="C264" s="28" t="s">
        <v>186</v>
      </c>
      <c r="D264" s="28" t="s">
        <v>180</v>
      </c>
      <c r="E264" s="28" t="s">
        <v>481</v>
      </c>
      <c r="F264" s="28" t="s">
        <v>38</v>
      </c>
      <c r="G264" s="28"/>
      <c r="H264" s="31"/>
      <c r="I264" s="121">
        <f>I265</f>
        <v>20</v>
      </c>
      <c r="J264" s="170"/>
      <c r="K264" s="170"/>
      <c r="L264" s="170"/>
      <c r="M264" s="170"/>
      <c r="N264" s="121">
        <f>N265</f>
        <v>0</v>
      </c>
      <c r="O264" s="121">
        <f>O265</f>
        <v>20</v>
      </c>
    </row>
    <row r="265" spans="1:15" ht="18">
      <c r="A265" s="30" t="s">
        <v>224</v>
      </c>
      <c r="B265" s="31" t="s">
        <v>206</v>
      </c>
      <c r="C265" s="31" t="s">
        <v>186</v>
      </c>
      <c r="D265" s="31" t="s">
        <v>180</v>
      </c>
      <c r="E265" s="31" t="s">
        <v>481</v>
      </c>
      <c r="F265" s="31" t="s">
        <v>38</v>
      </c>
      <c r="G265" s="31" t="s">
        <v>212</v>
      </c>
      <c r="H265" s="31"/>
      <c r="I265" s="122">
        <v>20</v>
      </c>
      <c r="J265" s="170"/>
      <c r="K265" s="170"/>
      <c r="L265" s="170"/>
      <c r="M265" s="170"/>
      <c r="N265" s="137">
        <v>0</v>
      </c>
      <c r="O265" s="137">
        <f>I265+N265</f>
        <v>20</v>
      </c>
    </row>
    <row r="266" spans="1:15" ht="18">
      <c r="A266" s="26" t="s">
        <v>243</v>
      </c>
      <c r="B266" s="28" t="s">
        <v>206</v>
      </c>
      <c r="C266" s="28" t="s">
        <v>186</v>
      </c>
      <c r="D266" s="28" t="s">
        <v>180</v>
      </c>
      <c r="E266" s="28" t="s">
        <v>481</v>
      </c>
      <c r="F266" s="28" t="s">
        <v>242</v>
      </c>
      <c r="G266" s="31"/>
      <c r="H266" s="31"/>
      <c r="I266" s="121">
        <f>I267</f>
        <v>20</v>
      </c>
      <c r="J266" s="170"/>
      <c r="K266" s="170"/>
      <c r="L266" s="170"/>
      <c r="M266" s="170"/>
      <c r="N266" s="121">
        <f>N267</f>
        <v>0</v>
      </c>
      <c r="O266" s="121">
        <f>O267</f>
        <v>20</v>
      </c>
    </row>
    <row r="267" spans="1:15" ht="60">
      <c r="A267" s="115" t="s">
        <v>352</v>
      </c>
      <c r="B267" s="28" t="s">
        <v>206</v>
      </c>
      <c r="C267" s="28" t="s">
        <v>186</v>
      </c>
      <c r="D267" s="28" t="s">
        <v>180</v>
      </c>
      <c r="E267" s="28" t="s">
        <v>481</v>
      </c>
      <c r="F267" s="28" t="s">
        <v>262</v>
      </c>
      <c r="G267" s="28"/>
      <c r="H267" s="31"/>
      <c r="I267" s="121">
        <f>I268</f>
        <v>20</v>
      </c>
      <c r="J267" s="170"/>
      <c r="K267" s="170"/>
      <c r="L267" s="170"/>
      <c r="M267" s="170"/>
      <c r="N267" s="121">
        <f>N268</f>
        <v>0</v>
      </c>
      <c r="O267" s="121">
        <f>O268</f>
        <v>20</v>
      </c>
    </row>
    <row r="268" spans="1:15" ht="18">
      <c r="A268" s="30" t="s">
        <v>224</v>
      </c>
      <c r="B268" s="31" t="s">
        <v>206</v>
      </c>
      <c r="C268" s="31" t="s">
        <v>186</v>
      </c>
      <c r="D268" s="31" t="s">
        <v>180</v>
      </c>
      <c r="E268" s="31" t="s">
        <v>481</v>
      </c>
      <c r="F268" s="31" t="s">
        <v>262</v>
      </c>
      <c r="G268" s="31" t="s">
        <v>212</v>
      </c>
      <c r="H268" s="31"/>
      <c r="I268" s="122">
        <v>20</v>
      </c>
      <c r="J268" s="170"/>
      <c r="K268" s="170"/>
      <c r="L268" s="170"/>
      <c r="M268" s="170"/>
      <c r="N268" s="137">
        <v>0</v>
      </c>
      <c r="O268" s="137">
        <f>I268+N268</f>
        <v>20</v>
      </c>
    </row>
    <row r="269" spans="1:15" ht="18">
      <c r="A269" s="27" t="s">
        <v>155</v>
      </c>
      <c r="B269" s="28" t="s">
        <v>206</v>
      </c>
      <c r="C269" s="28" t="s">
        <v>186</v>
      </c>
      <c r="D269" s="28" t="s">
        <v>180</v>
      </c>
      <c r="E269" s="140" t="s">
        <v>342</v>
      </c>
      <c r="F269" s="31"/>
      <c r="G269" s="31"/>
      <c r="H269" s="31"/>
      <c r="I269" s="121">
        <f>I270</f>
        <v>100</v>
      </c>
      <c r="J269" s="170"/>
      <c r="K269" s="170"/>
      <c r="L269" s="170"/>
      <c r="M269" s="170"/>
      <c r="N269" s="121">
        <f aca="true" t="shared" si="55" ref="N269:O272">N270</f>
        <v>0</v>
      </c>
      <c r="O269" s="121">
        <f t="shared" si="55"/>
        <v>100</v>
      </c>
    </row>
    <row r="270" spans="1:15" ht="60">
      <c r="A270" s="27" t="s">
        <v>283</v>
      </c>
      <c r="B270" s="28" t="s">
        <v>206</v>
      </c>
      <c r="C270" s="28" t="s">
        <v>186</v>
      </c>
      <c r="D270" s="28" t="s">
        <v>180</v>
      </c>
      <c r="E270" s="28" t="s">
        <v>11</v>
      </c>
      <c r="F270" s="31"/>
      <c r="G270" s="31"/>
      <c r="H270" s="31"/>
      <c r="I270" s="121">
        <f>I271</f>
        <v>100</v>
      </c>
      <c r="J270" s="170"/>
      <c r="K270" s="170"/>
      <c r="L270" s="170"/>
      <c r="M270" s="170"/>
      <c r="N270" s="121">
        <f t="shared" si="55"/>
        <v>0</v>
      </c>
      <c r="O270" s="121">
        <f t="shared" si="55"/>
        <v>100</v>
      </c>
    </row>
    <row r="271" spans="1:15" ht="45">
      <c r="A271" s="33" t="s">
        <v>237</v>
      </c>
      <c r="B271" s="28" t="s">
        <v>206</v>
      </c>
      <c r="C271" s="28" t="s">
        <v>186</v>
      </c>
      <c r="D271" s="28" t="s">
        <v>180</v>
      </c>
      <c r="E271" s="28" t="s">
        <v>11</v>
      </c>
      <c r="F271" s="28" t="s">
        <v>236</v>
      </c>
      <c r="G271" s="28"/>
      <c r="H271" s="31"/>
      <c r="I271" s="121">
        <f>I272</f>
        <v>100</v>
      </c>
      <c r="J271" s="170"/>
      <c r="K271" s="170"/>
      <c r="L271" s="170"/>
      <c r="M271" s="170"/>
      <c r="N271" s="121">
        <f t="shared" si="55"/>
        <v>0</v>
      </c>
      <c r="O271" s="121">
        <f t="shared" si="55"/>
        <v>100</v>
      </c>
    </row>
    <row r="272" spans="1:15" ht="18">
      <c r="A272" s="27" t="s">
        <v>239</v>
      </c>
      <c r="B272" s="28" t="s">
        <v>206</v>
      </c>
      <c r="C272" s="28" t="s">
        <v>186</v>
      </c>
      <c r="D272" s="28" t="s">
        <v>180</v>
      </c>
      <c r="E272" s="28" t="s">
        <v>11</v>
      </c>
      <c r="F272" s="28" t="s">
        <v>238</v>
      </c>
      <c r="G272" s="28"/>
      <c r="H272" s="31"/>
      <c r="I272" s="121">
        <f>I273</f>
        <v>100</v>
      </c>
      <c r="J272" s="170"/>
      <c r="K272" s="170"/>
      <c r="L272" s="170"/>
      <c r="M272" s="170"/>
      <c r="N272" s="121">
        <f t="shared" si="55"/>
        <v>0</v>
      </c>
      <c r="O272" s="121">
        <f t="shared" si="55"/>
        <v>100</v>
      </c>
    </row>
    <row r="273" spans="1:15" ht="18">
      <c r="A273" s="30" t="s">
        <v>224</v>
      </c>
      <c r="B273" s="31" t="s">
        <v>206</v>
      </c>
      <c r="C273" s="31" t="s">
        <v>186</v>
      </c>
      <c r="D273" s="31" t="s">
        <v>180</v>
      </c>
      <c r="E273" s="31" t="s">
        <v>11</v>
      </c>
      <c r="F273" s="31" t="s">
        <v>238</v>
      </c>
      <c r="G273" s="31" t="s">
        <v>212</v>
      </c>
      <c r="H273" s="31"/>
      <c r="I273" s="122">
        <v>100</v>
      </c>
      <c r="J273" s="170"/>
      <c r="K273" s="170"/>
      <c r="L273" s="170"/>
      <c r="M273" s="170"/>
      <c r="N273" s="137">
        <v>0</v>
      </c>
      <c r="O273" s="137">
        <f>I273+N273</f>
        <v>100</v>
      </c>
    </row>
    <row r="274" spans="1:15" ht="18">
      <c r="A274" s="51" t="s">
        <v>174</v>
      </c>
      <c r="B274" s="52" t="s">
        <v>206</v>
      </c>
      <c r="C274" s="52" t="s">
        <v>186</v>
      </c>
      <c r="D274" s="52" t="s">
        <v>181</v>
      </c>
      <c r="E274" s="52"/>
      <c r="F274" s="52"/>
      <c r="G274" s="52"/>
      <c r="H274" s="52"/>
      <c r="I274" s="156">
        <f>I275+I310+I304</f>
        <v>14386.400000000001</v>
      </c>
      <c r="J274" s="170"/>
      <c r="K274" s="170"/>
      <c r="L274" s="170"/>
      <c r="M274" s="170"/>
      <c r="N274" s="186">
        <f>N275+N310+N304</f>
        <v>193.20000000000002</v>
      </c>
      <c r="O274" s="186">
        <f>O275+O310+O304</f>
        <v>14579.6</v>
      </c>
    </row>
    <row r="275" spans="1:15" ht="30">
      <c r="A275" s="27" t="s">
        <v>416</v>
      </c>
      <c r="B275" s="28" t="s">
        <v>206</v>
      </c>
      <c r="C275" s="28" t="s">
        <v>186</v>
      </c>
      <c r="D275" s="28" t="s">
        <v>181</v>
      </c>
      <c r="E275" s="28" t="s">
        <v>318</v>
      </c>
      <c r="F275" s="28"/>
      <c r="G275" s="28"/>
      <c r="H275" s="28"/>
      <c r="I275" s="29">
        <f>I276+I290</f>
        <v>6131.200000000001</v>
      </c>
      <c r="J275" s="170"/>
      <c r="K275" s="170"/>
      <c r="L275" s="170"/>
      <c r="M275" s="170"/>
      <c r="N275" s="29">
        <f>N276+N290</f>
        <v>-171.1</v>
      </c>
      <c r="O275" s="29">
        <f>O276+O290</f>
        <v>5960.1</v>
      </c>
    </row>
    <row r="276" spans="1:15" ht="60">
      <c r="A276" s="27" t="s">
        <v>317</v>
      </c>
      <c r="B276" s="28" t="s">
        <v>206</v>
      </c>
      <c r="C276" s="28" t="s">
        <v>186</v>
      </c>
      <c r="D276" s="28" t="s">
        <v>181</v>
      </c>
      <c r="E276" s="28" t="s">
        <v>320</v>
      </c>
      <c r="F276" s="28"/>
      <c r="G276" s="28"/>
      <c r="H276" s="28"/>
      <c r="I276" s="29">
        <f>I277+I285</f>
        <v>6091.200000000001</v>
      </c>
      <c r="J276" s="29" t="e">
        <f>J277+#REF!</f>
        <v>#REF!</v>
      </c>
      <c r="K276" s="29" t="e">
        <f>K277+#REF!</f>
        <v>#REF!</v>
      </c>
      <c r="L276" s="29" t="e">
        <f>L277+#REF!</f>
        <v>#REF!</v>
      </c>
      <c r="M276" s="159" t="e">
        <f>M277+#REF!</f>
        <v>#REF!</v>
      </c>
      <c r="N276" s="29">
        <f>N277+N285</f>
        <v>-176.6</v>
      </c>
      <c r="O276" s="29">
        <f>O277+O285</f>
        <v>5914.6</v>
      </c>
    </row>
    <row r="277" spans="1:15" ht="45">
      <c r="A277" s="27" t="s">
        <v>0</v>
      </c>
      <c r="B277" s="28" t="s">
        <v>206</v>
      </c>
      <c r="C277" s="28" t="s">
        <v>186</v>
      </c>
      <c r="D277" s="28" t="s">
        <v>181</v>
      </c>
      <c r="E277" s="28" t="s">
        <v>336</v>
      </c>
      <c r="F277" s="28"/>
      <c r="G277" s="28"/>
      <c r="H277" s="28"/>
      <c r="I277" s="29">
        <f>I278</f>
        <v>4841.200000000001</v>
      </c>
      <c r="J277" s="29">
        <f>J282</f>
        <v>0</v>
      </c>
      <c r="K277" s="29">
        <f>K282</f>
        <v>0</v>
      </c>
      <c r="L277" s="29">
        <f>L282</f>
        <v>0</v>
      </c>
      <c r="M277" s="159">
        <f>M282</f>
        <v>0</v>
      </c>
      <c r="N277" s="29">
        <f>N278</f>
        <v>0</v>
      </c>
      <c r="O277" s="29">
        <f>O278</f>
        <v>4841.200000000001</v>
      </c>
    </row>
    <row r="278" spans="1:15" ht="18">
      <c r="A278" s="26" t="s">
        <v>287</v>
      </c>
      <c r="B278" s="28" t="s">
        <v>206</v>
      </c>
      <c r="C278" s="28" t="s">
        <v>186</v>
      </c>
      <c r="D278" s="28" t="s">
        <v>181</v>
      </c>
      <c r="E278" s="28" t="s">
        <v>337</v>
      </c>
      <c r="F278" s="28"/>
      <c r="G278" s="28"/>
      <c r="H278" s="28"/>
      <c r="I278" s="29">
        <f>I279+I282</f>
        <v>4841.200000000001</v>
      </c>
      <c r="J278" s="166"/>
      <c r="K278" s="166"/>
      <c r="L278" s="166"/>
      <c r="M278" s="166"/>
      <c r="N278" s="29">
        <f>N279+N282</f>
        <v>0</v>
      </c>
      <c r="O278" s="29">
        <f>O279+O282</f>
        <v>4841.200000000001</v>
      </c>
    </row>
    <row r="279" spans="1:15" ht="90">
      <c r="A279" s="27" t="s">
        <v>301</v>
      </c>
      <c r="B279" s="28" t="s">
        <v>206</v>
      </c>
      <c r="C279" s="28" t="s">
        <v>186</v>
      </c>
      <c r="D279" s="28" t="s">
        <v>181</v>
      </c>
      <c r="E279" s="28" t="s">
        <v>337</v>
      </c>
      <c r="F279" s="28" t="s">
        <v>232</v>
      </c>
      <c r="G279" s="28"/>
      <c r="H279" s="28"/>
      <c r="I279" s="29">
        <f>I280</f>
        <v>4539.6</v>
      </c>
      <c r="J279" s="166"/>
      <c r="K279" s="166"/>
      <c r="L279" s="166"/>
      <c r="M279" s="166"/>
      <c r="N279" s="29">
        <f>N280</f>
        <v>0</v>
      </c>
      <c r="O279" s="29">
        <f>O280</f>
        <v>4539.6</v>
      </c>
    </row>
    <row r="280" spans="1:15" ht="30">
      <c r="A280" s="27" t="s">
        <v>241</v>
      </c>
      <c r="B280" s="28" t="s">
        <v>206</v>
      </c>
      <c r="C280" s="28" t="s">
        <v>186</v>
      </c>
      <c r="D280" s="28" t="s">
        <v>181</v>
      </c>
      <c r="E280" s="28" t="s">
        <v>337</v>
      </c>
      <c r="F280" s="28" t="s">
        <v>240</v>
      </c>
      <c r="G280" s="28"/>
      <c r="H280" s="28"/>
      <c r="I280" s="29">
        <f>I281</f>
        <v>4539.6</v>
      </c>
      <c r="J280" s="166"/>
      <c r="K280" s="166"/>
      <c r="L280" s="166"/>
      <c r="M280" s="166"/>
      <c r="N280" s="29">
        <f>N281</f>
        <v>0</v>
      </c>
      <c r="O280" s="29">
        <f>O281</f>
        <v>4539.6</v>
      </c>
    </row>
    <row r="281" spans="1:15" ht="18">
      <c r="A281" s="30" t="s">
        <v>224</v>
      </c>
      <c r="B281" s="31" t="s">
        <v>206</v>
      </c>
      <c r="C281" s="31" t="s">
        <v>186</v>
      </c>
      <c r="D281" s="31" t="s">
        <v>181</v>
      </c>
      <c r="E281" s="31" t="s">
        <v>337</v>
      </c>
      <c r="F281" s="31" t="s">
        <v>240</v>
      </c>
      <c r="G281" s="31" t="s">
        <v>212</v>
      </c>
      <c r="H281" s="31"/>
      <c r="I281" s="32">
        <v>4539.6</v>
      </c>
      <c r="J281" s="166"/>
      <c r="K281" s="166"/>
      <c r="L281" s="166"/>
      <c r="M281" s="166"/>
      <c r="N281" s="137">
        <v>0</v>
      </c>
      <c r="O281" s="137">
        <f>I281+N281</f>
        <v>4539.6</v>
      </c>
    </row>
    <row r="282" spans="1:15" ht="30" customHeight="1">
      <c r="A282" s="26" t="s">
        <v>315</v>
      </c>
      <c r="B282" s="28" t="s">
        <v>206</v>
      </c>
      <c r="C282" s="28" t="s">
        <v>186</v>
      </c>
      <c r="D282" s="28" t="s">
        <v>181</v>
      </c>
      <c r="E282" s="28" t="s">
        <v>337</v>
      </c>
      <c r="F282" s="28" t="s">
        <v>234</v>
      </c>
      <c r="G282" s="28"/>
      <c r="H282" s="28"/>
      <c r="I282" s="29">
        <f>I283</f>
        <v>301.6</v>
      </c>
      <c r="J282" s="170"/>
      <c r="K282" s="170"/>
      <c r="L282" s="170"/>
      <c r="M282" s="170"/>
      <c r="N282" s="29">
        <f>N283</f>
        <v>0</v>
      </c>
      <c r="O282" s="29">
        <f>O283</f>
        <v>301.6</v>
      </c>
    </row>
    <row r="283" spans="1:15" ht="45">
      <c r="A283" s="26" t="s">
        <v>303</v>
      </c>
      <c r="B283" s="28" t="s">
        <v>206</v>
      </c>
      <c r="C283" s="28" t="s">
        <v>186</v>
      </c>
      <c r="D283" s="28" t="s">
        <v>181</v>
      </c>
      <c r="E283" s="28" t="s">
        <v>337</v>
      </c>
      <c r="F283" s="28" t="s">
        <v>235</v>
      </c>
      <c r="G283" s="28"/>
      <c r="H283" s="28"/>
      <c r="I283" s="29">
        <f>I284</f>
        <v>301.6</v>
      </c>
      <c r="J283" s="170"/>
      <c r="K283" s="170"/>
      <c r="L283" s="170"/>
      <c r="M283" s="170"/>
      <c r="N283" s="29">
        <f>N284</f>
        <v>0</v>
      </c>
      <c r="O283" s="29">
        <f>O284</f>
        <v>301.6</v>
      </c>
    </row>
    <row r="284" spans="1:15" ht="18">
      <c r="A284" s="30" t="s">
        <v>224</v>
      </c>
      <c r="B284" s="31" t="s">
        <v>206</v>
      </c>
      <c r="C284" s="31" t="s">
        <v>186</v>
      </c>
      <c r="D284" s="31" t="s">
        <v>181</v>
      </c>
      <c r="E284" s="31" t="s">
        <v>337</v>
      </c>
      <c r="F284" s="31" t="s">
        <v>235</v>
      </c>
      <c r="G284" s="31" t="s">
        <v>212</v>
      </c>
      <c r="H284" s="31"/>
      <c r="I284" s="32">
        <v>301.6</v>
      </c>
      <c r="J284" s="170"/>
      <c r="K284" s="170"/>
      <c r="L284" s="170"/>
      <c r="M284" s="170"/>
      <c r="N284" s="137">
        <v>0</v>
      </c>
      <c r="O284" s="137">
        <f>I284+N284</f>
        <v>301.6</v>
      </c>
    </row>
    <row r="285" spans="1:15" ht="30">
      <c r="A285" s="27" t="s">
        <v>333</v>
      </c>
      <c r="B285" s="28" t="s">
        <v>206</v>
      </c>
      <c r="C285" s="28" t="s">
        <v>186</v>
      </c>
      <c r="D285" s="28" t="s">
        <v>181</v>
      </c>
      <c r="E285" s="28" t="s">
        <v>334</v>
      </c>
      <c r="F285" s="28"/>
      <c r="G285" s="28"/>
      <c r="H285" s="28"/>
      <c r="I285" s="29">
        <f>I286</f>
        <v>1250</v>
      </c>
      <c r="J285" s="170"/>
      <c r="K285" s="170"/>
      <c r="L285" s="170"/>
      <c r="M285" s="170"/>
      <c r="N285" s="29">
        <f aca="true" t="shared" si="56" ref="N285:O288">N286</f>
        <v>-176.6</v>
      </c>
      <c r="O285" s="29">
        <f t="shared" si="56"/>
        <v>1073.4</v>
      </c>
    </row>
    <row r="286" spans="1:15" ht="18">
      <c r="A286" s="26" t="s">
        <v>287</v>
      </c>
      <c r="B286" s="28" t="s">
        <v>206</v>
      </c>
      <c r="C286" s="28" t="s">
        <v>186</v>
      </c>
      <c r="D286" s="28" t="s">
        <v>181</v>
      </c>
      <c r="E286" s="28" t="s">
        <v>335</v>
      </c>
      <c r="F286" s="28"/>
      <c r="G286" s="28"/>
      <c r="H286" s="52"/>
      <c r="I286" s="29">
        <f>I287</f>
        <v>1250</v>
      </c>
      <c r="J286" s="170"/>
      <c r="K286" s="170"/>
      <c r="L286" s="170"/>
      <c r="M286" s="170"/>
      <c r="N286" s="29">
        <f t="shared" si="56"/>
        <v>-176.6</v>
      </c>
      <c r="O286" s="29">
        <f t="shared" si="56"/>
        <v>1073.4</v>
      </c>
    </row>
    <row r="287" spans="1:15" ht="30">
      <c r="A287" s="27" t="s">
        <v>247</v>
      </c>
      <c r="B287" s="28" t="s">
        <v>206</v>
      </c>
      <c r="C287" s="28" t="s">
        <v>186</v>
      </c>
      <c r="D287" s="28" t="s">
        <v>181</v>
      </c>
      <c r="E287" s="28" t="s">
        <v>335</v>
      </c>
      <c r="F287" s="28" t="s">
        <v>246</v>
      </c>
      <c r="G287" s="28"/>
      <c r="H287" s="28"/>
      <c r="I287" s="29">
        <f>I288</f>
        <v>1250</v>
      </c>
      <c r="J287" s="29"/>
      <c r="K287" s="29"/>
      <c r="L287" s="29"/>
      <c r="M287" s="159"/>
      <c r="N287" s="29">
        <f t="shared" si="56"/>
        <v>-176.6</v>
      </c>
      <c r="O287" s="29">
        <f t="shared" si="56"/>
        <v>1073.4</v>
      </c>
    </row>
    <row r="288" spans="1:15" ht="45">
      <c r="A288" s="27" t="s">
        <v>258</v>
      </c>
      <c r="B288" s="28" t="s">
        <v>206</v>
      </c>
      <c r="C288" s="28" t="s">
        <v>186</v>
      </c>
      <c r="D288" s="28" t="s">
        <v>181</v>
      </c>
      <c r="E288" s="28" t="s">
        <v>335</v>
      </c>
      <c r="F288" s="28" t="s">
        <v>250</v>
      </c>
      <c r="G288" s="28"/>
      <c r="H288" s="28"/>
      <c r="I288" s="29">
        <f>I289</f>
        <v>1250</v>
      </c>
      <c r="J288" s="29"/>
      <c r="K288" s="29"/>
      <c r="L288" s="29"/>
      <c r="M288" s="159"/>
      <c r="N288" s="29">
        <f t="shared" si="56"/>
        <v>-176.6</v>
      </c>
      <c r="O288" s="29">
        <f t="shared" si="56"/>
        <v>1073.4</v>
      </c>
    </row>
    <row r="289" spans="1:15" ht="18">
      <c r="A289" s="30" t="s">
        <v>224</v>
      </c>
      <c r="B289" s="31" t="s">
        <v>206</v>
      </c>
      <c r="C289" s="31" t="s">
        <v>186</v>
      </c>
      <c r="D289" s="31" t="s">
        <v>181</v>
      </c>
      <c r="E289" s="31" t="s">
        <v>335</v>
      </c>
      <c r="F289" s="31" t="s">
        <v>250</v>
      </c>
      <c r="G289" s="31" t="s">
        <v>212</v>
      </c>
      <c r="H289" s="31"/>
      <c r="I289" s="32">
        <v>1250</v>
      </c>
      <c r="J289" s="29" t="e">
        <f>#REF!+#REF!</f>
        <v>#REF!</v>
      </c>
      <c r="K289" s="29" t="e">
        <f>#REF!+#REF!</f>
        <v>#REF!</v>
      </c>
      <c r="L289" s="29" t="e">
        <f>#REF!+#REF!</f>
        <v>#REF!</v>
      </c>
      <c r="M289" s="159" t="e">
        <f>#REF!+#REF!</f>
        <v>#REF!</v>
      </c>
      <c r="N289" s="137">
        <v>-176.6</v>
      </c>
      <c r="O289" s="137">
        <f>I289+N289</f>
        <v>1073.4</v>
      </c>
    </row>
    <row r="290" spans="1:15" ht="45">
      <c r="A290" s="27" t="s">
        <v>365</v>
      </c>
      <c r="B290" s="28" t="s">
        <v>367</v>
      </c>
      <c r="C290" s="28" t="s">
        <v>186</v>
      </c>
      <c r="D290" s="28" t="s">
        <v>181</v>
      </c>
      <c r="E290" s="28" t="s">
        <v>363</v>
      </c>
      <c r="F290" s="28"/>
      <c r="G290" s="28"/>
      <c r="H290" s="28"/>
      <c r="I290" s="29">
        <f>I296+I295</f>
        <v>40</v>
      </c>
      <c r="J290" s="166"/>
      <c r="K290" s="166"/>
      <c r="L290" s="166"/>
      <c r="M290" s="166"/>
      <c r="N290" s="29">
        <f>N296+N295</f>
        <v>5.5</v>
      </c>
      <c r="O290" s="29">
        <f>O296+O295</f>
        <v>45.5</v>
      </c>
    </row>
    <row r="291" spans="1:15" ht="45">
      <c r="A291" s="27" t="s">
        <v>379</v>
      </c>
      <c r="B291" s="28" t="s">
        <v>367</v>
      </c>
      <c r="C291" s="28" t="s">
        <v>186</v>
      </c>
      <c r="D291" s="28" t="s">
        <v>181</v>
      </c>
      <c r="E291" s="28" t="s">
        <v>380</v>
      </c>
      <c r="F291" s="28"/>
      <c r="G291" s="28"/>
      <c r="H291" s="28"/>
      <c r="I291" s="29">
        <f>I292</f>
        <v>10</v>
      </c>
      <c r="J291" s="166"/>
      <c r="K291" s="166"/>
      <c r="L291" s="166"/>
      <c r="M291" s="166"/>
      <c r="N291" s="29">
        <f aca="true" t="shared" si="57" ref="N291:O294">N292</f>
        <v>0</v>
      </c>
      <c r="O291" s="29">
        <f t="shared" si="57"/>
        <v>10</v>
      </c>
    </row>
    <row r="292" spans="1:15" ht="18">
      <c r="A292" s="27" t="s">
        <v>287</v>
      </c>
      <c r="B292" s="28" t="s">
        <v>206</v>
      </c>
      <c r="C292" s="28" t="s">
        <v>186</v>
      </c>
      <c r="D292" s="28" t="s">
        <v>181</v>
      </c>
      <c r="E292" s="28" t="s">
        <v>381</v>
      </c>
      <c r="F292" s="28"/>
      <c r="G292" s="28"/>
      <c r="H292" s="28"/>
      <c r="I292" s="29">
        <f>I293</f>
        <v>10</v>
      </c>
      <c r="J292" s="166"/>
      <c r="K292" s="166"/>
      <c r="L292" s="166"/>
      <c r="M292" s="166"/>
      <c r="N292" s="29">
        <f t="shared" si="57"/>
        <v>0</v>
      </c>
      <c r="O292" s="29">
        <f t="shared" si="57"/>
        <v>10</v>
      </c>
    </row>
    <row r="293" spans="1:15" ht="28.5" customHeight="1">
      <c r="A293" s="26" t="s">
        <v>315</v>
      </c>
      <c r="B293" s="28" t="s">
        <v>206</v>
      </c>
      <c r="C293" s="28" t="s">
        <v>186</v>
      </c>
      <c r="D293" s="28" t="s">
        <v>181</v>
      </c>
      <c r="E293" s="28" t="s">
        <v>381</v>
      </c>
      <c r="F293" s="28" t="s">
        <v>234</v>
      </c>
      <c r="G293" s="28"/>
      <c r="H293" s="28"/>
      <c r="I293" s="29">
        <f>I294</f>
        <v>10</v>
      </c>
      <c r="J293" s="166"/>
      <c r="K293" s="166"/>
      <c r="L293" s="166"/>
      <c r="M293" s="166"/>
      <c r="N293" s="29">
        <f t="shared" si="57"/>
        <v>0</v>
      </c>
      <c r="O293" s="29">
        <f t="shared" si="57"/>
        <v>10</v>
      </c>
    </row>
    <row r="294" spans="1:15" ht="45">
      <c r="A294" s="26" t="s">
        <v>303</v>
      </c>
      <c r="B294" s="28" t="s">
        <v>206</v>
      </c>
      <c r="C294" s="28" t="s">
        <v>186</v>
      </c>
      <c r="D294" s="28" t="s">
        <v>181</v>
      </c>
      <c r="E294" s="28" t="s">
        <v>381</v>
      </c>
      <c r="F294" s="28" t="s">
        <v>235</v>
      </c>
      <c r="G294" s="28"/>
      <c r="H294" s="28"/>
      <c r="I294" s="29">
        <f>I295</f>
        <v>10</v>
      </c>
      <c r="J294" s="166"/>
      <c r="K294" s="166"/>
      <c r="L294" s="166"/>
      <c r="M294" s="166"/>
      <c r="N294" s="29">
        <f t="shared" si="57"/>
        <v>0</v>
      </c>
      <c r="O294" s="29">
        <f t="shared" si="57"/>
        <v>10</v>
      </c>
    </row>
    <row r="295" spans="1:15" ht="18">
      <c r="A295" s="30" t="s">
        <v>224</v>
      </c>
      <c r="B295" s="31" t="s">
        <v>206</v>
      </c>
      <c r="C295" s="31" t="s">
        <v>186</v>
      </c>
      <c r="D295" s="31" t="s">
        <v>181</v>
      </c>
      <c r="E295" s="31" t="s">
        <v>381</v>
      </c>
      <c r="F295" s="31" t="s">
        <v>235</v>
      </c>
      <c r="G295" s="31" t="s">
        <v>212</v>
      </c>
      <c r="H295" s="31"/>
      <c r="I295" s="32">
        <v>10</v>
      </c>
      <c r="J295" s="166"/>
      <c r="K295" s="166"/>
      <c r="L295" s="166"/>
      <c r="M295" s="166"/>
      <c r="N295" s="137">
        <v>0</v>
      </c>
      <c r="O295" s="137">
        <f>I295+N295</f>
        <v>10</v>
      </c>
    </row>
    <row r="296" spans="1:15" ht="30">
      <c r="A296" s="27" t="s">
        <v>366</v>
      </c>
      <c r="B296" s="28" t="s">
        <v>367</v>
      </c>
      <c r="C296" s="28" t="s">
        <v>186</v>
      </c>
      <c r="D296" s="28" t="s">
        <v>181</v>
      </c>
      <c r="E296" s="28" t="s">
        <v>364</v>
      </c>
      <c r="F296" s="28"/>
      <c r="G296" s="28"/>
      <c r="H296" s="28"/>
      <c r="I296" s="29">
        <f>I297</f>
        <v>30</v>
      </c>
      <c r="J296" s="166"/>
      <c r="K296" s="166"/>
      <c r="L296" s="166"/>
      <c r="M296" s="166"/>
      <c r="N296" s="29">
        <f>N297</f>
        <v>5.5</v>
      </c>
      <c r="O296" s="29">
        <f>O297</f>
        <v>35.5</v>
      </c>
    </row>
    <row r="297" spans="1:15" ht="18">
      <c r="A297" s="27" t="s">
        <v>287</v>
      </c>
      <c r="B297" s="28" t="s">
        <v>206</v>
      </c>
      <c r="C297" s="28" t="s">
        <v>186</v>
      </c>
      <c r="D297" s="28" t="s">
        <v>181</v>
      </c>
      <c r="E297" s="28" t="s">
        <v>369</v>
      </c>
      <c r="F297" s="28"/>
      <c r="G297" s="28"/>
      <c r="H297" s="28"/>
      <c r="I297" s="29">
        <f>I298+I301</f>
        <v>30</v>
      </c>
      <c r="J297" s="170"/>
      <c r="K297" s="170"/>
      <c r="L297" s="170"/>
      <c r="M297" s="170"/>
      <c r="N297" s="29">
        <f>N298+N301</f>
        <v>5.5</v>
      </c>
      <c r="O297" s="29">
        <f>O298+O301</f>
        <v>35.5</v>
      </c>
    </row>
    <row r="298" spans="1:15" ht="30.75" customHeight="1">
      <c r="A298" s="26" t="s">
        <v>315</v>
      </c>
      <c r="B298" s="28" t="s">
        <v>367</v>
      </c>
      <c r="C298" s="28" t="s">
        <v>186</v>
      </c>
      <c r="D298" s="28" t="s">
        <v>181</v>
      </c>
      <c r="E298" s="28" t="s">
        <v>369</v>
      </c>
      <c r="F298" s="28" t="s">
        <v>234</v>
      </c>
      <c r="G298" s="28"/>
      <c r="H298" s="28"/>
      <c r="I298" s="29">
        <f>I299</f>
        <v>3</v>
      </c>
      <c r="J298" s="170"/>
      <c r="K298" s="170"/>
      <c r="L298" s="170"/>
      <c r="M298" s="170"/>
      <c r="N298" s="29">
        <f>N299</f>
        <v>5.5</v>
      </c>
      <c r="O298" s="29">
        <f>O299</f>
        <v>8.5</v>
      </c>
    </row>
    <row r="299" spans="1:15" ht="45">
      <c r="A299" s="26" t="s">
        <v>303</v>
      </c>
      <c r="B299" s="28" t="s">
        <v>367</v>
      </c>
      <c r="C299" s="28" t="s">
        <v>186</v>
      </c>
      <c r="D299" s="28" t="s">
        <v>181</v>
      </c>
      <c r="E299" s="28" t="s">
        <v>369</v>
      </c>
      <c r="F299" s="28" t="s">
        <v>235</v>
      </c>
      <c r="G299" s="28"/>
      <c r="H299" s="28"/>
      <c r="I299" s="29">
        <f>I300</f>
        <v>3</v>
      </c>
      <c r="J299" s="170"/>
      <c r="K299" s="170"/>
      <c r="L299" s="170"/>
      <c r="M299" s="170"/>
      <c r="N299" s="29">
        <f>N300</f>
        <v>5.5</v>
      </c>
      <c r="O299" s="29">
        <f>O300</f>
        <v>8.5</v>
      </c>
    </row>
    <row r="300" spans="1:15" ht="18">
      <c r="A300" s="34" t="s">
        <v>224</v>
      </c>
      <c r="B300" s="31" t="s">
        <v>367</v>
      </c>
      <c r="C300" s="31" t="s">
        <v>186</v>
      </c>
      <c r="D300" s="31" t="s">
        <v>181</v>
      </c>
      <c r="E300" s="31" t="s">
        <v>369</v>
      </c>
      <c r="F300" s="31" t="s">
        <v>235</v>
      </c>
      <c r="G300" s="31" t="s">
        <v>212</v>
      </c>
      <c r="H300" s="28"/>
      <c r="I300" s="32">
        <v>3</v>
      </c>
      <c r="J300" s="156" t="e">
        <f>#REF!+#REF!+#REF!+#REF!</f>
        <v>#REF!</v>
      </c>
      <c r="K300" s="156" t="e">
        <f>#REF!+#REF!+#REF!+#REF!</f>
        <v>#REF!</v>
      </c>
      <c r="L300" s="156" t="e">
        <f>#REF!+#REF!+#REF!+#REF!</f>
        <v>#REF!</v>
      </c>
      <c r="M300" s="163" t="e">
        <f>#REF!+#REF!+#REF!+#REF!</f>
        <v>#REF!</v>
      </c>
      <c r="N300" s="137">
        <v>5.5</v>
      </c>
      <c r="O300" s="137">
        <f>I300+N300</f>
        <v>8.5</v>
      </c>
    </row>
    <row r="301" spans="1:15" ht="30">
      <c r="A301" s="27" t="s">
        <v>247</v>
      </c>
      <c r="B301" s="28" t="s">
        <v>367</v>
      </c>
      <c r="C301" s="28" t="s">
        <v>186</v>
      </c>
      <c r="D301" s="28" t="s">
        <v>181</v>
      </c>
      <c r="E301" s="28" t="s">
        <v>369</v>
      </c>
      <c r="F301" s="28" t="s">
        <v>246</v>
      </c>
      <c r="G301" s="28"/>
      <c r="H301" s="28"/>
      <c r="I301" s="29">
        <f>I302</f>
        <v>27</v>
      </c>
      <c r="J301" s="29" t="e">
        <f>#REF!+#REF!+#REF!+#REF!+#REF!</f>
        <v>#REF!</v>
      </c>
      <c r="K301" s="29" t="e">
        <f>#REF!+#REF!+#REF!+#REF!+#REF!</f>
        <v>#REF!</v>
      </c>
      <c r="L301" s="29" t="e">
        <f>#REF!+#REF!+#REF!+#REF!+#REF!</f>
        <v>#REF!</v>
      </c>
      <c r="M301" s="159" t="e">
        <f>#REF!+#REF!+#REF!+#REF!+#REF!</f>
        <v>#REF!</v>
      </c>
      <c r="N301" s="29">
        <f>N302</f>
        <v>0</v>
      </c>
      <c r="O301" s="29">
        <f>O302</f>
        <v>27</v>
      </c>
    </row>
    <row r="302" spans="1:15" ht="18">
      <c r="A302" s="27" t="s">
        <v>368</v>
      </c>
      <c r="B302" s="28" t="s">
        <v>367</v>
      </c>
      <c r="C302" s="28" t="s">
        <v>186</v>
      </c>
      <c r="D302" s="28" t="s">
        <v>181</v>
      </c>
      <c r="E302" s="28" t="s">
        <v>369</v>
      </c>
      <c r="F302" s="28" t="s">
        <v>370</v>
      </c>
      <c r="G302" s="28"/>
      <c r="H302" s="28"/>
      <c r="I302" s="29">
        <f>I303</f>
        <v>27</v>
      </c>
      <c r="J302" s="156"/>
      <c r="K302" s="156"/>
      <c r="L302" s="156"/>
      <c r="M302" s="163"/>
      <c r="N302" s="29">
        <f>N303</f>
        <v>0</v>
      </c>
      <c r="O302" s="29">
        <f>O303</f>
        <v>27</v>
      </c>
    </row>
    <row r="303" spans="1:15" ht="18">
      <c r="A303" s="34" t="s">
        <v>224</v>
      </c>
      <c r="B303" s="31" t="s">
        <v>367</v>
      </c>
      <c r="C303" s="31" t="s">
        <v>186</v>
      </c>
      <c r="D303" s="31" t="s">
        <v>181</v>
      </c>
      <c r="E303" s="31" t="s">
        <v>369</v>
      </c>
      <c r="F303" s="31" t="s">
        <v>370</v>
      </c>
      <c r="G303" s="31" t="s">
        <v>212</v>
      </c>
      <c r="H303" s="31"/>
      <c r="I303" s="32">
        <v>27</v>
      </c>
      <c r="J303" s="156"/>
      <c r="K303" s="156"/>
      <c r="L303" s="156"/>
      <c r="M303" s="163"/>
      <c r="N303" s="137">
        <v>0</v>
      </c>
      <c r="O303" s="137">
        <f>I303+N303</f>
        <v>27</v>
      </c>
    </row>
    <row r="304" spans="1:15" ht="45">
      <c r="A304" s="26" t="s">
        <v>500</v>
      </c>
      <c r="B304" s="28" t="s">
        <v>206</v>
      </c>
      <c r="C304" s="28" t="s">
        <v>186</v>
      </c>
      <c r="D304" s="28" t="s">
        <v>181</v>
      </c>
      <c r="E304" s="28" t="s">
        <v>68</v>
      </c>
      <c r="F304" s="31"/>
      <c r="G304" s="31"/>
      <c r="H304" s="31"/>
      <c r="I304" s="29">
        <f>I305</f>
        <v>1.8</v>
      </c>
      <c r="J304" s="186"/>
      <c r="K304" s="186"/>
      <c r="L304" s="186"/>
      <c r="M304" s="163"/>
      <c r="N304" s="29">
        <f aca="true" t="shared" si="58" ref="N304:O308">N305</f>
        <v>13</v>
      </c>
      <c r="O304" s="29">
        <f t="shared" si="58"/>
        <v>14.8</v>
      </c>
    </row>
    <row r="305" spans="1:15" ht="45">
      <c r="A305" s="26" t="s">
        <v>361</v>
      </c>
      <c r="B305" s="28" t="s">
        <v>206</v>
      </c>
      <c r="C305" s="28" t="s">
        <v>186</v>
      </c>
      <c r="D305" s="28" t="s">
        <v>181</v>
      </c>
      <c r="E305" s="28" t="s">
        <v>359</v>
      </c>
      <c r="F305" s="31"/>
      <c r="G305" s="31"/>
      <c r="H305" s="31"/>
      <c r="I305" s="29">
        <f>I306</f>
        <v>1.8</v>
      </c>
      <c r="J305" s="186"/>
      <c r="K305" s="186"/>
      <c r="L305" s="186"/>
      <c r="M305" s="163"/>
      <c r="N305" s="29">
        <f t="shared" si="58"/>
        <v>13</v>
      </c>
      <c r="O305" s="29">
        <f t="shared" si="58"/>
        <v>14.8</v>
      </c>
    </row>
    <row r="306" spans="1:15" ht="18">
      <c r="A306" s="26" t="s">
        <v>287</v>
      </c>
      <c r="B306" s="28" t="s">
        <v>206</v>
      </c>
      <c r="C306" s="28" t="s">
        <v>186</v>
      </c>
      <c r="D306" s="28" t="s">
        <v>181</v>
      </c>
      <c r="E306" s="28" t="s">
        <v>360</v>
      </c>
      <c r="F306" s="31"/>
      <c r="G306" s="31"/>
      <c r="H306" s="31"/>
      <c r="I306" s="29">
        <f>I307</f>
        <v>1.8</v>
      </c>
      <c r="J306" s="186"/>
      <c r="K306" s="186"/>
      <c r="L306" s="186"/>
      <c r="M306" s="163"/>
      <c r="N306" s="29">
        <f t="shared" si="58"/>
        <v>13</v>
      </c>
      <c r="O306" s="29">
        <f t="shared" si="58"/>
        <v>14.8</v>
      </c>
    </row>
    <row r="307" spans="1:15" ht="34.5" customHeight="1">
      <c r="A307" s="26" t="s">
        <v>315</v>
      </c>
      <c r="B307" s="28" t="s">
        <v>206</v>
      </c>
      <c r="C307" s="28" t="s">
        <v>186</v>
      </c>
      <c r="D307" s="28" t="s">
        <v>181</v>
      </c>
      <c r="E307" s="28" t="s">
        <v>360</v>
      </c>
      <c r="F307" s="28" t="s">
        <v>234</v>
      </c>
      <c r="G307" s="28"/>
      <c r="H307" s="31"/>
      <c r="I307" s="29">
        <f>I308</f>
        <v>1.8</v>
      </c>
      <c r="J307" s="186"/>
      <c r="K307" s="186"/>
      <c r="L307" s="186"/>
      <c r="M307" s="163"/>
      <c r="N307" s="29">
        <f t="shared" si="58"/>
        <v>13</v>
      </c>
      <c r="O307" s="29">
        <f t="shared" si="58"/>
        <v>14.8</v>
      </c>
    </row>
    <row r="308" spans="1:15" ht="45">
      <c r="A308" s="26" t="s">
        <v>303</v>
      </c>
      <c r="B308" s="28" t="s">
        <v>206</v>
      </c>
      <c r="C308" s="28" t="s">
        <v>186</v>
      </c>
      <c r="D308" s="28" t="s">
        <v>181</v>
      </c>
      <c r="E308" s="28" t="s">
        <v>360</v>
      </c>
      <c r="F308" s="28" t="s">
        <v>235</v>
      </c>
      <c r="G308" s="28"/>
      <c r="H308" s="31"/>
      <c r="I308" s="29">
        <f>I309</f>
        <v>1.8</v>
      </c>
      <c r="J308" s="186"/>
      <c r="K308" s="186"/>
      <c r="L308" s="186"/>
      <c r="M308" s="163"/>
      <c r="N308" s="29">
        <f t="shared" si="58"/>
        <v>13</v>
      </c>
      <c r="O308" s="29">
        <f t="shared" si="58"/>
        <v>14.8</v>
      </c>
    </row>
    <row r="309" spans="1:15" ht="18">
      <c r="A309" s="34" t="s">
        <v>224</v>
      </c>
      <c r="B309" s="31" t="s">
        <v>206</v>
      </c>
      <c r="C309" s="31" t="s">
        <v>186</v>
      </c>
      <c r="D309" s="31" t="s">
        <v>181</v>
      </c>
      <c r="E309" s="31" t="s">
        <v>360</v>
      </c>
      <c r="F309" s="31" t="s">
        <v>235</v>
      </c>
      <c r="G309" s="31" t="s">
        <v>212</v>
      </c>
      <c r="H309" s="31"/>
      <c r="I309" s="32">
        <v>1.8</v>
      </c>
      <c r="J309" s="186"/>
      <c r="K309" s="186"/>
      <c r="L309" s="186"/>
      <c r="M309" s="163"/>
      <c r="N309" s="137">
        <v>13</v>
      </c>
      <c r="O309" s="137">
        <f>I309+N309</f>
        <v>14.8</v>
      </c>
    </row>
    <row r="310" spans="1:15" ht="18">
      <c r="A310" s="27" t="s">
        <v>155</v>
      </c>
      <c r="B310" s="28" t="s">
        <v>206</v>
      </c>
      <c r="C310" s="28" t="s">
        <v>186</v>
      </c>
      <c r="D310" s="28" t="s">
        <v>181</v>
      </c>
      <c r="E310" s="28" t="s">
        <v>342</v>
      </c>
      <c r="F310" s="28"/>
      <c r="G310" s="28"/>
      <c r="H310" s="31"/>
      <c r="I310" s="29">
        <f>I315+I311</f>
        <v>8253.400000000001</v>
      </c>
      <c r="J310" s="29">
        <f aca="true" t="shared" si="59" ref="J310:O310">J315+J311</f>
        <v>0</v>
      </c>
      <c r="K310" s="29">
        <f t="shared" si="59"/>
        <v>0</v>
      </c>
      <c r="L310" s="29">
        <f t="shared" si="59"/>
        <v>0</v>
      </c>
      <c r="M310" s="29">
        <f t="shared" si="59"/>
        <v>0</v>
      </c>
      <c r="N310" s="29">
        <f t="shared" si="59"/>
        <v>351.3</v>
      </c>
      <c r="O310" s="29">
        <f t="shared" si="59"/>
        <v>8604.7</v>
      </c>
    </row>
    <row r="311" spans="1:15" ht="126.75" customHeight="1">
      <c r="A311" s="62" t="s">
        <v>629</v>
      </c>
      <c r="B311" s="28" t="s">
        <v>206</v>
      </c>
      <c r="C311" s="28" t="s">
        <v>186</v>
      </c>
      <c r="D311" s="28" t="s">
        <v>181</v>
      </c>
      <c r="E311" s="198" t="s">
        <v>630</v>
      </c>
      <c r="F311" s="28"/>
      <c r="G311" s="28"/>
      <c r="H311" s="31"/>
      <c r="I311" s="29">
        <f>I312</f>
        <v>0</v>
      </c>
      <c r="J311" s="197"/>
      <c r="K311" s="197"/>
      <c r="L311" s="197"/>
      <c r="M311" s="163"/>
      <c r="N311" s="29">
        <f aca="true" t="shared" si="60" ref="N311:O313">N312</f>
        <v>154.4</v>
      </c>
      <c r="O311" s="29">
        <f t="shared" si="60"/>
        <v>154.4</v>
      </c>
    </row>
    <row r="312" spans="1:15" ht="90">
      <c r="A312" s="27" t="s">
        <v>301</v>
      </c>
      <c r="B312" s="28" t="s">
        <v>206</v>
      </c>
      <c r="C312" s="28" t="s">
        <v>186</v>
      </c>
      <c r="D312" s="28" t="s">
        <v>181</v>
      </c>
      <c r="E312" s="198" t="s">
        <v>630</v>
      </c>
      <c r="F312" s="28" t="s">
        <v>232</v>
      </c>
      <c r="G312" s="28"/>
      <c r="H312" s="31"/>
      <c r="I312" s="29">
        <f>I313</f>
        <v>0</v>
      </c>
      <c r="J312" s="197"/>
      <c r="K312" s="197"/>
      <c r="L312" s="197"/>
      <c r="M312" s="163"/>
      <c r="N312" s="29">
        <f t="shared" si="60"/>
        <v>154.4</v>
      </c>
      <c r="O312" s="29">
        <f t="shared" si="60"/>
        <v>154.4</v>
      </c>
    </row>
    <row r="313" spans="1:15" ht="30">
      <c r="A313" s="27" t="s">
        <v>300</v>
      </c>
      <c r="B313" s="28" t="s">
        <v>206</v>
      </c>
      <c r="C313" s="28" t="s">
        <v>186</v>
      </c>
      <c r="D313" s="28" t="s">
        <v>181</v>
      </c>
      <c r="E313" s="198" t="s">
        <v>631</v>
      </c>
      <c r="F313" s="28" t="s">
        <v>233</v>
      </c>
      <c r="G313" s="28"/>
      <c r="H313" s="31"/>
      <c r="I313" s="29">
        <f>I314</f>
        <v>0</v>
      </c>
      <c r="J313" s="197"/>
      <c r="K313" s="197"/>
      <c r="L313" s="197"/>
      <c r="M313" s="163"/>
      <c r="N313" s="29">
        <f t="shared" si="60"/>
        <v>154.4</v>
      </c>
      <c r="O313" s="29">
        <f t="shared" si="60"/>
        <v>154.4</v>
      </c>
    </row>
    <row r="314" spans="1:15" ht="18">
      <c r="A314" s="117" t="s">
        <v>559</v>
      </c>
      <c r="B314" s="31" t="s">
        <v>206</v>
      </c>
      <c r="C314" s="31" t="s">
        <v>186</v>
      </c>
      <c r="D314" s="31" t="s">
        <v>181</v>
      </c>
      <c r="E314" s="61" t="s">
        <v>630</v>
      </c>
      <c r="F314" s="31" t="s">
        <v>233</v>
      </c>
      <c r="G314" s="31" t="s">
        <v>560</v>
      </c>
      <c r="H314" s="31"/>
      <c r="I314" s="32">
        <v>0</v>
      </c>
      <c r="J314" s="201"/>
      <c r="K314" s="201"/>
      <c r="L314" s="201"/>
      <c r="M314" s="202"/>
      <c r="N314" s="32">
        <v>154.4</v>
      </c>
      <c r="O314" s="32">
        <f>I314+N314</f>
        <v>154.4</v>
      </c>
    </row>
    <row r="315" spans="1:15" ht="30">
      <c r="A315" s="27" t="s">
        <v>231</v>
      </c>
      <c r="B315" s="28" t="s">
        <v>206</v>
      </c>
      <c r="C315" s="28" t="s">
        <v>186</v>
      </c>
      <c r="D315" s="28" t="s">
        <v>181</v>
      </c>
      <c r="E315" s="127" t="s">
        <v>341</v>
      </c>
      <c r="F315" s="28"/>
      <c r="G315" s="28"/>
      <c r="H315" s="31"/>
      <c r="I315" s="29">
        <f>I316+I319+I322</f>
        <v>8253.400000000001</v>
      </c>
      <c r="J315" s="156"/>
      <c r="K315" s="156"/>
      <c r="L315" s="156"/>
      <c r="M315" s="163"/>
      <c r="N315" s="29">
        <f>N316+N319+N322</f>
        <v>196.9</v>
      </c>
      <c r="O315" s="29">
        <f>O316+O319+O322</f>
        <v>8450.300000000001</v>
      </c>
    </row>
    <row r="316" spans="1:15" ht="90">
      <c r="A316" s="27" t="s">
        <v>301</v>
      </c>
      <c r="B316" s="28" t="s">
        <v>206</v>
      </c>
      <c r="C316" s="28" t="s">
        <v>186</v>
      </c>
      <c r="D316" s="28" t="s">
        <v>181</v>
      </c>
      <c r="E316" s="127" t="s">
        <v>341</v>
      </c>
      <c r="F316" s="28" t="s">
        <v>232</v>
      </c>
      <c r="G316" s="28"/>
      <c r="H316" s="31"/>
      <c r="I316" s="29">
        <f>I317</f>
        <v>7740.5</v>
      </c>
      <c r="J316" s="156"/>
      <c r="K316" s="156"/>
      <c r="L316" s="156"/>
      <c r="M316" s="163"/>
      <c r="N316" s="29">
        <f>N317</f>
        <v>202.4</v>
      </c>
      <c r="O316" s="29">
        <f>O317</f>
        <v>7942.9</v>
      </c>
    </row>
    <row r="317" spans="1:15" ht="30">
      <c r="A317" s="27" t="s">
        <v>300</v>
      </c>
      <c r="B317" s="28" t="s">
        <v>206</v>
      </c>
      <c r="C317" s="28" t="s">
        <v>186</v>
      </c>
      <c r="D317" s="28" t="s">
        <v>181</v>
      </c>
      <c r="E317" s="127" t="s">
        <v>341</v>
      </c>
      <c r="F317" s="28" t="s">
        <v>233</v>
      </c>
      <c r="G317" s="28"/>
      <c r="H317" s="31"/>
      <c r="I317" s="29">
        <f>I318</f>
        <v>7740.5</v>
      </c>
      <c r="J317" s="156"/>
      <c r="K317" s="156"/>
      <c r="L317" s="156"/>
      <c r="M317" s="163"/>
      <c r="N317" s="29">
        <f>N318</f>
        <v>202.4</v>
      </c>
      <c r="O317" s="29">
        <f>O318</f>
        <v>7942.9</v>
      </c>
    </row>
    <row r="318" spans="1:15" ht="18">
      <c r="A318" s="30" t="s">
        <v>224</v>
      </c>
      <c r="B318" s="31" t="s">
        <v>206</v>
      </c>
      <c r="C318" s="31" t="s">
        <v>186</v>
      </c>
      <c r="D318" s="31" t="s">
        <v>181</v>
      </c>
      <c r="E318" s="61" t="s">
        <v>341</v>
      </c>
      <c r="F318" s="31" t="s">
        <v>233</v>
      </c>
      <c r="G318" s="31" t="s">
        <v>212</v>
      </c>
      <c r="H318" s="31"/>
      <c r="I318" s="32">
        <v>7740.5</v>
      </c>
      <c r="J318" s="156"/>
      <c r="K318" s="156"/>
      <c r="L318" s="156"/>
      <c r="M318" s="163"/>
      <c r="N318" s="137">
        <v>202.4</v>
      </c>
      <c r="O318" s="137">
        <f>I318+N318</f>
        <v>7942.9</v>
      </c>
    </row>
    <row r="319" spans="1:15" ht="33.75" customHeight="1">
      <c r="A319" s="26" t="s">
        <v>315</v>
      </c>
      <c r="B319" s="28" t="s">
        <v>206</v>
      </c>
      <c r="C319" s="28" t="s">
        <v>186</v>
      </c>
      <c r="D319" s="28" t="s">
        <v>181</v>
      </c>
      <c r="E319" s="127" t="s">
        <v>341</v>
      </c>
      <c r="F319" s="28" t="s">
        <v>234</v>
      </c>
      <c r="G319" s="28"/>
      <c r="H319" s="31"/>
      <c r="I319" s="29">
        <f>I320</f>
        <v>501.2</v>
      </c>
      <c r="J319" s="156"/>
      <c r="K319" s="156"/>
      <c r="L319" s="156"/>
      <c r="M319" s="163"/>
      <c r="N319" s="29">
        <f>N320</f>
        <v>-5.5</v>
      </c>
      <c r="O319" s="29">
        <f>O320</f>
        <v>495.7</v>
      </c>
    </row>
    <row r="320" spans="1:15" ht="45">
      <c r="A320" s="26" t="s">
        <v>303</v>
      </c>
      <c r="B320" s="28" t="s">
        <v>206</v>
      </c>
      <c r="C320" s="28" t="s">
        <v>186</v>
      </c>
      <c r="D320" s="28" t="s">
        <v>181</v>
      </c>
      <c r="E320" s="127" t="s">
        <v>341</v>
      </c>
      <c r="F320" s="28" t="s">
        <v>235</v>
      </c>
      <c r="G320" s="28"/>
      <c r="H320" s="31"/>
      <c r="I320" s="29">
        <f>I321</f>
        <v>501.2</v>
      </c>
      <c r="J320" s="156"/>
      <c r="K320" s="156"/>
      <c r="L320" s="156"/>
      <c r="M320" s="163"/>
      <c r="N320" s="29">
        <f>N321</f>
        <v>-5.5</v>
      </c>
      <c r="O320" s="29">
        <f>O321</f>
        <v>495.7</v>
      </c>
    </row>
    <row r="321" spans="1:15" ht="18">
      <c r="A321" s="30" t="s">
        <v>224</v>
      </c>
      <c r="B321" s="31" t="s">
        <v>206</v>
      </c>
      <c r="C321" s="31" t="s">
        <v>186</v>
      </c>
      <c r="D321" s="31" t="s">
        <v>181</v>
      </c>
      <c r="E321" s="61" t="s">
        <v>341</v>
      </c>
      <c r="F321" s="31" t="s">
        <v>235</v>
      </c>
      <c r="G321" s="31" t="s">
        <v>212</v>
      </c>
      <c r="H321" s="31"/>
      <c r="I321" s="32">
        <v>501.2</v>
      </c>
      <c r="J321" s="156" t="e">
        <f>J322</f>
        <v>#REF!</v>
      </c>
      <c r="K321" s="156" t="e">
        <f>K322</f>
        <v>#REF!</v>
      </c>
      <c r="L321" s="156" t="e">
        <f>L322</f>
        <v>#REF!</v>
      </c>
      <c r="M321" s="163" t="e">
        <f>M322</f>
        <v>#REF!</v>
      </c>
      <c r="N321" s="137">
        <v>-5.5</v>
      </c>
      <c r="O321" s="137">
        <f>I321+N321</f>
        <v>495.7</v>
      </c>
    </row>
    <row r="322" spans="1:15" ht="18">
      <c r="A322" s="26" t="s">
        <v>243</v>
      </c>
      <c r="B322" s="28" t="s">
        <v>206</v>
      </c>
      <c r="C322" s="28" t="s">
        <v>186</v>
      </c>
      <c r="D322" s="28" t="s">
        <v>181</v>
      </c>
      <c r="E322" s="127" t="s">
        <v>341</v>
      </c>
      <c r="F322" s="28" t="s">
        <v>242</v>
      </c>
      <c r="G322" s="28"/>
      <c r="H322" s="31"/>
      <c r="I322" s="29">
        <f>I324</f>
        <v>11.7</v>
      </c>
      <c r="J322" s="156" t="e">
        <f>J331+#REF!</f>
        <v>#REF!</v>
      </c>
      <c r="K322" s="156" t="e">
        <f>K331+#REF!</f>
        <v>#REF!</v>
      </c>
      <c r="L322" s="156" t="e">
        <f>L331+#REF!</f>
        <v>#REF!</v>
      </c>
      <c r="M322" s="163" t="e">
        <f>M331+#REF!</f>
        <v>#REF!</v>
      </c>
      <c r="N322" s="29">
        <f>N324</f>
        <v>0</v>
      </c>
      <c r="O322" s="29">
        <f>O324</f>
        <v>11.7</v>
      </c>
    </row>
    <row r="323" spans="1:15" ht="18">
      <c r="A323" s="26" t="s">
        <v>245</v>
      </c>
      <c r="B323" s="28" t="s">
        <v>206</v>
      </c>
      <c r="C323" s="28" t="s">
        <v>186</v>
      </c>
      <c r="D323" s="28" t="s">
        <v>181</v>
      </c>
      <c r="E323" s="127" t="s">
        <v>341</v>
      </c>
      <c r="F323" s="28" t="s">
        <v>244</v>
      </c>
      <c r="G323" s="28"/>
      <c r="H323" s="31"/>
      <c r="I323" s="29">
        <f>I324</f>
        <v>11.7</v>
      </c>
      <c r="J323" s="29" t="e">
        <f>J331</f>
        <v>#REF!</v>
      </c>
      <c r="K323" s="29" t="e">
        <f>K331</f>
        <v>#REF!</v>
      </c>
      <c r="L323" s="29" t="e">
        <f>L331</f>
        <v>#REF!</v>
      </c>
      <c r="M323" s="159" t="e">
        <f>M331</f>
        <v>#REF!</v>
      </c>
      <c r="N323" s="29">
        <f>N324</f>
        <v>0</v>
      </c>
      <c r="O323" s="29">
        <f>O324</f>
        <v>11.7</v>
      </c>
    </row>
    <row r="324" spans="1:15" ht="18">
      <c r="A324" s="30" t="s">
        <v>224</v>
      </c>
      <c r="B324" s="31" t="s">
        <v>206</v>
      </c>
      <c r="C324" s="31" t="s">
        <v>186</v>
      </c>
      <c r="D324" s="31" t="s">
        <v>181</v>
      </c>
      <c r="E324" s="61" t="s">
        <v>341</v>
      </c>
      <c r="F324" s="31" t="s">
        <v>244</v>
      </c>
      <c r="G324" s="31" t="s">
        <v>212</v>
      </c>
      <c r="H324" s="31"/>
      <c r="I324" s="32">
        <v>11.7</v>
      </c>
      <c r="J324" s="29"/>
      <c r="K324" s="29"/>
      <c r="L324" s="29"/>
      <c r="M324" s="159"/>
      <c r="N324" s="137">
        <v>0</v>
      </c>
      <c r="O324" s="137">
        <f>I324+N324</f>
        <v>11.7</v>
      </c>
    </row>
    <row r="325" spans="1:15" ht="18">
      <c r="A325" s="51" t="s">
        <v>176</v>
      </c>
      <c r="B325" s="52" t="s">
        <v>206</v>
      </c>
      <c r="C325" s="52" t="s">
        <v>193</v>
      </c>
      <c r="D325" s="28"/>
      <c r="E325" s="28"/>
      <c r="F325" s="28"/>
      <c r="G325" s="28"/>
      <c r="H325" s="28"/>
      <c r="I325" s="156">
        <f>I326</f>
        <v>9056.099999999999</v>
      </c>
      <c r="J325" s="29"/>
      <c r="K325" s="29"/>
      <c r="L325" s="29"/>
      <c r="M325" s="159"/>
      <c r="N325" s="156">
        <f>N326</f>
        <v>0</v>
      </c>
      <c r="O325" s="156">
        <f>O326</f>
        <v>9056.099999999999</v>
      </c>
    </row>
    <row r="326" spans="1:15" ht="18">
      <c r="A326" s="51" t="s">
        <v>228</v>
      </c>
      <c r="B326" s="52" t="s">
        <v>206</v>
      </c>
      <c r="C326" s="52" t="s">
        <v>193</v>
      </c>
      <c r="D326" s="52" t="s">
        <v>182</v>
      </c>
      <c r="E326" s="52"/>
      <c r="F326" s="52"/>
      <c r="G326" s="52"/>
      <c r="H326" s="52"/>
      <c r="I326" s="156">
        <f>I327</f>
        <v>9056.099999999999</v>
      </c>
      <c r="J326" s="29"/>
      <c r="K326" s="29"/>
      <c r="L326" s="29"/>
      <c r="M326" s="159"/>
      <c r="N326" s="156">
        <f>N327</f>
        <v>0</v>
      </c>
      <c r="O326" s="156">
        <f>O327</f>
        <v>9056.099999999999</v>
      </c>
    </row>
    <row r="327" spans="1:15" ht="18">
      <c r="A327" s="27" t="s">
        <v>155</v>
      </c>
      <c r="B327" s="28" t="s">
        <v>206</v>
      </c>
      <c r="C327" s="28" t="s">
        <v>193</v>
      </c>
      <c r="D327" s="28" t="s">
        <v>182</v>
      </c>
      <c r="E327" s="28" t="s">
        <v>62</v>
      </c>
      <c r="F327" s="28"/>
      <c r="G327" s="28"/>
      <c r="H327" s="28"/>
      <c r="I327" s="29">
        <f>I328+I332</f>
        <v>9056.099999999999</v>
      </c>
      <c r="J327" s="29"/>
      <c r="K327" s="29"/>
      <c r="L327" s="29"/>
      <c r="M327" s="159"/>
      <c r="N327" s="29">
        <f>N328+N332</f>
        <v>0</v>
      </c>
      <c r="O327" s="29">
        <f>O328+O332</f>
        <v>9056.099999999999</v>
      </c>
    </row>
    <row r="328" spans="1:15" ht="90">
      <c r="A328" s="62" t="s">
        <v>351</v>
      </c>
      <c r="B328" s="28" t="s">
        <v>206</v>
      </c>
      <c r="C328" s="28" t="s">
        <v>193</v>
      </c>
      <c r="D328" s="28" t="s">
        <v>182</v>
      </c>
      <c r="E328" s="28" t="s">
        <v>6</v>
      </c>
      <c r="F328" s="28"/>
      <c r="G328" s="28"/>
      <c r="H328" s="28"/>
      <c r="I328" s="29">
        <f>I329</f>
        <v>9031.8</v>
      </c>
      <c r="J328" s="29"/>
      <c r="K328" s="29"/>
      <c r="L328" s="29"/>
      <c r="M328" s="159"/>
      <c r="N328" s="29">
        <f aca="true" t="shared" si="61" ref="N328:O330">N329</f>
        <v>0</v>
      </c>
      <c r="O328" s="29">
        <f t="shared" si="61"/>
        <v>9031.8</v>
      </c>
    </row>
    <row r="329" spans="1:15" ht="30">
      <c r="A329" s="27" t="s">
        <v>247</v>
      </c>
      <c r="B329" s="28" t="s">
        <v>206</v>
      </c>
      <c r="C329" s="28" t="s">
        <v>193</v>
      </c>
      <c r="D329" s="28" t="s">
        <v>182</v>
      </c>
      <c r="E329" s="28" t="s">
        <v>6</v>
      </c>
      <c r="F329" s="28" t="s">
        <v>246</v>
      </c>
      <c r="G329" s="28"/>
      <c r="H329" s="28"/>
      <c r="I329" s="29">
        <f>I330</f>
        <v>9031.8</v>
      </c>
      <c r="J329" s="29"/>
      <c r="K329" s="29"/>
      <c r="L329" s="29"/>
      <c r="M329" s="159"/>
      <c r="N329" s="29">
        <f t="shared" si="61"/>
        <v>0</v>
      </c>
      <c r="O329" s="29">
        <f t="shared" si="61"/>
        <v>9031.8</v>
      </c>
    </row>
    <row r="330" spans="1:15" ht="45">
      <c r="A330" s="27" t="s">
        <v>258</v>
      </c>
      <c r="B330" s="28" t="s">
        <v>206</v>
      </c>
      <c r="C330" s="28" t="s">
        <v>193</v>
      </c>
      <c r="D330" s="28" t="s">
        <v>182</v>
      </c>
      <c r="E330" s="28" t="s">
        <v>6</v>
      </c>
      <c r="F330" s="28" t="s">
        <v>250</v>
      </c>
      <c r="G330" s="28"/>
      <c r="H330" s="28"/>
      <c r="I330" s="29">
        <f>I331</f>
        <v>9031.8</v>
      </c>
      <c r="J330" s="29"/>
      <c r="K330" s="29"/>
      <c r="L330" s="29"/>
      <c r="M330" s="159"/>
      <c r="N330" s="29">
        <f t="shared" si="61"/>
        <v>0</v>
      </c>
      <c r="O330" s="29">
        <f t="shared" si="61"/>
        <v>9031.8</v>
      </c>
    </row>
    <row r="331" spans="1:15" ht="18">
      <c r="A331" s="30" t="s">
        <v>225</v>
      </c>
      <c r="B331" s="31" t="s">
        <v>206</v>
      </c>
      <c r="C331" s="31" t="s">
        <v>193</v>
      </c>
      <c r="D331" s="31" t="s">
        <v>182</v>
      </c>
      <c r="E331" s="31" t="s">
        <v>6</v>
      </c>
      <c r="F331" s="63" t="s">
        <v>250</v>
      </c>
      <c r="G331" s="63" t="s">
        <v>213</v>
      </c>
      <c r="H331" s="63"/>
      <c r="I331" s="64">
        <v>9031.8</v>
      </c>
      <c r="J331" s="29" t="e">
        <f>#REF!</f>
        <v>#REF!</v>
      </c>
      <c r="K331" s="29" t="e">
        <f>#REF!</f>
        <v>#REF!</v>
      </c>
      <c r="L331" s="29" t="e">
        <f>#REF!</f>
        <v>#REF!</v>
      </c>
      <c r="M331" s="159" t="e">
        <f>#REF!</f>
        <v>#REF!</v>
      </c>
      <c r="N331" s="137">
        <v>0</v>
      </c>
      <c r="O331" s="137">
        <f>I331+N331</f>
        <v>9031.8</v>
      </c>
    </row>
    <row r="332" spans="1:15" ht="75">
      <c r="A332" s="26" t="s">
        <v>151</v>
      </c>
      <c r="B332" s="28" t="s">
        <v>206</v>
      </c>
      <c r="C332" s="28" t="s">
        <v>193</v>
      </c>
      <c r="D332" s="28" t="s">
        <v>182</v>
      </c>
      <c r="E332" s="28" t="s">
        <v>7</v>
      </c>
      <c r="F332" s="52"/>
      <c r="G332" s="52"/>
      <c r="H332" s="52"/>
      <c r="I332" s="29">
        <f>I333</f>
        <v>24.3</v>
      </c>
      <c r="J332" s="170"/>
      <c r="K332" s="170"/>
      <c r="L332" s="170"/>
      <c r="M332" s="170"/>
      <c r="N332" s="29">
        <f aca="true" t="shared" si="62" ref="N332:O334">N333</f>
        <v>0</v>
      </c>
      <c r="O332" s="29">
        <f t="shared" si="62"/>
        <v>24.3</v>
      </c>
    </row>
    <row r="333" spans="1:15" ht="30">
      <c r="A333" s="27" t="s">
        <v>247</v>
      </c>
      <c r="B333" s="28" t="s">
        <v>206</v>
      </c>
      <c r="C333" s="28" t="s">
        <v>193</v>
      </c>
      <c r="D333" s="28" t="s">
        <v>182</v>
      </c>
      <c r="E333" s="28" t="s">
        <v>7</v>
      </c>
      <c r="F333" s="28" t="s">
        <v>246</v>
      </c>
      <c r="G333" s="52"/>
      <c r="H333" s="52"/>
      <c r="I333" s="29">
        <f>I334</f>
        <v>24.3</v>
      </c>
      <c r="J333" s="170"/>
      <c r="K333" s="170"/>
      <c r="L333" s="170"/>
      <c r="M333" s="170"/>
      <c r="N333" s="29">
        <f t="shared" si="62"/>
        <v>0</v>
      </c>
      <c r="O333" s="29">
        <f t="shared" si="62"/>
        <v>24.3</v>
      </c>
    </row>
    <row r="334" spans="1:15" ht="30">
      <c r="A334" s="27" t="s">
        <v>249</v>
      </c>
      <c r="B334" s="28" t="s">
        <v>206</v>
      </c>
      <c r="C334" s="28" t="s">
        <v>193</v>
      </c>
      <c r="D334" s="28" t="s">
        <v>182</v>
      </c>
      <c r="E334" s="28" t="s">
        <v>7</v>
      </c>
      <c r="F334" s="28" t="s">
        <v>248</v>
      </c>
      <c r="G334" s="52"/>
      <c r="H334" s="52"/>
      <c r="I334" s="29">
        <f>I335</f>
        <v>24.3</v>
      </c>
      <c r="J334" s="170"/>
      <c r="K334" s="170"/>
      <c r="L334" s="170"/>
      <c r="M334" s="170"/>
      <c r="N334" s="29">
        <f t="shared" si="62"/>
        <v>0</v>
      </c>
      <c r="O334" s="29">
        <f t="shared" si="62"/>
        <v>24.3</v>
      </c>
    </row>
    <row r="335" spans="1:15" ht="18">
      <c r="A335" s="30" t="s">
        <v>224</v>
      </c>
      <c r="B335" s="31" t="s">
        <v>206</v>
      </c>
      <c r="C335" s="31" t="s">
        <v>193</v>
      </c>
      <c r="D335" s="31" t="s">
        <v>182</v>
      </c>
      <c r="E335" s="31" t="s">
        <v>7</v>
      </c>
      <c r="F335" s="31" t="s">
        <v>248</v>
      </c>
      <c r="G335" s="31" t="s">
        <v>212</v>
      </c>
      <c r="H335" s="65"/>
      <c r="I335" s="32">
        <v>24.3</v>
      </c>
      <c r="J335" s="170"/>
      <c r="K335" s="170"/>
      <c r="L335" s="170"/>
      <c r="M335" s="170"/>
      <c r="N335" s="137">
        <v>0</v>
      </c>
      <c r="O335" s="137">
        <f>I335+N335</f>
        <v>24.3</v>
      </c>
    </row>
    <row r="336" spans="1:15" ht="42.75">
      <c r="A336" s="51" t="s">
        <v>215</v>
      </c>
      <c r="B336" s="52" t="s">
        <v>207</v>
      </c>
      <c r="C336" s="52"/>
      <c r="D336" s="52"/>
      <c r="E336" s="52"/>
      <c r="F336" s="52"/>
      <c r="G336" s="52"/>
      <c r="H336" s="52"/>
      <c r="I336" s="156">
        <f>I340+I371+I395+I432</f>
        <v>66266.70000000001</v>
      </c>
      <c r="J336" s="170"/>
      <c r="K336" s="170"/>
      <c r="L336" s="170"/>
      <c r="M336" s="170"/>
      <c r="N336" s="156">
        <f>N340+N371+N395+N432</f>
        <v>7167.499999999999</v>
      </c>
      <c r="O336" s="156">
        <f>O340+O371+O395+O432</f>
        <v>73434.20000000001</v>
      </c>
    </row>
    <row r="337" spans="1:15" ht="18">
      <c r="A337" s="51" t="s">
        <v>224</v>
      </c>
      <c r="B337" s="52" t="s">
        <v>207</v>
      </c>
      <c r="C337" s="52"/>
      <c r="D337" s="52"/>
      <c r="E337" s="52"/>
      <c r="F337" s="52"/>
      <c r="G337" s="52" t="s">
        <v>212</v>
      </c>
      <c r="H337" s="52"/>
      <c r="I337" s="156">
        <f aca="true" t="shared" si="63" ref="I337:O337">I350+I353+I357+I362+I394+I424+I431+I388+I382+I370+I366+I360+I416+I419</f>
        <v>21777.6</v>
      </c>
      <c r="J337" s="206">
        <f t="shared" si="63"/>
        <v>0</v>
      </c>
      <c r="K337" s="206">
        <f t="shared" si="63"/>
        <v>0</v>
      </c>
      <c r="L337" s="206">
        <f t="shared" si="63"/>
        <v>0</v>
      </c>
      <c r="M337" s="206">
        <f t="shared" si="63"/>
        <v>0</v>
      </c>
      <c r="N337" s="206">
        <f t="shared" si="63"/>
        <v>-704.1999999999999</v>
      </c>
      <c r="O337" s="206">
        <f t="shared" si="63"/>
        <v>21073.4</v>
      </c>
    </row>
    <row r="338" spans="1:15" ht="18">
      <c r="A338" s="51" t="s">
        <v>225</v>
      </c>
      <c r="B338" s="52" t="s">
        <v>207</v>
      </c>
      <c r="C338" s="52"/>
      <c r="D338" s="52"/>
      <c r="E338" s="52"/>
      <c r="F338" s="52"/>
      <c r="G338" s="52" t="s">
        <v>213</v>
      </c>
      <c r="H338" s="52"/>
      <c r="I338" s="156">
        <f>I450+I454+I378+I438+I443+I405+I412+I402+I409</f>
        <v>40685.100000000006</v>
      </c>
      <c r="J338" s="207">
        <f aca="true" t="shared" si="64" ref="J338:O338">J450+J454+J378+J438+J443+J405+J412+J402+J409</f>
        <v>0</v>
      </c>
      <c r="K338" s="207">
        <f t="shared" si="64"/>
        <v>0</v>
      </c>
      <c r="L338" s="207">
        <f t="shared" si="64"/>
        <v>0</v>
      </c>
      <c r="M338" s="207">
        <f t="shared" si="64"/>
        <v>0</v>
      </c>
      <c r="N338" s="207">
        <f t="shared" si="64"/>
        <v>7666.4</v>
      </c>
      <c r="O338" s="207">
        <f t="shared" si="64"/>
        <v>48351.5</v>
      </c>
    </row>
    <row r="339" spans="1:15" ht="18">
      <c r="A339" s="51" t="s">
        <v>559</v>
      </c>
      <c r="B339" s="52" t="s">
        <v>207</v>
      </c>
      <c r="C339" s="52"/>
      <c r="D339" s="52"/>
      <c r="E339" s="52"/>
      <c r="F339" s="52"/>
      <c r="G339" s="52" t="s">
        <v>560</v>
      </c>
      <c r="H339" s="52"/>
      <c r="I339" s="156">
        <f aca="true" t="shared" si="65" ref="I339:O339">I439+I444+I346</f>
        <v>3804</v>
      </c>
      <c r="J339" s="199">
        <f t="shared" si="65"/>
        <v>0</v>
      </c>
      <c r="K339" s="199">
        <f t="shared" si="65"/>
        <v>0</v>
      </c>
      <c r="L339" s="199">
        <f t="shared" si="65"/>
        <v>0</v>
      </c>
      <c r="M339" s="199">
        <f t="shared" si="65"/>
        <v>0</v>
      </c>
      <c r="N339" s="199">
        <f t="shared" si="65"/>
        <v>205.3</v>
      </c>
      <c r="O339" s="199">
        <f t="shared" si="65"/>
        <v>4009.3</v>
      </c>
    </row>
    <row r="340" spans="1:15" ht="18">
      <c r="A340" s="51" t="s">
        <v>229</v>
      </c>
      <c r="B340" s="52">
        <v>163</v>
      </c>
      <c r="C340" s="52" t="s">
        <v>179</v>
      </c>
      <c r="D340" s="52"/>
      <c r="E340" s="52"/>
      <c r="F340" s="28"/>
      <c r="G340" s="28"/>
      <c r="H340" s="28"/>
      <c r="I340" s="156">
        <f>I341</f>
        <v>15744.4</v>
      </c>
      <c r="J340" s="156"/>
      <c r="K340" s="156"/>
      <c r="L340" s="156"/>
      <c r="M340" s="163"/>
      <c r="N340" s="156">
        <f>N341</f>
        <v>852</v>
      </c>
      <c r="O340" s="156">
        <f>O341</f>
        <v>16596.399999999998</v>
      </c>
    </row>
    <row r="341" spans="1:15" ht="18">
      <c r="A341" s="51" t="s">
        <v>166</v>
      </c>
      <c r="B341" s="52">
        <v>163</v>
      </c>
      <c r="C341" s="52" t="s">
        <v>179</v>
      </c>
      <c r="D341" s="52" t="s">
        <v>220</v>
      </c>
      <c r="E341" s="52"/>
      <c r="F341" s="52"/>
      <c r="G341" s="52"/>
      <c r="H341" s="52"/>
      <c r="I341" s="156">
        <f>I342</f>
        <v>15744.4</v>
      </c>
      <c r="J341" s="156" t="e">
        <f>#REF!+#REF!</f>
        <v>#REF!</v>
      </c>
      <c r="K341" s="156" t="e">
        <f>#REF!+#REF!</f>
        <v>#REF!</v>
      </c>
      <c r="L341" s="156" t="e">
        <f>#REF!+#REF!</f>
        <v>#REF!</v>
      </c>
      <c r="M341" s="163" t="e">
        <f>#REF!+#REF!</f>
        <v>#REF!</v>
      </c>
      <c r="N341" s="156">
        <f>N342</f>
        <v>852</v>
      </c>
      <c r="O341" s="156">
        <f>O342</f>
        <v>16596.399999999998</v>
      </c>
    </row>
    <row r="342" spans="1:15" ht="18">
      <c r="A342" s="27" t="s">
        <v>155</v>
      </c>
      <c r="B342" s="28" t="s">
        <v>207</v>
      </c>
      <c r="C342" s="28" t="s">
        <v>179</v>
      </c>
      <c r="D342" s="28" t="s">
        <v>220</v>
      </c>
      <c r="E342" s="28" t="s">
        <v>342</v>
      </c>
      <c r="F342" s="28"/>
      <c r="G342" s="28"/>
      <c r="H342" s="28"/>
      <c r="I342" s="29">
        <f>I347+I354+I367+I363+I343</f>
        <v>15744.4</v>
      </c>
      <c r="J342" s="29" t="e">
        <f aca="true" t="shared" si="66" ref="J342:O342">J347+J354+J367+J363+J343</f>
        <v>#REF!</v>
      </c>
      <c r="K342" s="29" t="e">
        <f t="shared" si="66"/>
        <v>#REF!</v>
      </c>
      <c r="L342" s="29" t="e">
        <f t="shared" si="66"/>
        <v>#REF!</v>
      </c>
      <c r="M342" s="29" t="e">
        <f t="shared" si="66"/>
        <v>#REF!</v>
      </c>
      <c r="N342" s="29">
        <f t="shared" si="66"/>
        <v>852</v>
      </c>
      <c r="O342" s="29">
        <f t="shared" si="66"/>
        <v>16596.399999999998</v>
      </c>
    </row>
    <row r="343" spans="1:15" ht="126.75" customHeight="1">
      <c r="A343" s="62" t="s">
        <v>629</v>
      </c>
      <c r="B343" s="28" t="s">
        <v>207</v>
      </c>
      <c r="C343" s="28" t="s">
        <v>179</v>
      </c>
      <c r="D343" s="28" t="s">
        <v>220</v>
      </c>
      <c r="E343" s="28" t="s">
        <v>630</v>
      </c>
      <c r="F343" s="28"/>
      <c r="G343" s="28"/>
      <c r="H343" s="28"/>
      <c r="I343" s="29">
        <f>I344</f>
        <v>0</v>
      </c>
      <c r="J343" s="29"/>
      <c r="K343" s="29"/>
      <c r="L343" s="29"/>
      <c r="M343" s="159"/>
      <c r="N343" s="29">
        <f aca="true" t="shared" si="67" ref="N343:O345">N344</f>
        <v>205.3</v>
      </c>
      <c r="O343" s="29">
        <f t="shared" si="67"/>
        <v>205.3</v>
      </c>
    </row>
    <row r="344" spans="1:15" ht="90">
      <c r="A344" s="27" t="s">
        <v>301</v>
      </c>
      <c r="B344" s="28" t="s">
        <v>207</v>
      </c>
      <c r="C344" s="28" t="s">
        <v>179</v>
      </c>
      <c r="D344" s="28" t="s">
        <v>220</v>
      </c>
      <c r="E344" s="28" t="s">
        <v>630</v>
      </c>
      <c r="F344" s="28" t="s">
        <v>232</v>
      </c>
      <c r="G344" s="28"/>
      <c r="H344" s="28"/>
      <c r="I344" s="29">
        <f>I345</f>
        <v>0</v>
      </c>
      <c r="J344" s="29"/>
      <c r="K344" s="29"/>
      <c r="L344" s="29"/>
      <c r="M344" s="159"/>
      <c r="N344" s="29">
        <f t="shared" si="67"/>
        <v>205.3</v>
      </c>
      <c r="O344" s="29">
        <f t="shared" si="67"/>
        <v>205.3</v>
      </c>
    </row>
    <row r="345" spans="1:15" ht="30">
      <c r="A345" s="27" t="s">
        <v>300</v>
      </c>
      <c r="B345" s="28" t="s">
        <v>207</v>
      </c>
      <c r="C345" s="28" t="s">
        <v>179</v>
      </c>
      <c r="D345" s="28" t="s">
        <v>220</v>
      </c>
      <c r="E345" s="28" t="s">
        <v>631</v>
      </c>
      <c r="F345" s="28" t="s">
        <v>233</v>
      </c>
      <c r="G345" s="28"/>
      <c r="H345" s="28"/>
      <c r="I345" s="29">
        <f>I346</f>
        <v>0</v>
      </c>
      <c r="J345" s="29"/>
      <c r="K345" s="29"/>
      <c r="L345" s="29"/>
      <c r="M345" s="159"/>
      <c r="N345" s="29">
        <f t="shared" si="67"/>
        <v>205.3</v>
      </c>
      <c r="O345" s="29">
        <f t="shared" si="67"/>
        <v>205.3</v>
      </c>
    </row>
    <row r="346" spans="1:15" ht="18">
      <c r="A346" s="117" t="s">
        <v>559</v>
      </c>
      <c r="B346" s="31" t="s">
        <v>207</v>
      </c>
      <c r="C346" s="31" t="s">
        <v>179</v>
      </c>
      <c r="D346" s="31" t="s">
        <v>220</v>
      </c>
      <c r="E346" s="31" t="s">
        <v>630</v>
      </c>
      <c r="F346" s="31" t="s">
        <v>233</v>
      </c>
      <c r="G346" s="31" t="s">
        <v>560</v>
      </c>
      <c r="H346" s="31"/>
      <c r="I346" s="32">
        <v>0</v>
      </c>
      <c r="J346" s="32"/>
      <c r="K346" s="32"/>
      <c r="L346" s="32"/>
      <c r="M346" s="160"/>
      <c r="N346" s="32">
        <v>205.3</v>
      </c>
      <c r="O346" s="32">
        <f>I346+N346</f>
        <v>205.3</v>
      </c>
    </row>
    <row r="347" spans="1:15" ht="30">
      <c r="A347" s="53" t="s">
        <v>231</v>
      </c>
      <c r="B347" s="28" t="s">
        <v>207</v>
      </c>
      <c r="C347" s="28" t="s">
        <v>179</v>
      </c>
      <c r="D347" s="28" t="s">
        <v>220</v>
      </c>
      <c r="E347" s="28" t="s">
        <v>341</v>
      </c>
      <c r="F347" s="28"/>
      <c r="G347" s="28"/>
      <c r="H347" s="28"/>
      <c r="I347" s="29">
        <f>I349+I351</f>
        <v>8293.3</v>
      </c>
      <c r="J347" s="29" t="e">
        <f>J348</f>
        <v>#REF!</v>
      </c>
      <c r="K347" s="29" t="e">
        <f>K348</f>
        <v>#REF!</v>
      </c>
      <c r="L347" s="29" t="e">
        <f>L348</f>
        <v>#REF!</v>
      </c>
      <c r="M347" s="159" t="e">
        <f>M348</f>
        <v>#REF!</v>
      </c>
      <c r="N347" s="29">
        <f>N349+N351</f>
        <v>674.7</v>
      </c>
      <c r="O347" s="29">
        <f>O349+O351</f>
        <v>8968</v>
      </c>
    </row>
    <row r="348" spans="1:15" ht="90">
      <c r="A348" s="27" t="s">
        <v>301</v>
      </c>
      <c r="B348" s="28" t="s">
        <v>207</v>
      </c>
      <c r="C348" s="28" t="s">
        <v>179</v>
      </c>
      <c r="D348" s="28" t="s">
        <v>220</v>
      </c>
      <c r="E348" s="28" t="s">
        <v>341</v>
      </c>
      <c r="F348" s="28" t="s">
        <v>232</v>
      </c>
      <c r="G348" s="28"/>
      <c r="H348" s="28"/>
      <c r="I348" s="29">
        <f>I349</f>
        <v>7577.5</v>
      </c>
      <c r="J348" s="29" t="e">
        <f>#REF!</f>
        <v>#REF!</v>
      </c>
      <c r="K348" s="29" t="e">
        <f>#REF!</f>
        <v>#REF!</v>
      </c>
      <c r="L348" s="29" t="e">
        <f>#REF!</f>
        <v>#REF!</v>
      </c>
      <c r="M348" s="159" t="e">
        <f>#REF!</f>
        <v>#REF!</v>
      </c>
      <c r="N348" s="29">
        <f>N349</f>
        <v>674.7</v>
      </c>
      <c r="O348" s="29">
        <f>O349</f>
        <v>8252.2</v>
      </c>
    </row>
    <row r="349" spans="1:15" ht="30">
      <c r="A349" s="27" t="s">
        <v>300</v>
      </c>
      <c r="B349" s="28">
        <v>163</v>
      </c>
      <c r="C349" s="28" t="s">
        <v>179</v>
      </c>
      <c r="D349" s="28" t="s">
        <v>220</v>
      </c>
      <c r="E349" s="28" t="s">
        <v>341</v>
      </c>
      <c r="F349" s="28" t="s">
        <v>233</v>
      </c>
      <c r="G349" s="28"/>
      <c r="H349" s="28"/>
      <c r="I349" s="29">
        <f>I350</f>
        <v>7577.5</v>
      </c>
      <c r="J349" s="170"/>
      <c r="K349" s="170"/>
      <c r="L349" s="170"/>
      <c r="M349" s="170"/>
      <c r="N349" s="29">
        <f>N350</f>
        <v>674.7</v>
      </c>
      <c r="O349" s="29">
        <f>O350</f>
        <v>8252.2</v>
      </c>
    </row>
    <row r="350" spans="1:15" ht="18">
      <c r="A350" s="30" t="s">
        <v>224</v>
      </c>
      <c r="B350" s="31">
        <v>163</v>
      </c>
      <c r="C350" s="31" t="s">
        <v>179</v>
      </c>
      <c r="D350" s="31" t="s">
        <v>220</v>
      </c>
      <c r="E350" s="31" t="s">
        <v>341</v>
      </c>
      <c r="F350" s="31" t="s">
        <v>233</v>
      </c>
      <c r="G350" s="31" t="s">
        <v>212</v>
      </c>
      <c r="H350" s="31"/>
      <c r="I350" s="32">
        <v>7577.5</v>
      </c>
      <c r="J350" s="170"/>
      <c r="K350" s="170"/>
      <c r="L350" s="170"/>
      <c r="M350" s="170"/>
      <c r="N350" s="137">
        <v>674.7</v>
      </c>
      <c r="O350" s="137">
        <f>I350+N350</f>
        <v>8252.2</v>
      </c>
    </row>
    <row r="351" spans="1:15" ht="38.25" customHeight="1">
      <c r="A351" s="26" t="s">
        <v>315</v>
      </c>
      <c r="B351" s="28">
        <v>163</v>
      </c>
      <c r="C351" s="28" t="s">
        <v>179</v>
      </c>
      <c r="D351" s="28" t="s">
        <v>220</v>
      </c>
      <c r="E351" s="28" t="s">
        <v>341</v>
      </c>
      <c r="F351" s="28" t="s">
        <v>234</v>
      </c>
      <c r="G351" s="28"/>
      <c r="H351" s="28"/>
      <c r="I351" s="29">
        <f>I352</f>
        <v>715.8</v>
      </c>
      <c r="J351" s="170"/>
      <c r="K351" s="170"/>
      <c r="L351" s="170"/>
      <c r="M351" s="170"/>
      <c r="N351" s="29">
        <f>N352</f>
        <v>0</v>
      </c>
      <c r="O351" s="29">
        <f>O352</f>
        <v>715.8</v>
      </c>
    </row>
    <row r="352" spans="1:15" ht="45">
      <c r="A352" s="26" t="s">
        <v>303</v>
      </c>
      <c r="B352" s="28">
        <v>163</v>
      </c>
      <c r="C352" s="28" t="s">
        <v>179</v>
      </c>
      <c r="D352" s="28" t="s">
        <v>220</v>
      </c>
      <c r="E352" s="28" t="s">
        <v>341</v>
      </c>
      <c r="F352" s="28" t="s">
        <v>235</v>
      </c>
      <c r="G352" s="28"/>
      <c r="H352" s="28"/>
      <c r="I352" s="29">
        <f>I353</f>
        <v>715.8</v>
      </c>
      <c r="J352" s="170"/>
      <c r="K352" s="170"/>
      <c r="L352" s="170"/>
      <c r="M352" s="170"/>
      <c r="N352" s="29">
        <f>N353</f>
        <v>0</v>
      </c>
      <c r="O352" s="29">
        <f>O353</f>
        <v>715.8</v>
      </c>
    </row>
    <row r="353" spans="1:15" ht="18">
      <c r="A353" s="30" t="s">
        <v>224</v>
      </c>
      <c r="B353" s="31">
        <v>163</v>
      </c>
      <c r="C353" s="31" t="s">
        <v>179</v>
      </c>
      <c r="D353" s="31" t="s">
        <v>220</v>
      </c>
      <c r="E353" s="31" t="s">
        <v>341</v>
      </c>
      <c r="F353" s="31" t="s">
        <v>235</v>
      </c>
      <c r="G353" s="31" t="s">
        <v>212</v>
      </c>
      <c r="H353" s="31"/>
      <c r="I353" s="32">
        <v>715.8</v>
      </c>
      <c r="J353" s="170"/>
      <c r="K353" s="170"/>
      <c r="L353" s="170"/>
      <c r="M353" s="170"/>
      <c r="N353" s="137">
        <v>0</v>
      </c>
      <c r="O353" s="137">
        <f>I353+N353</f>
        <v>715.8</v>
      </c>
    </row>
    <row r="354" spans="1:15" ht="75">
      <c r="A354" s="26" t="s">
        <v>264</v>
      </c>
      <c r="B354" s="28">
        <v>163</v>
      </c>
      <c r="C354" s="28" t="s">
        <v>179</v>
      </c>
      <c r="D354" s="28" t="s">
        <v>220</v>
      </c>
      <c r="E354" s="28" t="s">
        <v>126</v>
      </c>
      <c r="F354" s="28"/>
      <c r="G354" s="28"/>
      <c r="H354" s="28"/>
      <c r="I354" s="29">
        <f>I355+I358</f>
        <v>4710.9</v>
      </c>
      <c r="J354" s="170"/>
      <c r="K354" s="170"/>
      <c r="L354" s="170"/>
      <c r="M354" s="170"/>
      <c r="N354" s="29">
        <f>N355+N358</f>
        <v>0</v>
      </c>
      <c r="O354" s="29">
        <f>O355+O358</f>
        <v>4710.9</v>
      </c>
    </row>
    <row r="355" spans="1:15" ht="36" customHeight="1">
      <c r="A355" s="26" t="s">
        <v>315</v>
      </c>
      <c r="B355" s="28" t="s">
        <v>207</v>
      </c>
      <c r="C355" s="28" t="s">
        <v>179</v>
      </c>
      <c r="D355" s="28" t="s">
        <v>220</v>
      </c>
      <c r="E355" s="28" t="s">
        <v>126</v>
      </c>
      <c r="F355" s="28" t="s">
        <v>234</v>
      </c>
      <c r="G355" s="28"/>
      <c r="H355" s="28"/>
      <c r="I355" s="29">
        <f>I356</f>
        <v>4700.9</v>
      </c>
      <c r="J355" s="170"/>
      <c r="K355" s="170"/>
      <c r="L355" s="170"/>
      <c r="M355" s="170"/>
      <c r="N355" s="29">
        <f>N356</f>
        <v>0</v>
      </c>
      <c r="O355" s="29">
        <f>O356</f>
        <v>4700.9</v>
      </c>
    </row>
    <row r="356" spans="1:15" ht="45">
      <c r="A356" s="26" t="s">
        <v>303</v>
      </c>
      <c r="B356" s="28" t="s">
        <v>207</v>
      </c>
      <c r="C356" s="28" t="s">
        <v>179</v>
      </c>
      <c r="D356" s="28" t="s">
        <v>220</v>
      </c>
      <c r="E356" s="28" t="s">
        <v>126</v>
      </c>
      <c r="F356" s="28" t="s">
        <v>235</v>
      </c>
      <c r="G356" s="28"/>
      <c r="H356" s="28"/>
      <c r="I356" s="29">
        <f>I357</f>
        <v>4700.9</v>
      </c>
      <c r="J356" s="170"/>
      <c r="K356" s="170"/>
      <c r="L356" s="170"/>
      <c r="M356" s="170"/>
      <c r="N356" s="29">
        <f>N357</f>
        <v>0</v>
      </c>
      <c r="O356" s="29">
        <f>O357</f>
        <v>4700.9</v>
      </c>
    </row>
    <row r="357" spans="1:15" ht="18">
      <c r="A357" s="34" t="s">
        <v>224</v>
      </c>
      <c r="B357" s="31" t="s">
        <v>207</v>
      </c>
      <c r="C357" s="31" t="s">
        <v>179</v>
      </c>
      <c r="D357" s="31" t="s">
        <v>220</v>
      </c>
      <c r="E357" s="31" t="s">
        <v>126</v>
      </c>
      <c r="F357" s="31" t="s">
        <v>235</v>
      </c>
      <c r="G357" s="31" t="s">
        <v>212</v>
      </c>
      <c r="H357" s="31"/>
      <c r="I357" s="32">
        <v>4700.9</v>
      </c>
      <c r="J357" s="170"/>
      <c r="K357" s="170"/>
      <c r="L357" s="170"/>
      <c r="M357" s="170"/>
      <c r="N357" s="137">
        <v>0</v>
      </c>
      <c r="O357" s="137">
        <f>I357+N357</f>
        <v>4700.9</v>
      </c>
    </row>
    <row r="358" spans="1:15" ht="18">
      <c r="A358" s="26" t="s">
        <v>243</v>
      </c>
      <c r="B358" s="28">
        <v>163</v>
      </c>
      <c r="C358" s="28" t="s">
        <v>179</v>
      </c>
      <c r="D358" s="28" t="s">
        <v>220</v>
      </c>
      <c r="E358" s="28" t="s">
        <v>126</v>
      </c>
      <c r="F358" s="28" t="s">
        <v>242</v>
      </c>
      <c r="G358" s="28"/>
      <c r="H358" s="28"/>
      <c r="I358" s="29">
        <f>I361+I359</f>
        <v>10</v>
      </c>
      <c r="J358" s="170"/>
      <c r="K358" s="170"/>
      <c r="L358" s="170"/>
      <c r="M358" s="170"/>
      <c r="N358" s="29">
        <f>N361+N359</f>
        <v>0</v>
      </c>
      <c r="O358" s="29">
        <f>O361+O359</f>
        <v>10</v>
      </c>
    </row>
    <row r="359" spans="1:15" ht="18">
      <c r="A359" s="116" t="s">
        <v>543</v>
      </c>
      <c r="B359" s="28" t="s">
        <v>207</v>
      </c>
      <c r="C359" s="28" t="s">
        <v>179</v>
      </c>
      <c r="D359" s="28" t="s">
        <v>220</v>
      </c>
      <c r="E359" s="28" t="s">
        <v>126</v>
      </c>
      <c r="F359" s="28" t="s">
        <v>544</v>
      </c>
      <c r="G359" s="28"/>
      <c r="H359" s="28"/>
      <c r="I359" s="29">
        <f>I360</f>
        <v>2</v>
      </c>
      <c r="J359" s="170"/>
      <c r="K359" s="170"/>
      <c r="L359" s="170"/>
      <c r="M359" s="170"/>
      <c r="N359" s="29">
        <f>N360</f>
        <v>0</v>
      </c>
      <c r="O359" s="29">
        <f>O360</f>
        <v>2</v>
      </c>
    </row>
    <row r="360" spans="1:15" ht="18">
      <c r="A360" s="118" t="s">
        <v>224</v>
      </c>
      <c r="B360" s="31" t="s">
        <v>207</v>
      </c>
      <c r="C360" s="31" t="s">
        <v>179</v>
      </c>
      <c r="D360" s="31" t="s">
        <v>220</v>
      </c>
      <c r="E360" s="31" t="s">
        <v>126</v>
      </c>
      <c r="F360" s="31" t="s">
        <v>544</v>
      </c>
      <c r="G360" s="31" t="s">
        <v>212</v>
      </c>
      <c r="H360" s="28"/>
      <c r="I360" s="32">
        <v>2</v>
      </c>
      <c r="J360" s="165"/>
      <c r="K360" s="165"/>
      <c r="L360" s="165"/>
      <c r="M360" s="165"/>
      <c r="N360" s="32">
        <v>0</v>
      </c>
      <c r="O360" s="32">
        <f>I360+N360</f>
        <v>2</v>
      </c>
    </row>
    <row r="361" spans="1:15" ht="18">
      <c r="A361" s="26" t="s">
        <v>245</v>
      </c>
      <c r="B361" s="28">
        <v>163</v>
      </c>
      <c r="C361" s="28" t="s">
        <v>179</v>
      </c>
      <c r="D361" s="28" t="s">
        <v>220</v>
      </c>
      <c r="E361" s="28" t="s">
        <v>126</v>
      </c>
      <c r="F361" s="28" t="s">
        <v>244</v>
      </c>
      <c r="G361" s="28"/>
      <c r="H361" s="28"/>
      <c r="I361" s="29">
        <f>I362</f>
        <v>8</v>
      </c>
      <c r="J361" s="170"/>
      <c r="K361" s="170"/>
      <c r="L361" s="170"/>
      <c r="M361" s="170"/>
      <c r="N361" s="29">
        <f>N362</f>
        <v>0</v>
      </c>
      <c r="O361" s="29">
        <f>O362</f>
        <v>8</v>
      </c>
    </row>
    <row r="362" spans="1:15" ht="18">
      <c r="A362" s="30" t="s">
        <v>224</v>
      </c>
      <c r="B362" s="31">
        <v>163</v>
      </c>
      <c r="C362" s="31" t="s">
        <v>179</v>
      </c>
      <c r="D362" s="31" t="s">
        <v>220</v>
      </c>
      <c r="E362" s="31" t="s">
        <v>126</v>
      </c>
      <c r="F362" s="31" t="s">
        <v>244</v>
      </c>
      <c r="G362" s="31" t="s">
        <v>212</v>
      </c>
      <c r="H362" s="31"/>
      <c r="I362" s="32">
        <v>8</v>
      </c>
      <c r="J362" s="170"/>
      <c r="K362" s="170"/>
      <c r="L362" s="170"/>
      <c r="M362" s="170"/>
      <c r="N362" s="137">
        <v>0</v>
      </c>
      <c r="O362" s="137">
        <f>I362+N362</f>
        <v>8</v>
      </c>
    </row>
    <row r="363" spans="1:15" ht="60">
      <c r="A363" s="27" t="s">
        <v>283</v>
      </c>
      <c r="B363" s="28" t="s">
        <v>207</v>
      </c>
      <c r="C363" s="28" t="s">
        <v>179</v>
      </c>
      <c r="D363" s="28" t="s">
        <v>220</v>
      </c>
      <c r="E363" s="28" t="s">
        <v>11</v>
      </c>
      <c r="F363" s="31"/>
      <c r="G363" s="31"/>
      <c r="H363" s="31"/>
      <c r="I363" s="29">
        <f>I364</f>
        <v>2655.6</v>
      </c>
      <c r="J363" s="170"/>
      <c r="K363" s="170"/>
      <c r="L363" s="170"/>
      <c r="M363" s="170"/>
      <c r="N363" s="29">
        <f aca="true" t="shared" si="68" ref="N363:O365">N364</f>
        <v>-28</v>
      </c>
      <c r="O363" s="29">
        <f t="shared" si="68"/>
        <v>2627.6</v>
      </c>
    </row>
    <row r="364" spans="1:15" ht="36" customHeight="1">
      <c r="A364" s="26" t="s">
        <v>315</v>
      </c>
      <c r="B364" s="28" t="s">
        <v>207</v>
      </c>
      <c r="C364" s="28" t="s">
        <v>179</v>
      </c>
      <c r="D364" s="28" t="s">
        <v>220</v>
      </c>
      <c r="E364" s="28" t="s">
        <v>11</v>
      </c>
      <c r="F364" s="28" t="s">
        <v>234</v>
      </c>
      <c r="G364" s="28"/>
      <c r="H364" s="31"/>
      <c r="I364" s="29">
        <f>I365</f>
        <v>2655.6</v>
      </c>
      <c r="J364" s="170"/>
      <c r="K364" s="170"/>
      <c r="L364" s="170"/>
      <c r="M364" s="170"/>
      <c r="N364" s="29">
        <f t="shared" si="68"/>
        <v>-28</v>
      </c>
      <c r="O364" s="29">
        <f t="shared" si="68"/>
        <v>2627.6</v>
      </c>
    </row>
    <row r="365" spans="1:15" ht="45">
      <c r="A365" s="26" t="s">
        <v>303</v>
      </c>
      <c r="B365" s="28" t="s">
        <v>207</v>
      </c>
      <c r="C365" s="28" t="s">
        <v>179</v>
      </c>
      <c r="D365" s="28" t="s">
        <v>220</v>
      </c>
      <c r="E365" s="28" t="s">
        <v>11</v>
      </c>
      <c r="F365" s="28" t="s">
        <v>235</v>
      </c>
      <c r="G365" s="28"/>
      <c r="H365" s="31"/>
      <c r="I365" s="29">
        <f>I366</f>
        <v>2655.6</v>
      </c>
      <c r="J365" s="170"/>
      <c r="K365" s="170"/>
      <c r="L365" s="170"/>
      <c r="M365" s="170"/>
      <c r="N365" s="29">
        <f t="shared" si="68"/>
        <v>-28</v>
      </c>
      <c r="O365" s="29">
        <f t="shared" si="68"/>
        <v>2627.6</v>
      </c>
    </row>
    <row r="366" spans="1:15" ht="18">
      <c r="A366" s="34" t="s">
        <v>224</v>
      </c>
      <c r="B366" s="31" t="s">
        <v>207</v>
      </c>
      <c r="C366" s="31" t="s">
        <v>179</v>
      </c>
      <c r="D366" s="31" t="s">
        <v>220</v>
      </c>
      <c r="E366" s="31" t="s">
        <v>11</v>
      </c>
      <c r="F366" s="31" t="s">
        <v>235</v>
      </c>
      <c r="G366" s="31" t="s">
        <v>212</v>
      </c>
      <c r="H366" s="31"/>
      <c r="I366" s="32">
        <v>2655.6</v>
      </c>
      <c r="J366" s="170"/>
      <c r="K366" s="170"/>
      <c r="L366" s="170"/>
      <c r="M366" s="170"/>
      <c r="N366" s="137">
        <v>-28</v>
      </c>
      <c r="O366" s="137">
        <f>I366+N366</f>
        <v>2627.6</v>
      </c>
    </row>
    <row r="367" spans="1:15" ht="45">
      <c r="A367" s="115" t="s">
        <v>541</v>
      </c>
      <c r="B367" s="28" t="s">
        <v>207</v>
      </c>
      <c r="C367" s="28" t="s">
        <v>179</v>
      </c>
      <c r="D367" s="28" t="s">
        <v>220</v>
      </c>
      <c r="E367" s="28" t="s">
        <v>542</v>
      </c>
      <c r="F367" s="31"/>
      <c r="G367" s="31"/>
      <c r="H367" s="31"/>
      <c r="I367" s="121">
        <f>I368</f>
        <v>84.6</v>
      </c>
      <c r="J367" s="170"/>
      <c r="K367" s="170"/>
      <c r="L367" s="170"/>
      <c r="M367" s="170"/>
      <c r="N367" s="121">
        <f aca="true" t="shared" si="69" ref="N367:O369">N368</f>
        <v>0</v>
      </c>
      <c r="O367" s="121">
        <f t="shared" si="69"/>
        <v>84.6</v>
      </c>
    </row>
    <row r="368" spans="1:15" ht="18">
      <c r="A368" s="116" t="s">
        <v>243</v>
      </c>
      <c r="B368" s="28" t="s">
        <v>207</v>
      </c>
      <c r="C368" s="28" t="s">
        <v>179</v>
      </c>
      <c r="D368" s="28" t="s">
        <v>220</v>
      </c>
      <c r="E368" s="28" t="s">
        <v>542</v>
      </c>
      <c r="F368" s="28" t="s">
        <v>242</v>
      </c>
      <c r="G368" s="28"/>
      <c r="H368" s="31"/>
      <c r="I368" s="121">
        <f>I369</f>
        <v>84.6</v>
      </c>
      <c r="J368" s="170"/>
      <c r="K368" s="170"/>
      <c r="L368" s="170"/>
      <c r="M368" s="170"/>
      <c r="N368" s="121">
        <f t="shared" si="69"/>
        <v>0</v>
      </c>
      <c r="O368" s="121">
        <f t="shared" si="69"/>
        <v>84.6</v>
      </c>
    </row>
    <row r="369" spans="1:15" ht="18">
      <c r="A369" s="116" t="s">
        <v>543</v>
      </c>
      <c r="B369" s="28" t="s">
        <v>207</v>
      </c>
      <c r="C369" s="28" t="s">
        <v>179</v>
      </c>
      <c r="D369" s="28" t="s">
        <v>220</v>
      </c>
      <c r="E369" s="28" t="s">
        <v>542</v>
      </c>
      <c r="F369" s="28" t="s">
        <v>544</v>
      </c>
      <c r="G369" s="28"/>
      <c r="H369" s="31"/>
      <c r="I369" s="121">
        <f>I370</f>
        <v>84.6</v>
      </c>
      <c r="J369" s="170"/>
      <c r="K369" s="170"/>
      <c r="L369" s="170"/>
      <c r="M369" s="170"/>
      <c r="N369" s="121">
        <f t="shared" si="69"/>
        <v>0</v>
      </c>
      <c r="O369" s="121">
        <f t="shared" si="69"/>
        <v>84.6</v>
      </c>
    </row>
    <row r="370" spans="1:15" ht="18">
      <c r="A370" s="118" t="s">
        <v>224</v>
      </c>
      <c r="B370" s="31" t="s">
        <v>207</v>
      </c>
      <c r="C370" s="31" t="s">
        <v>179</v>
      </c>
      <c r="D370" s="31" t="s">
        <v>220</v>
      </c>
      <c r="E370" s="31" t="s">
        <v>542</v>
      </c>
      <c r="F370" s="31" t="s">
        <v>544</v>
      </c>
      <c r="G370" s="31" t="s">
        <v>212</v>
      </c>
      <c r="H370" s="31"/>
      <c r="I370" s="122">
        <v>84.6</v>
      </c>
      <c r="J370" s="170"/>
      <c r="K370" s="170"/>
      <c r="L370" s="170"/>
      <c r="M370" s="170"/>
      <c r="N370" s="137">
        <v>0</v>
      </c>
      <c r="O370" s="137">
        <f>I370+N370</f>
        <v>84.6</v>
      </c>
    </row>
    <row r="371" spans="1:15" ht="18">
      <c r="A371" s="51" t="s">
        <v>167</v>
      </c>
      <c r="B371" s="52" t="s">
        <v>207</v>
      </c>
      <c r="C371" s="52" t="s">
        <v>182</v>
      </c>
      <c r="D371" s="52"/>
      <c r="E371" s="52"/>
      <c r="F371" s="52"/>
      <c r="G371" s="52"/>
      <c r="H371" s="31"/>
      <c r="I371" s="156">
        <f>I372+I389</f>
        <v>7066.7</v>
      </c>
      <c r="J371" s="170"/>
      <c r="K371" s="170"/>
      <c r="L371" s="170"/>
      <c r="M371" s="170"/>
      <c r="N371" s="156">
        <f>N372+N389</f>
        <v>-405.1</v>
      </c>
      <c r="O371" s="156">
        <f>O372+O389</f>
        <v>6661.6</v>
      </c>
    </row>
    <row r="372" spans="1:15" ht="28.5">
      <c r="A372" s="59" t="s">
        <v>304</v>
      </c>
      <c r="B372" s="52" t="s">
        <v>207</v>
      </c>
      <c r="C372" s="52" t="s">
        <v>182</v>
      </c>
      <c r="D372" s="52" t="s">
        <v>181</v>
      </c>
      <c r="E372" s="52"/>
      <c r="F372" s="52"/>
      <c r="G372" s="52"/>
      <c r="H372" s="31"/>
      <c r="I372" s="156">
        <f>I383+I373</f>
        <v>6366.7</v>
      </c>
      <c r="J372" s="170"/>
      <c r="K372" s="170"/>
      <c r="L372" s="170"/>
      <c r="M372" s="170"/>
      <c r="N372" s="156">
        <f>N383+N373</f>
        <v>-405.1</v>
      </c>
      <c r="O372" s="156">
        <f>O383+O373</f>
        <v>5961.6</v>
      </c>
    </row>
    <row r="373" spans="1:15" ht="75">
      <c r="A373" s="26" t="s">
        <v>431</v>
      </c>
      <c r="B373" s="28" t="s">
        <v>207</v>
      </c>
      <c r="C373" s="28" t="s">
        <v>182</v>
      </c>
      <c r="D373" s="28" t="s">
        <v>181</v>
      </c>
      <c r="E373" s="28" t="s">
        <v>84</v>
      </c>
      <c r="F373" s="28"/>
      <c r="G373" s="28"/>
      <c r="H373" s="31"/>
      <c r="I373" s="29">
        <f>I374</f>
        <v>4766.7</v>
      </c>
      <c r="J373" s="29">
        <f aca="true" t="shared" si="70" ref="J373:O373">J374</f>
        <v>0</v>
      </c>
      <c r="K373" s="29">
        <f t="shared" si="70"/>
        <v>0</v>
      </c>
      <c r="L373" s="29">
        <f t="shared" si="70"/>
        <v>0</v>
      </c>
      <c r="M373" s="29">
        <f t="shared" si="70"/>
        <v>0</v>
      </c>
      <c r="N373" s="29">
        <f t="shared" si="70"/>
        <v>0</v>
      </c>
      <c r="O373" s="29">
        <f t="shared" si="70"/>
        <v>4766.7</v>
      </c>
    </row>
    <row r="374" spans="1:15" ht="45">
      <c r="A374" s="26" t="s">
        <v>374</v>
      </c>
      <c r="B374" s="28" t="s">
        <v>207</v>
      </c>
      <c r="C374" s="28" t="s">
        <v>182</v>
      </c>
      <c r="D374" s="28" t="s">
        <v>181</v>
      </c>
      <c r="E374" s="28" t="s">
        <v>87</v>
      </c>
      <c r="F374" s="28"/>
      <c r="G374" s="28"/>
      <c r="H374" s="31"/>
      <c r="I374" s="29">
        <f>I375+I379</f>
        <v>4766.7</v>
      </c>
      <c r="J374" s="29">
        <f aca="true" t="shared" si="71" ref="J374:O374">J375+J379</f>
        <v>0</v>
      </c>
      <c r="K374" s="29">
        <f t="shared" si="71"/>
        <v>0</v>
      </c>
      <c r="L374" s="29">
        <f t="shared" si="71"/>
        <v>0</v>
      </c>
      <c r="M374" s="29">
        <f t="shared" si="71"/>
        <v>0</v>
      </c>
      <c r="N374" s="29">
        <f t="shared" si="71"/>
        <v>0</v>
      </c>
      <c r="O374" s="29">
        <f t="shared" si="71"/>
        <v>4766.7</v>
      </c>
    </row>
    <row r="375" spans="1:15" ht="18">
      <c r="A375" s="26" t="s">
        <v>287</v>
      </c>
      <c r="B375" s="28" t="s">
        <v>207</v>
      </c>
      <c r="C375" s="28" t="s">
        <v>182</v>
      </c>
      <c r="D375" s="28" t="s">
        <v>181</v>
      </c>
      <c r="E375" s="28" t="s">
        <v>89</v>
      </c>
      <c r="F375" s="28"/>
      <c r="G375" s="28"/>
      <c r="H375" s="31"/>
      <c r="I375" s="29">
        <f>I376</f>
        <v>4719</v>
      </c>
      <c r="J375" s="170"/>
      <c r="K375" s="170"/>
      <c r="L375" s="170"/>
      <c r="M375" s="170"/>
      <c r="N375" s="29">
        <f aca="true" t="shared" si="72" ref="N375:O377">N376</f>
        <v>0</v>
      </c>
      <c r="O375" s="29">
        <f t="shared" si="72"/>
        <v>4719</v>
      </c>
    </row>
    <row r="376" spans="1:15" ht="32.25" customHeight="1">
      <c r="A376" s="26" t="s">
        <v>315</v>
      </c>
      <c r="B376" s="28" t="s">
        <v>207</v>
      </c>
      <c r="C376" s="28" t="s">
        <v>182</v>
      </c>
      <c r="D376" s="28" t="s">
        <v>181</v>
      </c>
      <c r="E376" s="28" t="s">
        <v>89</v>
      </c>
      <c r="F376" s="28" t="s">
        <v>234</v>
      </c>
      <c r="G376" s="28"/>
      <c r="H376" s="31"/>
      <c r="I376" s="29">
        <f>I377</f>
        <v>4719</v>
      </c>
      <c r="J376" s="170"/>
      <c r="K376" s="170"/>
      <c r="L376" s="170"/>
      <c r="M376" s="170"/>
      <c r="N376" s="29">
        <f t="shared" si="72"/>
        <v>0</v>
      </c>
      <c r="O376" s="29">
        <f t="shared" si="72"/>
        <v>4719</v>
      </c>
    </row>
    <row r="377" spans="1:15" ht="45">
      <c r="A377" s="26" t="s">
        <v>303</v>
      </c>
      <c r="B377" s="28" t="s">
        <v>207</v>
      </c>
      <c r="C377" s="28" t="s">
        <v>182</v>
      </c>
      <c r="D377" s="28" t="s">
        <v>181</v>
      </c>
      <c r="E377" s="28" t="s">
        <v>89</v>
      </c>
      <c r="F377" s="28" t="s">
        <v>235</v>
      </c>
      <c r="G377" s="28"/>
      <c r="H377" s="31"/>
      <c r="I377" s="29">
        <f>I378</f>
        <v>4719</v>
      </c>
      <c r="J377" s="170"/>
      <c r="K377" s="170"/>
      <c r="L377" s="170"/>
      <c r="M377" s="170"/>
      <c r="N377" s="29">
        <f t="shared" si="72"/>
        <v>0</v>
      </c>
      <c r="O377" s="29">
        <f t="shared" si="72"/>
        <v>4719</v>
      </c>
    </row>
    <row r="378" spans="1:15" ht="18">
      <c r="A378" s="34" t="s">
        <v>225</v>
      </c>
      <c r="B378" s="31" t="s">
        <v>207</v>
      </c>
      <c r="C378" s="31" t="s">
        <v>182</v>
      </c>
      <c r="D378" s="31" t="s">
        <v>181</v>
      </c>
      <c r="E378" s="31" t="s">
        <v>89</v>
      </c>
      <c r="F378" s="31" t="s">
        <v>235</v>
      </c>
      <c r="G378" s="31" t="s">
        <v>213</v>
      </c>
      <c r="H378" s="31"/>
      <c r="I378" s="32">
        <v>4719</v>
      </c>
      <c r="J378" s="170"/>
      <c r="K378" s="170"/>
      <c r="L378" s="170"/>
      <c r="M378" s="170"/>
      <c r="N378" s="137">
        <v>0</v>
      </c>
      <c r="O378" s="137">
        <f>I378+N378</f>
        <v>4719</v>
      </c>
    </row>
    <row r="379" spans="1:15" ht="18">
      <c r="A379" s="26" t="s">
        <v>287</v>
      </c>
      <c r="B379" s="28" t="s">
        <v>207</v>
      </c>
      <c r="C379" s="28" t="s">
        <v>182</v>
      </c>
      <c r="D379" s="28" t="s">
        <v>181</v>
      </c>
      <c r="E379" s="28" t="s">
        <v>88</v>
      </c>
      <c r="F379" s="28"/>
      <c r="G379" s="28"/>
      <c r="H379" s="31"/>
      <c r="I379" s="29">
        <f>I380</f>
        <v>47.7</v>
      </c>
      <c r="J379" s="170"/>
      <c r="K379" s="170"/>
      <c r="L379" s="170"/>
      <c r="M379" s="170"/>
      <c r="N379" s="29">
        <f aca="true" t="shared" si="73" ref="N379:O381">N380</f>
        <v>0</v>
      </c>
      <c r="O379" s="29">
        <f t="shared" si="73"/>
        <v>47.7</v>
      </c>
    </row>
    <row r="380" spans="1:15" ht="31.5" customHeight="1">
      <c r="A380" s="26" t="s">
        <v>315</v>
      </c>
      <c r="B380" s="28" t="s">
        <v>207</v>
      </c>
      <c r="C380" s="28" t="s">
        <v>182</v>
      </c>
      <c r="D380" s="28" t="s">
        <v>181</v>
      </c>
      <c r="E380" s="28" t="s">
        <v>88</v>
      </c>
      <c r="F380" s="28" t="s">
        <v>234</v>
      </c>
      <c r="G380" s="28"/>
      <c r="H380" s="31"/>
      <c r="I380" s="29">
        <f>I381</f>
        <v>47.7</v>
      </c>
      <c r="J380" s="170"/>
      <c r="K380" s="170"/>
      <c r="L380" s="170"/>
      <c r="M380" s="170"/>
      <c r="N380" s="29">
        <f t="shared" si="73"/>
        <v>0</v>
      </c>
      <c r="O380" s="29">
        <f t="shared" si="73"/>
        <v>47.7</v>
      </c>
    </row>
    <row r="381" spans="1:15" ht="45">
      <c r="A381" s="26" t="s">
        <v>303</v>
      </c>
      <c r="B381" s="28" t="s">
        <v>207</v>
      </c>
      <c r="C381" s="28" t="s">
        <v>182</v>
      </c>
      <c r="D381" s="28" t="s">
        <v>181</v>
      </c>
      <c r="E381" s="28" t="s">
        <v>88</v>
      </c>
      <c r="F381" s="28" t="s">
        <v>235</v>
      </c>
      <c r="G381" s="28"/>
      <c r="H381" s="31"/>
      <c r="I381" s="29">
        <f>I382</f>
        <v>47.7</v>
      </c>
      <c r="J381" s="170"/>
      <c r="K381" s="170"/>
      <c r="L381" s="170"/>
      <c r="M381" s="170"/>
      <c r="N381" s="29">
        <f t="shared" si="73"/>
        <v>0</v>
      </c>
      <c r="O381" s="29">
        <f t="shared" si="73"/>
        <v>47.7</v>
      </c>
    </row>
    <row r="382" spans="1:15" ht="18">
      <c r="A382" s="34" t="s">
        <v>224</v>
      </c>
      <c r="B382" s="31" t="s">
        <v>207</v>
      </c>
      <c r="C382" s="31" t="s">
        <v>182</v>
      </c>
      <c r="D382" s="31" t="s">
        <v>181</v>
      </c>
      <c r="E382" s="31" t="s">
        <v>88</v>
      </c>
      <c r="F382" s="31" t="s">
        <v>235</v>
      </c>
      <c r="G382" s="31" t="s">
        <v>212</v>
      </c>
      <c r="H382" s="31"/>
      <c r="I382" s="32">
        <v>47.7</v>
      </c>
      <c r="J382" s="170"/>
      <c r="K382" s="170"/>
      <c r="L382" s="170"/>
      <c r="M382" s="170"/>
      <c r="N382" s="137">
        <v>0</v>
      </c>
      <c r="O382" s="137">
        <f>I382+N382</f>
        <v>47.7</v>
      </c>
    </row>
    <row r="383" spans="1:15" ht="45">
      <c r="A383" s="27" t="s">
        <v>396</v>
      </c>
      <c r="B383" s="28" t="s">
        <v>207</v>
      </c>
      <c r="C383" s="28" t="s">
        <v>182</v>
      </c>
      <c r="D383" s="28" t="s">
        <v>181</v>
      </c>
      <c r="E383" s="28" t="s">
        <v>65</v>
      </c>
      <c r="F383" s="28"/>
      <c r="G383" s="28"/>
      <c r="H383" s="31"/>
      <c r="I383" s="29">
        <f>I384</f>
        <v>1600</v>
      </c>
      <c r="J383" s="170"/>
      <c r="K383" s="170"/>
      <c r="L383" s="170"/>
      <c r="M383" s="170"/>
      <c r="N383" s="29">
        <f aca="true" t="shared" si="74" ref="N383:O387">N384</f>
        <v>-405.1</v>
      </c>
      <c r="O383" s="29">
        <f t="shared" si="74"/>
        <v>1194.9</v>
      </c>
    </row>
    <row r="384" spans="1:15" ht="45">
      <c r="A384" s="27" t="s">
        <v>144</v>
      </c>
      <c r="B384" s="28" t="s">
        <v>207</v>
      </c>
      <c r="C384" s="28" t="s">
        <v>182</v>
      </c>
      <c r="D384" s="28" t="s">
        <v>181</v>
      </c>
      <c r="E384" s="28" t="s">
        <v>66</v>
      </c>
      <c r="F384" s="28"/>
      <c r="G384" s="28"/>
      <c r="H384" s="31"/>
      <c r="I384" s="29">
        <f>I385</f>
        <v>1600</v>
      </c>
      <c r="J384" s="170"/>
      <c r="K384" s="170"/>
      <c r="L384" s="170"/>
      <c r="M384" s="170"/>
      <c r="N384" s="29">
        <f t="shared" si="74"/>
        <v>-405.1</v>
      </c>
      <c r="O384" s="29">
        <f t="shared" si="74"/>
        <v>1194.9</v>
      </c>
    </row>
    <row r="385" spans="1:15" ht="18">
      <c r="A385" s="27" t="s">
        <v>287</v>
      </c>
      <c r="B385" s="28" t="s">
        <v>207</v>
      </c>
      <c r="C385" s="28" t="s">
        <v>182</v>
      </c>
      <c r="D385" s="28" t="s">
        <v>181</v>
      </c>
      <c r="E385" s="28" t="s">
        <v>67</v>
      </c>
      <c r="F385" s="28"/>
      <c r="G385" s="28"/>
      <c r="H385" s="31"/>
      <c r="I385" s="29">
        <f>I386</f>
        <v>1600</v>
      </c>
      <c r="J385" s="170"/>
      <c r="K385" s="170"/>
      <c r="L385" s="170"/>
      <c r="M385" s="170"/>
      <c r="N385" s="29">
        <f t="shared" si="74"/>
        <v>-405.1</v>
      </c>
      <c r="O385" s="29">
        <f t="shared" si="74"/>
        <v>1194.9</v>
      </c>
    </row>
    <row r="386" spans="1:15" ht="33.75" customHeight="1">
      <c r="A386" s="27" t="s">
        <v>315</v>
      </c>
      <c r="B386" s="28" t="s">
        <v>207</v>
      </c>
      <c r="C386" s="28" t="s">
        <v>182</v>
      </c>
      <c r="D386" s="28" t="s">
        <v>181</v>
      </c>
      <c r="E386" s="28" t="s">
        <v>67</v>
      </c>
      <c r="F386" s="28" t="s">
        <v>234</v>
      </c>
      <c r="G386" s="28"/>
      <c r="H386" s="31"/>
      <c r="I386" s="29">
        <f>I387</f>
        <v>1600</v>
      </c>
      <c r="J386" s="170"/>
      <c r="K386" s="170"/>
      <c r="L386" s="170"/>
      <c r="M386" s="170"/>
      <c r="N386" s="29">
        <f t="shared" si="74"/>
        <v>-405.1</v>
      </c>
      <c r="O386" s="29">
        <f t="shared" si="74"/>
        <v>1194.9</v>
      </c>
    </row>
    <row r="387" spans="1:15" ht="45">
      <c r="A387" s="27" t="s">
        <v>303</v>
      </c>
      <c r="B387" s="28" t="s">
        <v>207</v>
      </c>
      <c r="C387" s="28" t="s">
        <v>182</v>
      </c>
      <c r="D387" s="28" t="s">
        <v>181</v>
      </c>
      <c r="E387" s="28" t="s">
        <v>67</v>
      </c>
      <c r="F387" s="28" t="s">
        <v>235</v>
      </c>
      <c r="G387" s="28"/>
      <c r="H387" s="31"/>
      <c r="I387" s="29">
        <f>I388</f>
        <v>1600</v>
      </c>
      <c r="J387" s="170"/>
      <c r="K387" s="170"/>
      <c r="L387" s="170"/>
      <c r="M387" s="170"/>
      <c r="N387" s="29">
        <f t="shared" si="74"/>
        <v>-405.1</v>
      </c>
      <c r="O387" s="29">
        <f t="shared" si="74"/>
        <v>1194.9</v>
      </c>
    </row>
    <row r="388" spans="1:15" ht="18">
      <c r="A388" s="34" t="s">
        <v>224</v>
      </c>
      <c r="B388" s="31" t="s">
        <v>207</v>
      </c>
      <c r="C388" s="31" t="s">
        <v>182</v>
      </c>
      <c r="D388" s="31" t="s">
        <v>181</v>
      </c>
      <c r="E388" s="31" t="s">
        <v>67</v>
      </c>
      <c r="F388" s="31" t="s">
        <v>235</v>
      </c>
      <c r="G388" s="31" t="s">
        <v>212</v>
      </c>
      <c r="H388" s="31"/>
      <c r="I388" s="32">
        <v>1600</v>
      </c>
      <c r="J388" s="170"/>
      <c r="K388" s="170"/>
      <c r="L388" s="170"/>
      <c r="M388" s="170"/>
      <c r="N388" s="137">
        <v>-405.1</v>
      </c>
      <c r="O388" s="137">
        <f>I388+N388</f>
        <v>1194.9</v>
      </c>
    </row>
    <row r="389" spans="1:15" ht="28.5">
      <c r="A389" s="51" t="s">
        <v>197</v>
      </c>
      <c r="B389" s="52" t="s">
        <v>207</v>
      </c>
      <c r="C389" s="52" t="s">
        <v>182</v>
      </c>
      <c r="D389" s="52" t="s">
        <v>194</v>
      </c>
      <c r="E389" s="28"/>
      <c r="F389" s="28"/>
      <c r="G389" s="28"/>
      <c r="H389" s="28"/>
      <c r="I389" s="156">
        <f>I390</f>
        <v>700</v>
      </c>
      <c r="J389" s="170"/>
      <c r="K389" s="170"/>
      <c r="L389" s="170"/>
      <c r="M389" s="170"/>
      <c r="N389" s="156">
        <f aca="true" t="shared" si="75" ref="N389:O393">N390</f>
        <v>0</v>
      </c>
      <c r="O389" s="156">
        <f t="shared" si="75"/>
        <v>700</v>
      </c>
    </row>
    <row r="390" spans="1:15" ht="18">
      <c r="A390" s="27" t="s">
        <v>155</v>
      </c>
      <c r="B390" s="28" t="s">
        <v>207</v>
      </c>
      <c r="C390" s="28" t="s">
        <v>182</v>
      </c>
      <c r="D390" s="28" t="s">
        <v>194</v>
      </c>
      <c r="E390" s="28" t="s">
        <v>342</v>
      </c>
      <c r="F390" s="28"/>
      <c r="G390" s="28"/>
      <c r="H390" s="28"/>
      <c r="I390" s="29">
        <f>I391</f>
        <v>700</v>
      </c>
      <c r="J390" s="170"/>
      <c r="K390" s="170"/>
      <c r="L390" s="170"/>
      <c r="M390" s="170"/>
      <c r="N390" s="29">
        <f t="shared" si="75"/>
        <v>0</v>
      </c>
      <c r="O390" s="29">
        <f t="shared" si="75"/>
        <v>700</v>
      </c>
    </row>
    <row r="391" spans="1:15" ht="45">
      <c r="A391" s="27" t="s">
        <v>266</v>
      </c>
      <c r="B391" s="28" t="s">
        <v>207</v>
      </c>
      <c r="C391" s="28" t="s">
        <v>182</v>
      </c>
      <c r="D391" s="28" t="s">
        <v>194</v>
      </c>
      <c r="E391" s="28" t="s">
        <v>63</v>
      </c>
      <c r="F391" s="28"/>
      <c r="G391" s="28"/>
      <c r="H391" s="28"/>
      <c r="I391" s="29">
        <f>I392</f>
        <v>700</v>
      </c>
      <c r="J391" s="170"/>
      <c r="K391" s="170"/>
      <c r="L391" s="170"/>
      <c r="M391" s="170"/>
      <c r="N391" s="29">
        <f t="shared" si="75"/>
        <v>0</v>
      </c>
      <c r="O391" s="29">
        <f t="shared" si="75"/>
        <v>700</v>
      </c>
    </row>
    <row r="392" spans="1:15" ht="34.5" customHeight="1">
      <c r="A392" s="26" t="s">
        <v>315</v>
      </c>
      <c r="B392" s="28" t="s">
        <v>207</v>
      </c>
      <c r="C392" s="28" t="s">
        <v>182</v>
      </c>
      <c r="D392" s="28" t="s">
        <v>194</v>
      </c>
      <c r="E392" s="28" t="s">
        <v>63</v>
      </c>
      <c r="F392" s="28" t="s">
        <v>234</v>
      </c>
      <c r="G392" s="28"/>
      <c r="H392" s="28"/>
      <c r="I392" s="29">
        <f>I393</f>
        <v>700</v>
      </c>
      <c r="J392" s="170"/>
      <c r="K392" s="170"/>
      <c r="L392" s="170"/>
      <c r="M392" s="170"/>
      <c r="N392" s="29">
        <f t="shared" si="75"/>
        <v>0</v>
      </c>
      <c r="O392" s="29">
        <f t="shared" si="75"/>
        <v>700</v>
      </c>
    </row>
    <row r="393" spans="1:15" ht="45">
      <c r="A393" s="26" t="s">
        <v>303</v>
      </c>
      <c r="B393" s="28" t="s">
        <v>207</v>
      </c>
      <c r="C393" s="28" t="s">
        <v>182</v>
      </c>
      <c r="D393" s="28" t="s">
        <v>194</v>
      </c>
      <c r="E393" s="28" t="s">
        <v>63</v>
      </c>
      <c r="F393" s="28" t="s">
        <v>235</v>
      </c>
      <c r="G393" s="28"/>
      <c r="H393" s="28"/>
      <c r="I393" s="29">
        <f>I394</f>
        <v>700</v>
      </c>
      <c r="J393" s="170"/>
      <c r="K393" s="170"/>
      <c r="L393" s="170"/>
      <c r="M393" s="170"/>
      <c r="N393" s="29">
        <f t="shared" si="75"/>
        <v>0</v>
      </c>
      <c r="O393" s="29">
        <f t="shared" si="75"/>
        <v>700</v>
      </c>
    </row>
    <row r="394" spans="1:15" ht="18">
      <c r="A394" s="30" t="s">
        <v>224</v>
      </c>
      <c r="B394" s="31" t="s">
        <v>207</v>
      </c>
      <c r="C394" s="31" t="s">
        <v>182</v>
      </c>
      <c r="D394" s="31" t="s">
        <v>194</v>
      </c>
      <c r="E394" s="31" t="s">
        <v>63</v>
      </c>
      <c r="F394" s="31" t="s">
        <v>235</v>
      </c>
      <c r="G394" s="31" t="s">
        <v>212</v>
      </c>
      <c r="H394" s="31"/>
      <c r="I394" s="32">
        <v>700</v>
      </c>
      <c r="J394" s="170"/>
      <c r="K394" s="170"/>
      <c r="L394" s="170"/>
      <c r="M394" s="170"/>
      <c r="N394" s="137">
        <v>0</v>
      </c>
      <c r="O394" s="137">
        <f>I394+N394</f>
        <v>700</v>
      </c>
    </row>
    <row r="395" spans="1:15" ht="18">
      <c r="A395" s="51" t="s">
        <v>168</v>
      </c>
      <c r="B395" s="52" t="s">
        <v>207</v>
      </c>
      <c r="C395" s="52" t="s">
        <v>184</v>
      </c>
      <c r="D395" s="28"/>
      <c r="E395" s="28"/>
      <c r="F395" s="28"/>
      <c r="G395" s="28"/>
      <c r="H395" s="28"/>
      <c r="I395" s="156">
        <f>I396+I425</f>
        <v>3685.5</v>
      </c>
      <c r="J395" s="170"/>
      <c r="K395" s="170"/>
      <c r="L395" s="170"/>
      <c r="M395" s="170"/>
      <c r="N395" s="156">
        <f>N396+N425</f>
        <v>6720.599999999999</v>
      </c>
      <c r="O395" s="156">
        <f>O396+O425</f>
        <v>10406.099999999999</v>
      </c>
    </row>
    <row r="396" spans="1:15" ht="18">
      <c r="A396" s="51" t="s">
        <v>169</v>
      </c>
      <c r="B396" s="52" t="s">
        <v>207</v>
      </c>
      <c r="C396" s="52" t="s">
        <v>184</v>
      </c>
      <c r="D396" s="52" t="s">
        <v>179</v>
      </c>
      <c r="E396" s="28"/>
      <c r="F396" s="28"/>
      <c r="G396" s="28"/>
      <c r="H396" s="28"/>
      <c r="I396" s="156">
        <f aca="true" t="shared" si="76" ref="I396:O396">I420+I397</f>
        <v>3355.7</v>
      </c>
      <c r="J396" s="189">
        <f t="shared" si="76"/>
        <v>0</v>
      </c>
      <c r="K396" s="189">
        <f t="shared" si="76"/>
        <v>0</v>
      </c>
      <c r="L396" s="189">
        <f t="shared" si="76"/>
        <v>0</v>
      </c>
      <c r="M396" s="189">
        <f t="shared" si="76"/>
        <v>0</v>
      </c>
      <c r="N396" s="189">
        <f t="shared" si="76"/>
        <v>6840.599999999999</v>
      </c>
      <c r="O396" s="189">
        <f t="shared" si="76"/>
        <v>10196.3</v>
      </c>
    </row>
    <row r="397" spans="1:15" ht="60">
      <c r="A397" s="115" t="s">
        <v>636</v>
      </c>
      <c r="B397" s="28" t="s">
        <v>207</v>
      </c>
      <c r="C397" s="28" t="s">
        <v>184</v>
      </c>
      <c r="D397" s="28" t="s">
        <v>179</v>
      </c>
      <c r="E397" s="28" t="s">
        <v>603</v>
      </c>
      <c r="F397" s="28"/>
      <c r="G397" s="28"/>
      <c r="H397" s="28"/>
      <c r="I397" s="29">
        <f>I398</f>
        <v>702.7</v>
      </c>
      <c r="J397" s="170"/>
      <c r="K397" s="170"/>
      <c r="L397" s="170"/>
      <c r="M397" s="170"/>
      <c r="N397" s="29">
        <f>N398</f>
        <v>7040.599999999999</v>
      </c>
      <c r="O397" s="29">
        <f>O398</f>
        <v>7743.299999999999</v>
      </c>
    </row>
    <row r="398" spans="1:15" ht="122.25" customHeight="1">
      <c r="A398" s="191" t="s">
        <v>604</v>
      </c>
      <c r="B398" s="28" t="s">
        <v>207</v>
      </c>
      <c r="C398" s="28" t="s">
        <v>184</v>
      </c>
      <c r="D398" s="28" t="s">
        <v>179</v>
      </c>
      <c r="E398" s="28" t="s">
        <v>605</v>
      </c>
      <c r="F398" s="28"/>
      <c r="G398" s="28"/>
      <c r="H398" s="28"/>
      <c r="I398" s="29">
        <f aca="true" t="shared" si="77" ref="I398:O398">I413+I399+I406</f>
        <v>702.7</v>
      </c>
      <c r="J398" s="29">
        <f t="shared" si="77"/>
        <v>0</v>
      </c>
      <c r="K398" s="29">
        <f t="shared" si="77"/>
        <v>0</v>
      </c>
      <c r="L398" s="29">
        <f t="shared" si="77"/>
        <v>0</v>
      </c>
      <c r="M398" s="29">
        <f t="shared" si="77"/>
        <v>0</v>
      </c>
      <c r="N398" s="29">
        <f t="shared" si="77"/>
        <v>7040.599999999999</v>
      </c>
      <c r="O398" s="29">
        <f t="shared" si="77"/>
        <v>7743.299999999999</v>
      </c>
    </row>
    <row r="399" spans="1:15" ht="75">
      <c r="A399" s="115" t="s">
        <v>632</v>
      </c>
      <c r="B399" s="28" t="s">
        <v>207</v>
      </c>
      <c r="C399" s="28" t="s">
        <v>184</v>
      </c>
      <c r="D399" s="28" t="s">
        <v>179</v>
      </c>
      <c r="E399" s="28" t="s">
        <v>633</v>
      </c>
      <c r="F399" s="28"/>
      <c r="G399" s="28"/>
      <c r="H399" s="28"/>
      <c r="I399" s="29">
        <f>I403+I400</f>
        <v>0</v>
      </c>
      <c r="J399" s="29">
        <f aca="true" t="shared" si="78" ref="J399:O399">J403+J400</f>
        <v>0</v>
      </c>
      <c r="K399" s="29">
        <f t="shared" si="78"/>
        <v>0</v>
      </c>
      <c r="L399" s="29">
        <f t="shared" si="78"/>
        <v>0</v>
      </c>
      <c r="M399" s="29">
        <f t="shared" si="78"/>
        <v>0</v>
      </c>
      <c r="N399" s="29">
        <f t="shared" si="78"/>
        <v>7589.799999999999</v>
      </c>
      <c r="O399" s="29">
        <f t="shared" si="78"/>
        <v>7589.799999999999</v>
      </c>
    </row>
    <row r="400" spans="1:15" ht="30">
      <c r="A400" s="116" t="s">
        <v>305</v>
      </c>
      <c r="B400" s="28" t="s">
        <v>207</v>
      </c>
      <c r="C400" s="28" t="s">
        <v>184</v>
      </c>
      <c r="D400" s="28" t="s">
        <v>179</v>
      </c>
      <c r="E400" s="28" t="s">
        <v>633</v>
      </c>
      <c r="F400" s="28" t="s">
        <v>261</v>
      </c>
      <c r="G400" s="28"/>
      <c r="H400" s="28"/>
      <c r="I400" s="29">
        <f>I401</f>
        <v>0</v>
      </c>
      <c r="J400" s="170"/>
      <c r="K400" s="170"/>
      <c r="L400" s="170"/>
      <c r="M400" s="170"/>
      <c r="N400" s="29">
        <f>N401</f>
        <v>3234.6</v>
      </c>
      <c r="O400" s="29">
        <f>O401</f>
        <v>3234.6</v>
      </c>
    </row>
    <row r="401" spans="1:15" ht="18">
      <c r="A401" s="116" t="s">
        <v>282</v>
      </c>
      <c r="B401" s="28" t="s">
        <v>207</v>
      </c>
      <c r="C401" s="28" t="s">
        <v>184</v>
      </c>
      <c r="D401" s="28" t="s">
        <v>179</v>
      </c>
      <c r="E401" s="28" t="s">
        <v>633</v>
      </c>
      <c r="F401" s="28" t="s">
        <v>153</v>
      </c>
      <c r="G401" s="28"/>
      <c r="H401" s="28"/>
      <c r="I401" s="29">
        <f>I402</f>
        <v>0</v>
      </c>
      <c r="J401" s="170"/>
      <c r="K401" s="170"/>
      <c r="L401" s="170"/>
      <c r="M401" s="170"/>
      <c r="N401" s="29">
        <f>N402</f>
        <v>3234.6</v>
      </c>
      <c r="O401" s="29">
        <f>O402</f>
        <v>3234.6</v>
      </c>
    </row>
    <row r="402" spans="1:15" ht="18">
      <c r="A402" s="118" t="s">
        <v>225</v>
      </c>
      <c r="B402" s="31" t="s">
        <v>207</v>
      </c>
      <c r="C402" s="31" t="s">
        <v>184</v>
      </c>
      <c r="D402" s="31" t="s">
        <v>179</v>
      </c>
      <c r="E402" s="31" t="s">
        <v>633</v>
      </c>
      <c r="F402" s="31" t="s">
        <v>153</v>
      </c>
      <c r="G402" s="31" t="s">
        <v>213</v>
      </c>
      <c r="H402" s="31"/>
      <c r="I402" s="32">
        <v>0</v>
      </c>
      <c r="J402" s="165"/>
      <c r="K402" s="165"/>
      <c r="L402" s="165"/>
      <c r="M402" s="165"/>
      <c r="N402" s="32">
        <v>3234.6</v>
      </c>
      <c r="O402" s="32">
        <f>I402+N402</f>
        <v>3234.6</v>
      </c>
    </row>
    <row r="403" spans="1:15" ht="18">
      <c r="A403" s="26" t="s">
        <v>243</v>
      </c>
      <c r="B403" s="28" t="s">
        <v>207</v>
      </c>
      <c r="C403" s="28" t="s">
        <v>184</v>
      </c>
      <c r="D403" s="28" t="s">
        <v>179</v>
      </c>
      <c r="E403" s="28" t="s">
        <v>633</v>
      </c>
      <c r="F403" s="28" t="s">
        <v>242</v>
      </c>
      <c r="G403" s="28"/>
      <c r="H403" s="28"/>
      <c r="I403" s="29">
        <f>I404</f>
        <v>0</v>
      </c>
      <c r="J403" s="170"/>
      <c r="K403" s="170"/>
      <c r="L403" s="170"/>
      <c r="M403" s="170"/>
      <c r="N403" s="29">
        <f>N404</f>
        <v>4355.2</v>
      </c>
      <c r="O403" s="29">
        <f>O404</f>
        <v>4355.2</v>
      </c>
    </row>
    <row r="404" spans="1:15" ht="18">
      <c r="A404" s="26" t="s">
        <v>245</v>
      </c>
      <c r="B404" s="28" t="s">
        <v>207</v>
      </c>
      <c r="C404" s="28" t="s">
        <v>184</v>
      </c>
      <c r="D404" s="28" t="s">
        <v>179</v>
      </c>
      <c r="E404" s="28" t="s">
        <v>633</v>
      </c>
      <c r="F404" s="28" t="s">
        <v>244</v>
      </c>
      <c r="G404" s="28"/>
      <c r="H404" s="28"/>
      <c r="I404" s="29">
        <f>I405</f>
        <v>0</v>
      </c>
      <c r="J404" s="170"/>
      <c r="K404" s="170"/>
      <c r="L404" s="170"/>
      <c r="M404" s="170"/>
      <c r="N404" s="29">
        <f>N405</f>
        <v>4355.2</v>
      </c>
      <c r="O404" s="29">
        <f>O405</f>
        <v>4355.2</v>
      </c>
    </row>
    <row r="405" spans="1:15" ht="18">
      <c r="A405" s="117" t="s">
        <v>225</v>
      </c>
      <c r="B405" s="31" t="s">
        <v>207</v>
      </c>
      <c r="C405" s="31" t="s">
        <v>184</v>
      </c>
      <c r="D405" s="31" t="s">
        <v>179</v>
      </c>
      <c r="E405" s="31" t="s">
        <v>633</v>
      </c>
      <c r="F405" s="31" t="s">
        <v>244</v>
      </c>
      <c r="G405" s="31" t="s">
        <v>213</v>
      </c>
      <c r="H405" s="28"/>
      <c r="I405" s="32">
        <v>0</v>
      </c>
      <c r="J405" s="165"/>
      <c r="K405" s="165"/>
      <c r="L405" s="165"/>
      <c r="M405" s="165"/>
      <c r="N405" s="32">
        <v>4355.2</v>
      </c>
      <c r="O405" s="32">
        <f>I405+N405</f>
        <v>4355.2</v>
      </c>
    </row>
    <row r="406" spans="1:15" ht="45">
      <c r="A406" s="115" t="s">
        <v>634</v>
      </c>
      <c r="B406" s="28" t="s">
        <v>207</v>
      </c>
      <c r="C406" s="28" t="s">
        <v>184</v>
      </c>
      <c r="D406" s="28" t="s">
        <v>179</v>
      </c>
      <c r="E406" s="28" t="s">
        <v>635</v>
      </c>
      <c r="F406" s="28"/>
      <c r="G406" s="28"/>
      <c r="H406" s="28"/>
      <c r="I406" s="29">
        <f>I410+I407</f>
        <v>0</v>
      </c>
      <c r="J406" s="29">
        <f aca="true" t="shared" si="79" ref="J406:O406">J410+J407</f>
        <v>0</v>
      </c>
      <c r="K406" s="29">
        <f t="shared" si="79"/>
        <v>0</v>
      </c>
      <c r="L406" s="29">
        <f t="shared" si="79"/>
        <v>0</v>
      </c>
      <c r="M406" s="29">
        <f t="shared" si="79"/>
        <v>0</v>
      </c>
      <c r="N406" s="29">
        <f t="shared" si="79"/>
        <v>76.6</v>
      </c>
      <c r="O406" s="29">
        <f t="shared" si="79"/>
        <v>76.6</v>
      </c>
    </row>
    <row r="407" spans="1:15" ht="45">
      <c r="A407" s="116" t="s">
        <v>305</v>
      </c>
      <c r="B407" s="28" t="s">
        <v>207</v>
      </c>
      <c r="C407" s="28" t="s">
        <v>184</v>
      </c>
      <c r="D407" s="28" t="s">
        <v>179</v>
      </c>
      <c r="E407" s="28" t="s">
        <v>635</v>
      </c>
      <c r="F407" s="28" t="s">
        <v>261</v>
      </c>
      <c r="G407" s="28"/>
      <c r="H407" s="28"/>
      <c r="I407" s="29">
        <f>I408</f>
        <v>0</v>
      </c>
      <c r="J407" s="170"/>
      <c r="K407" s="170"/>
      <c r="L407" s="170"/>
      <c r="M407" s="170"/>
      <c r="N407" s="29">
        <f>N408</f>
        <v>32.6</v>
      </c>
      <c r="O407" s="29">
        <f>O408</f>
        <v>32.6</v>
      </c>
    </row>
    <row r="408" spans="1:15" ht="18">
      <c r="A408" s="116" t="s">
        <v>282</v>
      </c>
      <c r="B408" s="28" t="s">
        <v>207</v>
      </c>
      <c r="C408" s="28" t="s">
        <v>184</v>
      </c>
      <c r="D408" s="28" t="s">
        <v>179</v>
      </c>
      <c r="E408" s="28" t="s">
        <v>635</v>
      </c>
      <c r="F408" s="28" t="s">
        <v>153</v>
      </c>
      <c r="G408" s="28"/>
      <c r="H408" s="28"/>
      <c r="I408" s="29">
        <f>I409</f>
        <v>0</v>
      </c>
      <c r="J408" s="170"/>
      <c r="K408" s="170"/>
      <c r="L408" s="170"/>
      <c r="M408" s="170"/>
      <c r="N408" s="29">
        <f>N409</f>
        <v>32.6</v>
      </c>
      <c r="O408" s="29">
        <f>O409</f>
        <v>32.6</v>
      </c>
    </row>
    <row r="409" spans="1:15" ht="18">
      <c r="A409" s="117" t="s">
        <v>225</v>
      </c>
      <c r="B409" s="31" t="s">
        <v>207</v>
      </c>
      <c r="C409" s="31" t="s">
        <v>184</v>
      </c>
      <c r="D409" s="31" t="s">
        <v>179</v>
      </c>
      <c r="E409" s="31" t="s">
        <v>635</v>
      </c>
      <c r="F409" s="31" t="s">
        <v>153</v>
      </c>
      <c r="G409" s="31" t="s">
        <v>213</v>
      </c>
      <c r="H409" s="31"/>
      <c r="I409" s="32">
        <v>0</v>
      </c>
      <c r="J409" s="165"/>
      <c r="K409" s="165"/>
      <c r="L409" s="165"/>
      <c r="M409" s="165"/>
      <c r="N409" s="32">
        <v>32.6</v>
      </c>
      <c r="O409" s="32">
        <f>I409+N409</f>
        <v>32.6</v>
      </c>
    </row>
    <row r="410" spans="1:15" ht="18">
      <c r="A410" s="26" t="s">
        <v>243</v>
      </c>
      <c r="B410" s="28" t="s">
        <v>207</v>
      </c>
      <c r="C410" s="28" t="s">
        <v>184</v>
      </c>
      <c r="D410" s="28" t="s">
        <v>179</v>
      </c>
      <c r="E410" s="28" t="s">
        <v>635</v>
      </c>
      <c r="F410" s="28" t="s">
        <v>242</v>
      </c>
      <c r="G410" s="28"/>
      <c r="H410" s="28"/>
      <c r="I410" s="29">
        <f>I411</f>
        <v>0</v>
      </c>
      <c r="J410" s="170"/>
      <c r="K410" s="170"/>
      <c r="L410" s="170"/>
      <c r="M410" s="170"/>
      <c r="N410" s="29">
        <f>N411</f>
        <v>44</v>
      </c>
      <c r="O410" s="29">
        <f>O411</f>
        <v>44</v>
      </c>
    </row>
    <row r="411" spans="1:15" ht="18">
      <c r="A411" s="26" t="s">
        <v>245</v>
      </c>
      <c r="B411" s="28" t="s">
        <v>207</v>
      </c>
      <c r="C411" s="28" t="s">
        <v>184</v>
      </c>
      <c r="D411" s="28" t="s">
        <v>179</v>
      </c>
      <c r="E411" s="28" t="s">
        <v>635</v>
      </c>
      <c r="F411" s="28" t="s">
        <v>244</v>
      </c>
      <c r="G411" s="28"/>
      <c r="H411" s="28"/>
      <c r="I411" s="29">
        <f>I412</f>
        <v>0</v>
      </c>
      <c r="J411" s="170"/>
      <c r="K411" s="170"/>
      <c r="L411" s="170"/>
      <c r="M411" s="170"/>
      <c r="N411" s="29">
        <f>N412</f>
        <v>44</v>
      </c>
      <c r="O411" s="29">
        <f>O412</f>
        <v>44</v>
      </c>
    </row>
    <row r="412" spans="1:15" ht="18">
      <c r="A412" s="117" t="s">
        <v>225</v>
      </c>
      <c r="B412" s="31" t="s">
        <v>207</v>
      </c>
      <c r="C412" s="31" t="s">
        <v>184</v>
      </c>
      <c r="D412" s="31" t="s">
        <v>179</v>
      </c>
      <c r="E412" s="31" t="s">
        <v>635</v>
      </c>
      <c r="F412" s="31" t="s">
        <v>244</v>
      </c>
      <c r="G412" s="31" t="s">
        <v>213</v>
      </c>
      <c r="H412" s="28"/>
      <c r="I412" s="32">
        <v>0</v>
      </c>
      <c r="J412" s="165"/>
      <c r="K412" s="165"/>
      <c r="L412" s="165"/>
      <c r="M412" s="165"/>
      <c r="N412" s="32">
        <v>44</v>
      </c>
      <c r="O412" s="32">
        <f>I412+N412</f>
        <v>44</v>
      </c>
    </row>
    <row r="413" spans="1:15" ht="45">
      <c r="A413" s="115" t="s">
        <v>606</v>
      </c>
      <c r="B413" s="28" t="s">
        <v>207</v>
      </c>
      <c r="C413" s="28" t="s">
        <v>184</v>
      </c>
      <c r="D413" s="28" t="s">
        <v>179</v>
      </c>
      <c r="E413" s="28" t="s">
        <v>607</v>
      </c>
      <c r="F413" s="28"/>
      <c r="G413" s="28"/>
      <c r="H413" s="28"/>
      <c r="I413" s="29">
        <f>I414+I417</f>
        <v>702.7</v>
      </c>
      <c r="J413" s="29">
        <f aca="true" t="shared" si="80" ref="J413:O413">J414+J417</f>
        <v>0</v>
      </c>
      <c r="K413" s="29">
        <f t="shared" si="80"/>
        <v>0</v>
      </c>
      <c r="L413" s="29">
        <f t="shared" si="80"/>
        <v>0</v>
      </c>
      <c r="M413" s="29">
        <f t="shared" si="80"/>
        <v>0</v>
      </c>
      <c r="N413" s="29">
        <f t="shared" si="80"/>
        <v>-625.8</v>
      </c>
      <c r="O413" s="29">
        <f t="shared" si="80"/>
        <v>76.90000000000009</v>
      </c>
    </row>
    <row r="414" spans="1:15" ht="45">
      <c r="A414" s="116" t="s">
        <v>305</v>
      </c>
      <c r="B414" s="28" t="s">
        <v>207</v>
      </c>
      <c r="C414" s="28" t="s">
        <v>184</v>
      </c>
      <c r="D414" s="28" t="s">
        <v>179</v>
      </c>
      <c r="E414" s="28" t="s">
        <v>607</v>
      </c>
      <c r="F414" s="28" t="s">
        <v>261</v>
      </c>
      <c r="G414" s="28"/>
      <c r="H414" s="28"/>
      <c r="I414" s="29">
        <f>I415</f>
        <v>702.7</v>
      </c>
      <c r="J414" s="170"/>
      <c r="K414" s="170"/>
      <c r="L414" s="170"/>
      <c r="M414" s="170"/>
      <c r="N414" s="29">
        <f>N415</f>
        <v>-669.8</v>
      </c>
      <c r="O414" s="29">
        <f>O415</f>
        <v>32.90000000000009</v>
      </c>
    </row>
    <row r="415" spans="1:15" ht="18">
      <c r="A415" s="116" t="s">
        <v>282</v>
      </c>
      <c r="B415" s="28" t="s">
        <v>207</v>
      </c>
      <c r="C415" s="28" t="s">
        <v>184</v>
      </c>
      <c r="D415" s="28" t="s">
        <v>179</v>
      </c>
      <c r="E415" s="28" t="s">
        <v>607</v>
      </c>
      <c r="F415" s="28" t="s">
        <v>153</v>
      </c>
      <c r="G415" s="28"/>
      <c r="H415" s="28"/>
      <c r="I415" s="29">
        <f>I416</f>
        <v>702.7</v>
      </c>
      <c r="J415" s="170"/>
      <c r="K415" s="170"/>
      <c r="L415" s="170"/>
      <c r="M415" s="170"/>
      <c r="N415" s="29">
        <f>N416</f>
        <v>-669.8</v>
      </c>
      <c r="O415" s="29">
        <f>O416</f>
        <v>32.90000000000009</v>
      </c>
    </row>
    <row r="416" spans="1:15" ht="18">
      <c r="A416" s="118" t="s">
        <v>224</v>
      </c>
      <c r="B416" s="31" t="s">
        <v>207</v>
      </c>
      <c r="C416" s="31" t="s">
        <v>184</v>
      </c>
      <c r="D416" s="31" t="s">
        <v>179</v>
      </c>
      <c r="E416" s="31" t="s">
        <v>607</v>
      </c>
      <c r="F416" s="31" t="s">
        <v>153</v>
      </c>
      <c r="G416" s="31" t="s">
        <v>212</v>
      </c>
      <c r="H416" s="28"/>
      <c r="I416" s="32">
        <v>702.7</v>
      </c>
      <c r="J416" s="165"/>
      <c r="K416" s="165"/>
      <c r="L416" s="165"/>
      <c r="M416" s="165"/>
      <c r="N416" s="32">
        <v>-669.8</v>
      </c>
      <c r="O416" s="32">
        <f>I416+N416</f>
        <v>32.90000000000009</v>
      </c>
    </row>
    <row r="417" spans="1:15" ht="18">
      <c r="A417" s="26" t="s">
        <v>243</v>
      </c>
      <c r="B417" s="28" t="s">
        <v>207</v>
      </c>
      <c r="C417" s="28" t="s">
        <v>184</v>
      </c>
      <c r="D417" s="28" t="s">
        <v>179</v>
      </c>
      <c r="E417" s="28" t="s">
        <v>607</v>
      </c>
      <c r="F417" s="28" t="s">
        <v>242</v>
      </c>
      <c r="G417" s="28"/>
      <c r="H417" s="28"/>
      <c r="I417" s="29">
        <f>I418</f>
        <v>0</v>
      </c>
      <c r="J417" s="170"/>
      <c r="K417" s="170"/>
      <c r="L417" s="170"/>
      <c r="M417" s="170"/>
      <c r="N417" s="29">
        <f>N418</f>
        <v>44</v>
      </c>
      <c r="O417" s="29">
        <f>O418</f>
        <v>44</v>
      </c>
    </row>
    <row r="418" spans="1:15" ht="18">
      <c r="A418" s="26" t="s">
        <v>245</v>
      </c>
      <c r="B418" s="28" t="s">
        <v>207</v>
      </c>
      <c r="C418" s="28" t="s">
        <v>184</v>
      </c>
      <c r="D418" s="28" t="s">
        <v>179</v>
      </c>
      <c r="E418" s="28" t="s">
        <v>607</v>
      </c>
      <c r="F418" s="28" t="s">
        <v>244</v>
      </c>
      <c r="G418" s="28"/>
      <c r="H418" s="28"/>
      <c r="I418" s="29">
        <f>I419</f>
        <v>0</v>
      </c>
      <c r="J418" s="170"/>
      <c r="K418" s="170"/>
      <c r="L418" s="170"/>
      <c r="M418" s="170"/>
      <c r="N418" s="29">
        <f>N419</f>
        <v>44</v>
      </c>
      <c r="O418" s="29">
        <f>O419</f>
        <v>44</v>
      </c>
    </row>
    <row r="419" spans="1:15" ht="18">
      <c r="A419" s="34" t="s">
        <v>224</v>
      </c>
      <c r="B419" s="31" t="s">
        <v>207</v>
      </c>
      <c r="C419" s="31" t="s">
        <v>184</v>
      </c>
      <c r="D419" s="31" t="s">
        <v>179</v>
      </c>
      <c r="E419" s="31" t="s">
        <v>607</v>
      </c>
      <c r="F419" s="31" t="s">
        <v>244</v>
      </c>
      <c r="G419" s="31" t="s">
        <v>212</v>
      </c>
      <c r="H419" s="28"/>
      <c r="I419" s="32">
        <v>0</v>
      </c>
      <c r="J419" s="165"/>
      <c r="K419" s="165"/>
      <c r="L419" s="165"/>
      <c r="M419" s="165"/>
      <c r="N419" s="32">
        <v>44</v>
      </c>
      <c r="O419" s="32">
        <f>I419+N419</f>
        <v>44</v>
      </c>
    </row>
    <row r="420" spans="1:15" ht="18">
      <c r="A420" s="27" t="s">
        <v>155</v>
      </c>
      <c r="B420" s="28" t="s">
        <v>207</v>
      </c>
      <c r="C420" s="28" t="s">
        <v>184</v>
      </c>
      <c r="D420" s="28" t="s">
        <v>179</v>
      </c>
      <c r="E420" s="28" t="s">
        <v>342</v>
      </c>
      <c r="F420" s="28"/>
      <c r="G420" s="28"/>
      <c r="H420" s="28"/>
      <c r="I420" s="29">
        <f>I421</f>
        <v>2653</v>
      </c>
      <c r="J420" s="170"/>
      <c r="K420" s="170"/>
      <c r="L420" s="170"/>
      <c r="M420" s="170"/>
      <c r="N420" s="29">
        <f aca="true" t="shared" si="81" ref="N420:O423">N421</f>
        <v>-200</v>
      </c>
      <c r="O420" s="29">
        <f t="shared" si="81"/>
        <v>2453</v>
      </c>
    </row>
    <row r="421" spans="1:15" ht="45">
      <c r="A421" s="27" t="s">
        <v>297</v>
      </c>
      <c r="B421" s="28" t="s">
        <v>207</v>
      </c>
      <c r="C421" s="28" t="s">
        <v>184</v>
      </c>
      <c r="D421" s="28" t="s">
        <v>179</v>
      </c>
      <c r="E421" s="28" t="s">
        <v>64</v>
      </c>
      <c r="F421" s="28"/>
      <c r="G421" s="28"/>
      <c r="H421" s="28"/>
      <c r="I421" s="29">
        <f>I422</f>
        <v>2653</v>
      </c>
      <c r="J421" s="170"/>
      <c r="K421" s="170"/>
      <c r="L421" s="170"/>
      <c r="M421" s="170"/>
      <c r="N421" s="29">
        <f t="shared" si="81"/>
        <v>-200</v>
      </c>
      <c r="O421" s="29">
        <f t="shared" si="81"/>
        <v>2453</v>
      </c>
    </row>
    <row r="422" spans="1:15" ht="31.5" customHeight="1">
      <c r="A422" s="26" t="s">
        <v>315</v>
      </c>
      <c r="B422" s="28" t="s">
        <v>207</v>
      </c>
      <c r="C422" s="28" t="s">
        <v>184</v>
      </c>
      <c r="D422" s="28" t="s">
        <v>179</v>
      </c>
      <c r="E422" s="28" t="s">
        <v>64</v>
      </c>
      <c r="F422" s="28" t="s">
        <v>234</v>
      </c>
      <c r="G422" s="28"/>
      <c r="H422" s="28"/>
      <c r="I422" s="29">
        <f>I423</f>
        <v>2653</v>
      </c>
      <c r="J422" s="170"/>
      <c r="K422" s="170"/>
      <c r="L422" s="170"/>
      <c r="M422" s="170"/>
      <c r="N422" s="29">
        <f t="shared" si="81"/>
        <v>-200</v>
      </c>
      <c r="O422" s="29">
        <f t="shared" si="81"/>
        <v>2453</v>
      </c>
    </row>
    <row r="423" spans="1:15" ht="45">
      <c r="A423" s="26" t="s">
        <v>303</v>
      </c>
      <c r="B423" s="28" t="s">
        <v>207</v>
      </c>
      <c r="C423" s="28" t="s">
        <v>184</v>
      </c>
      <c r="D423" s="28" t="s">
        <v>179</v>
      </c>
      <c r="E423" s="28" t="s">
        <v>64</v>
      </c>
      <c r="F423" s="28" t="s">
        <v>235</v>
      </c>
      <c r="G423" s="28"/>
      <c r="H423" s="28"/>
      <c r="I423" s="29">
        <f>I424</f>
        <v>2653</v>
      </c>
      <c r="J423" s="170"/>
      <c r="K423" s="170"/>
      <c r="L423" s="170"/>
      <c r="M423" s="170"/>
      <c r="N423" s="29">
        <f t="shared" si="81"/>
        <v>-200</v>
      </c>
      <c r="O423" s="29">
        <f t="shared" si="81"/>
        <v>2453</v>
      </c>
    </row>
    <row r="424" spans="1:15" ht="18">
      <c r="A424" s="30" t="s">
        <v>224</v>
      </c>
      <c r="B424" s="31" t="s">
        <v>207</v>
      </c>
      <c r="C424" s="31" t="s">
        <v>184</v>
      </c>
      <c r="D424" s="31" t="s">
        <v>179</v>
      </c>
      <c r="E424" s="31" t="s">
        <v>64</v>
      </c>
      <c r="F424" s="31" t="s">
        <v>235</v>
      </c>
      <c r="G424" s="31" t="s">
        <v>212</v>
      </c>
      <c r="H424" s="31"/>
      <c r="I424" s="32">
        <v>2653</v>
      </c>
      <c r="J424" s="170"/>
      <c r="K424" s="170"/>
      <c r="L424" s="170"/>
      <c r="M424" s="170"/>
      <c r="N424" s="137">
        <v>-200</v>
      </c>
      <c r="O424" s="137">
        <f>I424+N424</f>
        <v>2453</v>
      </c>
    </row>
    <row r="425" spans="1:15" ht="18">
      <c r="A425" s="56" t="s">
        <v>170</v>
      </c>
      <c r="B425" s="52" t="s">
        <v>207</v>
      </c>
      <c r="C425" s="52" t="s">
        <v>184</v>
      </c>
      <c r="D425" s="52" t="s">
        <v>185</v>
      </c>
      <c r="E425" s="52"/>
      <c r="F425" s="52"/>
      <c r="G425" s="52"/>
      <c r="H425" s="52"/>
      <c r="I425" s="156">
        <f aca="true" t="shared" si="82" ref="I425:I430">I426</f>
        <v>329.8</v>
      </c>
      <c r="J425" s="170"/>
      <c r="K425" s="170"/>
      <c r="L425" s="170"/>
      <c r="M425" s="170"/>
      <c r="N425" s="156">
        <f aca="true" t="shared" si="83" ref="N425:O430">N426</f>
        <v>-120</v>
      </c>
      <c r="O425" s="156">
        <f t="shared" si="83"/>
        <v>209.8</v>
      </c>
    </row>
    <row r="426" spans="1:15" ht="45">
      <c r="A426" s="27" t="s">
        <v>499</v>
      </c>
      <c r="B426" s="28" t="s">
        <v>207</v>
      </c>
      <c r="C426" s="28" t="s">
        <v>184</v>
      </c>
      <c r="D426" s="28" t="s">
        <v>185</v>
      </c>
      <c r="E426" s="28" t="s">
        <v>128</v>
      </c>
      <c r="F426" s="28"/>
      <c r="G426" s="28"/>
      <c r="H426" s="28"/>
      <c r="I426" s="29">
        <f t="shared" si="82"/>
        <v>329.8</v>
      </c>
      <c r="J426" s="170"/>
      <c r="K426" s="170"/>
      <c r="L426" s="170"/>
      <c r="M426" s="170"/>
      <c r="N426" s="29">
        <f t="shared" si="83"/>
        <v>-120</v>
      </c>
      <c r="O426" s="29">
        <f t="shared" si="83"/>
        <v>209.8</v>
      </c>
    </row>
    <row r="427" spans="1:15" ht="60">
      <c r="A427" s="26" t="s">
        <v>127</v>
      </c>
      <c r="B427" s="28" t="s">
        <v>207</v>
      </c>
      <c r="C427" s="28" t="s">
        <v>184</v>
      </c>
      <c r="D427" s="28" t="s">
        <v>185</v>
      </c>
      <c r="E427" s="28" t="s">
        <v>345</v>
      </c>
      <c r="F427" s="28"/>
      <c r="G427" s="28"/>
      <c r="H427" s="28"/>
      <c r="I427" s="29">
        <f t="shared" si="82"/>
        <v>329.8</v>
      </c>
      <c r="J427" s="170"/>
      <c r="K427" s="170"/>
      <c r="L427" s="170"/>
      <c r="M427" s="170"/>
      <c r="N427" s="29">
        <f t="shared" si="83"/>
        <v>-120</v>
      </c>
      <c r="O427" s="29">
        <f t="shared" si="83"/>
        <v>209.8</v>
      </c>
    </row>
    <row r="428" spans="1:15" ht="18">
      <c r="A428" s="26" t="s">
        <v>287</v>
      </c>
      <c r="B428" s="28" t="s">
        <v>207</v>
      </c>
      <c r="C428" s="28" t="s">
        <v>184</v>
      </c>
      <c r="D428" s="28" t="s">
        <v>185</v>
      </c>
      <c r="E428" s="28" t="s">
        <v>346</v>
      </c>
      <c r="F428" s="28"/>
      <c r="G428" s="28"/>
      <c r="H428" s="28"/>
      <c r="I428" s="29">
        <f t="shared" si="82"/>
        <v>329.8</v>
      </c>
      <c r="J428" s="170"/>
      <c r="K428" s="170"/>
      <c r="L428" s="170"/>
      <c r="M428" s="170"/>
      <c r="N428" s="29">
        <f t="shared" si="83"/>
        <v>-120</v>
      </c>
      <c r="O428" s="29">
        <f t="shared" si="83"/>
        <v>209.8</v>
      </c>
    </row>
    <row r="429" spans="1:15" ht="33.75" customHeight="1">
      <c r="A429" s="26" t="s">
        <v>315</v>
      </c>
      <c r="B429" s="28" t="s">
        <v>207</v>
      </c>
      <c r="C429" s="28" t="s">
        <v>184</v>
      </c>
      <c r="D429" s="28" t="s">
        <v>185</v>
      </c>
      <c r="E429" s="28" t="s">
        <v>346</v>
      </c>
      <c r="F429" s="28" t="s">
        <v>234</v>
      </c>
      <c r="G429" s="28"/>
      <c r="H429" s="31"/>
      <c r="I429" s="29">
        <f t="shared" si="82"/>
        <v>329.8</v>
      </c>
      <c r="J429" s="170"/>
      <c r="K429" s="170"/>
      <c r="L429" s="170"/>
      <c r="M429" s="170"/>
      <c r="N429" s="29">
        <f t="shared" si="83"/>
        <v>-120</v>
      </c>
      <c r="O429" s="29">
        <f t="shared" si="83"/>
        <v>209.8</v>
      </c>
    </row>
    <row r="430" spans="1:15" ht="45">
      <c r="A430" s="26" t="s">
        <v>303</v>
      </c>
      <c r="B430" s="28" t="s">
        <v>207</v>
      </c>
      <c r="C430" s="28" t="s">
        <v>184</v>
      </c>
      <c r="D430" s="28" t="s">
        <v>185</v>
      </c>
      <c r="E430" s="28" t="s">
        <v>346</v>
      </c>
      <c r="F430" s="28" t="s">
        <v>235</v>
      </c>
      <c r="G430" s="28"/>
      <c r="H430" s="31"/>
      <c r="I430" s="29">
        <f t="shared" si="82"/>
        <v>329.8</v>
      </c>
      <c r="J430" s="170"/>
      <c r="K430" s="170"/>
      <c r="L430" s="170"/>
      <c r="M430" s="170"/>
      <c r="N430" s="29">
        <f t="shared" si="83"/>
        <v>-120</v>
      </c>
      <c r="O430" s="29">
        <f t="shared" si="83"/>
        <v>209.8</v>
      </c>
    </row>
    <row r="431" spans="1:15" ht="18">
      <c r="A431" s="34" t="s">
        <v>224</v>
      </c>
      <c r="B431" s="31" t="s">
        <v>207</v>
      </c>
      <c r="C431" s="31" t="s">
        <v>184</v>
      </c>
      <c r="D431" s="31" t="s">
        <v>185</v>
      </c>
      <c r="E431" s="31" t="s">
        <v>346</v>
      </c>
      <c r="F431" s="31" t="s">
        <v>235</v>
      </c>
      <c r="G431" s="31" t="s">
        <v>212</v>
      </c>
      <c r="H431" s="31"/>
      <c r="I431" s="32">
        <v>329.8</v>
      </c>
      <c r="J431" s="170"/>
      <c r="K431" s="170"/>
      <c r="L431" s="170"/>
      <c r="M431" s="170"/>
      <c r="N431" s="137">
        <v>-120</v>
      </c>
      <c r="O431" s="137">
        <f>I431+N431</f>
        <v>209.8</v>
      </c>
    </row>
    <row r="432" spans="1:15" ht="18">
      <c r="A432" s="56" t="s">
        <v>176</v>
      </c>
      <c r="B432" s="52" t="s">
        <v>207</v>
      </c>
      <c r="C432" s="52" t="s">
        <v>193</v>
      </c>
      <c r="D432" s="52"/>
      <c r="E432" s="52"/>
      <c r="F432" s="52"/>
      <c r="G432" s="52"/>
      <c r="H432" s="52"/>
      <c r="I432" s="156">
        <f>I445+I433</f>
        <v>39770.100000000006</v>
      </c>
      <c r="J432" s="170"/>
      <c r="K432" s="170"/>
      <c r="L432" s="170"/>
      <c r="M432" s="170"/>
      <c r="N432" s="156">
        <f>N445+N433</f>
        <v>0</v>
      </c>
      <c r="O432" s="156">
        <f>O445+O433</f>
        <v>39770.100000000006</v>
      </c>
    </row>
    <row r="433" spans="1:15" ht="18">
      <c r="A433" s="76" t="s">
        <v>191</v>
      </c>
      <c r="B433" s="52" t="s">
        <v>207</v>
      </c>
      <c r="C433" s="52" t="s">
        <v>193</v>
      </c>
      <c r="D433" s="52" t="s">
        <v>180</v>
      </c>
      <c r="E433" s="52"/>
      <c r="F433" s="52"/>
      <c r="G433" s="52"/>
      <c r="H433" s="52"/>
      <c r="I433" s="156">
        <f>I434</f>
        <v>3804</v>
      </c>
      <c r="J433" s="170"/>
      <c r="K433" s="170"/>
      <c r="L433" s="170"/>
      <c r="M433" s="170"/>
      <c r="N433" s="156">
        <f>N434</f>
        <v>0</v>
      </c>
      <c r="O433" s="156">
        <f>O434</f>
        <v>3804</v>
      </c>
    </row>
    <row r="434" spans="1:15" ht="17.25" customHeight="1">
      <c r="A434" s="115" t="s">
        <v>155</v>
      </c>
      <c r="B434" s="28" t="s">
        <v>207</v>
      </c>
      <c r="C434" s="28" t="s">
        <v>193</v>
      </c>
      <c r="D434" s="28" t="s">
        <v>180</v>
      </c>
      <c r="E434" s="28"/>
      <c r="F434" s="28"/>
      <c r="G434" s="28"/>
      <c r="H434" s="28"/>
      <c r="I434" s="29">
        <f>I435+I440</f>
        <v>3804</v>
      </c>
      <c r="J434" s="170"/>
      <c r="K434" s="170"/>
      <c r="L434" s="170"/>
      <c r="M434" s="170"/>
      <c r="N434" s="29">
        <f>N435+N440</f>
        <v>0</v>
      </c>
      <c r="O434" s="29">
        <f>O435+O440</f>
        <v>3804</v>
      </c>
    </row>
    <row r="435" spans="1:15" ht="0.75" customHeight="1" hidden="1">
      <c r="A435" s="115" t="s">
        <v>433</v>
      </c>
      <c r="B435" s="28" t="s">
        <v>207</v>
      </c>
      <c r="C435" s="28" t="s">
        <v>193</v>
      </c>
      <c r="D435" s="28" t="s">
        <v>180</v>
      </c>
      <c r="E435" s="28" t="s">
        <v>432</v>
      </c>
      <c r="F435" s="28"/>
      <c r="G435" s="28"/>
      <c r="H435" s="31"/>
      <c r="I435" s="29">
        <f aca="true" t="shared" si="84" ref="I435:I441">I436</f>
        <v>0</v>
      </c>
      <c r="J435" s="170"/>
      <c r="K435" s="170"/>
      <c r="L435" s="170"/>
      <c r="M435" s="170"/>
      <c r="N435" s="29">
        <f>N436</f>
        <v>0</v>
      </c>
      <c r="O435" s="29">
        <f>O436</f>
        <v>0</v>
      </c>
    </row>
    <row r="436" spans="1:15" ht="2.25" customHeight="1" hidden="1">
      <c r="A436" s="115" t="s">
        <v>247</v>
      </c>
      <c r="B436" s="28" t="s">
        <v>207</v>
      </c>
      <c r="C436" s="28" t="s">
        <v>193</v>
      </c>
      <c r="D436" s="28" t="s">
        <v>180</v>
      </c>
      <c r="E436" s="28" t="s">
        <v>432</v>
      </c>
      <c r="F436" s="28" t="s">
        <v>246</v>
      </c>
      <c r="G436" s="28"/>
      <c r="H436" s="31"/>
      <c r="I436" s="29">
        <f t="shared" si="84"/>
        <v>0</v>
      </c>
      <c r="J436" s="170"/>
      <c r="K436" s="170"/>
      <c r="L436" s="170"/>
      <c r="M436" s="170"/>
      <c r="N436" s="29">
        <f>N437</f>
        <v>0</v>
      </c>
      <c r="O436" s="29">
        <f>O437</f>
        <v>0</v>
      </c>
    </row>
    <row r="437" spans="1:15" ht="30" hidden="1">
      <c r="A437" s="115" t="s">
        <v>258</v>
      </c>
      <c r="B437" s="28" t="s">
        <v>207</v>
      </c>
      <c r="C437" s="28" t="s">
        <v>193</v>
      </c>
      <c r="D437" s="28" t="s">
        <v>180</v>
      </c>
      <c r="E437" s="28" t="s">
        <v>432</v>
      </c>
      <c r="F437" s="28" t="s">
        <v>250</v>
      </c>
      <c r="G437" s="28"/>
      <c r="H437" s="31"/>
      <c r="I437" s="29">
        <f>I438+I439</f>
        <v>0</v>
      </c>
      <c r="J437" s="170"/>
      <c r="K437" s="170"/>
      <c r="L437" s="170"/>
      <c r="M437" s="170"/>
      <c r="N437" s="29">
        <f>N438+N439</f>
        <v>0</v>
      </c>
      <c r="O437" s="29">
        <f>O438+O439</f>
        <v>0</v>
      </c>
    </row>
    <row r="438" spans="1:15" ht="18" hidden="1">
      <c r="A438" s="117" t="s">
        <v>225</v>
      </c>
      <c r="B438" s="31" t="s">
        <v>207</v>
      </c>
      <c r="C438" s="31" t="s">
        <v>193</v>
      </c>
      <c r="D438" s="31" t="s">
        <v>180</v>
      </c>
      <c r="E438" s="31" t="s">
        <v>432</v>
      </c>
      <c r="F438" s="31" t="s">
        <v>250</v>
      </c>
      <c r="G438" s="31" t="s">
        <v>213</v>
      </c>
      <c r="H438" s="31"/>
      <c r="I438" s="32">
        <v>0</v>
      </c>
      <c r="J438" s="170"/>
      <c r="K438" s="170"/>
      <c r="L438" s="170"/>
      <c r="M438" s="170"/>
      <c r="N438" s="137">
        <v>0</v>
      </c>
      <c r="O438" s="137">
        <f>I438+N438</f>
        <v>0</v>
      </c>
    </row>
    <row r="439" spans="1:15" ht="18" hidden="1">
      <c r="A439" s="117" t="s">
        <v>559</v>
      </c>
      <c r="B439" s="31" t="s">
        <v>207</v>
      </c>
      <c r="C439" s="31" t="s">
        <v>193</v>
      </c>
      <c r="D439" s="31" t="s">
        <v>180</v>
      </c>
      <c r="E439" s="31" t="s">
        <v>432</v>
      </c>
      <c r="F439" s="31" t="s">
        <v>250</v>
      </c>
      <c r="G439" s="31" t="s">
        <v>560</v>
      </c>
      <c r="H439" s="31"/>
      <c r="I439" s="32">
        <v>0</v>
      </c>
      <c r="J439" s="170"/>
      <c r="K439" s="170"/>
      <c r="L439" s="170"/>
      <c r="M439" s="170"/>
      <c r="N439" s="137">
        <v>0</v>
      </c>
      <c r="O439" s="137">
        <f>I439+N439</f>
        <v>0</v>
      </c>
    </row>
    <row r="440" spans="1:15" ht="90">
      <c r="A440" s="115" t="s">
        <v>519</v>
      </c>
      <c r="B440" s="28" t="s">
        <v>207</v>
      </c>
      <c r="C440" s="28" t="s">
        <v>193</v>
      </c>
      <c r="D440" s="28" t="s">
        <v>180</v>
      </c>
      <c r="E440" s="28" t="s">
        <v>520</v>
      </c>
      <c r="F440" s="28"/>
      <c r="G440" s="28"/>
      <c r="H440" s="31"/>
      <c r="I440" s="29">
        <f t="shared" si="84"/>
        <v>3804</v>
      </c>
      <c r="J440" s="170"/>
      <c r="K440" s="170"/>
      <c r="L440" s="170"/>
      <c r="M440" s="170"/>
      <c r="N440" s="29">
        <f>N441</f>
        <v>0</v>
      </c>
      <c r="O440" s="29">
        <f>O441</f>
        <v>3804</v>
      </c>
    </row>
    <row r="441" spans="1:15" ht="30">
      <c r="A441" s="115" t="s">
        <v>247</v>
      </c>
      <c r="B441" s="28" t="s">
        <v>207</v>
      </c>
      <c r="C441" s="28" t="s">
        <v>193</v>
      </c>
      <c r="D441" s="28" t="s">
        <v>180</v>
      </c>
      <c r="E441" s="28" t="s">
        <v>520</v>
      </c>
      <c r="F441" s="28" t="s">
        <v>246</v>
      </c>
      <c r="G441" s="28"/>
      <c r="H441" s="31"/>
      <c r="I441" s="29">
        <f t="shared" si="84"/>
        <v>3804</v>
      </c>
      <c r="J441" s="170"/>
      <c r="K441" s="170"/>
      <c r="L441" s="170"/>
      <c r="M441" s="170"/>
      <c r="N441" s="29">
        <f>N442</f>
        <v>0</v>
      </c>
      <c r="O441" s="29">
        <f>O442</f>
        <v>3804</v>
      </c>
    </row>
    <row r="442" spans="1:15" ht="30">
      <c r="A442" s="115" t="s">
        <v>258</v>
      </c>
      <c r="B442" s="28" t="s">
        <v>207</v>
      </c>
      <c r="C442" s="28" t="s">
        <v>193</v>
      </c>
      <c r="D442" s="28" t="s">
        <v>180</v>
      </c>
      <c r="E442" s="28" t="s">
        <v>520</v>
      </c>
      <c r="F442" s="28" t="s">
        <v>250</v>
      </c>
      <c r="G442" s="28"/>
      <c r="H442" s="31"/>
      <c r="I442" s="29">
        <f>I443+I444</f>
        <v>3804</v>
      </c>
      <c r="J442" s="29">
        <f aca="true" t="shared" si="85" ref="J442:O442">J443+J444</f>
        <v>0</v>
      </c>
      <c r="K442" s="29">
        <f t="shared" si="85"/>
        <v>0</v>
      </c>
      <c r="L442" s="29">
        <f t="shared" si="85"/>
        <v>0</v>
      </c>
      <c r="M442" s="29">
        <f t="shared" si="85"/>
        <v>0</v>
      </c>
      <c r="N442" s="29">
        <f t="shared" si="85"/>
        <v>0</v>
      </c>
      <c r="O442" s="29">
        <f t="shared" si="85"/>
        <v>3804</v>
      </c>
    </row>
    <row r="443" spans="1:15" ht="18">
      <c r="A443" s="117" t="s">
        <v>225</v>
      </c>
      <c r="B443" s="31" t="s">
        <v>207</v>
      </c>
      <c r="C443" s="31" t="s">
        <v>193</v>
      </c>
      <c r="D443" s="31" t="s">
        <v>180</v>
      </c>
      <c r="E443" s="31" t="s">
        <v>520</v>
      </c>
      <c r="F443" s="31" t="s">
        <v>250</v>
      </c>
      <c r="G443" s="31" t="s">
        <v>213</v>
      </c>
      <c r="H443" s="31"/>
      <c r="I443" s="32">
        <v>0</v>
      </c>
      <c r="J443" s="170"/>
      <c r="K443" s="170"/>
      <c r="L443" s="170"/>
      <c r="M443" s="170"/>
      <c r="N443" s="137">
        <v>0</v>
      </c>
      <c r="O443" s="137">
        <f>I443+N443</f>
        <v>0</v>
      </c>
    </row>
    <row r="444" spans="1:15" ht="18">
      <c r="A444" s="117" t="s">
        <v>559</v>
      </c>
      <c r="B444" s="31" t="s">
        <v>207</v>
      </c>
      <c r="C444" s="31" t="s">
        <v>193</v>
      </c>
      <c r="D444" s="31" t="s">
        <v>180</v>
      </c>
      <c r="E444" s="31" t="s">
        <v>520</v>
      </c>
      <c r="F444" s="31" t="s">
        <v>250</v>
      </c>
      <c r="G444" s="31" t="s">
        <v>560</v>
      </c>
      <c r="H444" s="31"/>
      <c r="I444" s="32">
        <v>3804</v>
      </c>
      <c r="J444" s="170"/>
      <c r="K444" s="170"/>
      <c r="L444" s="170"/>
      <c r="M444" s="170"/>
      <c r="N444" s="137">
        <v>0</v>
      </c>
      <c r="O444" s="137">
        <f>I444+N444</f>
        <v>3804</v>
      </c>
    </row>
    <row r="445" spans="1:15" ht="18">
      <c r="A445" s="56" t="s">
        <v>228</v>
      </c>
      <c r="B445" s="52" t="s">
        <v>207</v>
      </c>
      <c r="C445" s="52" t="s">
        <v>193</v>
      </c>
      <c r="D445" s="52" t="s">
        <v>182</v>
      </c>
      <c r="E445" s="52"/>
      <c r="F445" s="52"/>
      <c r="G445" s="52"/>
      <c r="H445" s="52"/>
      <c r="I445" s="156">
        <f>I446</f>
        <v>35966.100000000006</v>
      </c>
      <c r="J445" s="170"/>
      <c r="K445" s="170"/>
      <c r="L445" s="170"/>
      <c r="M445" s="170"/>
      <c r="N445" s="156">
        <f>N446</f>
        <v>0</v>
      </c>
      <c r="O445" s="156">
        <f>O446</f>
        <v>35966.100000000006</v>
      </c>
    </row>
    <row r="446" spans="1:15" ht="18">
      <c r="A446" s="26" t="s">
        <v>155</v>
      </c>
      <c r="B446" s="28" t="s">
        <v>207</v>
      </c>
      <c r="C446" s="28" t="s">
        <v>193</v>
      </c>
      <c r="D446" s="28" t="s">
        <v>182</v>
      </c>
      <c r="E446" s="28" t="s">
        <v>342</v>
      </c>
      <c r="F446" s="28"/>
      <c r="G446" s="28"/>
      <c r="H446" s="28"/>
      <c r="I446" s="29">
        <f>I447+I451</f>
        <v>35966.100000000006</v>
      </c>
      <c r="J446" s="170"/>
      <c r="K446" s="170"/>
      <c r="L446" s="170"/>
      <c r="M446" s="170"/>
      <c r="N446" s="29">
        <f>N447+N451</f>
        <v>0</v>
      </c>
      <c r="O446" s="29">
        <f>O447+O451</f>
        <v>35966.100000000006</v>
      </c>
    </row>
    <row r="447" spans="1:15" ht="90">
      <c r="A447" s="62" t="s">
        <v>107</v>
      </c>
      <c r="B447" s="28" t="s">
        <v>207</v>
      </c>
      <c r="C447" s="28" t="s">
        <v>193</v>
      </c>
      <c r="D447" s="28" t="s">
        <v>182</v>
      </c>
      <c r="E447" s="28" t="s">
        <v>90</v>
      </c>
      <c r="F447" s="31"/>
      <c r="G447" s="31"/>
      <c r="H447" s="65"/>
      <c r="I447" s="29">
        <f aca="true" t="shared" si="86" ref="I447:I453">I448</f>
        <v>16599.7</v>
      </c>
      <c r="J447" s="170"/>
      <c r="K447" s="170"/>
      <c r="L447" s="170"/>
      <c r="M447" s="170"/>
      <c r="N447" s="29">
        <f aca="true" t="shared" si="87" ref="N447:O449">N448</f>
        <v>0</v>
      </c>
      <c r="O447" s="29">
        <f t="shared" si="87"/>
        <v>16599.7</v>
      </c>
    </row>
    <row r="448" spans="1:15" ht="45">
      <c r="A448" s="27" t="s">
        <v>305</v>
      </c>
      <c r="B448" s="28" t="s">
        <v>207</v>
      </c>
      <c r="C448" s="28" t="s">
        <v>193</v>
      </c>
      <c r="D448" s="28" t="s">
        <v>182</v>
      </c>
      <c r="E448" s="28" t="s">
        <v>90</v>
      </c>
      <c r="F448" s="28" t="s">
        <v>261</v>
      </c>
      <c r="G448" s="31"/>
      <c r="H448" s="65"/>
      <c r="I448" s="29">
        <f t="shared" si="86"/>
        <v>16599.7</v>
      </c>
      <c r="J448" s="170"/>
      <c r="K448" s="170"/>
      <c r="L448" s="170"/>
      <c r="M448" s="170"/>
      <c r="N448" s="29">
        <f t="shared" si="87"/>
        <v>0</v>
      </c>
      <c r="O448" s="29">
        <f t="shared" si="87"/>
        <v>16599.7</v>
      </c>
    </row>
    <row r="449" spans="1:15" ht="18">
      <c r="A449" s="27" t="s">
        <v>154</v>
      </c>
      <c r="B449" s="28" t="s">
        <v>207</v>
      </c>
      <c r="C449" s="28" t="s">
        <v>193</v>
      </c>
      <c r="D449" s="28" t="s">
        <v>182</v>
      </c>
      <c r="E449" s="28" t="s">
        <v>90</v>
      </c>
      <c r="F449" s="28" t="s">
        <v>153</v>
      </c>
      <c r="G449" s="31"/>
      <c r="H449" s="65"/>
      <c r="I449" s="29">
        <f t="shared" si="86"/>
        <v>16599.7</v>
      </c>
      <c r="J449" s="170"/>
      <c r="K449" s="170"/>
      <c r="L449" s="170"/>
      <c r="M449" s="170"/>
      <c r="N449" s="29">
        <f t="shared" si="87"/>
        <v>0</v>
      </c>
      <c r="O449" s="29">
        <f t="shared" si="87"/>
        <v>16599.7</v>
      </c>
    </row>
    <row r="450" spans="1:15" ht="18">
      <c r="A450" s="30" t="s">
        <v>225</v>
      </c>
      <c r="B450" s="31" t="s">
        <v>207</v>
      </c>
      <c r="C450" s="31" t="s">
        <v>193</v>
      </c>
      <c r="D450" s="31" t="s">
        <v>182</v>
      </c>
      <c r="E450" s="31" t="s">
        <v>90</v>
      </c>
      <c r="F450" s="31" t="s">
        <v>153</v>
      </c>
      <c r="G450" s="31" t="s">
        <v>213</v>
      </c>
      <c r="H450" s="65"/>
      <c r="I450" s="32">
        <v>16599.7</v>
      </c>
      <c r="J450" s="170"/>
      <c r="K450" s="170"/>
      <c r="L450" s="170"/>
      <c r="M450" s="170"/>
      <c r="N450" s="137">
        <v>0</v>
      </c>
      <c r="O450" s="137">
        <f>I450+N450</f>
        <v>16599.7</v>
      </c>
    </row>
    <row r="451" spans="1:15" ht="105">
      <c r="A451" s="62" t="s">
        <v>518</v>
      </c>
      <c r="B451" s="28" t="s">
        <v>207</v>
      </c>
      <c r="C451" s="28" t="s">
        <v>193</v>
      </c>
      <c r="D451" s="28" t="s">
        <v>182</v>
      </c>
      <c r="E451" s="28" t="s">
        <v>517</v>
      </c>
      <c r="F451" s="31"/>
      <c r="G451" s="31"/>
      <c r="H451" s="65"/>
      <c r="I451" s="29">
        <f t="shared" si="86"/>
        <v>19366.4</v>
      </c>
      <c r="J451" s="170"/>
      <c r="K451" s="170"/>
      <c r="L451" s="170"/>
      <c r="M451" s="170"/>
      <c r="N451" s="29">
        <f aca="true" t="shared" si="88" ref="N451:O453">N452</f>
        <v>0</v>
      </c>
      <c r="O451" s="29">
        <f t="shared" si="88"/>
        <v>19366.4</v>
      </c>
    </row>
    <row r="452" spans="1:15" ht="45">
      <c r="A452" s="27" t="s">
        <v>305</v>
      </c>
      <c r="B452" s="28" t="s">
        <v>207</v>
      </c>
      <c r="C452" s="28" t="s">
        <v>193</v>
      </c>
      <c r="D452" s="28" t="s">
        <v>182</v>
      </c>
      <c r="E452" s="28" t="s">
        <v>517</v>
      </c>
      <c r="F452" s="28" t="s">
        <v>261</v>
      </c>
      <c r="G452" s="31"/>
      <c r="H452" s="65"/>
      <c r="I452" s="29">
        <f t="shared" si="86"/>
        <v>19366.4</v>
      </c>
      <c r="J452" s="170"/>
      <c r="K452" s="170"/>
      <c r="L452" s="170"/>
      <c r="M452" s="170"/>
      <c r="N452" s="29">
        <f t="shared" si="88"/>
        <v>0</v>
      </c>
      <c r="O452" s="29">
        <f t="shared" si="88"/>
        <v>19366.4</v>
      </c>
    </row>
    <row r="453" spans="1:15" ht="18">
      <c r="A453" s="27" t="s">
        <v>154</v>
      </c>
      <c r="B453" s="28" t="s">
        <v>207</v>
      </c>
      <c r="C453" s="28" t="s">
        <v>193</v>
      </c>
      <c r="D453" s="28" t="s">
        <v>182</v>
      </c>
      <c r="E453" s="28" t="s">
        <v>517</v>
      </c>
      <c r="F453" s="28" t="s">
        <v>153</v>
      </c>
      <c r="G453" s="31"/>
      <c r="H453" s="65"/>
      <c r="I453" s="29">
        <f t="shared" si="86"/>
        <v>19366.4</v>
      </c>
      <c r="J453" s="170"/>
      <c r="K453" s="170"/>
      <c r="L453" s="170"/>
      <c r="M453" s="170"/>
      <c r="N453" s="29">
        <f t="shared" si="88"/>
        <v>0</v>
      </c>
      <c r="O453" s="29">
        <f t="shared" si="88"/>
        <v>19366.4</v>
      </c>
    </row>
    <row r="454" spans="1:15" ht="18">
      <c r="A454" s="30" t="s">
        <v>225</v>
      </c>
      <c r="B454" s="31" t="s">
        <v>207</v>
      </c>
      <c r="C454" s="31" t="s">
        <v>193</v>
      </c>
      <c r="D454" s="31" t="s">
        <v>182</v>
      </c>
      <c r="E454" s="31" t="s">
        <v>517</v>
      </c>
      <c r="F454" s="31" t="s">
        <v>153</v>
      </c>
      <c r="G454" s="31" t="s">
        <v>213</v>
      </c>
      <c r="H454" s="65"/>
      <c r="I454" s="32">
        <v>19366.4</v>
      </c>
      <c r="J454" s="170"/>
      <c r="K454" s="170"/>
      <c r="L454" s="170"/>
      <c r="M454" s="170"/>
      <c r="N454" s="137">
        <v>0</v>
      </c>
      <c r="O454" s="137">
        <f>I454+N454</f>
        <v>19366.4</v>
      </c>
    </row>
    <row r="455" spans="1:15" ht="28.5">
      <c r="A455" s="51" t="s">
        <v>216</v>
      </c>
      <c r="B455" s="52" t="s">
        <v>209</v>
      </c>
      <c r="C455" s="52"/>
      <c r="D455" s="52"/>
      <c r="E455" s="52"/>
      <c r="F455" s="52"/>
      <c r="G455" s="52"/>
      <c r="H455" s="52"/>
      <c r="I455" s="156">
        <f>I459+I625+I608+I616</f>
        <v>98926.7</v>
      </c>
      <c r="J455" s="170"/>
      <c r="K455" s="170"/>
      <c r="L455" s="170"/>
      <c r="M455" s="170"/>
      <c r="N455" s="156">
        <f>N459+N625+N608+N616</f>
        <v>12949.7</v>
      </c>
      <c r="O455" s="156">
        <f>O459+O625+O608+O616</f>
        <v>111876.4</v>
      </c>
    </row>
    <row r="456" spans="1:15" ht="18">
      <c r="A456" s="51" t="s">
        <v>224</v>
      </c>
      <c r="B456" s="52" t="s">
        <v>209</v>
      </c>
      <c r="C456" s="52"/>
      <c r="D456" s="52"/>
      <c r="E456" s="52"/>
      <c r="F456" s="52"/>
      <c r="G456" s="52" t="s">
        <v>212</v>
      </c>
      <c r="H456" s="52"/>
      <c r="I456" s="156">
        <f>I469+I476+I479+I507+I519+I530+I581+I589+I634+I644+I648+I488+I491+I494+I514+I547+I586+I555+I615+I593+I596+I599+I624+I631+I525+I536+I541+I607+I550+I640+I685+I603+I584</f>
        <v>75031.3</v>
      </c>
      <c r="J456" s="194" t="e">
        <f aca="true" t="shared" si="89" ref="J456:O456">J469+J476+J479+J507+J519+J530+J581+J589+J634+J644+J648+J488+J491+J494+J514+J547+J586+J555+J615+J593+J596+J599+J624+J631+J525+J536+J541+J607+J550+J640+J685+J603+J584</f>
        <v>#REF!</v>
      </c>
      <c r="K456" s="194" t="e">
        <f t="shared" si="89"/>
        <v>#REF!</v>
      </c>
      <c r="L456" s="194" t="e">
        <f t="shared" si="89"/>
        <v>#REF!</v>
      </c>
      <c r="M456" s="194" t="e">
        <f t="shared" si="89"/>
        <v>#REF!</v>
      </c>
      <c r="N456" s="194">
        <f t="shared" si="89"/>
        <v>6078.3</v>
      </c>
      <c r="O456" s="194">
        <f t="shared" si="89"/>
        <v>81109.60000000002</v>
      </c>
    </row>
    <row r="457" spans="1:15" ht="18">
      <c r="A457" s="51" t="s">
        <v>225</v>
      </c>
      <c r="B457" s="52" t="s">
        <v>209</v>
      </c>
      <c r="C457" s="52"/>
      <c r="D457" s="52"/>
      <c r="E457" s="52"/>
      <c r="F457" s="52"/>
      <c r="G457" s="52" t="s">
        <v>213</v>
      </c>
      <c r="H457" s="52"/>
      <c r="I457" s="156">
        <f>I500+I560+I563+I567+I570+I574+I577+I654+I656+I660+I664+I674+I677+I681</f>
        <v>15030.800000000001</v>
      </c>
      <c r="J457" s="170"/>
      <c r="K457" s="170"/>
      <c r="L457" s="170"/>
      <c r="M457" s="170"/>
      <c r="N457" s="187">
        <f>N500+N560+N563+N567+N570+N574+N577+N654+N656+N660+N664+N674+N677+N681</f>
        <v>0</v>
      </c>
      <c r="O457" s="187">
        <f>O500+O560+O563+O567+O570+O574+O577+O654+O656+O660+O664+O674+O677+O681</f>
        <v>15030.800000000001</v>
      </c>
    </row>
    <row r="458" spans="1:15" ht="18">
      <c r="A458" s="51" t="s">
        <v>559</v>
      </c>
      <c r="B458" s="52" t="s">
        <v>209</v>
      </c>
      <c r="C458" s="52"/>
      <c r="D458" s="52"/>
      <c r="E458" s="52"/>
      <c r="F458" s="52"/>
      <c r="G458" s="52" t="s">
        <v>560</v>
      </c>
      <c r="H458" s="52"/>
      <c r="I458" s="156">
        <f>I501+I670+I465+I484</f>
        <v>8864.6</v>
      </c>
      <c r="J458" s="199">
        <f aca="true" t="shared" si="90" ref="J458:O458">J501+J670+J465+J484</f>
        <v>0</v>
      </c>
      <c r="K458" s="199">
        <f t="shared" si="90"/>
        <v>0</v>
      </c>
      <c r="L458" s="199">
        <f t="shared" si="90"/>
        <v>0</v>
      </c>
      <c r="M458" s="199">
        <f t="shared" si="90"/>
        <v>0</v>
      </c>
      <c r="N458" s="199">
        <f t="shared" si="90"/>
        <v>6871.4</v>
      </c>
      <c r="O458" s="199">
        <f t="shared" si="90"/>
        <v>15736</v>
      </c>
    </row>
    <row r="459" spans="1:15" ht="18">
      <c r="A459" s="51" t="s">
        <v>229</v>
      </c>
      <c r="B459" s="52" t="s">
        <v>209</v>
      </c>
      <c r="C459" s="52" t="s">
        <v>179</v>
      </c>
      <c r="D459" s="52"/>
      <c r="E459" s="52"/>
      <c r="F459" s="52"/>
      <c r="G459" s="52"/>
      <c r="H459" s="52"/>
      <c r="I459" s="156">
        <f>I460+I495+I502+I508+I470</f>
        <v>68983.79999999999</v>
      </c>
      <c r="J459" s="170"/>
      <c r="K459" s="170"/>
      <c r="L459" s="170"/>
      <c r="M459" s="170"/>
      <c r="N459" s="156">
        <f>N460+N495+N502+N508+N470</f>
        <v>6162.1</v>
      </c>
      <c r="O459" s="156">
        <f>O460+O495+O502+O508+O470</f>
        <v>75145.9</v>
      </c>
    </row>
    <row r="460" spans="1:15" ht="49.5" customHeight="1">
      <c r="A460" s="51" t="s">
        <v>306</v>
      </c>
      <c r="B460" s="52" t="s">
        <v>209</v>
      </c>
      <c r="C460" s="52" t="s">
        <v>179</v>
      </c>
      <c r="D460" s="52" t="s">
        <v>185</v>
      </c>
      <c r="E460" s="52"/>
      <c r="F460" s="52"/>
      <c r="G460" s="52"/>
      <c r="H460" s="52"/>
      <c r="I460" s="156">
        <f>I461</f>
        <v>2070.5</v>
      </c>
      <c r="J460" s="206">
        <f aca="true" t="shared" si="91" ref="J460:O460">J461</f>
        <v>0</v>
      </c>
      <c r="K460" s="206">
        <f t="shared" si="91"/>
        <v>0</v>
      </c>
      <c r="L460" s="206">
        <f t="shared" si="91"/>
        <v>0</v>
      </c>
      <c r="M460" s="206">
        <f t="shared" si="91"/>
        <v>0</v>
      </c>
      <c r="N460" s="206">
        <f t="shared" si="91"/>
        <v>719</v>
      </c>
      <c r="O460" s="206">
        <f t="shared" si="91"/>
        <v>2789.5</v>
      </c>
    </row>
    <row r="461" spans="1:15" ht="18">
      <c r="A461" s="27" t="s">
        <v>155</v>
      </c>
      <c r="B461" s="28" t="s">
        <v>209</v>
      </c>
      <c r="C461" s="28" t="s">
        <v>179</v>
      </c>
      <c r="D461" s="28" t="s">
        <v>185</v>
      </c>
      <c r="E461" s="28" t="s">
        <v>9</v>
      </c>
      <c r="F461" s="28"/>
      <c r="G461" s="28"/>
      <c r="H461" s="28"/>
      <c r="I461" s="29">
        <f>I466+I462</f>
        <v>2070.5</v>
      </c>
      <c r="J461" s="29">
        <f aca="true" t="shared" si="92" ref="J461:O461">J466+J462</f>
        <v>0</v>
      </c>
      <c r="K461" s="29">
        <f t="shared" si="92"/>
        <v>0</v>
      </c>
      <c r="L461" s="29">
        <f t="shared" si="92"/>
        <v>0</v>
      </c>
      <c r="M461" s="29">
        <f t="shared" si="92"/>
        <v>0</v>
      </c>
      <c r="N461" s="29">
        <f t="shared" si="92"/>
        <v>719</v>
      </c>
      <c r="O461" s="29">
        <f t="shared" si="92"/>
        <v>2789.5</v>
      </c>
    </row>
    <row r="462" spans="1:15" ht="123.75" customHeight="1">
      <c r="A462" s="62" t="s">
        <v>629</v>
      </c>
      <c r="B462" s="28" t="s">
        <v>209</v>
      </c>
      <c r="C462" s="28" t="s">
        <v>179</v>
      </c>
      <c r="D462" s="28" t="s">
        <v>185</v>
      </c>
      <c r="E462" s="200" t="s">
        <v>630</v>
      </c>
      <c r="F462" s="28"/>
      <c r="G462" s="28"/>
      <c r="H462" s="28"/>
      <c r="I462" s="29">
        <f>I463</f>
        <v>0</v>
      </c>
      <c r="J462" s="170"/>
      <c r="K462" s="170"/>
      <c r="L462" s="170"/>
      <c r="M462" s="170"/>
      <c r="N462" s="29">
        <f aca="true" t="shared" si="93" ref="N462:O464">N463</f>
        <v>54.4</v>
      </c>
      <c r="O462" s="29">
        <f t="shared" si="93"/>
        <v>54.4</v>
      </c>
    </row>
    <row r="463" spans="1:15" ht="90">
      <c r="A463" s="27" t="s">
        <v>301</v>
      </c>
      <c r="B463" s="28" t="s">
        <v>209</v>
      </c>
      <c r="C463" s="28" t="s">
        <v>179</v>
      </c>
      <c r="D463" s="28" t="s">
        <v>185</v>
      </c>
      <c r="E463" s="200" t="s">
        <v>630</v>
      </c>
      <c r="F463" s="28" t="s">
        <v>232</v>
      </c>
      <c r="G463" s="28"/>
      <c r="H463" s="28"/>
      <c r="I463" s="29">
        <f>I464</f>
        <v>0</v>
      </c>
      <c r="J463" s="170"/>
      <c r="K463" s="170"/>
      <c r="L463" s="170"/>
      <c r="M463" s="170"/>
      <c r="N463" s="29">
        <f t="shared" si="93"/>
        <v>54.4</v>
      </c>
      <c r="O463" s="29">
        <f t="shared" si="93"/>
        <v>54.4</v>
      </c>
    </row>
    <row r="464" spans="1:15" ht="30">
      <c r="A464" s="27" t="s">
        <v>300</v>
      </c>
      <c r="B464" s="28" t="s">
        <v>209</v>
      </c>
      <c r="C464" s="28" t="s">
        <v>179</v>
      </c>
      <c r="D464" s="28" t="s">
        <v>185</v>
      </c>
      <c r="E464" s="200" t="s">
        <v>631</v>
      </c>
      <c r="F464" s="28" t="s">
        <v>233</v>
      </c>
      <c r="G464" s="28"/>
      <c r="H464" s="28"/>
      <c r="I464" s="29">
        <f>I465</f>
        <v>0</v>
      </c>
      <c r="J464" s="170"/>
      <c r="K464" s="170"/>
      <c r="L464" s="170"/>
      <c r="M464" s="170"/>
      <c r="N464" s="29">
        <f t="shared" si="93"/>
        <v>54.4</v>
      </c>
      <c r="O464" s="29">
        <f t="shared" si="93"/>
        <v>54.4</v>
      </c>
    </row>
    <row r="465" spans="1:15" ht="18">
      <c r="A465" s="117" t="s">
        <v>559</v>
      </c>
      <c r="B465" s="31" t="s">
        <v>209</v>
      </c>
      <c r="C465" s="31" t="s">
        <v>179</v>
      </c>
      <c r="D465" s="31" t="s">
        <v>185</v>
      </c>
      <c r="E465" s="61" t="s">
        <v>630</v>
      </c>
      <c r="F465" s="31" t="s">
        <v>233</v>
      </c>
      <c r="G465" s="31" t="s">
        <v>560</v>
      </c>
      <c r="H465" s="28"/>
      <c r="I465" s="32">
        <v>0</v>
      </c>
      <c r="J465" s="165"/>
      <c r="K465" s="165"/>
      <c r="L465" s="165"/>
      <c r="M465" s="165"/>
      <c r="N465" s="32">
        <v>54.4</v>
      </c>
      <c r="O465" s="32">
        <f>I465+N465</f>
        <v>54.4</v>
      </c>
    </row>
    <row r="466" spans="1:15" ht="30">
      <c r="A466" s="27" t="s">
        <v>277</v>
      </c>
      <c r="B466" s="28" t="s">
        <v>209</v>
      </c>
      <c r="C466" s="28" t="s">
        <v>179</v>
      </c>
      <c r="D466" s="28" t="s">
        <v>185</v>
      </c>
      <c r="E466" s="28" t="s">
        <v>8</v>
      </c>
      <c r="F466" s="28"/>
      <c r="G466" s="28"/>
      <c r="H466" s="28"/>
      <c r="I466" s="29">
        <f>I467</f>
        <v>2070.5</v>
      </c>
      <c r="J466" s="170"/>
      <c r="K466" s="170"/>
      <c r="L466" s="170"/>
      <c r="M466" s="170"/>
      <c r="N466" s="29">
        <f aca="true" t="shared" si="94" ref="N466:O468">N467</f>
        <v>664.6</v>
      </c>
      <c r="O466" s="29">
        <f t="shared" si="94"/>
        <v>2735.1</v>
      </c>
    </row>
    <row r="467" spans="1:15" ht="90">
      <c r="A467" s="27" t="s">
        <v>301</v>
      </c>
      <c r="B467" s="28" t="s">
        <v>209</v>
      </c>
      <c r="C467" s="28" t="s">
        <v>179</v>
      </c>
      <c r="D467" s="28" t="s">
        <v>185</v>
      </c>
      <c r="E467" s="28" t="s">
        <v>8</v>
      </c>
      <c r="F467" s="28" t="s">
        <v>232</v>
      </c>
      <c r="G467" s="28"/>
      <c r="H467" s="28"/>
      <c r="I467" s="29">
        <f>I468</f>
        <v>2070.5</v>
      </c>
      <c r="J467" s="170"/>
      <c r="K467" s="170"/>
      <c r="L467" s="170"/>
      <c r="M467" s="170"/>
      <c r="N467" s="29">
        <f t="shared" si="94"/>
        <v>664.6</v>
      </c>
      <c r="O467" s="29">
        <f t="shared" si="94"/>
        <v>2735.1</v>
      </c>
    </row>
    <row r="468" spans="1:15" ht="30">
      <c r="A468" s="27" t="s">
        <v>300</v>
      </c>
      <c r="B468" s="28" t="s">
        <v>209</v>
      </c>
      <c r="C468" s="28" t="s">
        <v>179</v>
      </c>
      <c r="D468" s="28" t="s">
        <v>185</v>
      </c>
      <c r="E468" s="28" t="s">
        <v>8</v>
      </c>
      <c r="F468" s="28" t="s">
        <v>233</v>
      </c>
      <c r="G468" s="28"/>
      <c r="H468" s="28"/>
      <c r="I468" s="29">
        <f>I469</f>
        <v>2070.5</v>
      </c>
      <c r="J468" s="170"/>
      <c r="K468" s="170"/>
      <c r="L468" s="170"/>
      <c r="M468" s="170"/>
      <c r="N468" s="29">
        <f t="shared" si="94"/>
        <v>664.6</v>
      </c>
      <c r="O468" s="29">
        <f t="shared" si="94"/>
        <v>2735.1</v>
      </c>
    </row>
    <row r="469" spans="1:15" ht="18">
      <c r="A469" s="30" t="s">
        <v>224</v>
      </c>
      <c r="B469" s="31" t="s">
        <v>209</v>
      </c>
      <c r="C469" s="31" t="s">
        <v>179</v>
      </c>
      <c r="D469" s="31" t="s">
        <v>185</v>
      </c>
      <c r="E469" s="31" t="s">
        <v>8</v>
      </c>
      <c r="F469" s="31" t="s">
        <v>233</v>
      </c>
      <c r="G469" s="31" t="s">
        <v>212</v>
      </c>
      <c r="H469" s="31"/>
      <c r="I469" s="32">
        <v>2070.5</v>
      </c>
      <c r="J469" s="170"/>
      <c r="K469" s="170"/>
      <c r="L469" s="170"/>
      <c r="M469" s="170"/>
      <c r="N469" s="137">
        <v>664.6</v>
      </c>
      <c r="O469" s="137">
        <f>I469+N469</f>
        <v>2735.1</v>
      </c>
    </row>
    <row r="470" spans="1:15" ht="71.25" customHeight="1">
      <c r="A470" s="66" t="s">
        <v>312</v>
      </c>
      <c r="B470" s="52" t="s">
        <v>209</v>
      </c>
      <c r="C470" s="52" t="s">
        <v>179</v>
      </c>
      <c r="D470" s="52" t="s">
        <v>182</v>
      </c>
      <c r="E470" s="52"/>
      <c r="F470" s="52"/>
      <c r="G470" s="52"/>
      <c r="H470" s="52"/>
      <c r="I470" s="156">
        <f>I471+I480</f>
        <v>29914.399999999998</v>
      </c>
      <c r="J470" s="170"/>
      <c r="K470" s="170"/>
      <c r="L470" s="170"/>
      <c r="M470" s="170"/>
      <c r="N470" s="156">
        <f>N471+N480</f>
        <v>3520.9</v>
      </c>
      <c r="O470" s="156">
        <f>O471+O480</f>
        <v>33435.299999999996</v>
      </c>
    </row>
    <row r="471" spans="1:15" ht="45">
      <c r="A471" s="26" t="s">
        <v>500</v>
      </c>
      <c r="B471" s="28" t="s">
        <v>209</v>
      </c>
      <c r="C471" s="28" t="s">
        <v>179</v>
      </c>
      <c r="D471" s="28" t="s">
        <v>182</v>
      </c>
      <c r="E471" s="28" t="s">
        <v>68</v>
      </c>
      <c r="F471" s="28"/>
      <c r="G471" s="28"/>
      <c r="H471" s="28"/>
      <c r="I471" s="29">
        <f>I472</f>
        <v>98.2</v>
      </c>
      <c r="J471" s="170"/>
      <c r="K471" s="170"/>
      <c r="L471" s="170"/>
      <c r="M471" s="170"/>
      <c r="N471" s="29">
        <f>N472</f>
        <v>-13</v>
      </c>
      <c r="O471" s="29">
        <f>O472</f>
        <v>85.2</v>
      </c>
    </row>
    <row r="472" spans="1:15" ht="45">
      <c r="A472" s="26" t="s">
        <v>361</v>
      </c>
      <c r="B472" s="28" t="s">
        <v>209</v>
      </c>
      <c r="C472" s="28" t="s">
        <v>179</v>
      </c>
      <c r="D472" s="28" t="s">
        <v>182</v>
      </c>
      <c r="E472" s="28" t="s">
        <v>359</v>
      </c>
      <c r="F472" s="28"/>
      <c r="G472" s="28"/>
      <c r="H472" s="28"/>
      <c r="I472" s="29">
        <f>I473</f>
        <v>98.2</v>
      </c>
      <c r="J472" s="170"/>
      <c r="K472" s="170"/>
      <c r="L472" s="170"/>
      <c r="M472" s="170"/>
      <c r="N472" s="29">
        <f>N473</f>
        <v>-13</v>
      </c>
      <c r="O472" s="29">
        <f>O473</f>
        <v>85.2</v>
      </c>
    </row>
    <row r="473" spans="1:15" ht="18">
      <c r="A473" s="26" t="s">
        <v>287</v>
      </c>
      <c r="B473" s="28" t="s">
        <v>209</v>
      </c>
      <c r="C473" s="28" t="s">
        <v>179</v>
      </c>
      <c r="D473" s="28" t="s">
        <v>182</v>
      </c>
      <c r="E473" s="28" t="s">
        <v>360</v>
      </c>
      <c r="F473" s="28"/>
      <c r="G473" s="28"/>
      <c r="H473" s="28"/>
      <c r="I473" s="29">
        <f>I474+I477</f>
        <v>98.2</v>
      </c>
      <c r="J473" s="170"/>
      <c r="K473" s="170"/>
      <c r="L473" s="170"/>
      <c r="M473" s="170"/>
      <c r="N473" s="29">
        <f>N474+N477</f>
        <v>-13</v>
      </c>
      <c r="O473" s="29">
        <f>O474+O477</f>
        <v>85.2</v>
      </c>
    </row>
    <row r="474" spans="1:15" ht="90">
      <c r="A474" s="27" t="s">
        <v>301</v>
      </c>
      <c r="B474" s="28" t="s">
        <v>209</v>
      </c>
      <c r="C474" s="28" t="s">
        <v>179</v>
      </c>
      <c r="D474" s="28" t="s">
        <v>182</v>
      </c>
      <c r="E474" s="28" t="s">
        <v>360</v>
      </c>
      <c r="F474" s="28" t="s">
        <v>232</v>
      </c>
      <c r="G474" s="28"/>
      <c r="H474" s="28"/>
      <c r="I474" s="29">
        <f>I475</f>
        <v>10</v>
      </c>
      <c r="J474" s="170"/>
      <c r="K474" s="170"/>
      <c r="L474" s="170"/>
      <c r="M474" s="170"/>
      <c r="N474" s="29">
        <f>N475</f>
        <v>0</v>
      </c>
      <c r="O474" s="29">
        <f>O475</f>
        <v>10</v>
      </c>
    </row>
    <row r="475" spans="1:15" ht="30">
      <c r="A475" s="27" t="s">
        <v>300</v>
      </c>
      <c r="B475" s="28" t="s">
        <v>209</v>
      </c>
      <c r="C475" s="28" t="s">
        <v>179</v>
      </c>
      <c r="D475" s="28" t="s">
        <v>182</v>
      </c>
      <c r="E475" s="28" t="s">
        <v>360</v>
      </c>
      <c r="F475" s="28" t="s">
        <v>233</v>
      </c>
      <c r="G475" s="28"/>
      <c r="H475" s="28"/>
      <c r="I475" s="29">
        <f>I476</f>
        <v>10</v>
      </c>
      <c r="J475" s="170"/>
      <c r="K475" s="170"/>
      <c r="L475" s="170"/>
      <c r="M475" s="170"/>
      <c r="N475" s="29">
        <f>N476</f>
        <v>0</v>
      </c>
      <c r="O475" s="29">
        <f>O476</f>
        <v>10</v>
      </c>
    </row>
    <row r="476" spans="1:15" ht="18">
      <c r="A476" s="30" t="s">
        <v>224</v>
      </c>
      <c r="B476" s="31" t="s">
        <v>209</v>
      </c>
      <c r="C476" s="31" t="s">
        <v>179</v>
      </c>
      <c r="D476" s="31" t="s">
        <v>182</v>
      </c>
      <c r="E476" s="31" t="s">
        <v>360</v>
      </c>
      <c r="F476" s="31" t="s">
        <v>233</v>
      </c>
      <c r="G476" s="31" t="s">
        <v>212</v>
      </c>
      <c r="H476" s="31"/>
      <c r="I476" s="32">
        <v>10</v>
      </c>
      <c r="J476" s="170"/>
      <c r="K476" s="170"/>
      <c r="L476" s="170"/>
      <c r="M476" s="170"/>
      <c r="N476" s="137">
        <v>0</v>
      </c>
      <c r="O476" s="137">
        <f>I476+N476</f>
        <v>10</v>
      </c>
    </row>
    <row r="477" spans="1:15" ht="31.5" customHeight="1">
      <c r="A477" s="26" t="s">
        <v>315</v>
      </c>
      <c r="B477" s="28" t="s">
        <v>209</v>
      </c>
      <c r="C477" s="28" t="s">
        <v>179</v>
      </c>
      <c r="D477" s="28" t="s">
        <v>182</v>
      </c>
      <c r="E477" s="28" t="s">
        <v>360</v>
      </c>
      <c r="F477" s="28" t="s">
        <v>234</v>
      </c>
      <c r="G477" s="28"/>
      <c r="H477" s="28"/>
      <c r="I477" s="29">
        <f>I478</f>
        <v>88.2</v>
      </c>
      <c r="J477" s="170"/>
      <c r="K477" s="170"/>
      <c r="L477" s="170"/>
      <c r="M477" s="170"/>
      <c r="N477" s="29">
        <f>N478</f>
        <v>-13</v>
      </c>
      <c r="O477" s="29">
        <f>O478</f>
        <v>75.2</v>
      </c>
    </row>
    <row r="478" spans="1:15" ht="45">
      <c r="A478" s="26" t="s">
        <v>303</v>
      </c>
      <c r="B478" s="28" t="s">
        <v>209</v>
      </c>
      <c r="C478" s="28" t="s">
        <v>179</v>
      </c>
      <c r="D478" s="28" t="s">
        <v>182</v>
      </c>
      <c r="E478" s="28" t="s">
        <v>360</v>
      </c>
      <c r="F478" s="28" t="s">
        <v>235</v>
      </c>
      <c r="G478" s="28"/>
      <c r="H478" s="28"/>
      <c r="I478" s="29">
        <f>I479</f>
        <v>88.2</v>
      </c>
      <c r="J478" s="170"/>
      <c r="K478" s="170"/>
      <c r="L478" s="170"/>
      <c r="M478" s="170"/>
      <c r="N478" s="29">
        <f>N479</f>
        <v>-13</v>
      </c>
      <c r="O478" s="29">
        <f>O479</f>
        <v>75.2</v>
      </c>
    </row>
    <row r="479" spans="1:15" ht="18">
      <c r="A479" s="34" t="s">
        <v>224</v>
      </c>
      <c r="B479" s="31" t="s">
        <v>209</v>
      </c>
      <c r="C479" s="31" t="s">
        <v>179</v>
      </c>
      <c r="D479" s="31" t="s">
        <v>182</v>
      </c>
      <c r="E479" s="31" t="s">
        <v>360</v>
      </c>
      <c r="F479" s="31" t="s">
        <v>235</v>
      </c>
      <c r="G479" s="31" t="s">
        <v>212</v>
      </c>
      <c r="H479" s="31"/>
      <c r="I479" s="32">
        <v>88.2</v>
      </c>
      <c r="J479" s="170"/>
      <c r="K479" s="170"/>
      <c r="L479" s="170"/>
      <c r="M479" s="170"/>
      <c r="N479" s="137">
        <v>-13</v>
      </c>
      <c r="O479" s="137">
        <f>I479+N479</f>
        <v>75.2</v>
      </c>
    </row>
    <row r="480" spans="1:15" ht="18">
      <c r="A480" s="27" t="s">
        <v>155</v>
      </c>
      <c r="B480" s="28" t="s">
        <v>209</v>
      </c>
      <c r="C480" s="28" t="s">
        <v>179</v>
      </c>
      <c r="D480" s="28" t="s">
        <v>182</v>
      </c>
      <c r="E480" s="28" t="s">
        <v>342</v>
      </c>
      <c r="F480" s="28"/>
      <c r="G480" s="28"/>
      <c r="H480" s="31"/>
      <c r="I480" s="29">
        <f>I485+I481</f>
        <v>29816.199999999997</v>
      </c>
      <c r="J480" s="29">
        <f aca="true" t="shared" si="95" ref="J480:O480">J485+J481</f>
        <v>0</v>
      </c>
      <c r="K480" s="29">
        <f t="shared" si="95"/>
        <v>0</v>
      </c>
      <c r="L480" s="29">
        <f t="shared" si="95"/>
        <v>0</v>
      </c>
      <c r="M480" s="29">
        <f t="shared" si="95"/>
        <v>0</v>
      </c>
      <c r="N480" s="29">
        <f t="shared" si="95"/>
        <v>3533.9</v>
      </c>
      <c r="O480" s="29">
        <f t="shared" si="95"/>
        <v>33350.1</v>
      </c>
    </row>
    <row r="481" spans="1:15" ht="122.25" customHeight="1">
      <c r="A481" s="62" t="s">
        <v>629</v>
      </c>
      <c r="B481" s="28" t="s">
        <v>209</v>
      </c>
      <c r="C481" s="28" t="s">
        <v>179</v>
      </c>
      <c r="D481" s="28" t="s">
        <v>182</v>
      </c>
      <c r="E481" s="200" t="s">
        <v>630</v>
      </c>
      <c r="F481" s="28"/>
      <c r="G481" s="28"/>
      <c r="H481" s="31"/>
      <c r="I481" s="29">
        <f>I482</f>
        <v>0</v>
      </c>
      <c r="J481" s="170"/>
      <c r="K481" s="170"/>
      <c r="L481" s="170"/>
      <c r="M481" s="170"/>
      <c r="N481" s="29">
        <f aca="true" t="shared" si="96" ref="N481:O483">N482</f>
        <v>665.4</v>
      </c>
      <c r="O481" s="29">
        <f t="shared" si="96"/>
        <v>665.4</v>
      </c>
    </row>
    <row r="482" spans="1:15" ht="90">
      <c r="A482" s="27" t="s">
        <v>301</v>
      </c>
      <c r="B482" s="28" t="s">
        <v>209</v>
      </c>
      <c r="C482" s="28" t="s">
        <v>179</v>
      </c>
      <c r="D482" s="28" t="s">
        <v>182</v>
      </c>
      <c r="E482" s="200" t="s">
        <v>630</v>
      </c>
      <c r="F482" s="28" t="s">
        <v>232</v>
      </c>
      <c r="G482" s="28"/>
      <c r="H482" s="31"/>
      <c r="I482" s="29">
        <f>I483</f>
        <v>0</v>
      </c>
      <c r="J482" s="170"/>
      <c r="K482" s="170"/>
      <c r="L482" s="170"/>
      <c r="M482" s="170"/>
      <c r="N482" s="29">
        <f t="shared" si="96"/>
        <v>665.4</v>
      </c>
      <c r="O482" s="29">
        <f t="shared" si="96"/>
        <v>665.4</v>
      </c>
    </row>
    <row r="483" spans="1:15" ht="30">
      <c r="A483" s="27" t="s">
        <v>300</v>
      </c>
      <c r="B483" s="28" t="s">
        <v>209</v>
      </c>
      <c r="C483" s="28" t="s">
        <v>179</v>
      </c>
      <c r="D483" s="28" t="s">
        <v>182</v>
      </c>
      <c r="E483" s="200" t="s">
        <v>631</v>
      </c>
      <c r="F483" s="28" t="s">
        <v>233</v>
      </c>
      <c r="G483" s="28"/>
      <c r="H483" s="31"/>
      <c r="I483" s="29">
        <f>I484</f>
        <v>0</v>
      </c>
      <c r="J483" s="170"/>
      <c r="K483" s="170"/>
      <c r="L483" s="170"/>
      <c r="M483" s="170"/>
      <c r="N483" s="29">
        <f t="shared" si="96"/>
        <v>665.4</v>
      </c>
      <c r="O483" s="29">
        <f t="shared" si="96"/>
        <v>665.4</v>
      </c>
    </row>
    <row r="484" spans="1:15" ht="18">
      <c r="A484" s="117" t="s">
        <v>559</v>
      </c>
      <c r="B484" s="31" t="s">
        <v>209</v>
      </c>
      <c r="C484" s="31" t="s">
        <v>179</v>
      </c>
      <c r="D484" s="31" t="s">
        <v>182</v>
      </c>
      <c r="E484" s="61" t="s">
        <v>630</v>
      </c>
      <c r="F484" s="31" t="s">
        <v>233</v>
      </c>
      <c r="G484" s="31" t="s">
        <v>560</v>
      </c>
      <c r="H484" s="31"/>
      <c r="I484" s="32">
        <v>0</v>
      </c>
      <c r="J484" s="165"/>
      <c r="K484" s="165"/>
      <c r="L484" s="165"/>
      <c r="M484" s="165"/>
      <c r="N484" s="32">
        <v>665.4</v>
      </c>
      <c r="O484" s="32">
        <f>I484+N484</f>
        <v>665.4</v>
      </c>
    </row>
    <row r="485" spans="1:15" ht="30">
      <c r="A485" s="53" t="s">
        <v>231</v>
      </c>
      <c r="B485" s="28" t="s">
        <v>209</v>
      </c>
      <c r="C485" s="28" t="s">
        <v>179</v>
      </c>
      <c r="D485" s="28" t="s">
        <v>182</v>
      </c>
      <c r="E485" s="28" t="s">
        <v>341</v>
      </c>
      <c r="F485" s="28"/>
      <c r="G485" s="28"/>
      <c r="H485" s="31"/>
      <c r="I485" s="29">
        <f>I486+I489+I492</f>
        <v>29816.199999999997</v>
      </c>
      <c r="J485" s="170"/>
      <c r="K485" s="170"/>
      <c r="L485" s="170"/>
      <c r="M485" s="170"/>
      <c r="N485" s="29">
        <f>N486+N489+N492</f>
        <v>2868.5</v>
      </c>
      <c r="O485" s="29">
        <f>O486+O489+O492</f>
        <v>32684.699999999997</v>
      </c>
    </row>
    <row r="486" spans="1:15" ht="90">
      <c r="A486" s="27" t="s">
        <v>301</v>
      </c>
      <c r="B486" s="28" t="s">
        <v>209</v>
      </c>
      <c r="C486" s="28" t="s">
        <v>179</v>
      </c>
      <c r="D486" s="28" t="s">
        <v>182</v>
      </c>
      <c r="E486" s="28" t="s">
        <v>341</v>
      </c>
      <c r="F486" s="28" t="s">
        <v>232</v>
      </c>
      <c r="G486" s="28"/>
      <c r="H486" s="31"/>
      <c r="I486" s="29">
        <f>I487</f>
        <v>22882.6</v>
      </c>
      <c r="J486" s="170"/>
      <c r="K486" s="170"/>
      <c r="L486" s="170"/>
      <c r="M486" s="170"/>
      <c r="N486" s="29">
        <f>N487</f>
        <v>3028</v>
      </c>
      <c r="O486" s="29">
        <f>O487</f>
        <v>25910.6</v>
      </c>
    </row>
    <row r="487" spans="1:15" ht="30">
      <c r="A487" s="27" t="s">
        <v>300</v>
      </c>
      <c r="B487" s="28" t="s">
        <v>209</v>
      </c>
      <c r="C487" s="28" t="s">
        <v>179</v>
      </c>
      <c r="D487" s="28" t="s">
        <v>182</v>
      </c>
      <c r="E487" s="28" t="s">
        <v>341</v>
      </c>
      <c r="F487" s="28" t="s">
        <v>233</v>
      </c>
      <c r="G487" s="28"/>
      <c r="H487" s="31"/>
      <c r="I487" s="29">
        <f>I488</f>
        <v>22882.6</v>
      </c>
      <c r="J487" s="170"/>
      <c r="K487" s="170"/>
      <c r="L487" s="170"/>
      <c r="M487" s="170"/>
      <c r="N487" s="29">
        <f>N488</f>
        <v>3028</v>
      </c>
      <c r="O487" s="29">
        <f>O488</f>
        <v>25910.6</v>
      </c>
    </row>
    <row r="488" spans="1:15" ht="18">
      <c r="A488" s="30" t="s">
        <v>224</v>
      </c>
      <c r="B488" s="31" t="s">
        <v>209</v>
      </c>
      <c r="C488" s="31" t="s">
        <v>179</v>
      </c>
      <c r="D488" s="31" t="s">
        <v>182</v>
      </c>
      <c r="E488" s="31" t="s">
        <v>341</v>
      </c>
      <c r="F488" s="31" t="s">
        <v>233</v>
      </c>
      <c r="G488" s="31" t="s">
        <v>212</v>
      </c>
      <c r="H488" s="31"/>
      <c r="I488" s="32">
        <v>22882.6</v>
      </c>
      <c r="J488" s="170"/>
      <c r="K488" s="170"/>
      <c r="L488" s="170"/>
      <c r="M488" s="170"/>
      <c r="N488" s="137">
        <v>3028</v>
      </c>
      <c r="O488" s="137">
        <f>I488+N488</f>
        <v>25910.6</v>
      </c>
    </row>
    <row r="489" spans="1:15" ht="33.75" customHeight="1">
      <c r="A489" s="26" t="s">
        <v>315</v>
      </c>
      <c r="B489" s="28" t="s">
        <v>209</v>
      </c>
      <c r="C489" s="28" t="s">
        <v>179</v>
      </c>
      <c r="D489" s="28" t="s">
        <v>182</v>
      </c>
      <c r="E489" s="28" t="s">
        <v>341</v>
      </c>
      <c r="F489" s="28" t="s">
        <v>234</v>
      </c>
      <c r="G489" s="28"/>
      <c r="H489" s="31"/>
      <c r="I489" s="29">
        <f>I490</f>
        <v>6905.6</v>
      </c>
      <c r="J489" s="170"/>
      <c r="K489" s="170"/>
      <c r="L489" s="170"/>
      <c r="M489" s="170"/>
      <c r="N489" s="29">
        <f>N490</f>
        <v>-159.5</v>
      </c>
      <c r="O489" s="29">
        <f>O490</f>
        <v>6746.1</v>
      </c>
    </row>
    <row r="490" spans="1:15" ht="45">
      <c r="A490" s="26" t="s">
        <v>303</v>
      </c>
      <c r="B490" s="28" t="s">
        <v>209</v>
      </c>
      <c r="C490" s="28" t="s">
        <v>179</v>
      </c>
      <c r="D490" s="28" t="s">
        <v>182</v>
      </c>
      <c r="E490" s="28" t="s">
        <v>341</v>
      </c>
      <c r="F490" s="28" t="s">
        <v>235</v>
      </c>
      <c r="G490" s="28"/>
      <c r="H490" s="31"/>
      <c r="I490" s="29">
        <f>I491</f>
        <v>6905.6</v>
      </c>
      <c r="J490" s="170"/>
      <c r="K490" s="170"/>
      <c r="L490" s="170"/>
      <c r="M490" s="170"/>
      <c r="N490" s="29">
        <f>N491</f>
        <v>-159.5</v>
      </c>
      <c r="O490" s="29">
        <f>O491</f>
        <v>6746.1</v>
      </c>
    </row>
    <row r="491" spans="1:15" ht="18">
      <c r="A491" s="30" t="s">
        <v>224</v>
      </c>
      <c r="B491" s="31" t="s">
        <v>209</v>
      </c>
      <c r="C491" s="31" t="s">
        <v>179</v>
      </c>
      <c r="D491" s="31" t="s">
        <v>182</v>
      </c>
      <c r="E491" s="31" t="s">
        <v>341</v>
      </c>
      <c r="F491" s="31" t="s">
        <v>235</v>
      </c>
      <c r="G491" s="31" t="s">
        <v>212</v>
      </c>
      <c r="H491" s="31"/>
      <c r="I491" s="32">
        <v>6905.6</v>
      </c>
      <c r="J491" s="170"/>
      <c r="K491" s="170"/>
      <c r="L491" s="170"/>
      <c r="M491" s="170"/>
      <c r="N491" s="137">
        <v>-159.5</v>
      </c>
      <c r="O491" s="137">
        <f>I491+N491</f>
        <v>6746.1</v>
      </c>
    </row>
    <row r="492" spans="1:15" ht="18">
      <c r="A492" s="26" t="s">
        <v>243</v>
      </c>
      <c r="B492" s="28" t="s">
        <v>209</v>
      </c>
      <c r="C492" s="28" t="s">
        <v>179</v>
      </c>
      <c r="D492" s="28" t="s">
        <v>182</v>
      </c>
      <c r="E492" s="28" t="s">
        <v>341</v>
      </c>
      <c r="F492" s="28" t="s">
        <v>242</v>
      </c>
      <c r="G492" s="28"/>
      <c r="H492" s="31"/>
      <c r="I492" s="29">
        <f>I493</f>
        <v>28</v>
      </c>
      <c r="J492" s="170"/>
      <c r="K492" s="170"/>
      <c r="L492" s="170"/>
      <c r="M492" s="170"/>
      <c r="N492" s="29">
        <f>N493</f>
        <v>0</v>
      </c>
      <c r="O492" s="29">
        <f>O493</f>
        <v>28</v>
      </c>
    </row>
    <row r="493" spans="1:15" ht="18">
      <c r="A493" s="26" t="s">
        <v>245</v>
      </c>
      <c r="B493" s="28" t="s">
        <v>209</v>
      </c>
      <c r="C493" s="28" t="s">
        <v>179</v>
      </c>
      <c r="D493" s="28" t="s">
        <v>182</v>
      </c>
      <c r="E493" s="28" t="s">
        <v>341</v>
      </c>
      <c r="F493" s="28" t="s">
        <v>244</v>
      </c>
      <c r="G493" s="28"/>
      <c r="H493" s="31"/>
      <c r="I493" s="29">
        <f>I494</f>
        <v>28</v>
      </c>
      <c r="J493" s="170"/>
      <c r="K493" s="170"/>
      <c r="L493" s="170"/>
      <c r="M493" s="170"/>
      <c r="N493" s="29">
        <f>N494</f>
        <v>0</v>
      </c>
      <c r="O493" s="29">
        <f>O494</f>
        <v>28</v>
      </c>
    </row>
    <row r="494" spans="1:15" ht="18">
      <c r="A494" s="30" t="s">
        <v>224</v>
      </c>
      <c r="B494" s="31" t="s">
        <v>209</v>
      </c>
      <c r="C494" s="31" t="s">
        <v>179</v>
      </c>
      <c r="D494" s="31" t="s">
        <v>182</v>
      </c>
      <c r="E494" s="31" t="s">
        <v>341</v>
      </c>
      <c r="F494" s="31" t="s">
        <v>244</v>
      </c>
      <c r="G494" s="31" t="s">
        <v>212</v>
      </c>
      <c r="H494" s="31"/>
      <c r="I494" s="32">
        <v>28</v>
      </c>
      <c r="J494" s="170"/>
      <c r="K494" s="170"/>
      <c r="L494" s="170"/>
      <c r="M494" s="170"/>
      <c r="N494" s="137">
        <v>0</v>
      </c>
      <c r="O494" s="137">
        <f>I494+N494</f>
        <v>28</v>
      </c>
    </row>
    <row r="495" spans="1:15" ht="18">
      <c r="A495" s="51" t="s">
        <v>294</v>
      </c>
      <c r="B495" s="52" t="s">
        <v>209</v>
      </c>
      <c r="C495" s="52" t="s">
        <v>179</v>
      </c>
      <c r="D495" s="52" t="s">
        <v>184</v>
      </c>
      <c r="E495" s="52"/>
      <c r="F495" s="52"/>
      <c r="G495" s="52"/>
      <c r="H495" s="31"/>
      <c r="I495" s="156">
        <f>I496</f>
        <v>58.4</v>
      </c>
      <c r="J495" s="170"/>
      <c r="K495" s="170"/>
      <c r="L495" s="170"/>
      <c r="M495" s="170"/>
      <c r="N495" s="156">
        <f aca="true" t="shared" si="97" ref="N495:O498">N496</f>
        <v>0</v>
      </c>
      <c r="O495" s="156">
        <f t="shared" si="97"/>
        <v>58.4</v>
      </c>
    </row>
    <row r="496" spans="1:15" ht="18">
      <c r="A496" s="26" t="s">
        <v>155</v>
      </c>
      <c r="B496" s="28" t="s">
        <v>209</v>
      </c>
      <c r="C496" s="28" t="s">
        <v>179</v>
      </c>
      <c r="D496" s="28" t="s">
        <v>184</v>
      </c>
      <c r="E496" s="28" t="s">
        <v>342</v>
      </c>
      <c r="F496" s="28"/>
      <c r="G496" s="28"/>
      <c r="H496" s="31"/>
      <c r="I496" s="29">
        <f>I497</f>
        <v>58.4</v>
      </c>
      <c r="J496" s="170"/>
      <c r="K496" s="170"/>
      <c r="L496" s="170"/>
      <c r="M496" s="170"/>
      <c r="N496" s="29">
        <f t="shared" si="97"/>
        <v>0</v>
      </c>
      <c r="O496" s="29">
        <f t="shared" si="97"/>
        <v>58.4</v>
      </c>
    </row>
    <row r="497" spans="1:15" ht="75">
      <c r="A497" s="27" t="s">
        <v>148</v>
      </c>
      <c r="B497" s="28" t="s">
        <v>209</v>
      </c>
      <c r="C497" s="28" t="s">
        <v>179</v>
      </c>
      <c r="D497" s="28" t="s">
        <v>184</v>
      </c>
      <c r="E497" s="28" t="s">
        <v>69</v>
      </c>
      <c r="F497" s="28"/>
      <c r="G497" s="28"/>
      <c r="H497" s="31"/>
      <c r="I497" s="29">
        <f>I498</f>
        <v>58.4</v>
      </c>
      <c r="J497" s="170"/>
      <c r="K497" s="170"/>
      <c r="L497" s="170"/>
      <c r="M497" s="170"/>
      <c r="N497" s="29">
        <f t="shared" si="97"/>
        <v>0</v>
      </c>
      <c r="O497" s="29">
        <f t="shared" si="97"/>
        <v>58.4</v>
      </c>
    </row>
    <row r="498" spans="1:15" ht="32.25" customHeight="1">
      <c r="A498" s="26" t="s">
        <v>315</v>
      </c>
      <c r="B498" s="28" t="s">
        <v>209</v>
      </c>
      <c r="C498" s="28" t="s">
        <v>179</v>
      </c>
      <c r="D498" s="28" t="s">
        <v>184</v>
      </c>
      <c r="E498" s="28" t="s">
        <v>69</v>
      </c>
      <c r="F498" s="28" t="s">
        <v>234</v>
      </c>
      <c r="G498" s="28"/>
      <c r="H498" s="31"/>
      <c r="I498" s="29">
        <f>I499</f>
        <v>58.4</v>
      </c>
      <c r="J498" s="170"/>
      <c r="K498" s="170"/>
      <c r="L498" s="170"/>
      <c r="M498" s="170"/>
      <c r="N498" s="29">
        <f t="shared" si="97"/>
        <v>0</v>
      </c>
      <c r="O498" s="29">
        <f t="shared" si="97"/>
        <v>58.4</v>
      </c>
    </row>
    <row r="499" spans="1:15" ht="45">
      <c r="A499" s="26" t="s">
        <v>303</v>
      </c>
      <c r="B499" s="28" t="s">
        <v>209</v>
      </c>
      <c r="C499" s="28" t="s">
        <v>179</v>
      </c>
      <c r="D499" s="28" t="s">
        <v>184</v>
      </c>
      <c r="E499" s="28" t="s">
        <v>69</v>
      </c>
      <c r="F499" s="28" t="s">
        <v>235</v>
      </c>
      <c r="G499" s="28"/>
      <c r="H499" s="31"/>
      <c r="I499" s="29">
        <f>I500+I501</f>
        <v>58.4</v>
      </c>
      <c r="J499" s="29">
        <f aca="true" t="shared" si="98" ref="J499:O499">J500+J501</f>
        <v>0</v>
      </c>
      <c r="K499" s="29">
        <f t="shared" si="98"/>
        <v>0</v>
      </c>
      <c r="L499" s="29">
        <f t="shared" si="98"/>
        <v>0</v>
      </c>
      <c r="M499" s="29">
        <f t="shared" si="98"/>
        <v>0</v>
      </c>
      <c r="N499" s="29">
        <f t="shared" si="98"/>
        <v>0</v>
      </c>
      <c r="O499" s="29">
        <f t="shared" si="98"/>
        <v>58.4</v>
      </c>
    </row>
    <row r="500" spans="1:15" ht="18">
      <c r="A500" s="34" t="s">
        <v>225</v>
      </c>
      <c r="B500" s="31" t="s">
        <v>209</v>
      </c>
      <c r="C500" s="31" t="s">
        <v>179</v>
      </c>
      <c r="D500" s="31" t="s">
        <v>184</v>
      </c>
      <c r="E500" s="31" t="s">
        <v>69</v>
      </c>
      <c r="F500" s="31" t="s">
        <v>235</v>
      </c>
      <c r="G500" s="31" t="s">
        <v>213</v>
      </c>
      <c r="H500" s="31"/>
      <c r="I500" s="32">
        <v>0</v>
      </c>
      <c r="J500" s="170"/>
      <c r="K500" s="170"/>
      <c r="L500" s="170"/>
      <c r="M500" s="170"/>
      <c r="N500" s="137">
        <v>0</v>
      </c>
      <c r="O500" s="137">
        <f>I500+N500</f>
        <v>0</v>
      </c>
    </row>
    <row r="501" spans="1:15" ht="18">
      <c r="A501" s="34" t="s">
        <v>559</v>
      </c>
      <c r="B501" s="31" t="s">
        <v>209</v>
      </c>
      <c r="C501" s="31" t="s">
        <v>179</v>
      </c>
      <c r="D501" s="31" t="s">
        <v>184</v>
      </c>
      <c r="E501" s="31" t="s">
        <v>69</v>
      </c>
      <c r="F501" s="31" t="s">
        <v>235</v>
      </c>
      <c r="G501" s="31" t="s">
        <v>560</v>
      </c>
      <c r="H501" s="31"/>
      <c r="I501" s="32">
        <v>58.4</v>
      </c>
      <c r="J501" s="170"/>
      <c r="K501" s="170"/>
      <c r="L501" s="170"/>
      <c r="M501" s="170"/>
      <c r="N501" s="137">
        <v>0</v>
      </c>
      <c r="O501" s="137">
        <f>I501+N501</f>
        <v>58.4</v>
      </c>
    </row>
    <row r="502" spans="1:15" ht="18">
      <c r="A502" s="56" t="s">
        <v>165</v>
      </c>
      <c r="B502" s="52" t="s">
        <v>209</v>
      </c>
      <c r="C502" s="52" t="s">
        <v>179</v>
      </c>
      <c r="D502" s="52" t="s">
        <v>196</v>
      </c>
      <c r="E502" s="52"/>
      <c r="F502" s="52"/>
      <c r="G502" s="52"/>
      <c r="H502" s="52"/>
      <c r="I502" s="156">
        <f>I503</f>
        <v>1280</v>
      </c>
      <c r="J502" s="170"/>
      <c r="K502" s="170"/>
      <c r="L502" s="170"/>
      <c r="M502" s="170"/>
      <c r="N502" s="156">
        <f aca="true" t="shared" si="99" ref="N502:O506">N503</f>
        <v>300</v>
      </c>
      <c r="O502" s="156">
        <f t="shared" si="99"/>
        <v>1580</v>
      </c>
    </row>
    <row r="503" spans="1:15" ht="18">
      <c r="A503" s="26" t="s">
        <v>155</v>
      </c>
      <c r="B503" s="28" t="s">
        <v>209</v>
      </c>
      <c r="C503" s="28" t="s">
        <v>179</v>
      </c>
      <c r="D503" s="28" t="s">
        <v>196</v>
      </c>
      <c r="E503" s="28" t="s">
        <v>342</v>
      </c>
      <c r="F503" s="28"/>
      <c r="G503" s="28"/>
      <c r="H503" s="28"/>
      <c r="I503" s="29">
        <f>I504</f>
        <v>1280</v>
      </c>
      <c r="J503" s="170"/>
      <c r="K503" s="170"/>
      <c r="L503" s="170"/>
      <c r="M503" s="170"/>
      <c r="N503" s="29">
        <f t="shared" si="99"/>
        <v>300</v>
      </c>
      <c r="O503" s="29">
        <f t="shared" si="99"/>
        <v>1580</v>
      </c>
    </row>
    <row r="504" spans="1:15" ht="30">
      <c r="A504" s="26" t="s">
        <v>278</v>
      </c>
      <c r="B504" s="28" t="s">
        <v>209</v>
      </c>
      <c r="C504" s="28" t="s">
        <v>179</v>
      </c>
      <c r="D504" s="28" t="s">
        <v>196</v>
      </c>
      <c r="E504" s="28" t="s">
        <v>70</v>
      </c>
      <c r="F504" s="28"/>
      <c r="G504" s="28"/>
      <c r="H504" s="28"/>
      <c r="I504" s="29">
        <f>I505</f>
        <v>1280</v>
      </c>
      <c r="J504" s="170"/>
      <c r="K504" s="170"/>
      <c r="L504" s="170"/>
      <c r="M504" s="170"/>
      <c r="N504" s="29">
        <f t="shared" si="99"/>
        <v>300</v>
      </c>
      <c r="O504" s="29">
        <f t="shared" si="99"/>
        <v>1580</v>
      </c>
    </row>
    <row r="505" spans="1:15" ht="18">
      <c r="A505" s="27" t="s">
        <v>243</v>
      </c>
      <c r="B505" s="28" t="s">
        <v>209</v>
      </c>
      <c r="C505" s="28" t="s">
        <v>179</v>
      </c>
      <c r="D505" s="28" t="s">
        <v>196</v>
      </c>
      <c r="E505" s="28" t="s">
        <v>70</v>
      </c>
      <c r="F505" s="28" t="s">
        <v>242</v>
      </c>
      <c r="G505" s="28"/>
      <c r="H505" s="28"/>
      <c r="I505" s="29">
        <f>I506</f>
        <v>1280</v>
      </c>
      <c r="J505" s="170"/>
      <c r="K505" s="170"/>
      <c r="L505" s="170"/>
      <c r="M505" s="170"/>
      <c r="N505" s="29">
        <f t="shared" si="99"/>
        <v>300</v>
      </c>
      <c r="O505" s="29">
        <f t="shared" si="99"/>
        <v>1580</v>
      </c>
    </row>
    <row r="506" spans="1:15" ht="18">
      <c r="A506" s="26" t="s">
        <v>291</v>
      </c>
      <c r="B506" s="28" t="s">
        <v>209</v>
      </c>
      <c r="C506" s="28" t="s">
        <v>179</v>
      </c>
      <c r="D506" s="28" t="s">
        <v>196</v>
      </c>
      <c r="E506" s="28" t="s">
        <v>70</v>
      </c>
      <c r="F506" s="28" t="s">
        <v>290</v>
      </c>
      <c r="G506" s="28"/>
      <c r="H506" s="28"/>
      <c r="I506" s="29">
        <f>I507</f>
        <v>1280</v>
      </c>
      <c r="J506" s="170"/>
      <c r="K506" s="170"/>
      <c r="L506" s="170"/>
      <c r="M506" s="170"/>
      <c r="N506" s="29">
        <f t="shared" si="99"/>
        <v>300</v>
      </c>
      <c r="O506" s="29">
        <f t="shared" si="99"/>
        <v>1580</v>
      </c>
    </row>
    <row r="507" spans="1:15" ht="18">
      <c r="A507" s="34" t="s">
        <v>224</v>
      </c>
      <c r="B507" s="31" t="s">
        <v>209</v>
      </c>
      <c r="C507" s="31" t="s">
        <v>179</v>
      </c>
      <c r="D507" s="31" t="s">
        <v>196</v>
      </c>
      <c r="E507" s="31" t="s">
        <v>70</v>
      </c>
      <c r="F507" s="31" t="s">
        <v>290</v>
      </c>
      <c r="G507" s="31" t="s">
        <v>212</v>
      </c>
      <c r="H507" s="31"/>
      <c r="I507" s="32">
        <v>1280</v>
      </c>
      <c r="J507" s="170"/>
      <c r="K507" s="170"/>
      <c r="L507" s="170"/>
      <c r="M507" s="170"/>
      <c r="N507" s="137">
        <v>300</v>
      </c>
      <c r="O507" s="137">
        <f>I507+N507</f>
        <v>1580</v>
      </c>
    </row>
    <row r="508" spans="1:15" ht="18">
      <c r="A508" s="51" t="s">
        <v>166</v>
      </c>
      <c r="B508" s="52" t="s">
        <v>209</v>
      </c>
      <c r="C508" s="52" t="s">
        <v>179</v>
      </c>
      <c r="D508" s="52" t="s">
        <v>220</v>
      </c>
      <c r="E508" s="52"/>
      <c r="F508" s="52"/>
      <c r="G508" s="52"/>
      <c r="H508" s="52"/>
      <c r="I508" s="156">
        <f>I509+I520+I556+I542+I531</f>
        <v>35660.49999999999</v>
      </c>
      <c r="J508" s="170"/>
      <c r="K508" s="170"/>
      <c r="L508" s="170"/>
      <c r="M508" s="170"/>
      <c r="N508" s="156">
        <f>N509+N520+N556+N542+N531</f>
        <v>1622.2</v>
      </c>
      <c r="O508" s="156">
        <f>O509+O520+O556+O542+O531</f>
        <v>37282.69999999999</v>
      </c>
    </row>
    <row r="509" spans="1:15" ht="45">
      <c r="A509" s="33" t="s">
        <v>501</v>
      </c>
      <c r="B509" s="28" t="s">
        <v>209</v>
      </c>
      <c r="C509" s="28" t="s">
        <v>179</v>
      </c>
      <c r="D509" s="28" t="s">
        <v>220</v>
      </c>
      <c r="E509" s="28" t="s">
        <v>53</v>
      </c>
      <c r="F509" s="28"/>
      <c r="G509" s="28"/>
      <c r="H509" s="28"/>
      <c r="I509" s="29">
        <f>I515+I510</f>
        <v>50</v>
      </c>
      <c r="J509" s="170"/>
      <c r="K509" s="170"/>
      <c r="L509" s="170"/>
      <c r="M509" s="170"/>
      <c r="N509" s="29">
        <f>N515+N510</f>
        <v>0</v>
      </c>
      <c r="O509" s="29">
        <f>O515+O510</f>
        <v>50</v>
      </c>
    </row>
    <row r="510" spans="1:15" ht="105">
      <c r="A510" s="27" t="s">
        <v>387</v>
      </c>
      <c r="B510" s="28" t="s">
        <v>209</v>
      </c>
      <c r="C510" s="28" t="s">
        <v>179</v>
      </c>
      <c r="D510" s="28" t="s">
        <v>220</v>
      </c>
      <c r="E510" s="127" t="s">
        <v>388</v>
      </c>
      <c r="F510" s="28"/>
      <c r="G510" s="28"/>
      <c r="H510" s="28"/>
      <c r="I510" s="29">
        <f>I511</f>
        <v>32.4</v>
      </c>
      <c r="J510" s="170"/>
      <c r="K510" s="170"/>
      <c r="L510" s="170"/>
      <c r="M510" s="170"/>
      <c r="N510" s="29">
        <f aca="true" t="shared" si="100" ref="N510:O513">N511</f>
        <v>0</v>
      </c>
      <c r="O510" s="29">
        <f t="shared" si="100"/>
        <v>32.4</v>
      </c>
    </row>
    <row r="511" spans="1:15" ht="18">
      <c r="A511" s="26" t="s">
        <v>287</v>
      </c>
      <c r="B511" s="28" t="s">
        <v>209</v>
      </c>
      <c r="C511" s="28" t="s">
        <v>179</v>
      </c>
      <c r="D511" s="28" t="s">
        <v>220</v>
      </c>
      <c r="E511" s="67" t="s">
        <v>389</v>
      </c>
      <c r="F511" s="28"/>
      <c r="G511" s="28"/>
      <c r="H511" s="28"/>
      <c r="I511" s="29">
        <f>I512</f>
        <v>32.4</v>
      </c>
      <c r="J511" s="170"/>
      <c r="K511" s="170"/>
      <c r="L511" s="170"/>
      <c r="M511" s="170"/>
      <c r="N511" s="29">
        <f t="shared" si="100"/>
        <v>0</v>
      </c>
      <c r="O511" s="29">
        <f t="shared" si="100"/>
        <v>32.4</v>
      </c>
    </row>
    <row r="512" spans="1:15" ht="33" customHeight="1">
      <c r="A512" s="26" t="s">
        <v>315</v>
      </c>
      <c r="B512" s="28" t="s">
        <v>209</v>
      </c>
      <c r="C512" s="28" t="s">
        <v>179</v>
      </c>
      <c r="D512" s="28" t="s">
        <v>220</v>
      </c>
      <c r="E512" s="127" t="s">
        <v>389</v>
      </c>
      <c r="F512" s="28" t="s">
        <v>234</v>
      </c>
      <c r="G512" s="28"/>
      <c r="H512" s="28"/>
      <c r="I512" s="29">
        <f>I513</f>
        <v>32.4</v>
      </c>
      <c r="J512" s="170"/>
      <c r="K512" s="170"/>
      <c r="L512" s="170"/>
      <c r="M512" s="170"/>
      <c r="N512" s="29">
        <f t="shared" si="100"/>
        <v>0</v>
      </c>
      <c r="O512" s="29">
        <f t="shared" si="100"/>
        <v>32.4</v>
      </c>
    </row>
    <row r="513" spans="1:15" ht="45">
      <c r="A513" s="26" t="s">
        <v>303</v>
      </c>
      <c r="B513" s="28" t="s">
        <v>209</v>
      </c>
      <c r="C513" s="28" t="s">
        <v>179</v>
      </c>
      <c r="D513" s="28" t="s">
        <v>220</v>
      </c>
      <c r="E513" s="127" t="s">
        <v>389</v>
      </c>
      <c r="F513" s="28" t="s">
        <v>235</v>
      </c>
      <c r="G513" s="28"/>
      <c r="H513" s="28"/>
      <c r="I513" s="29">
        <f>I514</f>
        <v>32.4</v>
      </c>
      <c r="J513" s="170"/>
      <c r="K513" s="170"/>
      <c r="L513" s="170"/>
      <c r="M513" s="170"/>
      <c r="N513" s="29">
        <f t="shared" si="100"/>
        <v>0</v>
      </c>
      <c r="O513" s="29">
        <f t="shared" si="100"/>
        <v>32.4</v>
      </c>
    </row>
    <row r="514" spans="1:15" ht="18">
      <c r="A514" s="34" t="s">
        <v>224</v>
      </c>
      <c r="B514" s="31" t="s">
        <v>209</v>
      </c>
      <c r="C514" s="31" t="s">
        <v>179</v>
      </c>
      <c r="D514" s="31" t="s">
        <v>220</v>
      </c>
      <c r="E514" s="68" t="s">
        <v>389</v>
      </c>
      <c r="F514" s="31" t="s">
        <v>235</v>
      </c>
      <c r="G514" s="31" t="s">
        <v>212</v>
      </c>
      <c r="H514" s="28"/>
      <c r="I514" s="32">
        <v>32.4</v>
      </c>
      <c r="J514" s="170"/>
      <c r="K514" s="170"/>
      <c r="L514" s="170"/>
      <c r="M514" s="170"/>
      <c r="N514" s="137">
        <v>0</v>
      </c>
      <c r="O514" s="137">
        <f>I514+N514</f>
        <v>32.4</v>
      </c>
    </row>
    <row r="515" spans="1:15" ht="30">
      <c r="A515" s="33" t="s">
        <v>54</v>
      </c>
      <c r="B515" s="28" t="s">
        <v>209</v>
      </c>
      <c r="C515" s="28" t="s">
        <v>179</v>
      </c>
      <c r="D515" s="28" t="s">
        <v>220</v>
      </c>
      <c r="E515" s="67" t="s">
        <v>55</v>
      </c>
      <c r="F515" s="28"/>
      <c r="G515" s="28"/>
      <c r="H515" s="28"/>
      <c r="I515" s="29">
        <f>I516</f>
        <v>17.6</v>
      </c>
      <c r="J515" s="170"/>
      <c r="K515" s="170"/>
      <c r="L515" s="170"/>
      <c r="M515" s="170"/>
      <c r="N515" s="29">
        <f aca="true" t="shared" si="101" ref="N515:O518">N516</f>
        <v>0</v>
      </c>
      <c r="O515" s="29">
        <f t="shared" si="101"/>
        <v>17.6</v>
      </c>
    </row>
    <row r="516" spans="1:15" ht="18">
      <c r="A516" s="26" t="s">
        <v>287</v>
      </c>
      <c r="B516" s="28" t="s">
        <v>209</v>
      </c>
      <c r="C516" s="28" t="s">
        <v>179</v>
      </c>
      <c r="D516" s="28" t="s">
        <v>220</v>
      </c>
      <c r="E516" s="67" t="s">
        <v>56</v>
      </c>
      <c r="F516" s="28"/>
      <c r="G516" s="28"/>
      <c r="H516" s="28"/>
      <c r="I516" s="29">
        <f>I517</f>
        <v>17.6</v>
      </c>
      <c r="J516" s="170"/>
      <c r="K516" s="170"/>
      <c r="L516" s="170"/>
      <c r="M516" s="170"/>
      <c r="N516" s="29">
        <f t="shared" si="101"/>
        <v>0</v>
      </c>
      <c r="O516" s="29">
        <f t="shared" si="101"/>
        <v>17.6</v>
      </c>
    </row>
    <row r="517" spans="1:15" ht="30.75" customHeight="1">
      <c r="A517" s="26" t="s">
        <v>315</v>
      </c>
      <c r="B517" s="28" t="s">
        <v>209</v>
      </c>
      <c r="C517" s="28" t="s">
        <v>179</v>
      </c>
      <c r="D517" s="28" t="s">
        <v>220</v>
      </c>
      <c r="E517" s="127" t="s">
        <v>56</v>
      </c>
      <c r="F517" s="28" t="s">
        <v>234</v>
      </c>
      <c r="G517" s="28"/>
      <c r="H517" s="28"/>
      <c r="I517" s="29">
        <f>I518</f>
        <v>17.6</v>
      </c>
      <c r="J517" s="170"/>
      <c r="K517" s="170"/>
      <c r="L517" s="170"/>
      <c r="M517" s="170"/>
      <c r="N517" s="29">
        <f t="shared" si="101"/>
        <v>0</v>
      </c>
      <c r="O517" s="29">
        <f t="shared" si="101"/>
        <v>17.6</v>
      </c>
    </row>
    <row r="518" spans="1:15" ht="45">
      <c r="A518" s="26" t="s">
        <v>303</v>
      </c>
      <c r="B518" s="28" t="s">
        <v>209</v>
      </c>
      <c r="C518" s="28" t="s">
        <v>179</v>
      </c>
      <c r="D518" s="28" t="s">
        <v>220</v>
      </c>
      <c r="E518" s="127" t="s">
        <v>56</v>
      </c>
      <c r="F518" s="28" t="s">
        <v>235</v>
      </c>
      <c r="G518" s="28"/>
      <c r="H518" s="28"/>
      <c r="I518" s="29">
        <f>I519</f>
        <v>17.6</v>
      </c>
      <c r="J518" s="170"/>
      <c r="K518" s="170"/>
      <c r="L518" s="170"/>
      <c r="M518" s="170"/>
      <c r="N518" s="29">
        <f t="shared" si="101"/>
        <v>0</v>
      </c>
      <c r="O518" s="29">
        <f t="shared" si="101"/>
        <v>17.6</v>
      </c>
    </row>
    <row r="519" spans="1:15" ht="18">
      <c r="A519" s="34" t="s">
        <v>224</v>
      </c>
      <c r="B519" s="31" t="s">
        <v>209</v>
      </c>
      <c r="C519" s="31" t="s">
        <v>179</v>
      </c>
      <c r="D519" s="31" t="s">
        <v>220</v>
      </c>
      <c r="E519" s="68" t="s">
        <v>56</v>
      </c>
      <c r="F519" s="31" t="s">
        <v>235</v>
      </c>
      <c r="G519" s="31" t="s">
        <v>212</v>
      </c>
      <c r="H519" s="31"/>
      <c r="I519" s="32">
        <v>17.6</v>
      </c>
      <c r="J519" s="170"/>
      <c r="K519" s="170"/>
      <c r="L519" s="170"/>
      <c r="M519" s="170"/>
      <c r="N519" s="137">
        <v>0</v>
      </c>
      <c r="O519" s="137">
        <f>I519+N519</f>
        <v>17.6</v>
      </c>
    </row>
    <row r="520" spans="1:15" ht="45">
      <c r="A520" s="27" t="s">
        <v>490</v>
      </c>
      <c r="B520" s="28" t="s">
        <v>209</v>
      </c>
      <c r="C520" s="28" t="s">
        <v>179</v>
      </c>
      <c r="D520" s="28" t="s">
        <v>220</v>
      </c>
      <c r="E520" s="28" t="s">
        <v>52</v>
      </c>
      <c r="F520" s="28"/>
      <c r="G520" s="28"/>
      <c r="H520" s="28"/>
      <c r="I520" s="29">
        <f>I526+I521</f>
        <v>35.1</v>
      </c>
      <c r="J520" s="170"/>
      <c r="K520" s="170"/>
      <c r="L520" s="170"/>
      <c r="M520" s="170"/>
      <c r="N520" s="29">
        <f>N526+N521</f>
        <v>0</v>
      </c>
      <c r="O520" s="29">
        <f>O526+O521</f>
        <v>35.1</v>
      </c>
    </row>
    <row r="521" spans="1:15" ht="60">
      <c r="A521" s="27" t="s">
        <v>491</v>
      </c>
      <c r="B521" s="28" t="s">
        <v>209</v>
      </c>
      <c r="C521" s="28" t="s">
        <v>179</v>
      </c>
      <c r="D521" s="28" t="s">
        <v>220</v>
      </c>
      <c r="E521" s="28" t="s">
        <v>492</v>
      </c>
      <c r="F521" s="28"/>
      <c r="G521" s="28"/>
      <c r="H521" s="28"/>
      <c r="I521" s="29">
        <f>I522</f>
        <v>17.1</v>
      </c>
      <c r="J521" s="170"/>
      <c r="K521" s="170"/>
      <c r="L521" s="170"/>
      <c r="M521" s="170"/>
      <c r="N521" s="29">
        <f aca="true" t="shared" si="102" ref="N521:O524">N522</f>
        <v>0</v>
      </c>
      <c r="O521" s="29">
        <f t="shared" si="102"/>
        <v>17.1</v>
      </c>
    </row>
    <row r="522" spans="1:15" ht="18">
      <c r="A522" s="26" t="s">
        <v>287</v>
      </c>
      <c r="B522" s="28" t="s">
        <v>209</v>
      </c>
      <c r="C522" s="28" t="s">
        <v>179</v>
      </c>
      <c r="D522" s="28" t="s">
        <v>220</v>
      </c>
      <c r="E522" s="28" t="s">
        <v>493</v>
      </c>
      <c r="F522" s="28"/>
      <c r="G522" s="28"/>
      <c r="H522" s="28"/>
      <c r="I522" s="29">
        <f>I523</f>
        <v>17.1</v>
      </c>
      <c r="J522" s="170"/>
      <c r="K522" s="170"/>
      <c r="L522" s="170"/>
      <c r="M522" s="170"/>
      <c r="N522" s="29">
        <f t="shared" si="102"/>
        <v>0</v>
      </c>
      <c r="O522" s="29">
        <f t="shared" si="102"/>
        <v>17.1</v>
      </c>
    </row>
    <row r="523" spans="1:15" ht="31.5" customHeight="1">
      <c r="A523" s="26" t="s">
        <v>315</v>
      </c>
      <c r="B523" s="28" t="s">
        <v>209</v>
      </c>
      <c r="C523" s="28" t="s">
        <v>179</v>
      </c>
      <c r="D523" s="28" t="s">
        <v>220</v>
      </c>
      <c r="E523" s="28" t="s">
        <v>493</v>
      </c>
      <c r="F523" s="28" t="s">
        <v>234</v>
      </c>
      <c r="G523" s="28"/>
      <c r="H523" s="28"/>
      <c r="I523" s="29">
        <f>I524</f>
        <v>17.1</v>
      </c>
      <c r="J523" s="170"/>
      <c r="K523" s="170"/>
      <c r="L523" s="170"/>
      <c r="M523" s="170"/>
      <c r="N523" s="29">
        <f t="shared" si="102"/>
        <v>0</v>
      </c>
      <c r="O523" s="29">
        <f t="shared" si="102"/>
        <v>17.1</v>
      </c>
    </row>
    <row r="524" spans="1:15" ht="45">
      <c r="A524" s="26" t="s">
        <v>303</v>
      </c>
      <c r="B524" s="28" t="s">
        <v>209</v>
      </c>
      <c r="C524" s="28" t="s">
        <v>179</v>
      </c>
      <c r="D524" s="28" t="s">
        <v>220</v>
      </c>
      <c r="E524" s="28" t="s">
        <v>493</v>
      </c>
      <c r="F524" s="28" t="s">
        <v>235</v>
      </c>
      <c r="G524" s="28"/>
      <c r="H524" s="28"/>
      <c r="I524" s="29">
        <f>I525</f>
        <v>17.1</v>
      </c>
      <c r="J524" s="170"/>
      <c r="K524" s="170"/>
      <c r="L524" s="170"/>
      <c r="M524" s="170"/>
      <c r="N524" s="29">
        <f t="shared" si="102"/>
        <v>0</v>
      </c>
      <c r="O524" s="29">
        <f t="shared" si="102"/>
        <v>17.1</v>
      </c>
    </row>
    <row r="525" spans="1:15" ht="18">
      <c r="A525" s="34" t="s">
        <v>224</v>
      </c>
      <c r="B525" s="31" t="s">
        <v>209</v>
      </c>
      <c r="C525" s="31" t="s">
        <v>179</v>
      </c>
      <c r="D525" s="31" t="s">
        <v>220</v>
      </c>
      <c r="E525" s="28" t="s">
        <v>493</v>
      </c>
      <c r="F525" s="31" t="s">
        <v>235</v>
      </c>
      <c r="G525" s="31" t="s">
        <v>212</v>
      </c>
      <c r="H525" s="31"/>
      <c r="I525" s="32">
        <v>17.1</v>
      </c>
      <c r="J525" s="170"/>
      <c r="K525" s="170"/>
      <c r="L525" s="170"/>
      <c r="M525" s="170"/>
      <c r="N525" s="137">
        <v>0</v>
      </c>
      <c r="O525" s="137">
        <f>I525+N525</f>
        <v>17.1</v>
      </c>
    </row>
    <row r="526" spans="1:15" ht="30">
      <c r="A526" s="27" t="s">
        <v>494</v>
      </c>
      <c r="B526" s="28" t="s">
        <v>209</v>
      </c>
      <c r="C526" s="28" t="s">
        <v>179</v>
      </c>
      <c r="D526" s="28" t="s">
        <v>220</v>
      </c>
      <c r="E526" s="28" t="s">
        <v>372</v>
      </c>
      <c r="F526" s="28"/>
      <c r="G526" s="28"/>
      <c r="H526" s="28"/>
      <c r="I526" s="29">
        <f>I527</f>
        <v>18</v>
      </c>
      <c r="J526" s="170"/>
      <c r="K526" s="170"/>
      <c r="L526" s="170"/>
      <c r="M526" s="170"/>
      <c r="N526" s="29">
        <f aca="true" t="shared" si="103" ref="N526:O529">N527</f>
        <v>0</v>
      </c>
      <c r="O526" s="29">
        <f t="shared" si="103"/>
        <v>18</v>
      </c>
    </row>
    <row r="527" spans="1:15" ht="18">
      <c r="A527" s="26" t="s">
        <v>287</v>
      </c>
      <c r="B527" s="28" t="s">
        <v>209</v>
      </c>
      <c r="C527" s="28" t="s">
        <v>179</v>
      </c>
      <c r="D527" s="28" t="s">
        <v>220</v>
      </c>
      <c r="E527" s="28" t="s">
        <v>373</v>
      </c>
      <c r="F527" s="28"/>
      <c r="G527" s="28"/>
      <c r="H527" s="28"/>
      <c r="I527" s="29">
        <f>I528</f>
        <v>18</v>
      </c>
      <c r="J527" s="170"/>
      <c r="K527" s="170"/>
      <c r="L527" s="170"/>
      <c r="M527" s="170"/>
      <c r="N527" s="29">
        <f t="shared" si="103"/>
        <v>0</v>
      </c>
      <c r="O527" s="29">
        <f t="shared" si="103"/>
        <v>18</v>
      </c>
    </row>
    <row r="528" spans="1:15" ht="30">
      <c r="A528" s="27" t="s">
        <v>247</v>
      </c>
      <c r="B528" s="28" t="s">
        <v>209</v>
      </c>
      <c r="C528" s="28" t="s">
        <v>179</v>
      </c>
      <c r="D528" s="28" t="s">
        <v>220</v>
      </c>
      <c r="E528" s="28" t="s">
        <v>373</v>
      </c>
      <c r="F528" s="28" t="s">
        <v>246</v>
      </c>
      <c r="G528" s="28"/>
      <c r="H528" s="28"/>
      <c r="I528" s="29">
        <f>I529</f>
        <v>18</v>
      </c>
      <c r="J528" s="170"/>
      <c r="K528" s="170"/>
      <c r="L528" s="170"/>
      <c r="M528" s="170"/>
      <c r="N528" s="29">
        <f t="shared" si="103"/>
        <v>0</v>
      </c>
      <c r="O528" s="29">
        <f t="shared" si="103"/>
        <v>18</v>
      </c>
    </row>
    <row r="529" spans="1:15" ht="30">
      <c r="A529" s="27" t="s">
        <v>258</v>
      </c>
      <c r="B529" s="28" t="s">
        <v>209</v>
      </c>
      <c r="C529" s="28" t="s">
        <v>179</v>
      </c>
      <c r="D529" s="28" t="s">
        <v>220</v>
      </c>
      <c r="E529" s="28" t="s">
        <v>373</v>
      </c>
      <c r="F529" s="28" t="s">
        <v>250</v>
      </c>
      <c r="G529" s="28"/>
      <c r="H529" s="28"/>
      <c r="I529" s="29">
        <f>I530</f>
        <v>18</v>
      </c>
      <c r="J529" s="170"/>
      <c r="K529" s="170"/>
      <c r="L529" s="170"/>
      <c r="M529" s="170"/>
      <c r="N529" s="29">
        <f t="shared" si="103"/>
        <v>0</v>
      </c>
      <c r="O529" s="29">
        <f t="shared" si="103"/>
        <v>18</v>
      </c>
    </row>
    <row r="530" spans="1:15" ht="18">
      <c r="A530" s="34" t="s">
        <v>224</v>
      </c>
      <c r="B530" s="31" t="s">
        <v>209</v>
      </c>
      <c r="C530" s="31" t="s">
        <v>179</v>
      </c>
      <c r="D530" s="31" t="s">
        <v>220</v>
      </c>
      <c r="E530" s="31" t="s">
        <v>373</v>
      </c>
      <c r="F530" s="31" t="s">
        <v>250</v>
      </c>
      <c r="G530" s="31" t="s">
        <v>212</v>
      </c>
      <c r="H530" s="31"/>
      <c r="I530" s="32">
        <v>18</v>
      </c>
      <c r="J530" s="170"/>
      <c r="K530" s="170"/>
      <c r="L530" s="170"/>
      <c r="M530" s="170"/>
      <c r="N530" s="137">
        <v>0</v>
      </c>
      <c r="O530" s="137">
        <f>I530+N530</f>
        <v>18</v>
      </c>
    </row>
    <row r="531" spans="1:15" ht="45">
      <c r="A531" s="119" t="s">
        <v>502</v>
      </c>
      <c r="B531" s="28" t="s">
        <v>209</v>
      </c>
      <c r="C531" s="28" t="s">
        <v>179</v>
      </c>
      <c r="D531" s="28" t="s">
        <v>220</v>
      </c>
      <c r="E531" s="28" t="s">
        <v>129</v>
      </c>
      <c r="F531" s="28"/>
      <c r="G531" s="28"/>
      <c r="H531" s="28"/>
      <c r="I531" s="29">
        <f>I532+I537</f>
        <v>15</v>
      </c>
      <c r="J531" s="170"/>
      <c r="K531" s="170"/>
      <c r="L531" s="170"/>
      <c r="M531" s="170"/>
      <c r="N531" s="29">
        <f>N532+N537</f>
        <v>0</v>
      </c>
      <c r="O531" s="29">
        <f>O532+O537</f>
        <v>15</v>
      </c>
    </row>
    <row r="532" spans="1:15" ht="60">
      <c r="A532" s="33" t="s">
        <v>140</v>
      </c>
      <c r="B532" s="28" t="s">
        <v>209</v>
      </c>
      <c r="C532" s="28" t="s">
        <v>179</v>
      </c>
      <c r="D532" s="28" t="s">
        <v>220</v>
      </c>
      <c r="E532" s="127" t="s">
        <v>141</v>
      </c>
      <c r="F532" s="28"/>
      <c r="G532" s="28"/>
      <c r="H532" s="28"/>
      <c r="I532" s="29">
        <f>I533</f>
        <v>15</v>
      </c>
      <c r="J532" s="170"/>
      <c r="K532" s="170"/>
      <c r="L532" s="170"/>
      <c r="M532" s="170"/>
      <c r="N532" s="29">
        <f aca="true" t="shared" si="104" ref="N532:O535">N533</f>
        <v>0</v>
      </c>
      <c r="O532" s="29">
        <f t="shared" si="104"/>
        <v>15</v>
      </c>
    </row>
    <row r="533" spans="1:15" ht="18">
      <c r="A533" s="26" t="s">
        <v>287</v>
      </c>
      <c r="B533" s="28" t="s">
        <v>209</v>
      </c>
      <c r="C533" s="28" t="s">
        <v>179</v>
      </c>
      <c r="D533" s="28" t="s">
        <v>220</v>
      </c>
      <c r="E533" s="67" t="s">
        <v>142</v>
      </c>
      <c r="F533" s="28"/>
      <c r="G533" s="28"/>
      <c r="H533" s="28"/>
      <c r="I533" s="29">
        <f>I534</f>
        <v>15</v>
      </c>
      <c r="J533" s="170"/>
      <c r="K533" s="170"/>
      <c r="L533" s="170"/>
      <c r="M533" s="170"/>
      <c r="N533" s="29">
        <f t="shared" si="104"/>
        <v>0</v>
      </c>
      <c r="O533" s="29">
        <f t="shared" si="104"/>
        <v>15</v>
      </c>
    </row>
    <row r="534" spans="1:15" ht="30" customHeight="1">
      <c r="A534" s="26" t="s">
        <v>315</v>
      </c>
      <c r="B534" s="28" t="s">
        <v>209</v>
      </c>
      <c r="C534" s="28" t="s">
        <v>179</v>
      </c>
      <c r="D534" s="28" t="s">
        <v>220</v>
      </c>
      <c r="E534" s="67" t="s">
        <v>142</v>
      </c>
      <c r="F534" s="28" t="s">
        <v>234</v>
      </c>
      <c r="G534" s="28"/>
      <c r="H534" s="28"/>
      <c r="I534" s="29">
        <f>I535</f>
        <v>15</v>
      </c>
      <c r="J534" s="170"/>
      <c r="K534" s="170"/>
      <c r="L534" s="170"/>
      <c r="M534" s="170"/>
      <c r="N534" s="29">
        <f t="shared" si="104"/>
        <v>0</v>
      </c>
      <c r="O534" s="29">
        <f t="shared" si="104"/>
        <v>15</v>
      </c>
    </row>
    <row r="535" spans="1:15" ht="45">
      <c r="A535" s="209" t="s">
        <v>303</v>
      </c>
      <c r="B535" s="75" t="s">
        <v>209</v>
      </c>
      <c r="C535" s="75" t="s">
        <v>179</v>
      </c>
      <c r="D535" s="75" t="s">
        <v>220</v>
      </c>
      <c r="E535" s="210" t="s">
        <v>142</v>
      </c>
      <c r="F535" s="75" t="s">
        <v>235</v>
      </c>
      <c r="G535" s="75"/>
      <c r="H535" s="75"/>
      <c r="I535" s="211">
        <f>I536</f>
        <v>15</v>
      </c>
      <c r="J535" s="170"/>
      <c r="K535" s="170"/>
      <c r="L535" s="170"/>
      <c r="M535" s="170"/>
      <c r="N535" s="211">
        <f t="shared" si="104"/>
        <v>0</v>
      </c>
      <c r="O535" s="211">
        <f t="shared" si="104"/>
        <v>15</v>
      </c>
    </row>
    <row r="536" spans="1:15" ht="18">
      <c r="A536" s="34" t="s">
        <v>224</v>
      </c>
      <c r="B536" s="31" t="s">
        <v>209</v>
      </c>
      <c r="C536" s="31" t="s">
        <v>179</v>
      </c>
      <c r="D536" s="31" t="s">
        <v>220</v>
      </c>
      <c r="E536" s="68" t="s">
        <v>142</v>
      </c>
      <c r="F536" s="31" t="s">
        <v>235</v>
      </c>
      <c r="G536" s="31" t="s">
        <v>212</v>
      </c>
      <c r="H536" s="31"/>
      <c r="I536" s="32">
        <v>15</v>
      </c>
      <c r="J536" s="216"/>
      <c r="K536" s="216"/>
      <c r="L536" s="216"/>
      <c r="M536" s="216"/>
      <c r="N536" s="137">
        <v>0</v>
      </c>
      <c r="O536" s="137">
        <f>I536+N536</f>
        <v>15</v>
      </c>
    </row>
    <row r="537" spans="1:15" ht="45">
      <c r="A537" s="33" t="s">
        <v>496</v>
      </c>
      <c r="B537" s="28" t="s">
        <v>209</v>
      </c>
      <c r="C537" s="28" t="s">
        <v>179</v>
      </c>
      <c r="D537" s="28" t="s">
        <v>220</v>
      </c>
      <c r="E537" s="208" t="s">
        <v>497</v>
      </c>
      <c r="F537" s="28"/>
      <c r="G537" s="28"/>
      <c r="H537" s="28"/>
      <c r="I537" s="29">
        <f>I538</f>
        <v>0</v>
      </c>
      <c r="J537" s="216"/>
      <c r="K537" s="216"/>
      <c r="L537" s="216"/>
      <c r="M537" s="216"/>
      <c r="N537" s="29">
        <f aca="true" t="shared" si="105" ref="N537:O540">N538</f>
        <v>0</v>
      </c>
      <c r="O537" s="29">
        <f t="shared" si="105"/>
        <v>0</v>
      </c>
    </row>
    <row r="538" spans="1:15" ht="18">
      <c r="A538" s="26" t="s">
        <v>287</v>
      </c>
      <c r="B538" s="28" t="s">
        <v>209</v>
      </c>
      <c r="C538" s="28" t="s">
        <v>179</v>
      </c>
      <c r="D538" s="28" t="s">
        <v>220</v>
      </c>
      <c r="E538" s="67" t="s">
        <v>498</v>
      </c>
      <c r="F538" s="28"/>
      <c r="G538" s="28"/>
      <c r="H538" s="28"/>
      <c r="I538" s="29">
        <f>I539</f>
        <v>0</v>
      </c>
      <c r="J538" s="216"/>
      <c r="K538" s="216"/>
      <c r="L538" s="216"/>
      <c r="M538" s="216"/>
      <c r="N538" s="29">
        <f t="shared" si="105"/>
        <v>0</v>
      </c>
      <c r="O538" s="29">
        <f t="shared" si="105"/>
        <v>0</v>
      </c>
    </row>
    <row r="539" spans="1:15" ht="31.5" customHeight="1">
      <c r="A539" s="212" t="s">
        <v>315</v>
      </c>
      <c r="B539" s="213" t="s">
        <v>209</v>
      </c>
      <c r="C539" s="213" t="s">
        <v>179</v>
      </c>
      <c r="D539" s="213" t="s">
        <v>220</v>
      </c>
      <c r="E539" s="214" t="s">
        <v>498</v>
      </c>
      <c r="F539" s="213" t="s">
        <v>234</v>
      </c>
      <c r="G539" s="213"/>
      <c r="H539" s="213"/>
      <c r="I539" s="215">
        <f>I540</f>
        <v>0</v>
      </c>
      <c r="J539" s="170"/>
      <c r="K539" s="170"/>
      <c r="L539" s="170"/>
      <c r="M539" s="170"/>
      <c r="N539" s="215">
        <f t="shared" si="105"/>
        <v>0</v>
      </c>
      <c r="O539" s="215">
        <f t="shared" si="105"/>
        <v>0</v>
      </c>
    </row>
    <row r="540" spans="1:15" ht="45">
      <c r="A540" s="26" t="s">
        <v>303</v>
      </c>
      <c r="B540" s="28" t="s">
        <v>209</v>
      </c>
      <c r="C540" s="28" t="s">
        <v>179</v>
      </c>
      <c r="D540" s="28" t="s">
        <v>220</v>
      </c>
      <c r="E540" s="67" t="s">
        <v>498</v>
      </c>
      <c r="F540" s="28" t="s">
        <v>235</v>
      </c>
      <c r="G540" s="28"/>
      <c r="H540" s="28"/>
      <c r="I540" s="29">
        <f>I541</f>
        <v>0</v>
      </c>
      <c r="J540" s="170"/>
      <c r="K540" s="170"/>
      <c r="L540" s="170"/>
      <c r="M540" s="170"/>
      <c r="N540" s="29">
        <f t="shared" si="105"/>
        <v>0</v>
      </c>
      <c r="O540" s="29">
        <f t="shared" si="105"/>
        <v>0</v>
      </c>
    </row>
    <row r="541" spans="1:15" ht="18">
      <c r="A541" s="34" t="s">
        <v>224</v>
      </c>
      <c r="B541" s="31" t="s">
        <v>209</v>
      </c>
      <c r="C541" s="31" t="s">
        <v>179</v>
      </c>
      <c r="D541" s="31" t="s">
        <v>220</v>
      </c>
      <c r="E541" s="68" t="s">
        <v>498</v>
      </c>
      <c r="F541" s="31" t="s">
        <v>235</v>
      </c>
      <c r="G541" s="31" t="s">
        <v>212</v>
      </c>
      <c r="H541" s="31"/>
      <c r="I541" s="32">
        <v>0</v>
      </c>
      <c r="J541" s="170"/>
      <c r="K541" s="170"/>
      <c r="L541" s="170"/>
      <c r="M541" s="170"/>
      <c r="N541" s="137">
        <v>0</v>
      </c>
      <c r="O541" s="137">
        <f>I541+N541</f>
        <v>0</v>
      </c>
    </row>
    <row r="542" spans="1:15" ht="60">
      <c r="A542" s="115" t="s">
        <v>409</v>
      </c>
      <c r="B542" s="28" t="s">
        <v>209</v>
      </c>
      <c r="C542" s="28" t="s">
        <v>179</v>
      </c>
      <c r="D542" s="28" t="s">
        <v>220</v>
      </c>
      <c r="E542" s="28" t="s">
        <v>426</v>
      </c>
      <c r="F542" s="31"/>
      <c r="G542" s="31"/>
      <c r="H542" s="31"/>
      <c r="I542" s="29">
        <f>I543+I551</f>
        <v>407.20000000000005</v>
      </c>
      <c r="J542" s="170"/>
      <c r="K542" s="170"/>
      <c r="L542" s="170"/>
      <c r="M542" s="170"/>
      <c r="N542" s="29">
        <f>N543+N551</f>
        <v>13.5</v>
      </c>
      <c r="O542" s="29">
        <f>O543+O551</f>
        <v>420.70000000000005</v>
      </c>
    </row>
    <row r="543" spans="1:15" ht="30">
      <c r="A543" s="26" t="s">
        <v>410</v>
      </c>
      <c r="B543" s="28" t="s">
        <v>209</v>
      </c>
      <c r="C543" s="28" t="s">
        <v>179</v>
      </c>
      <c r="D543" s="28" t="s">
        <v>220</v>
      </c>
      <c r="E543" s="28" t="s">
        <v>427</v>
      </c>
      <c r="F543" s="31"/>
      <c r="G543" s="31"/>
      <c r="H543" s="31"/>
      <c r="I543" s="29">
        <f>I544</f>
        <v>357.20000000000005</v>
      </c>
      <c r="J543" s="170"/>
      <c r="K543" s="170"/>
      <c r="L543" s="170"/>
      <c r="M543" s="170"/>
      <c r="N543" s="29">
        <f aca="true" t="shared" si="106" ref="N543:O546">N544</f>
        <v>13.5</v>
      </c>
      <c r="O543" s="29">
        <f t="shared" si="106"/>
        <v>370.70000000000005</v>
      </c>
    </row>
    <row r="544" spans="1:15" ht="18">
      <c r="A544" s="116" t="s">
        <v>287</v>
      </c>
      <c r="B544" s="28" t="s">
        <v>209</v>
      </c>
      <c r="C544" s="28" t="s">
        <v>179</v>
      </c>
      <c r="D544" s="28" t="s">
        <v>220</v>
      </c>
      <c r="E544" s="28" t="s">
        <v>428</v>
      </c>
      <c r="F544" s="28"/>
      <c r="G544" s="28"/>
      <c r="H544" s="31"/>
      <c r="I544" s="29">
        <f>I545+I548</f>
        <v>357.20000000000005</v>
      </c>
      <c r="J544" s="29">
        <f aca="true" t="shared" si="107" ref="J544:O544">J545+J548</f>
        <v>0</v>
      </c>
      <c r="K544" s="29">
        <f t="shared" si="107"/>
        <v>0</v>
      </c>
      <c r="L544" s="29">
        <f t="shared" si="107"/>
        <v>0</v>
      </c>
      <c r="M544" s="29">
        <f t="shared" si="107"/>
        <v>0</v>
      </c>
      <c r="N544" s="29">
        <f t="shared" si="107"/>
        <v>13.5</v>
      </c>
      <c r="O544" s="29">
        <f t="shared" si="107"/>
        <v>370.70000000000005</v>
      </c>
    </row>
    <row r="545" spans="1:15" ht="90">
      <c r="A545" s="116" t="s">
        <v>301</v>
      </c>
      <c r="B545" s="28" t="s">
        <v>209</v>
      </c>
      <c r="C545" s="28" t="s">
        <v>179</v>
      </c>
      <c r="D545" s="28" t="s">
        <v>220</v>
      </c>
      <c r="E545" s="28" t="s">
        <v>428</v>
      </c>
      <c r="F545" s="28" t="s">
        <v>232</v>
      </c>
      <c r="G545" s="28"/>
      <c r="H545" s="31"/>
      <c r="I545" s="29">
        <f>I546</f>
        <v>322.6</v>
      </c>
      <c r="J545" s="170"/>
      <c r="K545" s="170"/>
      <c r="L545" s="170"/>
      <c r="M545" s="170"/>
      <c r="N545" s="29">
        <f t="shared" si="106"/>
        <v>13.5</v>
      </c>
      <c r="O545" s="29">
        <f t="shared" si="106"/>
        <v>336.1</v>
      </c>
    </row>
    <row r="546" spans="1:15" ht="30">
      <c r="A546" s="116" t="s">
        <v>300</v>
      </c>
      <c r="B546" s="28" t="s">
        <v>209</v>
      </c>
      <c r="C546" s="28" t="s">
        <v>179</v>
      </c>
      <c r="D546" s="28" t="s">
        <v>220</v>
      </c>
      <c r="E546" s="28" t="s">
        <v>428</v>
      </c>
      <c r="F546" s="28" t="s">
        <v>233</v>
      </c>
      <c r="G546" s="28"/>
      <c r="H546" s="31"/>
      <c r="I546" s="29">
        <f>I547</f>
        <v>322.6</v>
      </c>
      <c r="J546" s="170"/>
      <c r="K546" s="170"/>
      <c r="L546" s="170"/>
      <c r="M546" s="170"/>
      <c r="N546" s="29">
        <f t="shared" si="106"/>
        <v>13.5</v>
      </c>
      <c r="O546" s="29">
        <f t="shared" si="106"/>
        <v>336.1</v>
      </c>
    </row>
    <row r="547" spans="1:15" ht="18">
      <c r="A547" s="117" t="s">
        <v>224</v>
      </c>
      <c r="B547" s="31" t="s">
        <v>209</v>
      </c>
      <c r="C547" s="31" t="s">
        <v>179</v>
      </c>
      <c r="D547" s="31" t="s">
        <v>220</v>
      </c>
      <c r="E547" s="31" t="s">
        <v>428</v>
      </c>
      <c r="F547" s="31" t="s">
        <v>233</v>
      </c>
      <c r="G547" s="31" t="s">
        <v>212</v>
      </c>
      <c r="H547" s="31"/>
      <c r="I547" s="32">
        <v>322.6</v>
      </c>
      <c r="J547" s="170"/>
      <c r="K547" s="170"/>
      <c r="L547" s="170"/>
      <c r="M547" s="170"/>
      <c r="N547" s="137">
        <v>13.5</v>
      </c>
      <c r="O547" s="137">
        <f>I547+N547</f>
        <v>336.1</v>
      </c>
    </row>
    <row r="548" spans="1:15" ht="33.75" customHeight="1">
      <c r="A548" s="26" t="s">
        <v>315</v>
      </c>
      <c r="B548" s="28" t="s">
        <v>209</v>
      </c>
      <c r="C548" s="28" t="s">
        <v>179</v>
      </c>
      <c r="D548" s="28" t="s">
        <v>220</v>
      </c>
      <c r="E548" s="28" t="s">
        <v>428</v>
      </c>
      <c r="F548" s="28" t="s">
        <v>234</v>
      </c>
      <c r="G548" s="28"/>
      <c r="H548" s="31"/>
      <c r="I548" s="29">
        <f>I549</f>
        <v>34.6</v>
      </c>
      <c r="J548" s="170"/>
      <c r="K548" s="170"/>
      <c r="L548" s="170"/>
      <c r="M548" s="170"/>
      <c r="N548" s="29">
        <f>N549</f>
        <v>0</v>
      </c>
      <c r="O548" s="29">
        <f>O549</f>
        <v>34.6</v>
      </c>
    </row>
    <row r="549" spans="1:15" ht="45">
      <c r="A549" s="26" t="s">
        <v>303</v>
      </c>
      <c r="B549" s="28" t="s">
        <v>209</v>
      </c>
      <c r="C549" s="28" t="s">
        <v>179</v>
      </c>
      <c r="D549" s="28" t="s">
        <v>220</v>
      </c>
      <c r="E549" s="28" t="s">
        <v>428</v>
      </c>
      <c r="F549" s="28" t="s">
        <v>235</v>
      </c>
      <c r="G549" s="28"/>
      <c r="H549" s="31"/>
      <c r="I549" s="29">
        <f>I550</f>
        <v>34.6</v>
      </c>
      <c r="J549" s="170"/>
      <c r="K549" s="170"/>
      <c r="L549" s="170"/>
      <c r="M549" s="170"/>
      <c r="N549" s="29">
        <f>N550</f>
        <v>0</v>
      </c>
      <c r="O549" s="29">
        <f>O550</f>
        <v>34.6</v>
      </c>
    </row>
    <row r="550" spans="1:15" ht="18">
      <c r="A550" s="34" t="s">
        <v>224</v>
      </c>
      <c r="B550" s="31" t="s">
        <v>209</v>
      </c>
      <c r="C550" s="31" t="s">
        <v>179</v>
      </c>
      <c r="D550" s="31" t="s">
        <v>220</v>
      </c>
      <c r="E550" s="31" t="s">
        <v>428</v>
      </c>
      <c r="F550" s="31" t="s">
        <v>235</v>
      </c>
      <c r="G550" s="31" t="s">
        <v>212</v>
      </c>
      <c r="H550" s="31"/>
      <c r="I550" s="32">
        <v>34.6</v>
      </c>
      <c r="J550" s="170"/>
      <c r="K550" s="170"/>
      <c r="L550" s="170"/>
      <c r="M550" s="170"/>
      <c r="N550" s="137">
        <v>0</v>
      </c>
      <c r="O550" s="137">
        <f>I550+N550</f>
        <v>34.6</v>
      </c>
    </row>
    <row r="551" spans="1:15" ht="30">
      <c r="A551" s="26" t="s">
        <v>411</v>
      </c>
      <c r="B551" s="28" t="s">
        <v>209</v>
      </c>
      <c r="C551" s="28" t="s">
        <v>179</v>
      </c>
      <c r="D551" s="28" t="s">
        <v>220</v>
      </c>
      <c r="E551" s="28" t="s">
        <v>429</v>
      </c>
      <c r="F551" s="28"/>
      <c r="G551" s="28"/>
      <c r="H551" s="28"/>
      <c r="I551" s="29">
        <f>I553</f>
        <v>50</v>
      </c>
      <c r="J551" s="170"/>
      <c r="K551" s="170"/>
      <c r="L551" s="170"/>
      <c r="M551" s="170"/>
      <c r="N551" s="29">
        <f>N553</f>
        <v>0</v>
      </c>
      <c r="O551" s="29">
        <f>O553</f>
        <v>50</v>
      </c>
    </row>
    <row r="552" spans="1:15" ht="18">
      <c r="A552" s="116" t="s">
        <v>287</v>
      </c>
      <c r="B552" s="28" t="s">
        <v>209</v>
      </c>
      <c r="C552" s="28" t="s">
        <v>179</v>
      </c>
      <c r="D552" s="28" t="s">
        <v>220</v>
      </c>
      <c r="E552" s="28" t="s">
        <v>430</v>
      </c>
      <c r="F552" s="28"/>
      <c r="G552" s="28"/>
      <c r="H552" s="28"/>
      <c r="I552" s="29">
        <f>I553</f>
        <v>50</v>
      </c>
      <c r="J552" s="170"/>
      <c r="K552" s="170"/>
      <c r="L552" s="170"/>
      <c r="M552" s="170"/>
      <c r="N552" s="29">
        <f aca="true" t="shared" si="108" ref="N552:O554">N553</f>
        <v>0</v>
      </c>
      <c r="O552" s="29">
        <f t="shared" si="108"/>
        <v>50</v>
      </c>
    </row>
    <row r="553" spans="1:15" ht="30">
      <c r="A553" s="27" t="s">
        <v>247</v>
      </c>
      <c r="B553" s="28" t="s">
        <v>209</v>
      </c>
      <c r="C553" s="28" t="s">
        <v>179</v>
      </c>
      <c r="D553" s="28" t="s">
        <v>220</v>
      </c>
      <c r="E553" s="28" t="s">
        <v>430</v>
      </c>
      <c r="F553" s="28" t="s">
        <v>246</v>
      </c>
      <c r="G553" s="28"/>
      <c r="H553" s="28"/>
      <c r="I553" s="29">
        <f>I554</f>
        <v>50</v>
      </c>
      <c r="J553" s="170"/>
      <c r="K553" s="170"/>
      <c r="L553" s="170"/>
      <c r="M553" s="170"/>
      <c r="N553" s="29">
        <f t="shared" si="108"/>
        <v>0</v>
      </c>
      <c r="O553" s="29">
        <f t="shared" si="108"/>
        <v>50</v>
      </c>
    </row>
    <row r="554" spans="1:15" ht="18">
      <c r="A554" s="27" t="s">
        <v>150</v>
      </c>
      <c r="B554" s="28" t="s">
        <v>209</v>
      </c>
      <c r="C554" s="28" t="s">
        <v>179</v>
      </c>
      <c r="D554" s="28" t="s">
        <v>220</v>
      </c>
      <c r="E554" s="28" t="s">
        <v>430</v>
      </c>
      <c r="F554" s="28" t="s">
        <v>149</v>
      </c>
      <c r="G554" s="28"/>
      <c r="H554" s="28"/>
      <c r="I554" s="29">
        <f>I555</f>
        <v>50</v>
      </c>
      <c r="J554" s="170"/>
      <c r="K554" s="170"/>
      <c r="L554" s="170"/>
      <c r="M554" s="170"/>
      <c r="N554" s="29">
        <f t="shared" si="108"/>
        <v>0</v>
      </c>
      <c r="O554" s="29">
        <f t="shared" si="108"/>
        <v>50</v>
      </c>
    </row>
    <row r="555" spans="1:15" ht="18">
      <c r="A555" s="34" t="s">
        <v>224</v>
      </c>
      <c r="B555" s="31" t="s">
        <v>209</v>
      </c>
      <c r="C555" s="31" t="s">
        <v>179</v>
      </c>
      <c r="D555" s="31" t="s">
        <v>220</v>
      </c>
      <c r="E555" s="31" t="s">
        <v>430</v>
      </c>
      <c r="F555" s="31" t="s">
        <v>149</v>
      </c>
      <c r="G555" s="31" t="s">
        <v>212</v>
      </c>
      <c r="H555" s="31"/>
      <c r="I555" s="32">
        <v>50</v>
      </c>
      <c r="J555" s="170"/>
      <c r="K555" s="170"/>
      <c r="L555" s="170"/>
      <c r="M555" s="170"/>
      <c r="N555" s="137">
        <v>0</v>
      </c>
      <c r="O555" s="137">
        <f>I555+N555</f>
        <v>50</v>
      </c>
    </row>
    <row r="556" spans="1:15" ht="18">
      <c r="A556" s="27" t="s">
        <v>155</v>
      </c>
      <c r="B556" s="28" t="s">
        <v>209</v>
      </c>
      <c r="C556" s="28" t="s">
        <v>179</v>
      </c>
      <c r="D556" s="28" t="s">
        <v>220</v>
      </c>
      <c r="E556" s="28" t="s">
        <v>342</v>
      </c>
      <c r="F556" s="28"/>
      <c r="G556" s="28"/>
      <c r="H556" s="28"/>
      <c r="I556" s="29">
        <f>I557+I564+I571+I578+I590+I604+I600</f>
        <v>35153.2</v>
      </c>
      <c r="J556" s="29">
        <f aca="true" t="shared" si="109" ref="J556:O556">J557+J564+J571+J578+J590+J604+J600</f>
        <v>0</v>
      </c>
      <c r="K556" s="29">
        <f t="shared" si="109"/>
        <v>0</v>
      </c>
      <c r="L556" s="29">
        <f t="shared" si="109"/>
        <v>0</v>
      </c>
      <c r="M556" s="29">
        <f t="shared" si="109"/>
        <v>0</v>
      </c>
      <c r="N556" s="29">
        <f t="shared" si="109"/>
        <v>1608.7</v>
      </c>
      <c r="O556" s="29">
        <f t="shared" si="109"/>
        <v>36761.899999999994</v>
      </c>
    </row>
    <row r="557" spans="1:15" ht="105">
      <c r="A557" s="27" t="s">
        <v>161</v>
      </c>
      <c r="B557" s="28" t="s">
        <v>209</v>
      </c>
      <c r="C557" s="28" t="s">
        <v>179</v>
      </c>
      <c r="D557" s="28" t="s">
        <v>220</v>
      </c>
      <c r="E557" s="28" t="s">
        <v>72</v>
      </c>
      <c r="F557" s="52"/>
      <c r="G557" s="52"/>
      <c r="H557" s="52"/>
      <c r="I557" s="29">
        <f>I558+I561</f>
        <v>404.5</v>
      </c>
      <c r="J557" s="170"/>
      <c r="K557" s="170"/>
      <c r="L557" s="170"/>
      <c r="M557" s="170"/>
      <c r="N557" s="29">
        <f>N558+N561</f>
        <v>0</v>
      </c>
      <c r="O557" s="29">
        <f>O558+O561</f>
        <v>404.5</v>
      </c>
    </row>
    <row r="558" spans="1:15" ht="90">
      <c r="A558" s="27" t="s">
        <v>301</v>
      </c>
      <c r="B558" s="28" t="s">
        <v>209</v>
      </c>
      <c r="C558" s="28" t="s">
        <v>179</v>
      </c>
      <c r="D558" s="28" t="s">
        <v>220</v>
      </c>
      <c r="E558" s="28" t="s">
        <v>72</v>
      </c>
      <c r="F558" s="28" t="s">
        <v>232</v>
      </c>
      <c r="G558" s="52"/>
      <c r="H558" s="52"/>
      <c r="I558" s="29">
        <f>I559</f>
        <v>384.1</v>
      </c>
      <c r="J558" s="170"/>
      <c r="K558" s="170"/>
      <c r="L558" s="170"/>
      <c r="M558" s="170"/>
      <c r="N558" s="29">
        <f>N559</f>
        <v>0</v>
      </c>
      <c r="O558" s="29">
        <f>O559</f>
        <v>384.1</v>
      </c>
    </row>
    <row r="559" spans="1:15" ht="30">
      <c r="A559" s="27" t="s">
        <v>300</v>
      </c>
      <c r="B559" s="28" t="s">
        <v>209</v>
      </c>
      <c r="C559" s="28" t="s">
        <v>179</v>
      </c>
      <c r="D559" s="28" t="s">
        <v>220</v>
      </c>
      <c r="E559" s="28" t="s">
        <v>72</v>
      </c>
      <c r="F559" s="28" t="s">
        <v>233</v>
      </c>
      <c r="G559" s="28"/>
      <c r="H559" s="28"/>
      <c r="I559" s="29">
        <f>I560</f>
        <v>384.1</v>
      </c>
      <c r="J559" s="170"/>
      <c r="K559" s="170"/>
      <c r="L559" s="170"/>
      <c r="M559" s="170"/>
      <c r="N559" s="29">
        <f>N560</f>
        <v>0</v>
      </c>
      <c r="O559" s="29">
        <f>O560</f>
        <v>384.1</v>
      </c>
    </row>
    <row r="560" spans="1:15" ht="18">
      <c r="A560" s="30" t="s">
        <v>225</v>
      </c>
      <c r="B560" s="31" t="s">
        <v>209</v>
      </c>
      <c r="C560" s="31" t="s">
        <v>179</v>
      </c>
      <c r="D560" s="31" t="s">
        <v>220</v>
      </c>
      <c r="E560" s="31" t="s">
        <v>72</v>
      </c>
      <c r="F560" s="31" t="s">
        <v>233</v>
      </c>
      <c r="G560" s="31" t="s">
        <v>213</v>
      </c>
      <c r="H560" s="31"/>
      <c r="I560" s="32">
        <v>384.1</v>
      </c>
      <c r="J560" s="170"/>
      <c r="K560" s="170"/>
      <c r="L560" s="170"/>
      <c r="M560" s="170"/>
      <c r="N560" s="137">
        <v>0</v>
      </c>
      <c r="O560" s="137">
        <f>I560+N560</f>
        <v>384.1</v>
      </c>
    </row>
    <row r="561" spans="1:15" ht="31.5" customHeight="1">
      <c r="A561" s="26" t="s">
        <v>315</v>
      </c>
      <c r="B561" s="28" t="s">
        <v>209</v>
      </c>
      <c r="C561" s="28" t="s">
        <v>179</v>
      </c>
      <c r="D561" s="28" t="s">
        <v>220</v>
      </c>
      <c r="E561" s="28" t="s">
        <v>72</v>
      </c>
      <c r="F561" s="28" t="s">
        <v>234</v>
      </c>
      <c r="G561" s="28"/>
      <c r="H561" s="28"/>
      <c r="I561" s="29">
        <f>I562</f>
        <v>20.4</v>
      </c>
      <c r="J561" s="170"/>
      <c r="K561" s="170"/>
      <c r="L561" s="170"/>
      <c r="M561" s="170"/>
      <c r="N561" s="29">
        <f>N562</f>
        <v>0</v>
      </c>
      <c r="O561" s="29">
        <f>O562</f>
        <v>20.4</v>
      </c>
    </row>
    <row r="562" spans="1:15" ht="45">
      <c r="A562" s="26" t="s">
        <v>303</v>
      </c>
      <c r="B562" s="28" t="s">
        <v>209</v>
      </c>
      <c r="C562" s="28" t="s">
        <v>179</v>
      </c>
      <c r="D562" s="28" t="s">
        <v>220</v>
      </c>
      <c r="E562" s="28" t="s">
        <v>72</v>
      </c>
      <c r="F562" s="28" t="s">
        <v>235</v>
      </c>
      <c r="G562" s="28"/>
      <c r="H562" s="28"/>
      <c r="I562" s="29">
        <f>I563</f>
        <v>20.4</v>
      </c>
      <c r="J562" s="170"/>
      <c r="K562" s="170"/>
      <c r="L562" s="170"/>
      <c r="M562" s="170"/>
      <c r="N562" s="29">
        <f>N563</f>
        <v>0</v>
      </c>
      <c r="O562" s="29">
        <f>O563</f>
        <v>20.4</v>
      </c>
    </row>
    <row r="563" spans="1:15" ht="18">
      <c r="A563" s="30" t="s">
        <v>225</v>
      </c>
      <c r="B563" s="31" t="s">
        <v>209</v>
      </c>
      <c r="C563" s="31" t="s">
        <v>179</v>
      </c>
      <c r="D563" s="31" t="s">
        <v>220</v>
      </c>
      <c r="E563" s="31" t="s">
        <v>72</v>
      </c>
      <c r="F563" s="31" t="s">
        <v>235</v>
      </c>
      <c r="G563" s="31" t="s">
        <v>213</v>
      </c>
      <c r="H563" s="31"/>
      <c r="I563" s="32">
        <v>20.4</v>
      </c>
      <c r="J563" s="170"/>
      <c r="K563" s="170"/>
      <c r="L563" s="170"/>
      <c r="M563" s="170"/>
      <c r="N563" s="137">
        <v>0</v>
      </c>
      <c r="O563" s="137">
        <f>I563+N563</f>
        <v>20.4</v>
      </c>
    </row>
    <row r="564" spans="1:15" ht="90">
      <c r="A564" s="27" t="s">
        <v>515</v>
      </c>
      <c r="B564" s="28" t="s">
        <v>209</v>
      </c>
      <c r="C564" s="28" t="s">
        <v>179</v>
      </c>
      <c r="D564" s="28" t="s">
        <v>220</v>
      </c>
      <c r="E564" s="28" t="s">
        <v>73</v>
      </c>
      <c r="F564" s="28"/>
      <c r="G564" s="28"/>
      <c r="H564" s="28"/>
      <c r="I564" s="29">
        <f>I565+I568</f>
        <v>991</v>
      </c>
      <c r="J564" s="170"/>
      <c r="K564" s="170"/>
      <c r="L564" s="170"/>
      <c r="M564" s="170"/>
      <c r="N564" s="29">
        <f>N565+N568</f>
        <v>0</v>
      </c>
      <c r="O564" s="29">
        <f>O565+O568</f>
        <v>991</v>
      </c>
    </row>
    <row r="565" spans="1:15" ht="90">
      <c r="A565" s="27" t="s">
        <v>301</v>
      </c>
      <c r="B565" s="28" t="s">
        <v>209</v>
      </c>
      <c r="C565" s="28" t="s">
        <v>179</v>
      </c>
      <c r="D565" s="28" t="s">
        <v>220</v>
      </c>
      <c r="E565" s="28" t="s">
        <v>73</v>
      </c>
      <c r="F565" s="28" t="s">
        <v>232</v>
      </c>
      <c r="G565" s="28"/>
      <c r="H565" s="28"/>
      <c r="I565" s="29">
        <f>I566</f>
        <v>949.4</v>
      </c>
      <c r="J565" s="170"/>
      <c r="K565" s="170"/>
      <c r="L565" s="170"/>
      <c r="M565" s="170"/>
      <c r="N565" s="29">
        <f>N566</f>
        <v>23.2</v>
      </c>
      <c r="O565" s="29">
        <f>O566</f>
        <v>972.6</v>
      </c>
    </row>
    <row r="566" spans="1:15" ht="30">
      <c r="A566" s="27" t="s">
        <v>300</v>
      </c>
      <c r="B566" s="28" t="s">
        <v>209</v>
      </c>
      <c r="C566" s="28" t="s">
        <v>179</v>
      </c>
      <c r="D566" s="28" t="s">
        <v>220</v>
      </c>
      <c r="E566" s="28" t="s">
        <v>73</v>
      </c>
      <c r="F566" s="28" t="s">
        <v>233</v>
      </c>
      <c r="G566" s="28"/>
      <c r="H566" s="28"/>
      <c r="I566" s="29">
        <f>I567</f>
        <v>949.4</v>
      </c>
      <c r="J566" s="170"/>
      <c r="K566" s="170"/>
      <c r="L566" s="170"/>
      <c r="M566" s="170"/>
      <c r="N566" s="29">
        <f>N567</f>
        <v>23.2</v>
      </c>
      <c r="O566" s="29">
        <f>O567</f>
        <v>972.6</v>
      </c>
    </row>
    <row r="567" spans="1:15" ht="18">
      <c r="A567" s="30" t="s">
        <v>225</v>
      </c>
      <c r="B567" s="31" t="s">
        <v>209</v>
      </c>
      <c r="C567" s="31" t="s">
        <v>179</v>
      </c>
      <c r="D567" s="31" t="s">
        <v>220</v>
      </c>
      <c r="E567" s="31" t="s">
        <v>73</v>
      </c>
      <c r="F567" s="31" t="s">
        <v>233</v>
      </c>
      <c r="G567" s="31" t="s">
        <v>213</v>
      </c>
      <c r="H567" s="31"/>
      <c r="I567" s="32">
        <v>949.4</v>
      </c>
      <c r="J567" s="170"/>
      <c r="K567" s="170"/>
      <c r="L567" s="170"/>
      <c r="M567" s="170"/>
      <c r="N567" s="137">
        <v>23.2</v>
      </c>
      <c r="O567" s="137">
        <f>I567+N567</f>
        <v>972.6</v>
      </c>
    </row>
    <row r="568" spans="1:15" ht="32.25" customHeight="1">
      <c r="A568" s="26" t="s">
        <v>315</v>
      </c>
      <c r="B568" s="28" t="s">
        <v>209</v>
      </c>
      <c r="C568" s="28" t="s">
        <v>179</v>
      </c>
      <c r="D568" s="28" t="s">
        <v>220</v>
      </c>
      <c r="E568" s="28" t="s">
        <v>73</v>
      </c>
      <c r="F568" s="28" t="s">
        <v>234</v>
      </c>
      <c r="G568" s="28"/>
      <c r="H568" s="28"/>
      <c r="I568" s="29">
        <f>I569</f>
        <v>41.6</v>
      </c>
      <c r="J568" s="170"/>
      <c r="K568" s="170"/>
      <c r="L568" s="170"/>
      <c r="M568" s="170"/>
      <c r="N568" s="29">
        <f>N569</f>
        <v>-23.2</v>
      </c>
      <c r="O568" s="29">
        <f>O569</f>
        <v>18.400000000000002</v>
      </c>
    </row>
    <row r="569" spans="1:15" ht="45">
      <c r="A569" s="26" t="s">
        <v>303</v>
      </c>
      <c r="B569" s="28" t="s">
        <v>209</v>
      </c>
      <c r="C569" s="28" t="s">
        <v>179</v>
      </c>
      <c r="D569" s="28" t="s">
        <v>220</v>
      </c>
      <c r="E569" s="28" t="s">
        <v>73</v>
      </c>
      <c r="F569" s="28" t="s">
        <v>235</v>
      </c>
      <c r="G569" s="28"/>
      <c r="H569" s="28"/>
      <c r="I569" s="29">
        <f>I570</f>
        <v>41.6</v>
      </c>
      <c r="J569" s="170"/>
      <c r="K569" s="170"/>
      <c r="L569" s="170"/>
      <c r="M569" s="170"/>
      <c r="N569" s="29">
        <f>N570</f>
        <v>-23.2</v>
      </c>
      <c r="O569" s="29">
        <f>O570</f>
        <v>18.400000000000002</v>
      </c>
    </row>
    <row r="570" spans="1:15" ht="18">
      <c r="A570" s="30" t="s">
        <v>225</v>
      </c>
      <c r="B570" s="31" t="s">
        <v>209</v>
      </c>
      <c r="C570" s="31" t="s">
        <v>179</v>
      </c>
      <c r="D570" s="31" t="s">
        <v>220</v>
      </c>
      <c r="E570" s="31" t="s">
        <v>73</v>
      </c>
      <c r="F570" s="31" t="s">
        <v>235</v>
      </c>
      <c r="G570" s="31" t="s">
        <v>213</v>
      </c>
      <c r="H570" s="31"/>
      <c r="I570" s="32">
        <v>41.6</v>
      </c>
      <c r="J570" s="170"/>
      <c r="K570" s="170"/>
      <c r="L570" s="170"/>
      <c r="M570" s="170"/>
      <c r="N570" s="137">
        <v>-23.2</v>
      </c>
      <c r="O570" s="137">
        <f>I570+N570</f>
        <v>18.400000000000002</v>
      </c>
    </row>
    <row r="571" spans="1:15" ht="45">
      <c r="A571" s="27" t="s">
        <v>160</v>
      </c>
      <c r="B571" s="28" t="s">
        <v>209</v>
      </c>
      <c r="C571" s="28" t="s">
        <v>179</v>
      </c>
      <c r="D571" s="28" t="s">
        <v>220</v>
      </c>
      <c r="E571" s="28" t="s">
        <v>74</v>
      </c>
      <c r="F571" s="28"/>
      <c r="G571" s="28"/>
      <c r="H571" s="28"/>
      <c r="I571" s="29">
        <f>I572+I575</f>
        <v>383.6</v>
      </c>
      <c r="J571" s="170"/>
      <c r="K571" s="170"/>
      <c r="L571" s="170"/>
      <c r="M571" s="170"/>
      <c r="N571" s="29">
        <f>N572+N575</f>
        <v>0</v>
      </c>
      <c r="O571" s="29">
        <f>O572+O575</f>
        <v>383.6</v>
      </c>
    </row>
    <row r="572" spans="1:15" ht="90">
      <c r="A572" s="27" t="s">
        <v>301</v>
      </c>
      <c r="B572" s="28" t="s">
        <v>209</v>
      </c>
      <c r="C572" s="28" t="s">
        <v>179</v>
      </c>
      <c r="D572" s="28" t="s">
        <v>220</v>
      </c>
      <c r="E572" s="28" t="s">
        <v>74</v>
      </c>
      <c r="F572" s="28" t="s">
        <v>232</v>
      </c>
      <c r="G572" s="28"/>
      <c r="H572" s="28"/>
      <c r="I572" s="29">
        <f>I573</f>
        <v>377.6</v>
      </c>
      <c r="J572" s="29">
        <f>J575</f>
        <v>0</v>
      </c>
      <c r="K572" s="29">
        <f>K575</f>
        <v>0</v>
      </c>
      <c r="L572" s="29">
        <f>L575</f>
        <v>0</v>
      </c>
      <c r="M572" s="159">
        <f>M575</f>
        <v>0</v>
      </c>
      <c r="N572" s="29">
        <f>N573</f>
        <v>0</v>
      </c>
      <c r="O572" s="29">
        <f>O573</f>
        <v>377.6</v>
      </c>
    </row>
    <row r="573" spans="1:15" ht="30">
      <c r="A573" s="27" t="s">
        <v>300</v>
      </c>
      <c r="B573" s="28" t="s">
        <v>209</v>
      </c>
      <c r="C573" s="28" t="s">
        <v>179</v>
      </c>
      <c r="D573" s="28" t="s">
        <v>220</v>
      </c>
      <c r="E573" s="28" t="s">
        <v>74</v>
      </c>
      <c r="F573" s="28" t="s">
        <v>233</v>
      </c>
      <c r="G573" s="28"/>
      <c r="H573" s="28"/>
      <c r="I573" s="29">
        <f>I574</f>
        <v>377.6</v>
      </c>
      <c r="J573" s="29"/>
      <c r="K573" s="29"/>
      <c r="L573" s="29"/>
      <c r="M573" s="159"/>
      <c r="N573" s="29">
        <f>N574</f>
        <v>0</v>
      </c>
      <c r="O573" s="29">
        <f>O574</f>
        <v>377.6</v>
      </c>
    </row>
    <row r="574" spans="1:15" ht="18">
      <c r="A574" s="30" t="s">
        <v>225</v>
      </c>
      <c r="B574" s="31" t="s">
        <v>209</v>
      </c>
      <c r="C574" s="31" t="s">
        <v>179</v>
      </c>
      <c r="D574" s="31" t="s">
        <v>220</v>
      </c>
      <c r="E574" s="31" t="s">
        <v>74</v>
      </c>
      <c r="F574" s="31" t="s">
        <v>233</v>
      </c>
      <c r="G574" s="31" t="s">
        <v>213</v>
      </c>
      <c r="H574" s="31"/>
      <c r="I574" s="32">
        <v>377.6</v>
      </c>
      <c r="J574" s="29"/>
      <c r="K574" s="29"/>
      <c r="L574" s="29"/>
      <c r="M574" s="159"/>
      <c r="N574" s="137">
        <v>0</v>
      </c>
      <c r="O574" s="137">
        <f>I574+N574</f>
        <v>377.6</v>
      </c>
    </row>
    <row r="575" spans="1:15" ht="32.25" customHeight="1">
      <c r="A575" s="26" t="s">
        <v>315</v>
      </c>
      <c r="B575" s="28" t="s">
        <v>209</v>
      </c>
      <c r="C575" s="28" t="s">
        <v>179</v>
      </c>
      <c r="D575" s="28" t="s">
        <v>220</v>
      </c>
      <c r="E575" s="28" t="s">
        <v>74</v>
      </c>
      <c r="F575" s="28" t="s">
        <v>234</v>
      </c>
      <c r="G575" s="28"/>
      <c r="H575" s="31"/>
      <c r="I575" s="29">
        <f>I576</f>
        <v>6</v>
      </c>
      <c r="J575" s="29">
        <f aca="true" t="shared" si="110" ref="J575:M577">J576</f>
        <v>0</v>
      </c>
      <c r="K575" s="29">
        <f t="shared" si="110"/>
        <v>0</v>
      </c>
      <c r="L575" s="29">
        <f t="shared" si="110"/>
        <v>0</v>
      </c>
      <c r="M575" s="159">
        <f t="shared" si="110"/>
        <v>0</v>
      </c>
      <c r="N575" s="29">
        <f>N576</f>
        <v>0</v>
      </c>
      <c r="O575" s="29">
        <f>O576</f>
        <v>6</v>
      </c>
    </row>
    <row r="576" spans="1:15" ht="45">
      <c r="A576" s="26" t="s">
        <v>303</v>
      </c>
      <c r="B576" s="28" t="s">
        <v>209</v>
      </c>
      <c r="C576" s="28" t="s">
        <v>179</v>
      </c>
      <c r="D576" s="28" t="s">
        <v>220</v>
      </c>
      <c r="E576" s="28" t="s">
        <v>74</v>
      </c>
      <c r="F576" s="28" t="s">
        <v>235</v>
      </c>
      <c r="G576" s="28"/>
      <c r="H576" s="31"/>
      <c r="I576" s="29">
        <f>I577</f>
        <v>6</v>
      </c>
      <c r="J576" s="29">
        <f t="shared" si="110"/>
        <v>0</v>
      </c>
      <c r="K576" s="29">
        <f t="shared" si="110"/>
        <v>0</v>
      </c>
      <c r="L576" s="29">
        <f t="shared" si="110"/>
        <v>0</v>
      </c>
      <c r="M576" s="159">
        <f t="shared" si="110"/>
        <v>0</v>
      </c>
      <c r="N576" s="29">
        <f>N577</f>
        <v>0</v>
      </c>
      <c r="O576" s="29">
        <f>O577</f>
        <v>6</v>
      </c>
    </row>
    <row r="577" spans="1:15" ht="18">
      <c r="A577" s="30" t="s">
        <v>225</v>
      </c>
      <c r="B577" s="31" t="s">
        <v>209</v>
      </c>
      <c r="C577" s="31" t="s">
        <v>179</v>
      </c>
      <c r="D577" s="31" t="s">
        <v>220</v>
      </c>
      <c r="E577" s="31" t="s">
        <v>74</v>
      </c>
      <c r="F577" s="31" t="s">
        <v>235</v>
      </c>
      <c r="G577" s="31" t="s">
        <v>213</v>
      </c>
      <c r="H577" s="31"/>
      <c r="I577" s="32">
        <v>6</v>
      </c>
      <c r="J577" s="29">
        <f t="shared" si="110"/>
        <v>0</v>
      </c>
      <c r="K577" s="29">
        <f t="shared" si="110"/>
        <v>0</v>
      </c>
      <c r="L577" s="29">
        <f t="shared" si="110"/>
        <v>0</v>
      </c>
      <c r="M577" s="159">
        <f t="shared" si="110"/>
        <v>0</v>
      </c>
      <c r="N577" s="137">
        <v>0</v>
      </c>
      <c r="O577" s="137">
        <f>I577+N577</f>
        <v>6</v>
      </c>
    </row>
    <row r="578" spans="1:15" ht="45">
      <c r="A578" s="26" t="s">
        <v>263</v>
      </c>
      <c r="B578" s="28" t="s">
        <v>209</v>
      </c>
      <c r="C578" s="28" t="s">
        <v>179</v>
      </c>
      <c r="D578" s="28" t="s">
        <v>220</v>
      </c>
      <c r="E578" s="28" t="s">
        <v>12</v>
      </c>
      <c r="F578" s="28"/>
      <c r="G578" s="28"/>
      <c r="H578" s="31"/>
      <c r="I578" s="29">
        <f>I579+I587+I582</f>
        <v>1121.3</v>
      </c>
      <c r="J578" s="29">
        <f>J580</f>
        <v>0</v>
      </c>
      <c r="K578" s="29">
        <f>K580</f>
        <v>0</v>
      </c>
      <c r="L578" s="29">
        <f>L580</f>
        <v>0</v>
      </c>
      <c r="M578" s="159">
        <f>M580</f>
        <v>0</v>
      </c>
      <c r="N578" s="29">
        <f>N579+N587+N582</f>
        <v>100</v>
      </c>
      <c r="O578" s="29">
        <f>O579+O587+O582</f>
        <v>1221.3</v>
      </c>
    </row>
    <row r="579" spans="1:15" ht="31.5" customHeight="1">
      <c r="A579" s="26" t="s">
        <v>315</v>
      </c>
      <c r="B579" s="28" t="s">
        <v>209</v>
      </c>
      <c r="C579" s="28" t="s">
        <v>179</v>
      </c>
      <c r="D579" s="28" t="s">
        <v>220</v>
      </c>
      <c r="E579" s="28" t="s">
        <v>12</v>
      </c>
      <c r="F579" s="28" t="s">
        <v>234</v>
      </c>
      <c r="G579" s="28"/>
      <c r="H579" s="31"/>
      <c r="I579" s="29">
        <f>I580</f>
        <v>824.1</v>
      </c>
      <c r="J579" s="166"/>
      <c r="K579" s="166"/>
      <c r="L579" s="166"/>
      <c r="M579" s="166"/>
      <c r="N579" s="29">
        <f>N580</f>
        <v>100</v>
      </c>
      <c r="O579" s="29">
        <f>O580</f>
        <v>924.1</v>
      </c>
    </row>
    <row r="580" spans="1:15" ht="45">
      <c r="A580" s="26" t="s">
        <v>303</v>
      </c>
      <c r="B580" s="28" t="s">
        <v>209</v>
      </c>
      <c r="C580" s="28" t="s">
        <v>179</v>
      </c>
      <c r="D580" s="28" t="s">
        <v>220</v>
      </c>
      <c r="E580" s="28" t="s">
        <v>12</v>
      </c>
      <c r="F580" s="28" t="s">
        <v>235</v>
      </c>
      <c r="G580" s="28"/>
      <c r="H580" s="31"/>
      <c r="I580" s="29">
        <f>I581</f>
        <v>824.1</v>
      </c>
      <c r="J580" s="170"/>
      <c r="K580" s="170"/>
      <c r="L580" s="170"/>
      <c r="M580" s="170"/>
      <c r="N580" s="29">
        <f>N581</f>
        <v>100</v>
      </c>
      <c r="O580" s="29">
        <f>O581</f>
        <v>924.1</v>
      </c>
    </row>
    <row r="581" spans="1:15" ht="18">
      <c r="A581" s="34" t="s">
        <v>224</v>
      </c>
      <c r="B581" s="31" t="s">
        <v>209</v>
      </c>
      <c r="C581" s="31" t="s">
        <v>179</v>
      </c>
      <c r="D581" s="31" t="s">
        <v>220</v>
      </c>
      <c r="E581" s="31" t="s">
        <v>12</v>
      </c>
      <c r="F581" s="31" t="s">
        <v>235</v>
      </c>
      <c r="G581" s="31" t="s">
        <v>212</v>
      </c>
      <c r="H581" s="31"/>
      <c r="I581" s="32">
        <v>824.1</v>
      </c>
      <c r="J581" s="29" t="e">
        <f>#REF!</f>
        <v>#REF!</v>
      </c>
      <c r="K581" s="29" t="e">
        <f>#REF!</f>
        <v>#REF!</v>
      </c>
      <c r="L581" s="29" t="e">
        <f>#REF!</f>
        <v>#REF!</v>
      </c>
      <c r="M581" s="159" t="e">
        <f>#REF!</f>
        <v>#REF!</v>
      </c>
      <c r="N581" s="137">
        <v>100</v>
      </c>
      <c r="O581" s="137">
        <f>I581+N581</f>
        <v>924.1</v>
      </c>
    </row>
    <row r="582" spans="1:15" ht="30">
      <c r="A582" s="27" t="s">
        <v>247</v>
      </c>
      <c r="B582" s="28" t="s">
        <v>209</v>
      </c>
      <c r="C582" s="28" t="s">
        <v>179</v>
      </c>
      <c r="D582" s="28" t="s">
        <v>220</v>
      </c>
      <c r="E582" s="28" t="s">
        <v>12</v>
      </c>
      <c r="F582" s="28" t="s">
        <v>246</v>
      </c>
      <c r="G582" s="28"/>
      <c r="H582" s="31"/>
      <c r="I582" s="29">
        <f>I585+I583</f>
        <v>247.2</v>
      </c>
      <c r="J582" s="29">
        <f aca="true" t="shared" si="111" ref="J582:O582">J585+J583</f>
        <v>0</v>
      </c>
      <c r="K582" s="29">
        <f t="shared" si="111"/>
        <v>0</v>
      </c>
      <c r="L582" s="29">
        <f t="shared" si="111"/>
        <v>0</v>
      </c>
      <c r="M582" s="29">
        <f t="shared" si="111"/>
        <v>0</v>
      </c>
      <c r="N582" s="29">
        <f t="shared" si="111"/>
        <v>0</v>
      </c>
      <c r="O582" s="29">
        <f t="shared" si="111"/>
        <v>247.2</v>
      </c>
    </row>
    <row r="583" spans="1:15" ht="30">
      <c r="A583" s="27" t="s">
        <v>258</v>
      </c>
      <c r="B583" s="28" t="s">
        <v>209</v>
      </c>
      <c r="C583" s="28" t="s">
        <v>179</v>
      </c>
      <c r="D583" s="28" t="s">
        <v>220</v>
      </c>
      <c r="E583" s="28" t="s">
        <v>12</v>
      </c>
      <c r="F583" s="28" t="s">
        <v>250</v>
      </c>
      <c r="G583" s="28"/>
      <c r="H583" s="31"/>
      <c r="I583" s="29">
        <f>I584</f>
        <v>30</v>
      </c>
      <c r="J583" s="73"/>
      <c r="K583" s="73"/>
      <c r="L583" s="73"/>
      <c r="M583" s="73"/>
      <c r="N583" s="29">
        <f>N584</f>
        <v>0</v>
      </c>
      <c r="O583" s="29">
        <f>O584</f>
        <v>30</v>
      </c>
    </row>
    <row r="584" spans="1:15" ht="18">
      <c r="A584" s="34" t="s">
        <v>224</v>
      </c>
      <c r="B584" s="31" t="s">
        <v>209</v>
      </c>
      <c r="C584" s="31" t="s">
        <v>179</v>
      </c>
      <c r="D584" s="31" t="s">
        <v>220</v>
      </c>
      <c r="E584" s="31" t="s">
        <v>12</v>
      </c>
      <c r="F584" s="31" t="s">
        <v>250</v>
      </c>
      <c r="G584" s="31" t="s">
        <v>212</v>
      </c>
      <c r="H584" s="31"/>
      <c r="I584" s="32">
        <v>30</v>
      </c>
      <c r="J584" s="195"/>
      <c r="K584" s="195"/>
      <c r="L584" s="195"/>
      <c r="M584" s="195"/>
      <c r="N584" s="32">
        <v>0</v>
      </c>
      <c r="O584" s="32">
        <f>I584+N584</f>
        <v>30</v>
      </c>
    </row>
    <row r="585" spans="1:15" ht="18">
      <c r="A585" s="27" t="s">
        <v>150</v>
      </c>
      <c r="B585" s="28" t="s">
        <v>209</v>
      </c>
      <c r="C585" s="28" t="s">
        <v>179</v>
      </c>
      <c r="D585" s="28" t="s">
        <v>220</v>
      </c>
      <c r="E585" s="28" t="s">
        <v>12</v>
      </c>
      <c r="F585" s="28" t="s">
        <v>149</v>
      </c>
      <c r="G585" s="28"/>
      <c r="H585" s="31"/>
      <c r="I585" s="29">
        <f>I586</f>
        <v>217.2</v>
      </c>
      <c r="J585" s="73"/>
      <c r="K585" s="73"/>
      <c r="L585" s="73"/>
      <c r="M585" s="73"/>
      <c r="N585" s="29">
        <f>N586</f>
        <v>0</v>
      </c>
      <c r="O585" s="29">
        <f>O586</f>
        <v>217.2</v>
      </c>
    </row>
    <row r="586" spans="1:15" ht="18">
      <c r="A586" s="34" t="s">
        <v>224</v>
      </c>
      <c r="B586" s="31" t="s">
        <v>209</v>
      </c>
      <c r="C586" s="31" t="s">
        <v>179</v>
      </c>
      <c r="D586" s="31" t="s">
        <v>220</v>
      </c>
      <c r="E586" s="31" t="s">
        <v>12</v>
      </c>
      <c r="F586" s="31" t="s">
        <v>149</v>
      </c>
      <c r="G586" s="31" t="s">
        <v>212</v>
      </c>
      <c r="H586" s="31"/>
      <c r="I586" s="32">
        <v>217.2</v>
      </c>
      <c r="N586" s="137">
        <v>0</v>
      </c>
      <c r="O586" s="137">
        <f>I586+N586</f>
        <v>217.2</v>
      </c>
    </row>
    <row r="587" spans="1:15" ht="18">
      <c r="A587" s="26" t="s">
        <v>243</v>
      </c>
      <c r="B587" s="28" t="s">
        <v>209</v>
      </c>
      <c r="C587" s="28" t="s">
        <v>179</v>
      </c>
      <c r="D587" s="28" t="s">
        <v>220</v>
      </c>
      <c r="E587" s="28" t="s">
        <v>12</v>
      </c>
      <c r="F587" s="28" t="s">
        <v>242</v>
      </c>
      <c r="G587" s="28"/>
      <c r="H587" s="31"/>
      <c r="I587" s="29">
        <f>I588</f>
        <v>50</v>
      </c>
      <c r="N587" s="29">
        <f>N588</f>
        <v>0</v>
      </c>
      <c r="O587" s="29">
        <f>O588</f>
        <v>50</v>
      </c>
    </row>
    <row r="588" spans="1:15" ht="18">
      <c r="A588" s="26" t="s">
        <v>245</v>
      </c>
      <c r="B588" s="28" t="s">
        <v>209</v>
      </c>
      <c r="C588" s="28" t="s">
        <v>179</v>
      </c>
      <c r="D588" s="28" t="s">
        <v>220</v>
      </c>
      <c r="E588" s="28" t="s">
        <v>12</v>
      </c>
      <c r="F588" s="28" t="s">
        <v>244</v>
      </c>
      <c r="G588" s="28"/>
      <c r="H588" s="31"/>
      <c r="I588" s="29">
        <f>I589</f>
        <v>50</v>
      </c>
      <c r="N588" s="29">
        <f>N589</f>
        <v>0</v>
      </c>
      <c r="O588" s="29">
        <f>O589</f>
        <v>50</v>
      </c>
    </row>
    <row r="589" spans="1:15" ht="18">
      <c r="A589" s="34" t="s">
        <v>224</v>
      </c>
      <c r="B589" s="31" t="s">
        <v>209</v>
      </c>
      <c r="C589" s="31" t="s">
        <v>179</v>
      </c>
      <c r="D589" s="31" t="s">
        <v>220</v>
      </c>
      <c r="E589" s="31" t="s">
        <v>12</v>
      </c>
      <c r="F589" s="31" t="s">
        <v>244</v>
      </c>
      <c r="G589" s="31" t="s">
        <v>212</v>
      </c>
      <c r="H589" s="52"/>
      <c r="I589" s="32">
        <v>50</v>
      </c>
      <c r="N589" s="137">
        <v>0</v>
      </c>
      <c r="O589" s="137">
        <f>I589+N589</f>
        <v>50</v>
      </c>
    </row>
    <row r="590" spans="1:15" ht="60">
      <c r="A590" s="27" t="s">
        <v>462</v>
      </c>
      <c r="B590" s="28" t="s">
        <v>209</v>
      </c>
      <c r="C590" s="28" t="s">
        <v>179</v>
      </c>
      <c r="D590" s="28" t="s">
        <v>220</v>
      </c>
      <c r="E590" s="28" t="s">
        <v>343</v>
      </c>
      <c r="F590" s="28"/>
      <c r="G590" s="28"/>
      <c r="H590" s="31"/>
      <c r="I590" s="29">
        <f>I591+I594+I597</f>
        <v>20733.5</v>
      </c>
      <c r="N590" s="29">
        <f>N591+N594+N597</f>
        <v>1508.7</v>
      </c>
      <c r="O590" s="29">
        <f>O591+O594+O597</f>
        <v>22242.2</v>
      </c>
    </row>
    <row r="591" spans="1:15" ht="90">
      <c r="A591" s="27" t="s">
        <v>301</v>
      </c>
      <c r="B591" s="28" t="s">
        <v>209</v>
      </c>
      <c r="C591" s="28" t="s">
        <v>179</v>
      </c>
      <c r="D591" s="28" t="s">
        <v>220</v>
      </c>
      <c r="E591" s="28" t="s">
        <v>343</v>
      </c>
      <c r="F591" s="28" t="s">
        <v>232</v>
      </c>
      <c r="G591" s="28"/>
      <c r="H591" s="31"/>
      <c r="I591" s="29">
        <f>I592</f>
        <v>17001.3</v>
      </c>
      <c r="N591" s="29">
        <f>N592</f>
        <v>1508.7</v>
      </c>
      <c r="O591" s="29">
        <f>O592</f>
        <v>18510</v>
      </c>
    </row>
    <row r="592" spans="1:15" ht="30">
      <c r="A592" s="27" t="s">
        <v>241</v>
      </c>
      <c r="B592" s="28" t="s">
        <v>209</v>
      </c>
      <c r="C592" s="28" t="s">
        <v>179</v>
      </c>
      <c r="D592" s="28" t="s">
        <v>220</v>
      </c>
      <c r="E592" s="28" t="s">
        <v>343</v>
      </c>
      <c r="F592" s="28" t="s">
        <v>240</v>
      </c>
      <c r="G592" s="28"/>
      <c r="H592" s="31"/>
      <c r="I592" s="29">
        <f>I593</f>
        <v>17001.3</v>
      </c>
      <c r="N592" s="29">
        <f>N593</f>
        <v>1508.7</v>
      </c>
      <c r="O592" s="29">
        <f>O593</f>
        <v>18510</v>
      </c>
    </row>
    <row r="593" spans="1:15" ht="18">
      <c r="A593" s="34" t="s">
        <v>224</v>
      </c>
      <c r="B593" s="31" t="s">
        <v>209</v>
      </c>
      <c r="C593" s="31" t="s">
        <v>179</v>
      </c>
      <c r="D593" s="31" t="s">
        <v>220</v>
      </c>
      <c r="E593" s="31" t="s">
        <v>343</v>
      </c>
      <c r="F593" s="31" t="s">
        <v>240</v>
      </c>
      <c r="G593" s="31" t="s">
        <v>212</v>
      </c>
      <c r="H593" s="31"/>
      <c r="I593" s="32">
        <v>17001.3</v>
      </c>
      <c r="N593" s="137">
        <v>1508.7</v>
      </c>
      <c r="O593" s="137">
        <f>I593+N593</f>
        <v>18510</v>
      </c>
    </row>
    <row r="594" spans="1:15" ht="33" customHeight="1">
      <c r="A594" s="26" t="s">
        <v>315</v>
      </c>
      <c r="B594" s="28" t="s">
        <v>209</v>
      </c>
      <c r="C594" s="28" t="s">
        <v>179</v>
      </c>
      <c r="D594" s="28" t="s">
        <v>220</v>
      </c>
      <c r="E594" s="28" t="s">
        <v>343</v>
      </c>
      <c r="F594" s="28" t="s">
        <v>234</v>
      </c>
      <c r="G594" s="28"/>
      <c r="H594" s="31"/>
      <c r="I594" s="29">
        <f>I595</f>
        <v>3686.4</v>
      </c>
      <c r="N594" s="29">
        <f>N595</f>
        <v>0</v>
      </c>
      <c r="O594" s="29">
        <f>O595</f>
        <v>3686.4</v>
      </c>
    </row>
    <row r="595" spans="1:15" ht="45">
      <c r="A595" s="26" t="s">
        <v>303</v>
      </c>
      <c r="B595" s="28" t="s">
        <v>209</v>
      </c>
      <c r="C595" s="28" t="s">
        <v>179</v>
      </c>
      <c r="D595" s="28" t="s">
        <v>220</v>
      </c>
      <c r="E595" s="28" t="s">
        <v>343</v>
      </c>
      <c r="F595" s="28" t="s">
        <v>235</v>
      </c>
      <c r="G595" s="28"/>
      <c r="H595" s="31"/>
      <c r="I595" s="29">
        <f>I596</f>
        <v>3686.4</v>
      </c>
      <c r="N595" s="29">
        <f>N596</f>
        <v>0</v>
      </c>
      <c r="O595" s="29">
        <f>O596</f>
        <v>3686.4</v>
      </c>
    </row>
    <row r="596" spans="1:15" ht="18">
      <c r="A596" s="30" t="s">
        <v>224</v>
      </c>
      <c r="B596" s="31" t="s">
        <v>209</v>
      </c>
      <c r="C596" s="31" t="s">
        <v>179</v>
      </c>
      <c r="D596" s="31" t="s">
        <v>220</v>
      </c>
      <c r="E596" s="31" t="s">
        <v>343</v>
      </c>
      <c r="F596" s="31" t="s">
        <v>235</v>
      </c>
      <c r="G596" s="31" t="s">
        <v>212</v>
      </c>
      <c r="H596" s="31"/>
      <c r="I596" s="32">
        <v>3686.4</v>
      </c>
      <c r="N596" s="137">
        <v>0</v>
      </c>
      <c r="O596" s="137">
        <f>I596+N596</f>
        <v>3686.4</v>
      </c>
    </row>
    <row r="597" spans="1:15" ht="18">
      <c r="A597" s="26" t="s">
        <v>243</v>
      </c>
      <c r="B597" s="28" t="s">
        <v>209</v>
      </c>
      <c r="C597" s="28" t="s">
        <v>179</v>
      </c>
      <c r="D597" s="28" t="s">
        <v>220</v>
      </c>
      <c r="E597" s="28" t="s">
        <v>343</v>
      </c>
      <c r="F597" s="28" t="s">
        <v>242</v>
      </c>
      <c r="G597" s="28"/>
      <c r="H597" s="31"/>
      <c r="I597" s="29">
        <f>I598</f>
        <v>45.8</v>
      </c>
      <c r="N597" s="29">
        <f>N598</f>
        <v>0</v>
      </c>
      <c r="O597" s="29">
        <f>O598</f>
        <v>45.8</v>
      </c>
    </row>
    <row r="598" spans="1:15" ht="18">
      <c r="A598" s="26" t="s">
        <v>245</v>
      </c>
      <c r="B598" s="28" t="s">
        <v>209</v>
      </c>
      <c r="C598" s="28" t="s">
        <v>179</v>
      </c>
      <c r="D598" s="28" t="s">
        <v>220</v>
      </c>
      <c r="E598" s="28" t="s">
        <v>343</v>
      </c>
      <c r="F598" s="28" t="s">
        <v>244</v>
      </c>
      <c r="G598" s="28"/>
      <c r="H598" s="31"/>
      <c r="I598" s="29">
        <f>I599</f>
        <v>45.8</v>
      </c>
      <c r="N598" s="29">
        <f>N599</f>
        <v>0</v>
      </c>
      <c r="O598" s="29">
        <f>O599</f>
        <v>45.8</v>
      </c>
    </row>
    <row r="599" spans="1:15" ht="18">
      <c r="A599" s="30" t="s">
        <v>224</v>
      </c>
      <c r="B599" s="31" t="s">
        <v>209</v>
      </c>
      <c r="C599" s="31" t="s">
        <v>179</v>
      </c>
      <c r="D599" s="31" t="s">
        <v>220</v>
      </c>
      <c r="E599" s="31" t="s">
        <v>343</v>
      </c>
      <c r="F599" s="31" t="s">
        <v>244</v>
      </c>
      <c r="G599" s="31" t="s">
        <v>212</v>
      </c>
      <c r="H599" s="31"/>
      <c r="I599" s="32">
        <v>45.8</v>
      </c>
      <c r="N599" s="137">
        <v>0</v>
      </c>
      <c r="O599" s="137">
        <f>I599+N599</f>
        <v>45.8</v>
      </c>
    </row>
    <row r="600" spans="1:15" ht="30">
      <c r="A600" s="26" t="s">
        <v>619</v>
      </c>
      <c r="B600" s="28" t="s">
        <v>209</v>
      </c>
      <c r="C600" s="28" t="s">
        <v>179</v>
      </c>
      <c r="D600" s="28" t="s">
        <v>220</v>
      </c>
      <c r="E600" s="28" t="s">
        <v>618</v>
      </c>
      <c r="F600" s="31"/>
      <c r="G600" s="31"/>
      <c r="H600" s="31"/>
      <c r="I600" s="29">
        <f>I601</f>
        <v>4</v>
      </c>
      <c r="N600" s="29">
        <f aca="true" t="shared" si="112" ref="N600:O602">N601</f>
        <v>0</v>
      </c>
      <c r="O600" s="29">
        <f t="shared" si="112"/>
        <v>4</v>
      </c>
    </row>
    <row r="601" spans="1:15" ht="39" customHeight="1">
      <c r="A601" s="26" t="s">
        <v>315</v>
      </c>
      <c r="B601" s="28" t="s">
        <v>209</v>
      </c>
      <c r="C601" s="28" t="s">
        <v>179</v>
      </c>
      <c r="D601" s="28" t="s">
        <v>220</v>
      </c>
      <c r="E601" s="28" t="s">
        <v>618</v>
      </c>
      <c r="F601" s="28" t="s">
        <v>234</v>
      </c>
      <c r="G601" s="28"/>
      <c r="H601" s="31"/>
      <c r="I601" s="29">
        <f>I602</f>
        <v>4</v>
      </c>
      <c r="N601" s="29">
        <f t="shared" si="112"/>
        <v>0</v>
      </c>
      <c r="O601" s="29">
        <f t="shared" si="112"/>
        <v>4</v>
      </c>
    </row>
    <row r="602" spans="1:15" ht="45">
      <c r="A602" s="26" t="s">
        <v>303</v>
      </c>
      <c r="B602" s="28" t="s">
        <v>209</v>
      </c>
      <c r="C602" s="28" t="s">
        <v>179</v>
      </c>
      <c r="D602" s="28" t="s">
        <v>220</v>
      </c>
      <c r="E602" s="28" t="s">
        <v>618</v>
      </c>
      <c r="F602" s="28" t="s">
        <v>235</v>
      </c>
      <c r="G602" s="28"/>
      <c r="H602" s="31"/>
      <c r="I602" s="29">
        <f>I603</f>
        <v>4</v>
      </c>
      <c r="N602" s="29">
        <f t="shared" si="112"/>
        <v>0</v>
      </c>
      <c r="O602" s="29">
        <f t="shared" si="112"/>
        <v>4</v>
      </c>
    </row>
    <row r="603" spans="1:15" ht="18">
      <c r="A603" s="30" t="s">
        <v>224</v>
      </c>
      <c r="B603" s="31" t="s">
        <v>209</v>
      </c>
      <c r="C603" s="31" t="s">
        <v>179</v>
      </c>
      <c r="D603" s="31" t="s">
        <v>220</v>
      </c>
      <c r="E603" s="31" t="s">
        <v>618</v>
      </c>
      <c r="F603" s="31" t="s">
        <v>235</v>
      </c>
      <c r="G603" s="31" t="s">
        <v>212</v>
      </c>
      <c r="H603" s="31"/>
      <c r="I603" s="32">
        <v>4</v>
      </c>
      <c r="N603" s="137">
        <v>0</v>
      </c>
      <c r="O603" s="137">
        <f>I603+N603</f>
        <v>4</v>
      </c>
    </row>
    <row r="604" spans="1:15" ht="90">
      <c r="A604" s="26" t="s">
        <v>511</v>
      </c>
      <c r="B604" s="28" t="s">
        <v>209</v>
      </c>
      <c r="C604" s="28" t="s">
        <v>179</v>
      </c>
      <c r="D604" s="28" t="s">
        <v>220</v>
      </c>
      <c r="E604" s="28" t="s">
        <v>512</v>
      </c>
      <c r="F604" s="31"/>
      <c r="G604" s="31"/>
      <c r="H604" s="31"/>
      <c r="I604" s="121">
        <f>I605</f>
        <v>11515.3</v>
      </c>
      <c r="N604" s="121">
        <f aca="true" t="shared" si="113" ref="N604:O606">N605</f>
        <v>0</v>
      </c>
      <c r="O604" s="121">
        <f t="shared" si="113"/>
        <v>11515.3</v>
      </c>
    </row>
    <row r="605" spans="1:15" ht="33.75" customHeight="1">
      <c r="A605" s="26" t="s">
        <v>315</v>
      </c>
      <c r="B605" s="28" t="s">
        <v>209</v>
      </c>
      <c r="C605" s="28" t="s">
        <v>179</v>
      </c>
      <c r="D605" s="28" t="s">
        <v>220</v>
      </c>
      <c r="E605" s="28" t="s">
        <v>512</v>
      </c>
      <c r="F605" s="28" t="s">
        <v>234</v>
      </c>
      <c r="G605" s="28"/>
      <c r="H605" s="31"/>
      <c r="I605" s="121">
        <f>I606</f>
        <v>11515.3</v>
      </c>
      <c r="N605" s="121">
        <f t="shared" si="113"/>
        <v>0</v>
      </c>
      <c r="O605" s="121">
        <f t="shared" si="113"/>
        <v>11515.3</v>
      </c>
    </row>
    <row r="606" spans="1:15" ht="45">
      <c r="A606" s="26" t="s">
        <v>303</v>
      </c>
      <c r="B606" s="28" t="s">
        <v>209</v>
      </c>
      <c r="C606" s="28" t="s">
        <v>179</v>
      </c>
      <c r="D606" s="28" t="s">
        <v>220</v>
      </c>
      <c r="E606" s="28" t="s">
        <v>512</v>
      </c>
      <c r="F606" s="28" t="s">
        <v>235</v>
      </c>
      <c r="G606" s="28"/>
      <c r="H606" s="31"/>
      <c r="I606" s="121">
        <f>I607</f>
        <v>11515.3</v>
      </c>
      <c r="N606" s="121">
        <f t="shared" si="113"/>
        <v>0</v>
      </c>
      <c r="O606" s="121">
        <f t="shared" si="113"/>
        <v>11515.3</v>
      </c>
    </row>
    <row r="607" spans="1:16" s="74" customFormat="1" ht="18">
      <c r="A607" s="30" t="s">
        <v>224</v>
      </c>
      <c r="B607" s="31" t="s">
        <v>209</v>
      </c>
      <c r="C607" s="31" t="s">
        <v>179</v>
      </c>
      <c r="D607" s="31" t="s">
        <v>220</v>
      </c>
      <c r="E607" s="31" t="s">
        <v>512</v>
      </c>
      <c r="F607" s="31" t="s">
        <v>235</v>
      </c>
      <c r="G607" s="31" t="s">
        <v>212</v>
      </c>
      <c r="H607" s="31"/>
      <c r="I607" s="122">
        <v>11515.3</v>
      </c>
      <c r="M607" s="174"/>
      <c r="N607" s="137">
        <v>0</v>
      </c>
      <c r="O607" s="137">
        <f>I607+N607</f>
        <v>11515.3</v>
      </c>
      <c r="P607" s="131"/>
    </row>
    <row r="608" spans="1:16" s="74" customFormat="1" ht="18">
      <c r="A608" s="51" t="s">
        <v>167</v>
      </c>
      <c r="B608" s="52" t="s">
        <v>209</v>
      </c>
      <c r="C608" s="52" t="s">
        <v>182</v>
      </c>
      <c r="D608" s="31"/>
      <c r="E608" s="52"/>
      <c r="F608" s="52"/>
      <c r="G608" s="52"/>
      <c r="H608" s="52"/>
      <c r="I608" s="156">
        <f>I609</f>
        <v>40</v>
      </c>
      <c r="M608" s="174"/>
      <c r="N608" s="156">
        <f>N609</f>
        <v>0</v>
      </c>
      <c r="O608" s="156">
        <f>O609</f>
        <v>40</v>
      </c>
      <c r="P608" s="131"/>
    </row>
    <row r="609" spans="1:15" ht="28.5">
      <c r="A609" s="51" t="s">
        <v>197</v>
      </c>
      <c r="B609" s="52" t="s">
        <v>209</v>
      </c>
      <c r="C609" s="52" t="s">
        <v>182</v>
      </c>
      <c r="D609" s="52" t="s">
        <v>194</v>
      </c>
      <c r="E609" s="52"/>
      <c r="F609" s="52"/>
      <c r="G609" s="52"/>
      <c r="H609" s="52"/>
      <c r="I609" s="156">
        <f aca="true" t="shared" si="114" ref="I609:I614">I610</f>
        <v>40</v>
      </c>
      <c r="N609" s="156">
        <f aca="true" t="shared" si="115" ref="N609:O614">N610</f>
        <v>0</v>
      </c>
      <c r="O609" s="156">
        <f t="shared" si="115"/>
        <v>40</v>
      </c>
    </row>
    <row r="610" spans="1:15" ht="60">
      <c r="A610" s="27" t="s">
        <v>489</v>
      </c>
      <c r="B610" s="28" t="s">
        <v>209</v>
      </c>
      <c r="C610" s="28" t="s">
        <v>182</v>
      </c>
      <c r="D610" s="28" t="s">
        <v>194</v>
      </c>
      <c r="E610" s="28" t="s">
        <v>71</v>
      </c>
      <c r="F610" s="28"/>
      <c r="G610" s="28"/>
      <c r="H610" s="28"/>
      <c r="I610" s="29">
        <f>I611</f>
        <v>40</v>
      </c>
      <c r="N610" s="29">
        <f>N611</f>
        <v>0</v>
      </c>
      <c r="O610" s="29">
        <f>O611</f>
        <v>40</v>
      </c>
    </row>
    <row r="611" spans="1:15" ht="60">
      <c r="A611" s="27" t="s">
        <v>254</v>
      </c>
      <c r="B611" s="28" t="s">
        <v>209</v>
      </c>
      <c r="C611" s="28" t="s">
        <v>182</v>
      </c>
      <c r="D611" s="28" t="s">
        <v>194</v>
      </c>
      <c r="E611" s="28" t="s">
        <v>404</v>
      </c>
      <c r="F611" s="28"/>
      <c r="G611" s="28"/>
      <c r="H611" s="28"/>
      <c r="I611" s="29">
        <f>I615</f>
        <v>40</v>
      </c>
      <c r="N611" s="29">
        <f>N615</f>
        <v>0</v>
      </c>
      <c r="O611" s="29">
        <f>O615</f>
        <v>40</v>
      </c>
    </row>
    <row r="612" spans="1:15" ht="18">
      <c r="A612" s="26" t="s">
        <v>287</v>
      </c>
      <c r="B612" s="28" t="s">
        <v>209</v>
      </c>
      <c r="C612" s="28" t="s">
        <v>182</v>
      </c>
      <c r="D612" s="28" t="s">
        <v>194</v>
      </c>
      <c r="E612" s="28" t="s">
        <v>403</v>
      </c>
      <c r="F612" s="28"/>
      <c r="G612" s="28"/>
      <c r="H612" s="28"/>
      <c r="I612" s="29">
        <f>I613</f>
        <v>40</v>
      </c>
      <c r="N612" s="29">
        <f>N613</f>
        <v>0</v>
      </c>
      <c r="O612" s="29">
        <f>O613</f>
        <v>40</v>
      </c>
    </row>
    <row r="613" spans="1:15" ht="33.75" customHeight="1">
      <c r="A613" s="26" t="s">
        <v>315</v>
      </c>
      <c r="B613" s="28" t="s">
        <v>209</v>
      </c>
      <c r="C613" s="28" t="s">
        <v>182</v>
      </c>
      <c r="D613" s="28" t="s">
        <v>194</v>
      </c>
      <c r="E613" s="127" t="s">
        <v>403</v>
      </c>
      <c r="F613" s="28" t="s">
        <v>234</v>
      </c>
      <c r="G613" s="28"/>
      <c r="H613" s="28"/>
      <c r="I613" s="29">
        <f t="shared" si="114"/>
        <v>40</v>
      </c>
      <c r="N613" s="29">
        <f t="shared" si="115"/>
        <v>0</v>
      </c>
      <c r="O613" s="29">
        <f t="shared" si="115"/>
        <v>40</v>
      </c>
    </row>
    <row r="614" spans="1:15" ht="45">
      <c r="A614" s="26" t="s">
        <v>303</v>
      </c>
      <c r="B614" s="28" t="s">
        <v>209</v>
      </c>
      <c r="C614" s="28" t="s">
        <v>182</v>
      </c>
      <c r="D614" s="28" t="s">
        <v>194</v>
      </c>
      <c r="E614" s="127" t="s">
        <v>403</v>
      </c>
      <c r="F614" s="28" t="s">
        <v>235</v>
      </c>
      <c r="G614" s="28"/>
      <c r="H614" s="28"/>
      <c r="I614" s="29">
        <f t="shared" si="114"/>
        <v>40</v>
      </c>
      <c r="N614" s="29">
        <f t="shared" si="115"/>
        <v>0</v>
      </c>
      <c r="O614" s="29">
        <f t="shared" si="115"/>
        <v>40</v>
      </c>
    </row>
    <row r="615" spans="1:15" ht="18">
      <c r="A615" s="34" t="s">
        <v>224</v>
      </c>
      <c r="B615" s="31" t="s">
        <v>209</v>
      </c>
      <c r="C615" s="31" t="s">
        <v>182</v>
      </c>
      <c r="D615" s="31" t="s">
        <v>194</v>
      </c>
      <c r="E615" s="61" t="s">
        <v>403</v>
      </c>
      <c r="F615" s="31" t="s">
        <v>235</v>
      </c>
      <c r="G615" s="31" t="s">
        <v>212</v>
      </c>
      <c r="H615" s="31"/>
      <c r="I615" s="32">
        <v>40</v>
      </c>
      <c r="N615" s="137">
        <v>0</v>
      </c>
      <c r="O615" s="137">
        <f>I615+N615</f>
        <v>40</v>
      </c>
    </row>
    <row r="616" spans="1:15" ht="18">
      <c r="A616" s="51" t="s">
        <v>171</v>
      </c>
      <c r="B616" s="52" t="s">
        <v>209</v>
      </c>
      <c r="C616" s="52" t="s">
        <v>186</v>
      </c>
      <c r="D616" s="28"/>
      <c r="E616" s="28"/>
      <c r="F616" s="28"/>
      <c r="G616" s="28"/>
      <c r="H616" s="28"/>
      <c r="I616" s="156">
        <f aca="true" t="shared" si="116" ref="I616:I623">I617</f>
        <v>1633.3</v>
      </c>
      <c r="N616" s="156">
        <f aca="true" t="shared" si="117" ref="N616:O623">N617</f>
        <v>-244.2</v>
      </c>
      <c r="O616" s="156">
        <f t="shared" si="117"/>
        <v>1389.1</v>
      </c>
    </row>
    <row r="617" spans="1:15" ht="18">
      <c r="A617" s="51" t="s">
        <v>174</v>
      </c>
      <c r="B617" s="52" t="s">
        <v>209</v>
      </c>
      <c r="C617" s="52" t="s">
        <v>186</v>
      </c>
      <c r="D617" s="52" t="s">
        <v>181</v>
      </c>
      <c r="E617" s="52"/>
      <c r="F617" s="52"/>
      <c r="G617" s="52"/>
      <c r="H617" s="52"/>
      <c r="I617" s="156">
        <f>I618</f>
        <v>1633.3</v>
      </c>
      <c r="N617" s="156">
        <f>N618</f>
        <v>-244.2</v>
      </c>
      <c r="O617" s="156">
        <f>O618</f>
        <v>1389.1</v>
      </c>
    </row>
    <row r="618" spans="1:15" ht="30">
      <c r="A618" s="27" t="s">
        <v>416</v>
      </c>
      <c r="B618" s="28" t="s">
        <v>209</v>
      </c>
      <c r="C618" s="28" t="s">
        <v>186</v>
      </c>
      <c r="D618" s="28" t="s">
        <v>181</v>
      </c>
      <c r="E618" s="28" t="s">
        <v>318</v>
      </c>
      <c r="F618" s="52"/>
      <c r="G618" s="52"/>
      <c r="H618" s="52"/>
      <c r="I618" s="29">
        <f>I619</f>
        <v>1633.3</v>
      </c>
      <c r="N618" s="29">
        <f>N619</f>
        <v>-244.2</v>
      </c>
      <c r="O618" s="29">
        <f>O619</f>
        <v>1389.1</v>
      </c>
    </row>
    <row r="619" spans="1:15" ht="45">
      <c r="A619" s="27" t="s">
        <v>1</v>
      </c>
      <c r="B619" s="28" t="s">
        <v>209</v>
      </c>
      <c r="C619" s="28" t="s">
        <v>186</v>
      </c>
      <c r="D619" s="28" t="s">
        <v>181</v>
      </c>
      <c r="E619" s="28" t="s">
        <v>2</v>
      </c>
      <c r="F619" s="28"/>
      <c r="G619" s="28"/>
      <c r="H619" s="28"/>
      <c r="I619" s="29">
        <f t="shared" si="116"/>
        <v>1633.3</v>
      </c>
      <c r="N619" s="29">
        <f t="shared" si="117"/>
        <v>-244.2</v>
      </c>
      <c r="O619" s="29">
        <f t="shared" si="117"/>
        <v>1389.1</v>
      </c>
    </row>
    <row r="620" spans="1:15" ht="45">
      <c r="A620" s="27" t="s">
        <v>3</v>
      </c>
      <c r="B620" s="28" t="s">
        <v>209</v>
      </c>
      <c r="C620" s="28" t="s">
        <v>186</v>
      </c>
      <c r="D620" s="28" t="s">
        <v>181</v>
      </c>
      <c r="E620" s="28" t="s">
        <v>4</v>
      </c>
      <c r="F620" s="31"/>
      <c r="G620" s="31"/>
      <c r="H620" s="31"/>
      <c r="I620" s="29">
        <f t="shared" si="116"/>
        <v>1633.3</v>
      </c>
      <c r="N620" s="29">
        <f t="shared" si="117"/>
        <v>-244.2</v>
      </c>
      <c r="O620" s="29">
        <f t="shared" si="117"/>
        <v>1389.1</v>
      </c>
    </row>
    <row r="621" spans="1:15" ht="18">
      <c r="A621" s="26" t="s">
        <v>287</v>
      </c>
      <c r="B621" s="28" t="s">
        <v>209</v>
      </c>
      <c r="C621" s="28" t="s">
        <v>186</v>
      </c>
      <c r="D621" s="28" t="s">
        <v>181</v>
      </c>
      <c r="E621" s="28" t="s">
        <v>5</v>
      </c>
      <c r="F621" s="31"/>
      <c r="G621" s="31"/>
      <c r="H621" s="31"/>
      <c r="I621" s="29">
        <f t="shared" si="116"/>
        <v>1633.3</v>
      </c>
      <c r="N621" s="29">
        <f t="shared" si="117"/>
        <v>-244.2</v>
      </c>
      <c r="O621" s="29">
        <f t="shared" si="117"/>
        <v>1389.1</v>
      </c>
    </row>
    <row r="622" spans="1:15" ht="33" customHeight="1">
      <c r="A622" s="26" t="s">
        <v>315</v>
      </c>
      <c r="B622" s="28" t="s">
        <v>209</v>
      </c>
      <c r="C622" s="28" t="s">
        <v>186</v>
      </c>
      <c r="D622" s="28" t="s">
        <v>181</v>
      </c>
      <c r="E622" s="28" t="s">
        <v>5</v>
      </c>
      <c r="F622" s="28" t="s">
        <v>234</v>
      </c>
      <c r="G622" s="31"/>
      <c r="H622" s="31"/>
      <c r="I622" s="29">
        <f t="shared" si="116"/>
        <v>1633.3</v>
      </c>
      <c r="N622" s="29">
        <f t="shared" si="117"/>
        <v>-244.2</v>
      </c>
      <c r="O622" s="29">
        <f t="shared" si="117"/>
        <v>1389.1</v>
      </c>
    </row>
    <row r="623" spans="1:15" ht="45">
      <c r="A623" s="26" t="s">
        <v>303</v>
      </c>
      <c r="B623" s="28" t="s">
        <v>209</v>
      </c>
      <c r="C623" s="28" t="s">
        <v>186</v>
      </c>
      <c r="D623" s="28" t="s">
        <v>181</v>
      </c>
      <c r="E623" s="28" t="s">
        <v>5</v>
      </c>
      <c r="F623" s="28" t="s">
        <v>235</v>
      </c>
      <c r="G623" s="31"/>
      <c r="H623" s="31"/>
      <c r="I623" s="29">
        <f t="shared" si="116"/>
        <v>1633.3</v>
      </c>
      <c r="N623" s="29">
        <f t="shared" si="117"/>
        <v>-244.2</v>
      </c>
      <c r="O623" s="29">
        <f t="shared" si="117"/>
        <v>1389.1</v>
      </c>
    </row>
    <row r="624" spans="1:15" ht="18">
      <c r="A624" s="30" t="s">
        <v>224</v>
      </c>
      <c r="B624" s="31" t="s">
        <v>209</v>
      </c>
      <c r="C624" s="31" t="s">
        <v>186</v>
      </c>
      <c r="D624" s="31" t="s">
        <v>181</v>
      </c>
      <c r="E624" s="31" t="s">
        <v>5</v>
      </c>
      <c r="F624" s="31" t="s">
        <v>235</v>
      </c>
      <c r="G624" s="31" t="s">
        <v>212</v>
      </c>
      <c r="H624" s="31"/>
      <c r="I624" s="32">
        <v>1633.3</v>
      </c>
      <c r="N624" s="137">
        <v>-244.2</v>
      </c>
      <c r="O624" s="137">
        <f>I624+N624</f>
        <v>1389.1</v>
      </c>
    </row>
    <row r="625" spans="1:15" ht="18">
      <c r="A625" s="69" t="s">
        <v>176</v>
      </c>
      <c r="B625" s="52" t="s">
        <v>209</v>
      </c>
      <c r="C625" s="52" t="s">
        <v>193</v>
      </c>
      <c r="D625" s="52"/>
      <c r="E625" s="52"/>
      <c r="F625" s="52"/>
      <c r="G625" s="52"/>
      <c r="H625" s="52"/>
      <c r="I625" s="70">
        <f>I626+I635+I649+I665</f>
        <v>28269.600000000002</v>
      </c>
      <c r="N625" s="70">
        <f>N626+N635+N649+N665</f>
        <v>7031.8</v>
      </c>
      <c r="O625" s="70">
        <f>O626+O635+O649+O665</f>
        <v>35301.4</v>
      </c>
    </row>
    <row r="626" spans="1:15" ht="18">
      <c r="A626" s="51" t="s">
        <v>177</v>
      </c>
      <c r="B626" s="52" t="s">
        <v>209</v>
      </c>
      <c r="C626" s="52">
        <v>10</v>
      </c>
      <c r="D626" s="52" t="s">
        <v>179</v>
      </c>
      <c r="E626" s="52"/>
      <c r="F626" s="52"/>
      <c r="G626" s="52"/>
      <c r="H626" s="52"/>
      <c r="I626" s="156">
        <f>I627</f>
        <v>5104</v>
      </c>
      <c r="N626" s="156">
        <f>N627</f>
        <v>380.2</v>
      </c>
      <c r="O626" s="156">
        <f>O627</f>
        <v>5484.2</v>
      </c>
    </row>
    <row r="627" spans="1:15" ht="18">
      <c r="A627" s="27" t="s">
        <v>155</v>
      </c>
      <c r="B627" s="28" t="s">
        <v>209</v>
      </c>
      <c r="C627" s="28" t="s">
        <v>193</v>
      </c>
      <c r="D627" s="28" t="s">
        <v>179</v>
      </c>
      <c r="E627" s="28" t="s">
        <v>342</v>
      </c>
      <c r="F627" s="28"/>
      <c r="G627" s="28"/>
      <c r="H627" s="28"/>
      <c r="I627" s="29">
        <f>I628</f>
        <v>5104</v>
      </c>
      <c r="N627" s="29">
        <f>N628</f>
        <v>380.2</v>
      </c>
      <c r="O627" s="29">
        <f>O628</f>
        <v>5484.2</v>
      </c>
    </row>
    <row r="628" spans="1:15" ht="45">
      <c r="A628" s="27" t="s">
        <v>279</v>
      </c>
      <c r="B628" s="28" t="s">
        <v>209</v>
      </c>
      <c r="C628" s="28">
        <v>10</v>
      </c>
      <c r="D628" s="28" t="s">
        <v>179</v>
      </c>
      <c r="E628" s="28" t="s">
        <v>75</v>
      </c>
      <c r="F628" s="28"/>
      <c r="G628" s="28"/>
      <c r="H628" s="28"/>
      <c r="I628" s="29">
        <f>I632+I629</f>
        <v>5104</v>
      </c>
      <c r="N628" s="29">
        <f>N632+N629</f>
        <v>380.2</v>
      </c>
      <c r="O628" s="29">
        <f>O632+O629</f>
        <v>5484.2</v>
      </c>
    </row>
    <row r="629" spans="1:15" ht="30" customHeight="1">
      <c r="A629" s="26" t="s">
        <v>315</v>
      </c>
      <c r="B629" s="28" t="s">
        <v>209</v>
      </c>
      <c r="C629" s="28">
        <v>10</v>
      </c>
      <c r="D629" s="28" t="s">
        <v>179</v>
      </c>
      <c r="E629" s="28" t="s">
        <v>75</v>
      </c>
      <c r="F629" s="28" t="s">
        <v>234</v>
      </c>
      <c r="G629" s="28"/>
      <c r="H629" s="28"/>
      <c r="I629" s="29">
        <f>I630</f>
        <v>4</v>
      </c>
      <c r="N629" s="29">
        <f>N630</f>
        <v>0</v>
      </c>
      <c r="O629" s="29">
        <f>O630</f>
        <v>4</v>
      </c>
    </row>
    <row r="630" spans="1:15" ht="45">
      <c r="A630" s="26" t="s">
        <v>303</v>
      </c>
      <c r="B630" s="28" t="s">
        <v>209</v>
      </c>
      <c r="C630" s="28">
        <v>10</v>
      </c>
      <c r="D630" s="28" t="s">
        <v>179</v>
      </c>
      <c r="E630" s="28" t="s">
        <v>75</v>
      </c>
      <c r="F630" s="28" t="s">
        <v>235</v>
      </c>
      <c r="G630" s="28"/>
      <c r="H630" s="28"/>
      <c r="I630" s="29">
        <f>I631</f>
        <v>4</v>
      </c>
      <c r="N630" s="29">
        <f>N631</f>
        <v>0</v>
      </c>
      <c r="O630" s="29">
        <f>O631</f>
        <v>4</v>
      </c>
    </row>
    <row r="631" spans="1:15" ht="18">
      <c r="A631" s="30" t="s">
        <v>224</v>
      </c>
      <c r="B631" s="31" t="s">
        <v>209</v>
      </c>
      <c r="C631" s="31">
        <v>10</v>
      </c>
      <c r="D631" s="31" t="s">
        <v>179</v>
      </c>
      <c r="E631" s="28" t="s">
        <v>75</v>
      </c>
      <c r="F631" s="31" t="s">
        <v>235</v>
      </c>
      <c r="G631" s="31" t="s">
        <v>212</v>
      </c>
      <c r="H631" s="31"/>
      <c r="I631" s="32">
        <v>4</v>
      </c>
      <c r="N631" s="137">
        <v>0</v>
      </c>
      <c r="O631" s="137">
        <f>I631+N631</f>
        <v>4</v>
      </c>
    </row>
    <row r="632" spans="1:15" ht="30">
      <c r="A632" s="27" t="s">
        <v>247</v>
      </c>
      <c r="B632" s="28" t="s">
        <v>209</v>
      </c>
      <c r="C632" s="28">
        <v>10</v>
      </c>
      <c r="D632" s="28" t="s">
        <v>179</v>
      </c>
      <c r="E632" s="28" t="s">
        <v>75</v>
      </c>
      <c r="F632" s="28" t="s">
        <v>246</v>
      </c>
      <c r="G632" s="28"/>
      <c r="H632" s="28"/>
      <c r="I632" s="29">
        <f>I633</f>
        <v>5100</v>
      </c>
      <c r="N632" s="29">
        <f>N633</f>
        <v>380.2</v>
      </c>
      <c r="O632" s="29">
        <f>O633</f>
        <v>5480.2</v>
      </c>
    </row>
    <row r="633" spans="1:15" ht="30">
      <c r="A633" s="27" t="s">
        <v>249</v>
      </c>
      <c r="B633" s="28" t="s">
        <v>209</v>
      </c>
      <c r="C633" s="28">
        <v>10</v>
      </c>
      <c r="D633" s="28" t="s">
        <v>179</v>
      </c>
      <c r="E633" s="28" t="s">
        <v>75</v>
      </c>
      <c r="F633" s="28" t="s">
        <v>248</v>
      </c>
      <c r="G633" s="28"/>
      <c r="H633" s="28"/>
      <c r="I633" s="29">
        <f>I634</f>
        <v>5100</v>
      </c>
      <c r="N633" s="29">
        <f>N634</f>
        <v>380.2</v>
      </c>
      <c r="O633" s="29">
        <f>O634</f>
        <v>5480.2</v>
      </c>
    </row>
    <row r="634" spans="1:15" ht="18">
      <c r="A634" s="30" t="s">
        <v>224</v>
      </c>
      <c r="B634" s="31" t="s">
        <v>209</v>
      </c>
      <c r="C634" s="31">
        <v>10</v>
      </c>
      <c r="D634" s="31" t="s">
        <v>179</v>
      </c>
      <c r="E634" s="31" t="s">
        <v>75</v>
      </c>
      <c r="F634" s="31" t="s">
        <v>248</v>
      </c>
      <c r="G634" s="31" t="s">
        <v>212</v>
      </c>
      <c r="H634" s="31"/>
      <c r="I634" s="32">
        <v>5100</v>
      </c>
      <c r="N634" s="137">
        <v>380.2</v>
      </c>
      <c r="O634" s="137">
        <f>I634+N634</f>
        <v>5480.2</v>
      </c>
    </row>
    <row r="635" spans="1:15" ht="18">
      <c r="A635" s="51" t="s">
        <v>191</v>
      </c>
      <c r="B635" s="52" t="s">
        <v>209</v>
      </c>
      <c r="C635" s="52" t="s">
        <v>193</v>
      </c>
      <c r="D635" s="52" t="s">
        <v>180</v>
      </c>
      <c r="E635" s="52"/>
      <c r="F635" s="52"/>
      <c r="G635" s="52"/>
      <c r="H635" s="52"/>
      <c r="I635" s="156">
        <f>I636</f>
        <v>484</v>
      </c>
      <c r="N635" s="156">
        <f>N636</f>
        <v>500</v>
      </c>
      <c r="O635" s="156">
        <f>O636</f>
        <v>984</v>
      </c>
    </row>
    <row r="636" spans="1:15" ht="18">
      <c r="A636" s="27" t="s">
        <v>155</v>
      </c>
      <c r="B636" s="28" t="s">
        <v>209</v>
      </c>
      <c r="C636" s="28" t="s">
        <v>193</v>
      </c>
      <c r="D636" s="28" t="s">
        <v>180</v>
      </c>
      <c r="E636" s="28" t="s">
        <v>342</v>
      </c>
      <c r="F636" s="28"/>
      <c r="G636" s="28"/>
      <c r="H636" s="28"/>
      <c r="I636" s="29">
        <f>I641+I645+I637</f>
        <v>484</v>
      </c>
      <c r="J636" s="29">
        <f aca="true" t="shared" si="118" ref="J636:O636">J641+J645+J637</f>
        <v>0</v>
      </c>
      <c r="K636" s="29">
        <f t="shared" si="118"/>
        <v>0</v>
      </c>
      <c r="L636" s="29">
        <f t="shared" si="118"/>
        <v>0</v>
      </c>
      <c r="M636" s="29">
        <f t="shared" si="118"/>
        <v>0</v>
      </c>
      <c r="N636" s="29">
        <f t="shared" si="118"/>
        <v>500</v>
      </c>
      <c r="O636" s="29">
        <f t="shared" si="118"/>
        <v>984</v>
      </c>
    </row>
    <row r="637" spans="1:15" ht="30">
      <c r="A637" s="26" t="s">
        <v>278</v>
      </c>
      <c r="B637" s="28" t="s">
        <v>209</v>
      </c>
      <c r="C637" s="28" t="s">
        <v>193</v>
      </c>
      <c r="D637" s="28" t="s">
        <v>180</v>
      </c>
      <c r="E637" s="28" t="s">
        <v>70</v>
      </c>
      <c r="F637" s="28"/>
      <c r="G637" s="28"/>
      <c r="H637" s="28"/>
      <c r="I637" s="29">
        <f>I638</f>
        <v>420</v>
      </c>
      <c r="N637" s="29">
        <f aca="true" t="shared" si="119" ref="N637:O639">N638</f>
        <v>500</v>
      </c>
      <c r="O637" s="29">
        <f t="shared" si="119"/>
        <v>920</v>
      </c>
    </row>
    <row r="638" spans="1:15" ht="30">
      <c r="A638" s="26" t="s">
        <v>247</v>
      </c>
      <c r="B638" s="28" t="s">
        <v>209</v>
      </c>
      <c r="C638" s="28" t="s">
        <v>193</v>
      </c>
      <c r="D638" s="28" t="s">
        <v>180</v>
      </c>
      <c r="E638" s="28" t="s">
        <v>70</v>
      </c>
      <c r="F638" s="28" t="s">
        <v>246</v>
      </c>
      <c r="G638" s="28"/>
      <c r="H638" s="28"/>
      <c r="I638" s="29">
        <f>I639</f>
        <v>420</v>
      </c>
      <c r="N638" s="29">
        <f t="shared" si="119"/>
        <v>500</v>
      </c>
      <c r="O638" s="29">
        <f t="shared" si="119"/>
        <v>920</v>
      </c>
    </row>
    <row r="639" spans="1:15" ht="18">
      <c r="A639" s="26" t="s">
        <v>563</v>
      </c>
      <c r="B639" s="28" t="s">
        <v>209</v>
      </c>
      <c r="C639" s="28" t="s">
        <v>193</v>
      </c>
      <c r="D639" s="28" t="s">
        <v>180</v>
      </c>
      <c r="E639" s="28" t="s">
        <v>70</v>
      </c>
      <c r="F639" s="28" t="s">
        <v>564</v>
      </c>
      <c r="G639" s="28"/>
      <c r="H639" s="28"/>
      <c r="I639" s="29">
        <f>I640</f>
        <v>420</v>
      </c>
      <c r="N639" s="29">
        <f t="shared" si="119"/>
        <v>500</v>
      </c>
      <c r="O639" s="29">
        <f t="shared" si="119"/>
        <v>920</v>
      </c>
    </row>
    <row r="640" spans="1:15" ht="18.75">
      <c r="A640" s="34" t="s">
        <v>224</v>
      </c>
      <c r="B640" s="31" t="s">
        <v>209</v>
      </c>
      <c r="C640" s="31" t="s">
        <v>193</v>
      </c>
      <c r="D640" s="31" t="s">
        <v>180</v>
      </c>
      <c r="E640" s="31" t="s">
        <v>70</v>
      </c>
      <c r="F640" s="31" t="s">
        <v>564</v>
      </c>
      <c r="G640" s="31" t="s">
        <v>212</v>
      </c>
      <c r="H640" s="28"/>
      <c r="I640" s="32">
        <v>420</v>
      </c>
      <c r="J640" s="175"/>
      <c r="K640" s="175"/>
      <c r="L640" s="175"/>
      <c r="M640" s="175"/>
      <c r="N640" s="32">
        <v>500</v>
      </c>
      <c r="O640" s="32">
        <f>I640+N640</f>
        <v>920</v>
      </c>
    </row>
    <row r="641" spans="1:15" ht="60">
      <c r="A641" s="71" t="s">
        <v>348</v>
      </c>
      <c r="B641" s="28" t="s">
        <v>209</v>
      </c>
      <c r="C641" s="28" t="s">
        <v>193</v>
      </c>
      <c r="D641" s="28" t="s">
        <v>180</v>
      </c>
      <c r="E641" s="28" t="s">
        <v>76</v>
      </c>
      <c r="F641" s="28"/>
      <c r="G641" s="28"/>
      <c r="H641" s="28"/>
      <c r="I641" s="29">
        <f>I642</f>
        <v>24</v>
      </c>
      <c r="N641" s="29">
        <f aca="true" t="shared" si="120" ref="N641:O643">N642</f>
        <v>0</v>
      </c>
      <c r="O641" s="29">
        <f t="shared" si="120"/>
        <v>24</v>
      </c>
    </row>
    <row r="642" spans="1:15" ht="30">
      <c r="A642" s="27" t="s">
        <v>247</v>
      </c>
      <c r="B642" s="28" t="s">
        <v>209</v>
      </c>
      <c r="C642" s="28">
        <v>10</v>
      </c>
      <c r="D642" s="28" t="s">
        <v>180</v>
      </c>
      <c r="E642" s="28" t="s">
        <v>76</v>
      </c>
      <c r="F642" s="28" t="s">
        <v>246</v>
      </c>
      <c r="G642" s="28"/>
      <c r="H642" s="28"/>
      <c r="I642" s="29">
        <f>I643</f>
        <v>24</v>
      </c>
      <c r="N642" s="29">
        <f t="shared" si="120"/>
        <v>0</v>
      </c>
      <c r="O642" s="29">
        <f t="shared" si="120"/>
        <v>24</v>
      </c>
    </row>
    <row r="643" spans="1:15" ht="30">
      <c r="A643" s="27" t="s">
        <v>249</v>
      </c>
      <c r="B643" s="28" t="s">
        <v>209</v>
      </c>
      <c r="C643" s="28">
        <v>10</v>
      </c>
      <c r="D643" s="28" t="s">
        <v>180</v>
      </c>
      <c r="E643" s="28" t="s">
        <v>76</v>
      </c>
      <c r="F643" s="28" t="s">
        <v>248</v>
      </c>
      <c r="G643" s="28"/>
      <c r="H643" s="28"/>
      <c r="I643" s="29">
        <f>I644</f>
        <v>24</v>
      </c>
      <c r="N643" s="29">
        <f t="shared" si="120"/>
        <v>0</v>
      </c>
      <c r="O643" s="29">
        <f t="shared" si="120"/>
        <v>24</v>
      </c>
    </row>
    <row r="644" spans="1:15" ht="18">
      <c r="A644" s="30" t="s">
        <v>224</v>
      </c>
      <c r="B644" s="31" t="s">
        <v>209</v>
      </c>
      <c r="C644" s="31">
        <v>10</v>
      </c>
      <c r="D644" s="31" t="s">
        <v>180</v>
      </c>
      <c r="E644" s="31" t="s">
        <v>76</v>
      </c>
      <c r="F644" s="31" t="s">
        <v>248</v>
      </c>
      <c r="G644" s="31" t="s">
        <v>212</v>
      </c>
      <c r="H644" s="31"/>
      <c r="I644" s="32">
        <v>24</v>
      </c>
      <c r="N644" s="137">
        <v>0</v>
      </c>
      <c r="O644" s="137">
        <f>I644+N644</f>
        <v>24</v>
      </c>
    </row>
    <row r="645" spans="1:15" ht="105">
      <c r="A645" s="71" t="s">
        <v>281</v>
      </c>
      <c r="B645" s="28" t="s">
        <v>209</v>
      </c>
      <c r="C645" s="28" t="s">
        <v>193</v>
      </c>
      <c r="D645" s="28" t="s">
        <v>180</v>
      </c>
      <c r="E645" s="28" t="s">
        <v>77</v>
      </c>
      <c r="F645" s="28"/>
      <c r="G645" s="28"/>
      <c r="H645" s="28"/>
      <c r="I645" s="29">
        <f>I646</f>
        <v>40</v>
      </c>
      <c r="N645" s="29">
        <f aca="true" t="shared" si="121" ref="N645:O647">N646</f>
        <v>0</v>
      </c>
      <c r="O645" s="29">
        <f t="shared" si="121"/>
        <v>40</v>
      </c>
    </row>
    <row r="646" spans="1:15" ht="30">
      <c r="A646" s="27" t="s">
        <v>247</v>
      </c>
      <c r="B646" s="28" t="s">
        <v>209</v>
      </c>
      <c r="C646" s="28">
        <v>10</v>
      </c>
      <c r="D646" s="28" t="s">
        <v>180</v>
      </c>
      <c r="E646" s="28" t="s">
        <v>77</v>
      </c>
      <c r="F646" s="28" t="s">
        <v>246</v>
      </c>
      <c r="G646" s="28"/>
      <c r="H646" s="28"/>
      <c r="I646" s="29">
        <f>I647</f>
        <v>40</v>
      </c>
      <c r="N646" s="29">
        <f t="shared" si="121"/>
        <v>0</v>
      </c>
      <c r="O646" s="29">
        <f t="shared" si="121"/>
        <v>40</v>
      </c>
    </row>
    <row r="647" spans="1:15" ht="30">
      <c r="A647" s="27" t="s">
        <v>258</v>
      </c>
      <c r="B647" s="28" t="s">
        <v>209</v>
      </c>
      <c r="C647" s="28">
        <v>10</v>
      </c>
      <c r="D647" s="28" t="s">
        <v>180</v>
      </c>
      <c r="E647" s="28" t="s">
        <v>77</v>
      </c>
      <c r="F647" s="28" t="s">
        <v>250</v>
      </c>
      <c r="G647" s="28"/>
      <c r="H647" s="28"/>
      <c r="I647" s="29">
        <f>I648</f>
        <v>40</v>
      </c>
      <c r="N647" s="29">
        <f t="shared" si="121"/>
        <v>0</v>
      </c>
      <c r="O647" s="29">
        <f t="shared" si="121"/>
        <v>40</v>
      </c>
    </row>
    <row r="648" spans="1:15" ht="18">
      <c r="A648" s="30" t="s">
        <v>224</v>
      </c>
      <c r="B648" s="31" t="s">
        <v>209</v>
      </c>
      <c r="C648" s="31">
        <v>10</v>
      </c>
      <c r="D648" s="31" t="s">
        <v>180</v>
      </c>
      <c r="E648" s="31" t="s">
        <v>78</v>
      </c>
      <c r="F648" s="31" t="s">
        <v>250</v>
      </c>
      <c r="G648" s="31" t="s">
        <v>212</v>
      </c>
      <c r="H648" s="31"/>
      <c r="I648" s="32">
        <v>40</v>
      </c>
      <c r="N648" s="137">
        <v>0</v>
      </c>
      <c r="O648" s="137">
        <f>I648+N648</f>
        <v>40</v>
      </c>
    </row>
    <row r="649" spans="1:15" ht="18">
      <c r="A649" s="51" t="s">
        <v>228</v>
      </c>
      <c r="B649" s="52" t="s">
        <v>209</v>
      </c>
      <c r="C649" s="52" t="s">
        <v>193</v>
      </c>
      <c r="D649" s="52" t="s">
        <v>182</v>
      </c>
      <c r="E649" s="52"/>
      <c r="F649" s="52"/>
      <c r="G649" s="52"/>
      <c r="H649" s="52"/>
      <c r="I649" s="156">
        <f>I650</f>
        <v>9988.5</v>
      </c>
      <c r="N649" s="156">
        <f>N650</f>
        <v>0</v>
      </c>
      <c r="O649" s="156">
        <f>O650</f>
        <v>9988.5</v>
      </c>
    </row>
    <row r="650" spans="1:15" ht="18">
      <c r="A650" s="27" t="s">
        <v>155</v>
      </c>
      <c r="B650" s="28" t="s">
        <v>209</v>
      </c>
      <c r="C650" s="28" t="s">
        <v>193</v>
      </c>
      <c r="D650" s="28" t="s">
        <v>182</v>
      </c>
      <c r="E650" s="28" t="s">
        <v>342</v>
      </c>
      <c r="F650" s="28"/>
      <c r="G650" s="28"/>
      <c r="H650" s="28"/>
      <c r="I650" s="29">
        <f>I651+I657+I661</f>
        <v>9988.5</v>
      </c>
      <c r="N650" s="29">
        <f>N651+N657+N661</f>
        <v>0</v>
      </c>
      <c r="O650" s="29">
        <f>O651+O657+O661</f>
        <v>9988.5</v>
      </c>
    </row>
    <row r="651" spans="1:15" ht="75">
      <c r="A651" s="62" t="s">
        <v>267</v>
      </c>
      <c r="B651" s="28" t="s">
        <v>209</v>
      </c>
      <c r="C651" s="28" t="s">
        <v>193</v>
      </c>
      <c r="D651" s="28" t="s">
        <v>182</v>
      </c>
      <c r="E651" s="28" t="s">
        <v>79</v>
      </c>
      <c r="F651" s="28"/>
      <c r="G651" s="28"/>
      <c r="H651" s="28"/>
      <c r="I651" s="29">
        <f>I652</f>
        <v>9888.5</v>
      </c>
      <c r="N651" s="29">
        <f>N652</f>
        <v>0</v>
      </c>
      <c r="O651" s="29">
        <f>O652</f>
        <v>9888.5</v>
      </c>
    </row>
    <row r="652" spans="1:15" ht="30">
      <c r="A652" s="27" t="s">
        <v>247</v>
      </c>
      <c r="B652" s="28" t="s">
        <v>209</v>
      </c>
      <c r="C652" s="28">
        <v>10</v>
      </c>
      <c r="D652" s="28" t="s">
        <v>182</v>
      </c>
      <c r="E652" s="28" t="s">
        <v>79</v>
      </c>
      <c r="F652" s="28" t="s">
        <v>246</v>
      </c>
      <c r="G652" s="28"/>
      <c r="H652" s="28"/>
      <c r="I652" s="29">
        <f>I653+I655</f>
        <v>9888.5</v>
      </c>
      <c r="N652" s="29">
        <f>N653+N655</f>
        <v>0</v>
      </c>
      <c r="O652" s="29">
        <f>O653+O655</f>
        <v>9888.5</v>
      </c>
    </row>
    <row r="653" spans="1:15" ht="30">
      <c r="A653" s="27" t="s">
        <v>249</v>
      </c>
      <c r="B653" s="28" t="s">
        <v>209</v>
      </c>
      <c r="C653" s="28">
        <v>10</v>
      </c>
      <c r="D653" s="28" t="s">
        <v>182</v>
      </c>
      <c r="E653" s="28" t="s">
        <v>79</v>
      </c>
      <c r="F653" s="28" t="s">
        <v>248</v>
      </c>
      <c r="G653" s="28"/>
      <c r="H653" s="28"/>
      <c r="I653" s="29">
        <f>I654</f>
        <v>6888.5</v>
      </c>
      <c r="N653" s="29">
        <f>N654</f>
        <v>0</v>
      </c>
      <c r="O653" s="29">
        <f>O654</f>
        <v>6888.5</v>
      </c>
    </row>
    <row r="654" spans="1:15" ht="18">
      <c r="A654" s="30" t="s">
        <v>225</v>
      </c>
      <c r="B654" s="31" t="s">
        <v>209</v>
      </c>
      <c r="C654" s="31">
        <v>10</v>
      </c>
      <c r="D654" s="31" t="s">
        <v>182</v>
      </c>
      <c r="E654" s="31" t="s">
        <v>79</v>
      </c>
      <c r="F654" s="31" t="s">
        <v>248</v>
      </c>
      <c r="G654" s="31" t="s">
        <v>213</v>
      </c>
      <c r="H654" s="31"/>
      <c r="I654" s="32">
        <v>6888.5</v>
      </c>
      <c r="N654" s="137">
        <v>0</v>
      </c>
      <c r="O654" s="137">
        <f>I654+N654</f>
        <v>6888.5</v>
      </c>
    </row>
    <row r="655" spans="1:15" ht="30">
      <c r="A655" s="27" t="s">
        <v>258</v>
      </c>
      <c r="B655" s="28" t="s">
        <v>209</v>
      </c>
      <c r="C655" s="28">
        <v>10</v>
      </c>
      <c r="D655" s="28" t="s">
        <v>182</v>
      </c>
      <c r="E655" s="28" t="s">
        <v>79</v>
      </c>
      <c r="F655" s="28" t="s">
        <v>250</v>
      </c>
      <c r="G655" s="31"/>
      <c r="H655" s="31"/>
      <c r="I655" s="29">
        <f>I656</f>
        <v>3000</v>
      </c>
      <c r="N655" s="29">
        <f>N656</f>
        <v>0</v>
      </c>
      <c r="O655" s="29">
        <f>O656</f>
        <v>3000</v>
      </c>
    </row>
    <row r="656" spans="1:15" ht="18">
      <c r="A656" s="30" t="s">
        <v>225</v>
      </c>
      <c r="B656" s="31" t="s">
        <v>209</v>
      </c>
      <c r="C656" s="31">
        <v>10</v>
      </c>
      <c r="D656" s="31" t="s">
        <v>182</v>
      </c>
      <c r="E656" s="31" t="s">
        <v>79</v>
      </c>
      <c r="F656" s="31" t="s">
        <v>250</v>
      </c>
      <c r="G656" s="31" t="s">
        <v>213</v>
      </c>
      <c r="H656" s="31"/>
      <c r="I656" s="32">
        <v>3000</v>
      </c>
      <c r="N656" s="137">
        <v>0</v>
      </c>
      <c r="O656" s="137">
        <f>I656+N656</f>
        <v>3000</v>
      </c>
    </row>
    <row r="657" spans="1:15" ht="102.75" customHeight="1">
      <c r="A657" s="26" t="s">
        <v>349</v>
      </c>
      <c r="B657" s="28" t="s">
        <v>209</v>
      </c>
      <c r="C657" s="28" t="s">
        <v>193</v>
      </c>
      <c r="D657" s="28" t="s">
        <v>182</v>
      </c>
      <c r="E657" s="28" t="s">
        <v>80</v>
      </c>
      <c r="F657" s="28"/>
      <c r="G657" s="28"/>
      <c r="H657" s="28"/>
      <c r="I657" s="29">
        <f>I658</f>
        <v>50</v>
      </c>
      <c r="N657" s="29">
        <f aca="true" t="shared" si="122" ref="N657:O659">N658</f>
        <v>0</v>
      </c>
      <c r="O657" s="29">
        <f t="shared" si="122"/>
        <v>50</v>
      </c>
    </row>
    <row r="658" spans="1:15" ht="30">
      <c r="A658" s="27" t="s">
        <v>247</v>
      </c>
      <c r="B658" s="28" t="s">
        <v>209</v>
      </c>
      <c r="C658" s="28">
        <v>10</v>
      </c>
      <c r="D658" s="28" t="s">
        <v>182</v>
      </c>
      <c r="E658" s="28" t="s">
        <v>80</v>
      </c>
      <c r="F658" s="28" t="s">
        <v>246</v>
      </c>
      <c r="G658" s="28"/>
      <c r="H658" s="31"/>
      <c r="I658" s="29">
        <f>I659</f>
        <v>50</v>
      </c>
      <c r="N658" s="29">
        <f t="shared" si="122"/>
        <v>0</v>
      </c>
      <c r="O658" s="29">
        <f t="shared" si="122"/>
        <v>50</v>
      </c>
    </row>
    <row r="659" spans="1:15" ht="30">
      <c r="A659" s="27" t="s">
        <v>258</v>
      </c>
      <c r="B659" s="28" t="s">
        <v>209</v>
      </c>
      <c r="C659" s="28">
        <v>10</v>
      </c>
      <c r="D659" s="28" t="s">
        <v>182</v>
      </c>
      <c r="E659" s="28" t="s">
        <v>80</v>
      </c>
      <c r="F659" s="28" t="s">
        <v>250</v>
      </c>
      <c r="G659" s="28"/>
      <c r="H659" s="31"/>
      <c r="I659" s="29">
        <f>I660</f>
        <v>50</v>
      </c>
      <c r="N659" s="29">
        <f t="shared" si="122"/>
        <v>0</v>
      </c>
      <c r="O659" s="29">
        <f t="shared" si="122"/>
        <v>50</v>
      </c>
    </row>
    <row r="660" spans="1:15" ht="18">
      <c r="A660" s="30" t="s">
        <v>225</v>
      </c>
      <c r="B660" s="31" t="s">
        <v>209</v>
      </c>
      <c r="C660" s="31">
        <v>10</v>
      </c>
      <c r="D660" s="31" t="s">
        <v>182</v>
      </c>
      <c r="E660" s="31" t="s">
        <v>80</v>
      </c>
      <c r="F660" s="31" t="s">
        <v>250</v>
      </c>
      <c r="G660" s="31" t="s">
        <v>213</v>
      </c>
      <c r="H660" s="31"/>
      <c r="I660" s="32">
        <v>50</v>
      </c>
      <c r="N660" s="137">
        <v>0</v>
      </c>
      <c r="O660" s="137">
        <f>I660+N660</f>
        <v>50</v>
      </c>
    </row>
    <row r="661" spans="1:15" ht="66" customHeight="1">
      <c r="A661" s="62" t="s">
        <v>350</v>
      </c>
      <c r="B661" s="28" t="s">
        <v>209</v>
      </c>
      <c r="C661" s="28" t="s">
        <v>193</v>
      </c>
      <c r="D661" s="28" t="s">
        <v>182</v>
      </c>
      <c r="E661" s="28" t="s">
        <v>81</v>
      </c>
      <c r="F661" s="28"/>
      <c r="G661" s="28"/>
      <c r="H661" s="28"/>
      <c r="I661" s="29">
        <f>I662</f>
        <v>50</v>
      </c>
      <c r="N661" s="29">
        <f aca="true" t="shared" si="123" ref="N661:O663">N662</f>
        <v>0</v>
      </c>
      <c r="O661" s="29">
        <f t="shared" si="123"/>
        <v>50</v>
      </c>
    </row>
    <row r="662" spans="1:15" ht="30">
      <c r="A662" s="27" t="s">
        <v>247</v>
      </c>
      <c r="B662" s="28" t="s">
        <v>209</v>
      </c>
      <c r="C662" s="28">
        <v>10</v>
      </c>
      <c r="D662" s="28" t="s">
        <v>182</v>
      </c>
      <c r="E662" s="28" t="s">
        <v>81</v>
      </c>
      <c r="F662" s="28" t="s">
        <v>246</v>
      </c>
      <c r="G662" s="28"/>
      <c r="H662" s="28"/>
      <c r="I662" s="29">
        <f>I663</f>
        <v>50</v>
      </c>
      <c r="N662" s="29">
        <f t="shared" si="123"/>
        <v>0</v>
      </c>
      <c r="O662" s="29">
        <f t="shared" si="123"/>
        <v>50</v>
      </c>
    </row>
    <row r="663" spans="1:15" ht="30">
      <c r="A663" s="27" t="s">
        <v>249</v>
      </c>
      <c r="B663" s="28" t="s">
        <v>209</v>
      </c>
      <c r="C663" s="28">
        <v>10</v>
      </c>
      <c r="D663" s="28" t="s">
        <v>182</v>
      </c>
      <c r="E663" s="28" t="s">
        <v>81</v>
      </c>
      <c r="F663" s="28" t="s">
        <v>248</v>
      </c>
      <c r="G663" s="28"/>
      <c r="H663" s="28"/>
      <c r="I663" s="29">
        <f>I664</f>
        <v>50</v>
      </c>
      <c r="N663" s="29">
        <f t="shared" si="123"/>
        <v>0</v>
      </c>
      <c r="O663" s="29">
        <f t="shared" si="123"/>
        <v>50</v>
      </c>
    </row>
    <row r="664" spans="1:15" ht="18">
      <c r="A664" s="30" t="s">
        <v>225</v>
      </c>
      <c r="B664" s="31" t="s">
        <v>209</v>
      </c>
      <c r="C664" s="31">
        <v>10</v>
      </c>
      <c r="D664" s="31" t="s">
        <v>182</v>
      </c>
      <c r="E664" s="31" t="s">
        <v>81</v>
      </c>
      <c r="F664" s="31" t="s">
        <v>248</v>
      </c>
      <c r="G664" s="31" t="s">
        <v>213</v>
      </c>
      <c r="H664" s="31"/>
      <c r="I664" s="32">
        <v>50</v>
      </c>
      <c r="N664" s="137">
        <v>0</v>
      </c>
      <c r="O664" s="137">
        <f>I664+N664</f>
        <v>50</v>
      </c>
    </row>
    <row r="665" spans="1:15" ht="28.5">
      <c r="A665" s="51" t="s">
        <v>178</v>
      </c>
      <c r="B665" s="52" t="s">
        <v>209</v>
      </c>
      <c r="C665" s="52" t="s">
        <v>193</v>
      </c>
      <c r="D665" s="52" t="s">
        <v>187</v>
      </c>
      <c r="E665" s="52"/>
      <c r="F665" s="52" t="s">
        <v>199</v>
      </c>
      <c r="G665" s="52"/>
      <c r="H665" s="52"/>
      <c r="I665" s="156">
        <f>I666</f>
        <v>12693.100000000002</v>
      </c>
      <c r="N665" s="156">
        <f>N666</f>
        <v>6151.6</v>
      </c>
      <c r="O665" s="156">
        <f>O666</f>
        <v>18844.7</v>
      </c>
    </row>
    <row r="666" spans="1:15" ht="18">
      <c r="A666" s="27" t="s">
        <v>155</v>
      </c>
      <c r="B666" s="28" t="s">
        <v>209</v>
      </c>
      <c r="C666" s="28" t="s">
        <v>193</v>
      </c>
      <c r="D666" s="28" t="s">
        <v>187</v>
      </c>
      <c r="E666" s="28" t="s">
        <v>342</v>
      </c>
      <c r="F666" s="28"/>
      <c r="G666" s="28"/>
      <c r="H666" s="28"/>
      <c r="I666" s="29">
        <f>I671+I682+I667+I678</f>
        <v>12693.100000000002</v>
      </c>
      <c r="J666" s="29">
        <f>J671+J682+J667</f>
        <v>0</v>
      </c>
      <c r="K666" s="29">
        <f>K671+K682+K667</f>
        <v>0</v>
      </c>
      <c r="L666" s="29">
        <f>L671+L682+L667</f>
        <v>0</v>
      </c>
      <c r="M666" s="29">
        <f>M671+M682+M667</f>
        <v>0</v>
      </c>
      <c r="N666" s="29">
        <f>N671+N682+N667+N678</f>
        <v>6151.6</v>
      </c>
      <c r="O666" s="29">
        <f>O671+O682+O667+O678</f>
        <v>18844.7</v>
      </c>
    </row>
    <row r="667" spans="1:15" ht="226.5" customHeight="1">
      <c r="A667" s="62" t="s">
        <v>597</v>
      </c>
      <c r="B667" s="28" t="s">
        <v>209</v>
      </c>
      <c r="C667" s="28" t="s">
        <v>193</v>
      </c>
      <c r="D667" s="28" t="s">
        <v>187</v>
      </c>
      <c r="E667" s="28" t="s">
        <v>596</v>
      </c>
      <c r="F667" s="28"/>
      <c r="G667" s="28"/>
      <c r="H667" s="28"/>
      <c r="I667" s="29">
        <f>I668</f>
        <v>8806.2</v>
      </c>
      <c r="J667" s="166"/>
      <c r="K667" s="166"/>
      <c r="L667" s="166"/>
      <c r="M667" s="166"/>
      <c r="N667" s="29">
        <f aca="true" t="shared" si="124" ref="N667:O669">N668</f>
        <v>6151.6</v>
      </c>
      <c r="O667" s="29">
        <f t="shared" si="124"/>
        <v>14957.800000000001</v>
      </c>
    </row>
    <row r="668" spans="1:15" ht="37.5" customHeight="1">
      <c r="A668" s="26" t="s">
        <v>315</v>
      </c>
      <c r="B668" s="28" t="s">
        <v>209</v>
      </c>
      <c r="C668" s="28" t="s">
        <v>193</v>
      </c>
      <c r="D668" s="28" t="s">
        <v>187</v>
      </c>
      <c r="E668" s="28" t="s">
        <v>596</v>
      </c>
      <c r="F668" s="28" t="s">
        <v>234</v>
      </c>
      <c r="G668" s="28"/>
      <c r="H668" s="28"/>
      <c r="I668" s="29">
        <f>I669</f>
        <v>8806.2</v>
      </c>
      <c r="J668" s="166"/>
      <c r="K668" s="166"/>
      <c r="L668" s="166"/>
      <c r="M668" s="166"/>
      <c r="N668" s="29">
        <f t="shared" si="124"/>
        <v>6151.6</v>
      </c>
      <c r="O668" s="29">
        <f t="shared" si="124"/>
        <v>14957.800000000001</v>
      </c>
    </row>
    <row r="669" spans="1:15" ht="45">
      <c r="A669" s="26" t="s">
        <v>303</v>
      </c>
      <c r="B669" s="28" t="s">
        <v>209</v>
      </c>
      <c r="C669" s="28" t="s">
        <v>193</v>
      </c>
      <c r="D669" s="28" t="s">
        <v>187</v>
      </c>
      <c r="E669" s="28" t="s">
        <v>596</v>
      </c>
      <c r="F669" s="28" t="s">
        <v>235</v>
      </c>
      <c r="G669" s="28"/>
      <c r="H669" s="28"/>
      <c r="I669" s="29">
        <f>I670</f>
        <v>8806.2</v>
      </c>
      <c r="J669" s="166"/>
      <c r="K669" s="166"/>
      <c r="L669" s="166"/>
      <c r="M669" s="166"/>
      <c r="N669" s="29">
        <f t="shared" si="124"/>
        <v>6151.6</v>
      </c>
      <c r="O669" s="29">
        <f t="shared" si="124"/>
        <v>14957.800000000001</v>
      </c>
    </row>
    <row r="670" spans="1:15" ht="18">
      <c r="A670" s="30" t="s">
        <v>559</v>
      </c>
      <c r="B670" s="31" t="s">
        <v>209</v>
      </c>
      <c r="C670" s="31" t="s">
        <v>193</v>
      </c>
      <c r="D670" s="31" t="s">
        <v>187</v>
      </c>
      <c r="E670" s="31" t="s">
        <v>596</v>
      </c>
      <c r="F670" s="28" t="s">
        <v>235</v>
      </c>
      <c r="G670" s="28" t="s">
        <v>560</v>
      </c>
      <c r="H670" s="28"/>
      <c r="I670" s="32">
        <v>8806.2</v>
      </c>
      <c r="J670" s="173"/>
      <c r="K670" s="173"/>
      <c r="L670" s="173"/>
      <c r="M670" s="173"/>
      <c r="N670" s="32">
        <v>6151.6</v>
      </c>
      <c r="O670" s="32">
        <f>I670+N670</f>
        <v>14957.800000000001</v>
      </c>
    </row>
    <row r="671" spans="1:15" ht="45">
      <c r="A671" s="27" t="s">
        <v>156</v>
      </c>
      <c r="B671" s="28" t="s">
        <v>209</v>
      </c>
      <c r="C671" s="28">
        <v>10</v>
      </c>
      <c r="D671" s="28" t="s">
        <v>187</v>
      </c>
      <c r="E671" s="28" t="s">
        <v>82</v>
      </c>
      <c r="F671" s="28"/>
      <c r="G671" s="28"/>
      <c r="H671" s="28"/>
      <c r="I671" s="29">
        <f>I672+I675</f>
        <v>3256.5</v>
      </c>
      <c r="N671" s="29">
        <f>N672+N675</f>
        <v>0</v>
      </c>
      <c r="O671" s="29">
        <f>O672+O675</f>
        <v>3256.5</v>
      </c>
    </row>
    <row r="672" spans="1:15" ht="90">
      <c r="A672" s="27" t="s">
        <v>301</v>
      </c>
      <c r="B672" s="28" t="s">
        <v>209</v>
      </c>
      <c r="C672" s="28" t="s">
        <v>193</v>
      </c>
      <c r="D672" s="28" t="s">
        <v>187</v>
      </c>
      <c r="E672" s="28" t="s">
        <v>82</v>
      </c>
      <c r="F672" s="28" t="s">
        <v>232</v>
      </c>
      <c r="G672" s="28"/>
      <c r="H672" s="28"/>
      <c r="I672" s="29">
        <f>I673</f>
        <v>3011.5</v>
      </c>
      <c r="N672" s="29">
        <f>N673</f>
        <v>49</v>
      </c>
      <c r="O672" s="29">
        <f>O673</f>
        <v>3060.5</v>
      </c>
    </row>
    <row r="673" spans="1:15" ht="30">
      <c r="A673" s="27" t="s">
        <v>300</v>
      </c>
      <c r="B673" s="28" t="s">
        <v>209</v>
      </c>
      <c r="C673" s="28">
        <v>10</v>
      </c>
      <c r="D673" s="28" t="s">
        <v>187</v>
      </c>
      <c r="E673" s="28" t="s">
        <v>82</v>
      </c>
      <c r="F673" s="28" t="s">
        <v>233</v>
      </c>
      <c r="G673" s="28"/>
      <c r="H673" s="28"/>
      <c r="I673" s="29">
        <f>I674</f>
        <v>3011.5</v>
      </c>
      <c r="N673" s="29">
        <f>N674</f>
        <v>49</v>
      </c>
      <c r="O673" s="29">
        <f>O674</f>
        <v>3060.5</v>
      </c>
    </row>
    <row r="674" spans="1:15" ht="18">
      <c r="A674" s="30" t="s">
        <v>225</v>
      </c>
      <c r="B674" s="31" t="s">
        <v>209</v>
      </c>
      <c r="C674" s="31">
        <v>10</v>
      </c>
      <c r="D674" s="31" t="s">
        <v>187</v>
      </c>
      <c r="E674" s="31" t="s">
        <v>82</v>
      </c>
      <c r="F674" s="31" t="s">
        <v>233</v>
      </c>
      <c r="G674" s="31" t="s">
        <v>213</v>
      </c>
      <c r="H674" s="31"/>
      <c r="I674" s="32">
        <v>3011.5</v>
      </c>
      <c r="N674" s="137">
        <v>49</v>
      </c>
      <c r="O674" s="137">
        <f>I674+N674</f>
        <v>3060.5</v>
      </c>
    </row>
    <row r="675" spans="1:15" ht="31.5" customHeight="1">
      <c r="A675" s="26" t="s">
        <v>315</v>
      </c>
      <c r="B675" s="28" t="s">
        <v>209</v>
      </c>
      <c r="C675" s="28">
        <v>10</v>
      </c>
      <c r="D675" s="28" t="s">
        <v>187</v>
      </c>
      <c r="E675" s="28" t="s">
        <v>82</v>
      </c>
      <c r="F675" s="28" t="s">
        <v>234</v>
      </c>
      <c r="G675" s="28"/>
      <c r="H675" s="28"/>
      <c r="I675" s="29">
        <f>I676</f>
        <v>245</v>
      </c>
      <c r="N675" s="29">
        <f>N676</f>
        <v>-49</v>
      </c>
      <c r="O675" s="29">
        <f>O676</f>
        <v>196</v>
      </c>
    </row>
    <row r="676" spans="1:15" ht="45">
      <c r="A676" s="26" t="s">
        <v>303</v>
      </c>
      <c r="B676" s="28" t="s">
        <v>209</v>
      </c>
      <c r="C676" s="28">
        <v>10</v>
      </c>
      <c r="D676" s="28" t="s">
        <v>187</v>
      </c>
      <c r="E676" s="28" t="s">
        <v>82</v>
      </c>
      <c r="F676" s="28" t="s">
        <v>235</v>
      </c>
      <c r="G676" s="28"/>
      <c r="H676" s="28"/>
      <c r="I676" s="29">
        <f>I677</f>
        <v>245</v>
      </c>
      <c r="N676" s="29">
        <f>N677</f>
        <v>-49</v>
      </c>
      <c r="O676" s="29">
        <f>O677</f>
        <v>196</v>
      </c>
    </row>
    <row r="677" spans="1:15" ht="18">
      <c r="A677" s="30" t="s">
        <v>225</v>
      </c>
      <c r="B677" s="31" t="s">
        <v>209</v>
      </c>
      <c r="C677" s="31">
        <v>10</v>
      </c>
      <c r="D677" s="31" t="s">
        <v>187</v>
      </c>
      <c r="E677" s="31" t="s">
        <v>82</v>
      </c>
      <c r="F677" s="31" t="s">
        <v>235</v>
      </c>
      <c r="G677" s="31" t="s">
        <v>213</v>
      </c>
      <c r="H677" s="31"/>
      <c r="I677" s="32">
        <v>245</v>
      </c>
      <c r="N677" s="137">
        <v>-49</v>
      </c>
      <c r="O677" s="137">
        <f>I677+N677</f>
        <v>196</v>
      </c>
    </row>
    <row r="678" spans="1:15" ht="222.75" customHeight="1">
      <c r="A678" s="110" t="s">
        <v>599</v>
      </c>
      <c r="B678" s="28" t="s">
        <v>209</v>
      </c>
      <c r="C678" s="28" t="s">
        <v>193</v>
      </c>
      <c r="D678" s="28" t="s">
        <v>187</v>
      </c>
      <c r="E678" s="28" t="s">
        <v>598</v>
      </c>
      <c r="F678" s="31"/>
      <c r="G678" s="31"/>
      <c r="H678" s="31"/>
      <c r="I678" s="29">
        <f>I679</f>
        <v>6.7</v>
      </c>
      <c r="N678" s="29">
        <f aca="true" t="shared" si="125" ref="N678:O680">N679</f>
        <v>0</v>
      </c>
      <c r="O678" s="29">
        <f t="shared" si="125"/>
        <v>6.7</v>
      </c>
    </row>
    <row r="679" spans="1:15" ht="34.5" customHeight="1">
      <c r="A679" s="26" t="s">
        <v>315</v>
      </c>
      <c r="B679" s="28" t="s">
        <v>209</v>
      </c>
      <c r="C679" s="28" t="s">
        <v>193</v>
      </c>
      <c r="D679" s="28" t="s">
        <v>187</v>
      </c>
      <c r="E679" s="28" t="s">
        <v>598</v>
      </c>
      <c r="F679" s="28" t="s">
        <v>234</v>
      </c>
      <c r="G679" s="28"/>
      <c r="H679" s="31"/>
      <c r="I679" s="29">
        <f>I680</f>
        <v>6.7</v>
      </c>
      <c r="N679" s="29">
        <f t="shared" si="125"/>
        <v>0</v>
      </c>
      <c r="O679" s="29">
        <f t="shared" si="125"/>
        <v>6.7</v>
      </c>
    </row>
    <row r="680" spans="1:15" ht="45">
      <c r="A680" s="26" t="s">
        <v>303</v>
      </c>
      <c r="B680" s="28" t="s">
        <v>209</v>
      </c>
      <c r="C680" s="28" t="s">
        <v>193</v>
      </c>
      <c r="D680" s="28" t="s">
        <v>187</v>
      </c>
      <c r="E680" s="28" t="s">
        <v>598</v>
      </c>
      <c r="F680" s="28" t="s">
        <v>235</v>
      </c>
      <c r="G680" s="28"/>
      <c r="H680" s="31"/>
      <c r="I680" s="29">
        <f>I681</f>
        <v>6.7</v>
      </c>
      <c r="N680" s="29">
        <f t="shared" si="125"/>
        <v>0</v>
      </c>
      <c r="O680" s="29">
        <f t="shared" si="125"/>
        <v>6.7</v>
      </c>
    </row>
    <row r="681" spans="1:15" ht="18.75">
      <c r="A681" s="30" t="s">
        <v>225</v>
      </c>
      <c r="B681" s="31" t="s">
        <v>209</v>
      </c>
      <c r="C681" s="31" t="s">
        <v>193</v>
      </c>
      <c r="D681" s="31" t="s">
        <v>187</v>
      </c>
      <c r="E681" s="31" t="s">
        <v>598</v>
      </c>
      <c r="F681" s="31" t="s">
        <v>235</v>
      </c>
      <c r="G681" s="31" t="s">
        <v>213</v>
      </c>
      <c r="H681" s="31"/>
      <c r="I681" s="32">
        <v>6.7</v>
      </c>
      <c r="J681" s="175"/>
      <c r="K681" s="175"/>
      <c r="L681" s="175"/>
      <c r="M681" s="175"/>
      <c r="N681" s="137">
        <v>0</v>
      </c>
      <c r="O681" s="137">
        <f>I681+N681</f>
        <v>6.7</v>
      </c>
    </row>
    <row r="682" spans="1:15" ht="60">
      <c r="A682" s="26" t="s">
        <v>565</v>
      </c>
      <c r="B682" s="28" t="s">
        <v>209</v>
      </c>
      <c r="C682" s="28">
        <v>10</v>
      </c>
      <c r="D682" s="28" t="s">
        <v>187</v>
      </c>
      <c r="E682" s="28" t="s">
        <v>566</v>
      </c>
      <c r="F682" s="28"/>
      <c r="G682" s="28"/>
      <c r="H682" s="31"/>
      <c r="I682" s="29">
        <f>I683</f>
        <v>623.7</v>
      </c>
      <c r="N682" s="29">
        <f aca="true" t="shared" si="126" ref="N682:O684">N683</f>
        <v>0</v>
      </c>
      <c r="O682" s="29">
        <f t="shared" si="126"/>
        <v>623.7</v>
      </c>
    </row>
    <row r="683" spans="1:15" ht="36.75" customHeight="1">
      <c r="A683" s="26" t="s">
        <v>315</v>
      </c>
      <c r="B683" s="28" t="s">
        <v>209</v>
      </c>
      <c r="C683" s="28">
        <v>10</v>
      </c>
      <c r="D683" s="28" t="s">
        <v>187</v>
      </c>
      <c r="E683" s="28" t="s">
        <v>566</v>
      </c>
      <c r="F683" s="28" t="s">
        <v>234</v>
      </c>
      <c r="G683" s="28"/>
      <c r="H683" s="31"/>
      <c r="I683" s="29">
        <f>I684</f>
        <v>623.7</v>
      </c>
      <c r="N683" s="29">
        <f t="shared" si="126"/>
        <v>0</v>
      </c>
      <c r="O683" s="29">
        <f t="shared" si="126"/>
        <v>623.7</v>
      </c>
    </row>
    <row r="684" spans="1:15" ht="45">
      <c r="A684" s="26" t="s">
        <v>303</v>
      </c>
      <c r="B684" s="28" t="s">
        <v>209</v>
      </c>
      <c r="C684" s="28">
        <v>10</v>
      </c>
      <c r="D684" s="28" t="s">
        <v>187</v>
      </c>
      <c r="E684" s="28" t="s">
        <v>566</v>
      </c>
      <c r="F684" s="28" t="s">
        <v>235</v>
      </c>
      <c r="G684" s="28"/>
      <c r="H684" s="31"/>
      <c r="I684" s="29">
        <f>I685</f>
        <v>623.7</v>
      </c>
      <c r="N684" s="29">
        <f t="shared" si="126"/>
        <v>0</v>
      </c>
      <c r="O684" s="29">
        <f t="shared" si="126"/>
        <v>623.7</v>
      </c>
    </row>
    <row r="685" spans="1:15" ht="18">
      <c r="A685" s="30" t="s">
        <v>224</v>
      </c>
      <c r="B685" s="31" t="s">
        <v>209</v>
      </c>
      <c r="C685" s="31">
        <v>10</v>
      </c>
      <c r="D685" s="31" t="s">
        <v>187</v>
      </c>
      <c r="E685" s="31" t="s">
        <v>566</v>
      </c>
      <c r="F685" s="31" t="s">
        <v>235</v>
      </c>
      <c r="G685" s="31" t="s">
        <v>212</v>
      </c>
      <c r="H685" s="31"/>
      <c r="I685" s="32">
        <v>623.7</v>
      </c>
      <c r="N685" s="137">
        <v>0</v>
      </c>
      <c r="O685" s="137">
        <f>I685+N685</f>
        <v>623.7</v>
      </c>
    </row>
    <row r="686" spans="1:15" ht="42.75">
      <c r="A686" s="51" t="s">
        <v>307</v>
      </c>
      <c r="B686" s="52" t="s">
        <v>308</v>
      </c>
      <c r="C686" s="52"/>
      <c r="D686" s="52"/>
      <c r="E686" s="52"/>
      <c r="F686" s="52"/>
      <c r="G686" s="52"/>
      <c r="H686" s="52"/>
      <c r="I686" s="156">
        <f>I709+I770+I968+I958+I690</f>
        <v>314460</v>
      </c>
      <c r="N686" s="156">
        <f>N709+N770+N968+N958+N690</f>
        <v>12412.600000000002</v>
      </c>
      <c r="O686" s="156">
        <f>O709+O770+O968+O958+O690</f>
        <v>326872.6</v>
      </c>
    </row>
    <row r="687" spans="1:15" ht="18">
      <c r="A687" s="51" t="s">
        <v>224</v>
      </c>
      <c r="B687" s="52" t="s">
        <v>308</v>
      </c>
      <c r="C687" s="52"/>
      <c r="D687" s="52"/>
      <c r="E687" s="52"/>
      <c r="F687" s="52"/>
      <c r="G687" s="52" t="s">
        <v>212</v>
      </c>
      <c r="H687" s="52"/>
      <c r="I687" s="156">
        <f>I722+I733+I742+I753+I841+I846+I853+I858+I866+I871+I876+I881+I886+I902+I907+I921+I926+I954+I957+I823+I891+I794+I896+I748+I850+I790+I965+I834+I915+I759+I933+I976+I983+I910+I940+I697+I703+I988+I828+I861+I785+I708</f>
        <v>63414.50000000001</v>
      </c>
      <c r="J687" s="204">
        <f aca="true" t="shared" si="127" ref="J687:O687">J722+J733+J742+J753+J841+J846+J853+J858+J866+J871+J876+J881+J886+J902+J907+J921+J926+J954+J957+J823+J891+J794+J896+J748+J850+J790+J965+J834+J915+J759+J933+J976+J983+J910+J940+J697+J703+J988+J828+J861+J785+J708</f>
        <v>0</v>
      </c>
      <c r="K687" s="204">
        <f t="shared" si="127"/>
        <v>0</v>
      </c>
      <c r="L687" s="204">
        <f t="shared" si="127"/>
        <v>0</v>
      </c>
      <c r="M687" s="204">
        <f t="shared" si="127"/>
        <v>0</v>
      </c>
      <c r="N687" s="204">
        <f t="shared" si="127"/>
        <v>2881.5</v>
      </c>
      <c r="O687" s="204">
        <f t="shared" si="127"/>
        <v>66296</v>
      </c>
    </row>
    <row r="688" spans="1:15" ht="18">
      <c r="A688" s="51" t="s">
        <v>225</v>
      </c>
      <c r="B688" s="52" t="s">
        <v>308</v>
      </c>
      <c r="C688" s="52"/>
      <c r="D688" s="52"/>
      <c r="E688" s="52"/>
      <c r="F688" s="52"/>
      <c r="G688" s="52" t="s">
        <v>213</v>
      </c>
      <c r="H688" s="52"/>
      <c r="I688" s="156">
        <f>I729+I738+I754+I927+I819+I977+I966+I716+I769+I765+I801+I805+I810+I814+I777+I781</f>
        <v>138591.90000000002</v>
      </c>
      <c r="J688" s="203">
        <f aca="true" t="shared" si="128" ref="J688:O688">J729+J738+J754+J927+J819+J977+J966+J716+J769+J765+J801+J805+J810+J814+J777+J781</f>
        <v>0</v>
      </c>
      <c r="K688" s="203">
        <f t="shared" si="128"/>
        <v>0</v>
      </c>
      <c r="L688" s="203">
        <f t="shared" si="128"/>
        <v>0</v>
      </c>
      <c r="M688" s="203">
        <f t="shared" si="128"/>
        <v>0</v>
      </c>
      <c r="N688" s="203">
        <f t="shared" si="128"/>
        <v>9356.800000000001</v>
      </c>
      <c r="O688" s="203">
        <f t="shared" si="128"/>
        <v>147948.70000000004</v>
      </c>
    </row>
    <row r="689" spans="1:15" ht="18">
      <c r="A689" s="51" t="s">
        <v>559</v>
      </c>
      <c r="B689" s="52" t="s">
        <v>308</v>
      </c>
      <c r="C689" s="52"/>
      <c r="D689" s="52"/>
      <c r="E689" s="52"/>
      <c r="F689" s="52"/>
      <c r="G689" s="52" t="s">
        <v>560</v>
      </c>
      <c r="H689" s="52"/>
      <c r="I689" s="156">
        <f>I928+I967+I978+I945+I950</f>
        <v>112453.6</v>
      </c>
      <c r="J689" s="199">
        <f aca="true" t="shared" si="129" ref="J689:O689">J928+J967+J978+J945+J950</f>
        <v>0</v>
      </c>
      <c r="K689" s="199">
        <f t="shared" si="129"/>
        <v>0</v>
      </c>
      <c r="L689" s="199">
        <f t="shared" si="129"/>
        <v>0</v>
      </c>
      <c r="M689" s="199">
        <f t="shared" si="129"/>
        <v>0</v>
      </c>
      <c r="N689" s="199">
        <f t="shared" si="129"/>
        <v>174.3</v>
      </c>
      <c r="O689" s="199">
        <f t="shared" si="129"/>
        <v>112627.90000000001</v>
      </c>
    </row>
    <row r="690" spans="1:15" ht="18">
      <c r="A690" s="51" t="s">
        <v>229</v>
      </c>
      <c r="B690" s="52" t="s">
        <v>308</v>
      </c>
      <c r="C690" s="52" t="s">
        <v>179</v>
      </c>
      <c r="D690" s="52"/>
      <c r="E690" s="52"/>
      <c r="F690" s="52"/>
      <c r="G690" s="52"/>
      <c r="H690" s="52"/>
      <c r="I690" s="156">
        <f>I691</f>
        <v>149.9</v>
      </c>
      <c r="J690" s="176"/>
      <c r="K690" s="176"/>
      <c r="L690" s="176"/>
      <c r="M690" s="176"/>
      <c r="N690" s="156">
        <f>N691</f>
        <v>29.4</v>
      </c>
      <c r="O690" s="156">
        <f>O691</f>
        <v>179.3</v>
      </c>
    </row>
    <row r="691" spans="1:15" ht="18">
      <c r="A691" s="51" t="s">
        <v>166</v>
      </c>
      <c r="B691" s="52" t="s">
        <v>308</v>
      </c>
      <c r="C691" s="52" t="s">
        <v>179</v>
      </c>
      <c r="D691" s="52" t="s">
        <v>220</v>
      </c>
      <c r="E691" s="52"/>
      <c r="F691" s="52"/>
      <c r="G691" s="52"/>
      <c r="H691" s="52"/>
      <c r="I691" s="156">
        <f>I692+I698+I704</f>
        <v>149.9</v>
      </c>
      <c r="J691" s="204">
        <f aca="true" t="shared" si="130" ref="J691:O691">J692+J698+J704</f>
        <v>0</v>
      </c>
      <c r="K691" s="204">
        <f t="shared" si="130"/>
        <v>0</v>
      </c>
      <c r="L691" s="204">
        <f t="shared" si="130"/>
        <v>0</v>
      </c>
      <c r="M691" s="204">
        <f t="shared" si="130"/>
        <v>0</v>
      </c>
      <c r="N691" s="204">
        <f t="shared" si="130"/>
        <v>29.4</v>
      </c>
      <c r="O691" s="204">
        <f t="shared" si="130"/>
        <v>179.3</v>
      </c>
    </row>
    <row r="692" spans="1:15" ht="45">
      <c r="A692" s="27" t="s">
        <v>490</v>
      </c>
      <c r="B692" s="28" t="s">
        <v>308</v>
      </c>
      <c r="C692" s="28" t="s">
        <v>179</v>
      </c>
      <c r="D692" s="28" t="s">
        <v>220</v>
      </c>
      <c r="E692" s="28" t="s">
        <v>52</v>
      </c>
      <c r="F692" s="28"/>
      <c r="G692" s="28"/>
      <c r="H692" s="52"/>
      <c r="I692" s="29">
        <f>I693</f>
        <v>64.9</v>
      </c>
      <c r="J692" s="166"/>
      <c r="K692" s="166"/>
      <c r="L692" s="166"/>
      <c r="M692" s="166"/>
      <c r="N692" s="29">
        <f aca="true" t="shared" si="131" ref="N692:O696">N693</f>
        <v>0</v>
      </c>
      <c r="O692" s="29">
        <f t="shared" si="131"/>
        <v>64.9</v>
      </c>
    </row>
    <row r="693" spans="1:15" ht="60">
      <c r="A693" s="27" t="s">
        <v>491</v>
      </c>
      <c r="B693" s="28" t="s">
        <v>308</v>
      </c>
      <c r="C693" s="28" t="s">
        <v>179</v>
      </c>
      <c r="D693" s="28" t="s">
        <v>220</v>
      </c>
      <c r="E693" s="28" t="s">
        <v>492</v>
      </c>
      <c r="F693" s="28"/>
      <c r="G693" s="28"/>
      <c r="H693" s="52"/>
      <c r="I693" s="29">
        <f>I694</f>
        <v>64.9</v>
      </c>
      <c r="J693" s="166"/>
      <c r="K693" s="166"/>
      <c r="L693" s="166"/>
      <c r="M693" s="166"/>
      <c r="N693" s="29">
        <f t="shared" si="131"/>
        <v>0</v>
      </c>
      <c r="O693" s="29">
        <f t="shared" si="131"/>
        <v>64.9</v>
      </c>
    </row>
    <row r="694" spans="1:15" ht="18">
      <c r="A694" s="26" t="s">
        <v>287</v>
      </c>
      <c r="B694" s="28" t="s">
        <v>308</v>
      </c>
      <c r="C694" s="28" t="s">
        <v>179</v>
      </c>
      <c r="D694" s="28" t="s">
        <v>220</v>
      </c>
      <c r="E694" s="28" t="s">
        <v>493</v>
      </c>
      <c r="F694" s="28"/>
      <c r="G694" s="28"/>
      <c r="H694" s="52"/>
      <c r="I694" s="29">
        <f>I695</f>
        <v>64.9</v>
      </c>
      <c r="J694" s="166"/>
      <c r="K694" s="166"/>
      <c r="L694" s="166"/>
      <c r="M694" s="166"/>
      <c r="N694" s="29">
        <f t="shared" si="131"/>
        <v>0</v>
      </c>
      <c r="O694" s="29">
        <f t="shared" si="131"/>
        <v>64.9</v>
      </c>
    </row>
    <row r="695" spans="1:15" ht="33" customHeight="1">
      <c r="A695" s="26" t="s">
        <v>315</v>
      </c>
      <c r="B695" s="28" t="s">
        <v>308</v>
      </c>
      <c r="C695" s="28" t="s">
        <v>179</v>
      </c>
      <c r="D695" s="28" t="s">
        <v>220</v>
      </c>
      <c r="E695" s="28" t="s">
        <v>493</v>
      </c>
      <c r="F695" s="28" t="s">
        <v>234</v>
      </c>
      <c r="G695" s="28"/>
      <c r="H695" s="52"/>
      <c r="I695" s="29">
        <f>I696</f>
        <v>64.9</v>
      </c>
      <c r="J695" s="166"/>
      <c r="K695" s="166"/>
      <c r="L695" s="166"/>
      <c r="M695" s="166"/>
      <c r="N695" s="29">
        <f t="shared" si="131"/>
        <v>0</v>
      </c>
      <c r="O695" s="29">
        <f t="shared" si="131"/>
        <v>64.9</v>
      </c>
    </row>
    <row r="696" spans="1:15" ht="45">
      <c r="A696" s="26" t="s">
        <v>303</v>
      </c>
      <c r="B696" s="28" t="s">
        <v>308</v>
      </c>
      <c r="C696" s="28" t="s">
        <v>179</v>
      </c>
      <c r="D696" s="28" t="s">
        <v>220</v>
      </c>
      <c r="E696" s="28" t="s">
        <v>493</v>
      </c>
      <c r="F696" s="28" t="s">
        <v>235</v>
      </c>
      <c r="G696" s="28"/>
      <c r="H696" s="52"/>
      <c r="I696" s="29">
        <f>I697</f>
        <v>64.9</v>
      </c>
      <c r="J696" s="166"/>
      <c r="K696" s="166"/>
      <c r="L696" s="166"/>
      <c r="M696" s="166"/>
      <c r="N696" s="29">
        <f t="shared" si="131"/>
        <v>0</v>
      </c>
      <c r="O696" s="29">
        <f t="shared" si="131"/>
        <v>64.9</v>
      </c>
    </row>
    <row r="697" spans="1:15" ht="18">
      <c r="A697" s="34" t="s">
        <v>224</v>
      </c>
      <c r="B697" s="31" t="s">
        <v>308</v>
      </c>
      <c r="C697" s="31" t="s">
        <v>179</v>
      </c>
      <c r="D697" s="31" t="s">
        <v>220</v>
      </c>
      <c r="E697" s="28" t="s">
        <v>493</v>
      </c>
      <c r="F697" s="31" t="s">
        <v>235</v>
      </c>
      <c r="G697" s="31" t="s">
        <v>212</v>
      </c>
      <c r="H697" s="52"/>
      <c r="I697" s="32">
        <v>64.9</v>
      </c>
      <c r="J697" s="173"/>
      <c r="K697" s="173"/>
      <c r="L697" s="173"/>
      <c r="M697" s="173"/>
      <c r="N697" s="32">
        <v>0</v>
      </c>
      <c r="O697" s="32">
        <f>I697+N697</f>
        <v>64.9</v>
      </c>
    </row>
    <row r="698" spans="1:15" ht="45">
      <c r="A698" s="119" t="s">
        <v>502</v>
      </c>
      <c r="B698" s="28" t="s">
        <v>308</v>
      </c>
      <c r="C698" s="28" t="s">
        <v>179</v>
      </c>
      <c r="D698" s="28" t="s">
        <v>220</v>
      </c>
      <c r="E698" s="28" t="s">
        <v>129</v>
      </c>
      <c r="F698" s="52"/>
      <c r="G698" s="52"/>
      <c r="H698" s="52"/>
      <c r="I698" s="29">
        <f>I699</f>
        <v>85</v>
      </c>
      <c r="J698" s="166"/>
      <c r="K698" s="166"/>
      <c r="L698" s="166"/>
      <c r="M698" s="166"/>
      <c r="N698" s="29">
        <f aca="true" t="shared" si="132" ref="N698:O702">N699</f>
        <v>0</v>
      </c>
      <c r="O698" s="29">
        <f t="shared" si="132"/>
        <v>85</v>
      </c>
    </row>
    <row r="699" spans="1:15" ht="45">
      <c r="A699" s="33" t="s">
        <v>496</v>
      </c>
      <c r="B699" s="28" t="s">
        <v>308</v>
      </c>
      <c r="C699" s="28" t="s">
        <v>179</v>
      </c>
      <c r="D699" s="28" t="s">
        <v>220</v>
      </c>
      <c r="E699" s="153" t="s">
        <v>497</v>
      </c>
      <c r="F699" s="28"/>
      <c r="G699" s="28"/>
      <c r="H699" s="52"/>
      <c r="I699" s="29">
        <f>I700</f>
        <v>85</v>
      </c>
      <c r="J699" s="166"/>
      <c r="K699" s="166"/>
      <c r="L699" s="166"/>
      <c r="M699" s="166"/>
      <c r="N699" s="29">
        <f t="shared" si="132"/>
        <v>0</v>
      </c>
      <c r="O699" s="29">
        <f t="shared" si="132"/>
        <v>85</v>
      </c>
    </row>
    <row r="700" spans="1:15" ht="18">
      <c r="A700" s="26" t="s">
        <v>287</v>
      </c>
      <c r="B700" s="28" t="s">
        <v>308</v>
      </c>
      <c r="C700" s="28" t="s">
        <v>179</v>
      </c>
      <c r="D700" s="28" t="s">
        <v>220</v>
      </c>
      <c r="E700" s="67" t="s">
        <v>498</v>
      </c>
      <c r="F700" s="28"/>
      <c r="G700" s="28"/>
      <c r="H700" s="52"/>
      <c r="I700" s="29">
        <f>I701</f>
        <v>85</v>
      </c>
      <c r="J700" s="166"/>
      <c r="K700" s="166"/>
      <c r="L700" s="166"/>
      <c r="M700" s="166"/>
      <c r="N700" s="29">
        <f t="shared" si="132"/>
        <v>0</v>
      </c>
      <c r="O700" s="29">
        <f t="shared" si="132"/>
        <v>85</v>
      </c>
    </row>
    <row r="701" spans="1:15" ht="35.25" customHeight="1">
      <c r="A701" s="26" t="s">
        <v>315</v>
      </c>
      <c r="B701" s="28" t="s">
        <v>308</v>
      </c>
      <c r="C701" s="28" t="s">
        <v>179</v>
      </c>
      <c r="D701" s="28" t="s">
        <v>220</v>
      </c>
      <c r="E701" s="67" t="s">
        <v>498</v>
      </c>
      <c r="F701" s="28" t="s">
        <v>234</v>
      </c>
      <c r="G701" s="28"/>
      <c r="H701" s="52"/>
      <c r="I701" s="29">
        <f>I702</f>
        <v>85</v>
      </c>
      <c r="J701" s="166"/>
      <c r="K701" s="166"/>
      <c r="L701" s="166"/>
      <c r="M701" s="166"/>
      <c r="N701" s="29">
        <f t="shared" si="132"/>
        <v>0</v>
      </c>
      <c r="O701" s="29">
        <f t="shared" si="132"/>
        <v>85</v>
      </c>
    </row>
    <row r="702" spans="1:15" ht="45">
      <c r="A702" s="26" t="s">
        <v>303</v>
      </c>
      <c r="B702" s="28" t="s">
        <v>308</v>
      </c>
      <c r="C702" s="28" t="s">
        <v>179</v>
      </c>
      <c r="D702" s="28" t="s">
        <v>220</v>
      </c>
      <c r="E702" s="67" t="s">
        <v>498</v>
      </c>
      <c r="F702" s="28" t="s">
        <v>235</v>
      </c>
      <c r="G702" s="28"/>
      <c r="H702" s="52"/>
      <c r="I702" s="29">
        <f>I703</f>
        <v>85</v>
      </c>
      <c r="J702" s="166"/>
      <c r="K702" s="166"/>
      <c r="L702" s="166"/>
      <c r="M702" s="166"/>
      <c r="N702" s="29">
        <f t="shared" si="132"/>
        <v>0</v>
      </c>
      <c r="O702" s="29">
        <f t="shared" si="132"/>
        <v>85</v>
      </c>
    </row>
    <row r="703" spans="1:15" ht="18">
      <c r="A703" s="34" t="s">
        <v>224</v>
      </c>
      <c r="B703" s="31" t="s">
        <v>308</v>
      </c>
      <c r="C703" s="31" t="s">
        <v>179</v>
      </c>
      <c r="D703" s="31" t="s">
        <v>220</v>
      </c>
      <c r="E703" s="68" t="s">
        <v>498</v>
      </c>
      <c r="F703" s="31" t="s">
        <v>235</v>
      </c>
      <c r="G703" s="31" t="s">
        <v>212</v>
      </c>
      <c r="H703" s="52"/>
      <c r="I703" s="32">
        <v>85</v>
      </c>
      <c r="J703" s="173"/>
      <c r="K703" s="173"/>
      <c r="L703" s="173"/>
      <c r="M703" s="173"/>
      <c r="N703" s="32">
        <v>0</v>
      </c>
      <c r="O703" s="32">
        <f>I703+N703</f>
        <v>85</v>
      </c>
    </row>
    <row r="704" spans="1:15" ht="18">
      <c r="A704" s="27" t="s">
        <v>155</v>
      </c>
      <c r="B704" s="28" t="s">
        <v>308</v>
      </c>
      <c r="C704" s="28" t="s">
        <v>179</v>
      </c>
      <c r="D704" s="28" t="s">
        <v>220</v>
      </c>
      <c r="E704" s="28" t="s">
        <v>342</v>
      </c>
      <c r="F704" s="28"/>
      <c r="G704" s="28"/>
      <c r="H704" s="52"/>
      <c r="I704" s="29">
        <f>I705</f>
        <v>0</v>
      </c>
      <c r="J704" s="166"/>
      <c r="K704" s="166"/>
      <c r="L704" s="166"/>
      <c r="M704" s="166"/>
      <c r="N704" s="29">
        <f aca="true" t="shared" si="133" ref="N704:O707">N705</f>
        <v>29.4</v>
      </c>
      <c r="O704" s="29">
        <f t="shared" si="133"/>
        <v>29.4</v>
      </c>
    </row>
    <row r="705" spans="1:15" ht="45">
      <c r="A705" s="26" t="s">
        <v>263</v>
      </c>
      <c r="B705" s="28" t="s">
        <v>308</v>
      </c>
      <c r="C705" s="28" t="s">
        <v>179</v>
      </c>
      <c r="D705" s="28" t="s">
        <v>220</v>
      </c>
      <c r="E705" s="28" t="s">
        <v>12</v>
      </c>
      <c r="F705" s="28"/>
      <c r="G705" s="28"/>
      <c r="H705" s="52"/>
      <c r="I705" s="29">
        <f>I706</f>
        <v>0</v>
      </c>
      <c r="J705" s="166"/>
      <c r="K705" s="166"/>
      <c r="L705" s="166"/>
      <c r="M705" s="166"/>
      <c r="N705" s="29">
        <f t="shared" si="133"/>
        <v>29.4</v>
      </c>
      <c r="O705" s="29">
        <f t="shared" si="133"/>
        <v>29.4</v>
      </c>
    </row>
    <row r="706" spans="1:15" ht="34.5" customHeight="1">
      <c r="A706" s="26" t="s">
        <v>315</v>
      </c>
      <c r="B706" s="28" t="s">
        <v>308</v>
      </c>
      <c r="C706" s="28" t="s">
        <v>179</v>
      </c>
      <c r="D706" s="28" t="s">
        <v>220</v>
      </c>
      <c r="E706" s="28" t="s">
        <v>12</v>
      </c>
      <c r="F706" s="28" t="s">
        <v>234</v>
      </c>
      <c r="G706" s="28"/>
      <c r="H706" s="52"/>
      <c r="I706" s="29">
        <f>I707</f>
        <v>0</v>
      </c>
      <c r="J706" s="166"/>
      <c r="K706" s="166"/>
      <c r="L706" s="166"/>
      <c r="M706" s="166"/>
      <c r="N706" s="29">
        <f t="shared" si="133"/>
        <v>29.4</v>
      </c>
      <c r="O706" s="29">
        <f t="shared" si="133"/>
        <v>29.4</v>
      </c>
    </row>
    <row r="707" spans="1:15" ht="45">
      <c r="A707" s="26" t="s">
        <v>303</v>
      </c>
      <c r="B707" s="28" t="s">
        <v>308</v>
      </c>
      <c r="C707" s="28" t="s">
        <v>179</v>
      </c>
      <c r="D707" s="28" t="s">
        <v>220</v>
      </c>
      <c r="E707" s="28" t="s">
        <v>12</v>
      </c>
      <c r="F707" s="28" t="s">
        <v>235</v>
      </c>
      <c r="G707" s="28"/>
      <c r="H707" s="52"/>
      <c r="I707" s="29">
        <f>I708</f>
        <v>0</v>
      </c>
      <c r="J707" s="166"/>
      <c r="K707" s="166"/>
      <c r="L707" s="166"/>
      <c r="M707" s="166"/>
      <c r="N707" s="29">
        <f t="shared" si="133"/>
        <v>29.4</v>
      </c>
      <c r="O707" s="29">
        <f t="shared" si="133"/>
        <v>29.4</v>
      </c>
    </row>
    <row r="708" spans="1:15" ht="18">
      <c r="A708" s="34" t="s">
        <v>224</v>
      </c>
      <c r="B708" s="31" t="s">
        <v>308</v>
      </c>
      <c r="C708" s="31" t="s">
        <v>179</v>
      </c>
      <c r="D708" s="31" t="s">
        <v>220</v>
      </c>
      <c r="E708" s="31" t="s">
        <v>12</v>
      </c>
      <c r="F708" s="31" t="s">
        <v>235</v>
      </c>
      <c r="G708" s="31" t="s">
        <v>212</v>
      </c>
      <c r="H708" s="52"/>
      <c r="I708" s="32">
        <v>0</v>
      </c>
      <c r="J708" s="173"/>
      <c r="K708" s="173"/>
      <c r="L708" s="173"/>
      <c r="M708" s="173"/>
      <c r="N708" s="32">
        <v>29.4</v>
      </c>
      <c r="O708" s="32">
        <f>I708+N708</f>
        <v>29.4</v>
      </c>
    </row>
    <row r="709" spans="1:15" ht="18">
      <c r="A709" s="51" t="s">
        <v>167</v>
      </c>
      <c r="B709" s="52" t="s">
        <v>308</v>
      </c>
      <c r="C709" s="52" t="s">
        <v>182</v>
      </c>
      <c r="D709" s="52"/>
      <c r="E709" s="52"/>
      <c r="F709" s="52"/>
      <c r="G709" s="52"/>
      <c r="H709" s="31"/>
      <c r="I709" s="156">
        <f>I717+I723+I710+I760</f>
        <v>135110.7</v>
      </c>
      <c r="N709" s="182">
        <f>N717+N723+N710+N760</f>
        <v>405.1</v>
      </c>
      <c r="O709" s="182">
        <f>O717+O723+O710+O760</f>
        <v>135515.80000000002</v>
      </c>
    </row>
    <row r="710" spans="1:15" ht="18">
      <c r="A710" s="51" t="s">
        <v>535</v>
      </c>
      <c r="B710" s="52" t="s">
        <v>308</v>
      </c>
      <c r="C710" s="52" t="s">
        <v>182</v>
      </c>
      <c r="D710" s="52" t="s">
        <v>184</v>
      </c>
      <c r="E710" s="52"/>
      <c r="F710" s="52"/>
      <c r="G710" s="52"/>
      <c r="H710" s="31"/>
      <c r="I710" s="156">
        <f aca="true" t="shared" si="134" ref="I710:I715">I711</f>
        <v>1888.7</v>
      </c>
      <c r="N710" s="156">
        <f aca="true" t="shared" si="135" ref="N710:O715">N711</f>
        <v>0</v>
      </c>
      <c r="O710" s="156">
        <f t="shared" si="135"/>
        <v>1888.7</v>
      </c>
    </row>
    <row r="711" spans="1:15" ht="30">
      <c r="A711" s="27" t="s">
        <v>445</v>
      </c>
      <c r="B711" s="28" t="s">
        <v>308</v>
      </c>
      <c r="C711" s="28" t="s">
        <v>182</v>
      </c>
      <c r="D711" s="28" t="s">
        <v>184</v>
      </c>
      <c r="E711" s="28" t="s">
        <v>92</v>
      </c>
      <c r="F711" s="52"/>
      <c r="G711" s="52"/>
      <c r="H711" s="31"/>
      <c r="I711" s="29">
        <f t="shared" si="134"/>
        <v>1888.7</v>
      </c>
      <c r="N711" s="29">
        <f t="shared" si="135"/>
        <v>0</v>
      </c>
      <c r="O711" s="29">
        <f t="shared" si="135"/>
        <v>1888.7</v>
      </c>
    </row>
    <row r="712" spans="1:15" ht="30">
      <c r="A712" s="27" t="s">
        <v>456</v>
      </c>
      <c r="B712" s="28" t="s">
        <v>308</v>
      </c>
      <c r="C712" s="28" t="s">
        <v>182</v>
      </c>
      <c r="D712" s="28" t="s">
        <v>184</v>
      </c>
      <c r="E712" s="28" t="s">
        <v>99</v>
      </c>
      <c r="F712" s="52"/>
      <c r="G712" s="52"/>
      <c r="H712" s="31"/>
      <c r="I712" s="29">
        <f t="shared" si="134"/>
        <v>1888.7</v>
      </c>
      <c r="N712" s="29">
        <f t="shared" si="135"/>
        <v>0</v>
      </c>
      <c r="O712" s="29">
        <f t="shared" si="135"/>
        <v>1888.7</v>
      </c>
    </row>
    <row r="713" spans="1:15" ht="45">
      <c r="A713" s="27" t="s">
        <v>536</v>
      </c>
      <c r="B713" s="28" t="s">
        <v>308</v>
      </c>
      <c r="C713" s="28" t="s">
        <v>182</v>
      </c>
      <c r="D713" s="28" t="s">
        <v>184</v>
      </c>
      <c r="E713" s="28" t="s">
        <v>537</v>
      </c>
      <c r="F713" s="28"/>
      <c r="G713" s="28"/>
      <c r="H713" s="28"/>
      <c r="I713" s="29">
        <f t="shared" si="134"/>
        <v>1888.7</v>
      </c>
      <c r="N713" s="29">
        <f t="shared" si="135"/>
        <v>0</v>
      </c>
      <c r="O713" s="29">
        <f t="shared" si="135"/>
        <v>1888.7</v>
      </c>
    </row>
    <row r="714" spans="1:15" ht="33" customHeight="1">
      <c r="A714" s="26" t="s">
        <v>315</v>
      </c>
      <c r="B714" s="28" t="s">
        <v>308</v>
      </c>
      <c r="C714" s="28" t="s">
        <v>182</v>
      </c>
      <c r="D714" s="28" t="s">
        <v>184</v>
      </c>
      <c r="E714" s="28" t="s">
        <v>537</v>
      </c>
      <c r="F714" s="28" t="s">
        <v>234</v>
      </c>
      <c r="G714" s="28"/>
      <c r="H714" s="28"/>
      <c r="I714" s="29">
        <f t="shared" si="134"/>
        <v>1888.7</v>
      </c>
      <c r="N714" s="29">
        <f t="shared" si="135"/>
        <v>0</v>
      </c>
      <c r="O714" s="29">
        <f t="shared" si="135"/>
        <v>1888.7</v>
      </c>
    </row>
    <row r="715" spans="1:15" ht="45">
      <c r="A715" s="26" t="s">
        <v>303</v>
      </c>
      <c r="B715" s="28" t="s">
        <v>308</v>
      </c>
      <c r="C715" s="28" t="s">
        <v>182</v>
      </c>
      <c r="D715" s="28" t="s">
        <v>184</v>
      </c>
      <c r="E715" s="28" t="s">
        <v>537</v>
      </c>
      <c r="F715" s="28" t="s">
        <v>235</v>
      </c>
      <c r="G715" s="28"/>
      <c r="H715" s="28"/>
      <c r="I715" s="29">
        <f t="shared" si="134"/>
        <v>1888.7</v>
      </c>
      <c r="N715" s="29">
        <f t="shared" si="135"/>
        <v>0</v>
      </c>
      <c r="O715" s="29">
        <f t="shared" si="135"/>
        <v>1888.7</v>
      </c>
    </row>
    <row r="716" spans="1:15" ht="18">
      <c r="A716" s="34" t="s">
        <v>225</v>
      </c>
      <c r="B716" s="31" t="s">
        <v>308</v>
      </c>
      <c r="C716" s="31" t="s">
        <v>182</v>
      </c>
      <c r="D716" s="31" t="s">
        <v>184</v>
      </c>
      <c r="E716" s="31" t="s">
        <v>537</v>
      </c>
      <c r="F716" s="31" t="s">
        <v>235</v>
      </c>
      <c r="G716" s="31" t="s">
        <v>213</v>
      </c>
      <c r="H716" s="31"/>
      <c r="I716" s="32">
        <v>1888.7</v>
      </c>
      <c r="N716" s="137">
        <v>0</v>
      </c>
      <c r="O716" s="137">
        <f>I716+N716</f>
        <v>1888.7</v>
      </c>
    </row>
    <row r="717" spans="1:15" ht="18">
      <c r="A717" s="51" t="s">
        <v>256</v>
      </c>
      <c r="B717" s="52" t="s">
        <v>308</v>
      </c>
      <c r="C717" s="52" t="s">
        <v>182</v>
      </c>
      <c r="D717" s="52" t="s">
        <v>183</v>
      </c>
      <c r="E717" s="52"/>
      <c r="F717" s="52"/>
      <c r="G717" s="52"/>
      <c r="H717" s="52"/>
      <c r="I717" s="156">
        <f>I718</f>
        <v>220</v>
      </c>
      <c r="N717" s="156">
        <f aca="true" t="shared" si="136" ref="N717:O721">N718</f>
        <v>0</v>
      </c>
      <c r="O717" s="156">
        <f t="shared" si="136"/>
        <v>220</v>
      </c>
    </row>
    <row r="718" spans="1:15" ht="18">
      <c r="A718" s="26" t="s">
        <v>155</v>
      </c>
      <c r="B718" s="28" t="s">
        <v>308</v>
      </c>
      <c r="C718" s="28" t="s">
        <v>182</v>
      </c>
      <c r="D718" s="28" t="s">
        <v>183</v>
      </c>
      <c r="E718" s="28" t="s">
        <v>342</v>
      </c>
      <c r="F718" s="52"/>
      <c r="G718" s="52"/>
      <c r="H718" s="31"/>
      <c r="I718" s="29">
        <f>I719</f>
        <v>220</v>
      </c>
      <c r="N718" s="29">
        <f t="shared" si="136"/>
        <v>0</v>
      </c>
      <c r="O718" s="29">
        <f t="shared" si="136"/>
        <v>220</v>
      </c>
    </row>
    <row r="719" spans="1:15" ht="75">
      <c r="A719" s="27" t="s">
        <v>257</v>
      </c>
      <c r="B719" s="28" t="s">
        <v>308</v>
      </c>
      <c r="C719" s="28" t="s">
        <v>182</v>
      </c>
      <c r="D719" s="28" t="s">
        <v>183</v>
      </c>
      <c r="E719" s="28" t="s">
        <v>83</v>
      </c>
      <c r="F719" s="28"/>
      <c r="G719" s="28"/>
      <c r="H719" s="31"/>
      <c r="I719" s="29">
        <f>I720</f>
        <v>220</v>
      </c>
      <c r="N719" s="29">
        <f t="shared" si="136"/>
        <v>0</v>
      </c>
      <c r="O719" s="29">
        <f t="shared" si="136"/>
        <v>220</v>
      </c>
    </row>
    <row r="720" spans="1:15" ht="35.25" customHeight="1">
      <c r="A720" s="26" t="s">
        <v>315</v>
      </c>
      <c r="B720" s="28" t="s">
        <v>308</v>
      </c>
      <c r="C720" s="28" t="s">
        <v>182</v>
      </c>
      <c r="D720" s="28" t="s">
        <v>183</v>
      </c>
      <c r="E720" s="28" t="s">
        <v>83</v>
      </c>
      <c r="F720" s="28" t="s">
        <v>234</v>
      </c>
      <c r="G720" s="28"/>
      <c r="H720" s="31"/>
      <c r="I720" s="29">
        <f>I721</f>
        <v>220</v>
      </c>
      <c r="N720" s="29">
        <f t="shared" si="136"/>
        <v>0</v>
      </c>
      <c r="O720" s="29">
        <f t="shared" si="136"/>
        <v>220</v>
      </c>
    </row>
    <row r="721" spans="1:15" ht="45">
      <c r="A721" s="26" t="s">
        <v>303</v>
      </c>
      <c r="B721" s="28" t="s">
        <v>308</v>
      </c>
      <c r="C721" s="28" t="s">
        <v>182</v>
      </c>
      <c r="D721" s="28" t="s">
        <v>183</v>
      </c>
      <c r="E721" s="28" t="s">
        <v>83</v>
      </c>
      <c r="F721" s="28" t="s">
        <v>235</v>
      </c>
      <c r="G721" s="28"/>
      <c r="H721" s="31"/>
      <c r="I721" s="29">
        <f>I722</f>
        <v>220</v>
      </c>
      <c r="N721" s="29">
        <f t="shared" si="136"/>
        <v>0</v>
      </c>
      <c r="O721" s="29">
        <f t="shared" si="136"/>
        <v>220</v>
      </c>
    </row>
    <row r="722" spans="1:15" ht="18">
      <c r="A722" s="34" t="s">
        <v>224</v>
      </c>
      <c r="B722" s="31" t="s">
        <v>308</v>
      </c>
      <c r="C722" s="31" t="s">
        <v>182</v>
      </c>
      <c r="D722" s="31" t="s">
        <v>183</v>
      </c>
      <c r="E722" s="31" t="s">
        <v>83</v>
      </c>
      <c r="F722" s="31" t="s">
        <v>235</v>
      </c>
      <c r="G722" s="31" t="s">
        <v>212</v>
      </c>
      <c r="H722" s="31"/>
      <c r="I722" s="32">
        <v>220</v>
      </c>
      <c r="N722" s="137">
        <v>0</v>
      </c>
      <c r="O722" s="137">
        <f>I722+N722</f>
        <v>220</v>
      </c>
    </row>
    <row r="723" spans="1:15" ht="18">
      <c r="A723" s="59" t="s">
        <v>304</v>
      </c>
      <c r="B723" s="52" t="s">
        <v>308</v>
      </c>
      <c r="C723" s="52" t="s">
        <v>182</v>
      </c>
      <c r="D723" s="52" t="s">
        <v>181</v>
      </c>
      <c r="E723" s="52"/>
      <c r="F723" s="52"/>
      <c r="G723" s="52"/>
      <c r="H723" s="31"/>
      <c r="I723" s="156">
        <f>I724+I743+I755</f>
        <v>129452</v>
      </c>
      <c r="J723" s="156">
        <f aca="true" t="shared" si="137" ref="J723:O723">J724+J743+J755</f>
        <v>0</v>
      </c>
      <c r="K723" s="156">
        <f t="shared" si="137"/>
        <v>0</v>
      </c>
      <c r="L723" s="156">
        <f t="shared" si="137"/>
        <v>0</v>
      </c>
      <c r="M723" s="156">
        <f t="shared" si="137"/>
        <v>0</v>
      </c>
      <c r="N723" s="156">
        <f t="shared" si="137"/>
        <v>405.1</v>
      </c>
      <c r="O723" s="156">
        <f t="shared" si="137"/>
        <v>129857.1</v>
      </c>
    </row>
    <row r="724" spans="1:15" ht="75">
      <c r="A724" s="26" t="s">
        <v>431</v>
      </c>
      <c r="B724" s="28" t="s">
        <v>308</v>
      </c>
      <c r="C724" s="28" t="s">
        <v>182</v>
      </c>
      <c r="D724" s="28" t="s">
        <v>181</v>
      </c>
      <c r="E724" s="28" t="s">
        <v>84</v>
      </c>
      <c r="F724" s="28"/>
      <c r="G724" s="28"/>
      <c r="H724" s="31"/>
      <c r="I724" s="29">
        <f>I725+I734</f>
        <v>112480.4</v>
      </c>
      <c r="N724" s="29">
        <f>N725+N734</f>
        <v>105.1</v>
      </c>
      <c r="O724" s="29">
        <f>O725+O734</f>
        <v>112585.5</v>
      </c>
    </row>
    <row r="725" spans="1:15" ht="45">
      <c r="A725" s="26" t="s">
        <v>377</v>
      </c>
      <c r="B725" s="28" t="s">
        <v>308</v>
      </c>
      <c r="C725" s="28" t="s">
        <v>182</v>
      </c>
      <c r="D725" s="28" t="s">
        <v>181</v>
      </c>
      <c r="E725" s="28" t="s">
        <v>85</v>
      </c>
      <c r="F725" s="28"/>
      <c r="G725" s="28"/>
      <c r="H725" s="31"/>
      <c r="I725" s="29">
        <f>I727+I730</f>
        <v>51853.6</v>
      </c>
      <c r="N725" s="29">
        <f>N727+N730</f>
        <v>245</v>
      </c>
      <c r="O725" s="29">
        <f>O727+O730</f>
        <v>52098.6</v>
      </c>
    </row>
    <row r="726" spans="1:15" ht="18">
      <c r="A726" s="26" t="s">
        <v>287</v>
      </c>
      <c r="B726" s="28" t="s">
        <v>308</v>
      </c>
      <c r="C726" s="28" t="s">
        <v>182</v>
      </c>
      <c r="D726" s="28" t="s">
        <v>181</v>
      </c>
      <c r="E726" s="28" t="s">
        <v>132</v>
      </c>
      <c r="F726" s="28"/>
      <c r="G726" s="28"/>
      <c r="H726" s="31"/>
      <c r="I726" s="29">
        <f>I727</f>
        <v>50000</v>
      </c>
      <c r="N726" s="29">
        <f aca="true" t="shared" si="138" ref="N726:O728">N727</f>
        <v>0</v>
      </c>
      <c r="O726" s="29">
        <f t="shared" si="138"/>
        <v>50000</v>
      </c>
    </row>
    <row r="727" spans="1:15" ht="36" customHeight="1">
      <c r="A727" s="26" t="s">
        <v>315</v>
      </c>
      <c r="B727" s="28" t="s">
        <v>308</v>
      </c>
      <c r="C727" s="28" t="s">
        <v>182</v>
      </c>
      <c r="D727" s="28" t="s">
        <v>181</v>
      </c>
      <c r="E727" s="28" t="s">
        <v>132</v>
      </c>
      <c r="F727" s="28" t="s">
        <v>234</v>
      </c>
      <c r="G727" s="28"/>
      <c r="H727" s="31"/>
      <c r="I727" s="29">
        <f>I728</f>
        <v>50000</v>
      </c>
      <c r="N727" s="29">
        <f t="shared" si="138"/>
        <v>0</v>
      </c>
      <c r="O727" s="29">
        <f t="shared" si="138"/>
        <v>50000</v>
      </c>
    </row>
    <row r="728" spans="1:15" ht="45">
      <c r="A728" s="26" t="s">
        <v>303</v>
      </c>
      <c r="B728" s="28" t="s">
        <v>308</v>
      </c>
      <c r="C728" s="28" t="s">
        <v>182</v>
      </c>
      <c r="D728" s="28" t="s">
        <v>181</v>
      </c>
      <c r="E728" s="28" t="s">
        <v>132</v>
      </c>
      <c r="F728" s="28" t="s">
        <v>235</v>
      </c>
      <c r="G728" s="28"/>
      <c r="H728" s="31"/>
      <c r="I728" s="29">
        <f>I729</f>
        <v>50000</v>
      </c>
      <c r="N728" s="29">
        <f t="shared" si="138"/>
        <v>0</v>
      </c>
      <c r="O728" s="29">
        <f t="shared" si="138"/>
        <v>50000</v>
      </c>
    </row>
    <row r="729" spans="1:15" ht="18">
      <c r="A729" s="34" t="s">
        <v>225</v>
      </c>
      <c r="B729" s="31" t="s">
        <v>308</v>
      </c>
      <c r="C729" s="31" t="s">
        <v>182</v>
      </c>
      <c r="D729" s="31" t="s">
        <v>181</v>
      </c>
      <c r="E729" s="31" t="s">
        <v>132</v>
      </c>
      <c r="F729" s="31" t="s">
        <v>235</v>
      </c>
      <c r="G729" s="31" t="s">
        <v>213</v>
      </c>
      <c r="H729" s="31"/>
      <c r="I729" s="32">
        <v>50000</v>
      </c>
      <c r="N729" s="137">
        <v>0</v>
      </c>
      <c r="O729" s="137">
        <f>I729+N729</f>
        <v>50000</v>
      </c>
    </row>
    <row r="730" spans="1:15" ht="18">
      <c r="A730" s="26" t="s">
        <v>287</v>
      </c>
      <c r="B730" s="28" t="s">
        <v>308</v>
      </c>
      <c r="C730" s="28" t="s">
        <v>182</v>
      </c>
      <c r="D730" s="28" t="s">
        <v>181</v>
      </c>
      <c r="E730" s="28" t="s">
        <v>86</v>
      </c>
      <c r="F730" s="28"/>
      <c r="G730" s="28"/>
      <c r="H730" s="31"/>
      <c r="I730" s="29">
        <f>I731</f>
        <v>1853.6</v>
      </c>
      <c r="N730" s="29">
        <f aca="true" t="shared" si="139" ref="N730:O732">N731</f>
        <v>245</v>
      </c>
      <c r="O730" s="29">
        <f t="shared" si="139"/>
        <v>2098.6</v>
      </c>
    </row>
    <row r="731" spans="1:15" ht="31.5" customHeight="1">
      <c r="A731" s="26" t="s">
        <v>315</v>
      </c>
      <c r="B731" s="28" t="s">
        <v>308</v>
      </c>
      <c r="C731" s="28" t="s">
        <v>182</v>
      </c>
      <c r="D731" s="28" t="s">
        <v>181</v>
      </c>
      <c r="E731" s="28" t="s">
        <v>86</v>
      </c>
      <c r="F731" s="28" t="s">
        <v>234</v>
      </c>
      <c r="G731" s="28"/>
      <c r="H731" s="31"/>
      <c r="I731" s="29">
        <f>I732</f>
        <v>1853.6</v>
      </c>
      <c r="N731" s="29">
        <f t="shared" si="139"/>
        <v>245</v>
      </c>
      <c r="O731" s="29">
        <f t="shared" si="139"/>
        <v>2098.6</v>
      </c>
    </row>
    <row r="732" spans="1:15" ht="45">
      <c r="A732" s="26" t="s">
        <v>303</v>
      </c>
      <c r="B732" s="28" t="s">
        <v>308</v>
      </c>
      <c r="C732" s="28" t="s">
        <v>182</v>
      </c>
      <c r="D732" s="28" t="s">
        <v>181</v>
      </c>
      <c r="E732" s="28" t="s">
        <v>86</v>
      </c>
      <c r="F732" s="28" t="s">
        <v>235</v>
      </c>
      <c r="G732" s="28"/>
      <c r="H732" s="31"/>
      <c r="I732" s="29">
        <f>I733</f>
        <v>1853.6</v>
      </c>
      <c r="N732" s="29">
        <f t="shared" si="139"/>
        <v>245</v>
      </c>
      <c r="O732" s="29">
        <f t="shared" si="139"/>
        <v>2098.6</v>
      </c>
    </row>
    <row r="733" spans="1:15" ht="18">
      <c r="A733" s="34" t="s">
        <v>224</v>
      </c>
      <c r="B733" s="31" t="s">
        <v>308</v>
      </c>
      <c r="C733" s="31" t="s">
        <v>182</v>
      </c>
      <c r="D733" s="31" t="s">
        <v>181</v>
      </c>
      <c r="E733" s="31" t="s">
        <v>86</v>
      </c>
      <c r="F733" s="31" t="s">
        <v>235</v>
      </c>
      <c r="G733" s="31" t="s">
        <v>212</v>
      </c>
      <c r="H733" s="31"/>
      <c r="I733" s="32">
        <v>1853.6</v>
      </c>
      <c r="N733" s="137">
        <v>245</v>
      </c>
      <c r="O733" s="137">
        <f>I733+N733</f>
        <v>2098.6</v>
      </c>
    </row>
    <row r="734" spans="1:15" ht="45">
      <c r="A734" s="26" t="s">
        <v>374</v>
      </c>
      <c r="B734" s="28" t="s">
        <v>308</v>
      </c>
      <c r="C734" s="28" t="s">
        <v>182</v>
      </c>
      <c r="D734" s="28" t="s">
        <v>181</v>
      </c>
      <c r="E734" s="28" t="s">
        <v>87</v>
      </c>
      <c r="F734" s="28"/>
      <c r="G734" s="28"/>
      <c r="H734" s="31"/>
      <c r="I734" s="29">
        <f>I735+I739</f>
        <v>60626.8</v>
      </c>
      <c r="N734" s="29">
        <f>N735+N739</f>
        <v>-139.9</v>
      </c>
      <c r="O734" s="29">
        <f>O735+O739</f>
        <v>60486.9</v>
      </c>
    </row>
    <row r="735" spans="1:15" ht="18">
      <c r="A735" s="26" t="s">
        <v>287</v>
      </c>
      <c r="B735" s="28" t="s">
        <v>308</v>
      </c>
      <c r="C735" s="28" t="s">
        <v>182</v>
      </c>
      <c r="D735" s="28" t="s">
        <v>181</v>
      </c>
      <c r="E735" s="28" t="s">
        <v>89</v>
      </c>
      <c r="F735" s="28"/>
      <c r="G735" s="28"/>
      <c r="H735" s="31"/>
      <c r="I735" s="29">
        <f>I736</f>
        <v>55281</v>
      </c>
      <c r="N735" s="29">
        <f aca="true" t="shared" si="140" ref="N735:O737">N736</f>
        <v>0</v>
      </c>
      <c r="O735" s="29">
        <f t="shared" si="140"/>
        <v>55281</v>
      </c>
    </row>
    <row r="736" spans="1:15" ht="36" customHeight="1">
      <c r="A736" s="26" t="s">
        <v>315</v>
      </c>
      <c r="B736" s="28" t="s">
        <v>308</v>
      </c>
      <c r="C736" s="28" t="s">
        <v>182</v>
      </c>
      <c r="D736" s="28" t="s">
        <v>181</v>
      </c>
      <c r="E736" s="28" t="s">
        <v>89</v>
      </c>
      <c r="F736" s="28" t="s">
        <v>234</v>
      </c>
      <c r="G736" s="28"/>
      <c r="H736" s="31"/>
      <c r="I736" s="29">
        <f>I737</f>
        <v>55281</v>
      </c>
      <c r="N736" s="29">
        <f t="shared" si="140"/>
        <v>0</v>
      </c>
      <c r="O736" s="29">
        <f t="shared" si="140"/>
        <v>55281</v>
      </c>
    </row>
    <row r="737" spans="1:15" ht="45">
      <c r="A737" s="26" t="s">
        <v>303</v>
      </c>
      <c r="B737" s="28" t="s">
        <v>308</v>
      </c>
      <c r="C737" s="28" t="s">
        <v>182</v>
      </c>
      <c r="D737" s="28" t="s">
        <v>181</v>
      </c>
      <c r="E737" s="28" t="s">
        <v>89</v>
      </c>
      <c r="F737" s="28" t="s">
        <v>235</v>
      </c>
      <c r="G737" s="28"/>
      <c r="H737" s="31"/>
      <c r="I737" s="29">
        <f>I738</f>
        <v>55281</v>
      </c>
      <c r="N737" s="29">
        <f t="shared" si="140"/>
        <v>0</v>
      </c>
      <c r="O737" s="29">
        <f t="shared" si="140"/>
        <v>55281</v>
      </c>
    </row>
    <row r="738" spans="1:15" ht="18">
      <c r="A738" s="34" t="s">
        <v>225</v>
      </c>
      <c r="B738" s="31" t="s">
        <v>308</v>
      </c>
      <c r="C738" s="31" t="s">
        <v>182</v>
      </c>
      <c r="D738" s="31" t="s">
        <v>181</v>
      </c>
      <c r="E738" s="31" t="s">
        <v>89</v>
      </c>
      <c r="F738" s="31" t="s">
        <v>235</v>
      </c>
      <c r="G738" s="31" t="s">
        <v>213</v>
      </c>
      <c r="H738" s="31"/>
      <c r="I738" s="32">
        <v>55281</v>
      </c>
      <c r="N738" s="137">
        <v>0</v>
      </c>
      <c r="O738" s="137">
        <f>I738+N738</f>
        <v>55281</v>
      </c>
    </row>
    <row r="739" spans="1:15" ht="18">
      <c r="A739" s="26" t="s">
        <v>287</v>
      </c>
      <c r="B739" s="28" t="s">
        <v>308</v>
      </c>
      <c r="C739" s="28" t="s">
        <v>182</v>
      </c>
      <c r="D739" s="28" t="s">
        <v>181</v>
      </c>
      <c r="E739" s="28" t="s">
        <v>88</v>
      </c>
      <c r="F739" s="28"/>
      <c r="G739" s="28"/>
      <c r="H739" s="31"/>
      <c r="I739" s="29">
        <f>I740</f>
        <v>5345.8</v>
      </c>
      <c r="N739" s="29">
        <f aca="true" t="shared" si="141" ref="N739:O741">N740</f>
        <v>-139.9</v>
      </c>
      <c r="O739" s="29">
        <f t="shared" si="141"/>
        <v>5205.900000000001</v>
      </c>
    </row>
    <row r="740" spans="1:15" ht="33" customHeight="1">
      <c r="A740" s="26" t="s">
        <v>315</v>
      </c>
      <c r="B740" s="28" t="s">
        <v>308</v>
      </c>
      <c r="C740" s="28" t="s">
        <v>182</v>
      </c>
      <c r="D740" s="28" t="s">
        <v>181</v>
      </c>
      <c r="E740" s="28" t="s">
        <v>88</v>
      </c>
      <c r="F740" s="28" t="s">
        <v>234</v>
      </c>
      <c r="G740" s="28"/>
      <c r="H740" s="31"/>
      <c r="I740" s="29">
        <f>I741</f>
        <v>5345.8</v>
      </c>
      <c r="N740" s="29">
        <f t="shared" si="141"/>
        <v>-139.9</v>
      </c>
      <c r="O740" s="29">
        <f t="shared" si="141"/>
        <v>5205.900000000001</v>
      </c>
    </row>
    <row r="741" spans="1:15" ht="45">
      <c r="A741" s="26" t="s">
        <v>303</v>
      </c>
      <c r="B741" s="28" t="s">
        <v>308</v>
      </c>
      <c r="C741" s="28" t="s">
        <v>182</v>
      </c>
      <c r="D741" s="28" t="s">
        <v>181</v>
      </c>
      <c r="E741" s="28" t="s">
        <v>88</v>
      </c>
      <c r="F741" s="28" t="s">
        <v>235</v>
      </c>
      <c r="G741" s="28"/>
      <c r="H741" s="31"/>
      <c r="I741" s="29">
        <f>I742</f>
        <v>5345.8</v>
      </c>
      <c r="N741" s="29">
        <f t="shared" si="141"/>
        <v>-139.9</v>
      </c>
      <c r="O741" s="29">
        <f t="shared" si="141"/>
        <v>5205.900000000001</v>
      </c>
    </row>
    <row r="742" spans="1:15" ht="18">
      <c r="A742" s="34" t="s">
        <v>224</v>
      </c>
      <c r="B742" s="31" t="s">
        <v>308</v>
      </c>
      <c r="C742" s="31" t="s">
        <v>182</v>
      </c>
      <c r="D742" s="31" t="s">
        <v>181</v>
      </c>
      <c r="E742" s="31" t="s">
        <v>88</v>
      </c>
      <c r="F742" s="31" t="s">
        <v>235</v>
      </c>
      <c r="G742" s="31" t="s">
        <v>212</v>
      </c>
      <c r="H742" s="31"/>
      <c r="I742" s="32">
        <v>5345.8</v>
      </c>
      <c r="N742" s="137">
        <v>-139.9</v>
      </c>
      <c r="O742" s="137">
        <f>I742+N742</f>
        <v>5205.900000000001</v>
      </c>
    </row>
    <row r="743" spans="1:15" ht="45">
      <c r="A743" s="26" t="s">
        <v>554</v>
      </c>
      <c r="B743" s="28" t="s">
        <v>308</v>
      </c>
      <c r="C743" s="28" t="s">
        <v>182</v>
      </c>
      <c r="D743" s="28" t="s">
        <v>181</v>
      </c>
      <c r="E743" s="28" t="s">
        <v>131</v>
      </c>
      <c r="F743" s="28"/>
      <c r="G743" s="28"/>
      <c r="H743" s="31"/>
      <c r="I743" s="29">
        <f>I749+I744</f>
        <v>16951.6</v>
      </c>
      <c r="N743" s="29">
        <f>N749+N744</f>
        <v>300</v>
      </c>
      <c r="O743" s="29">
        <f>O749+O744</f>
        <v>17251.6</v>
      </c>
    </row>
    <row r="744" spans="1:15" ht="45.75" customHeight="1">
      <c r="A744" s="115" t="s">
        <v>130</v>
      </c>
      <c r="B744" s="28" t="s">
        <v>308</v>
      </c>
      <c r="C744" s="28" t="s">
        <v>182</v>
      </c>
      <c r="D744" s="28" t="s">
        <v>181</v>
      </c>
      <c r="E744" s="28" t="s">
        <v>438</v>
      </c>
      <c r="F744" s="28"/>
      <c r="G744" s="28"/>
      <c r="H744" s="31"/>
      <c r="I744" s="29">
        <f>I745</f>
        <v>622</v>
      </c>
      <c r="N744" s="29">
        <f aca="true" t="shared" si="142" ref="N744:O747">N745</f>
        <v>300</v>
      </c>
      <c r="O744" s="29">
        <f t="shared" si="142"/>
        <v>922</v>
      </c>
    </row>
    <row r="745" spans="1:15" ht="18">
      <c r="A745" s="115" t="s">
        <v>287</v>
      </c>
      <c r="B745" s="28" t="s">
        <v>308</v>
      </c>
      <c r="C745" s="28" t="s">
        <v>182</v>
      </c>
      <c r="D745" s="28" t="s">
        <v>181</v>
      </c>
      <c r="E745" s="28" t="s">
        <v>439</v>
      </c>
      <c r="F745" s="28"/>
      <c r="G745" s="28"/>
      <c r="H745" s="31"/>
      <c r="I745" s="29">
        <f>I746</f>
        <v>622</v>
      </c>
      <c r="N745" s="29">
        <f t="shared" si="142"/>
        <v>300</v>
      </c>
      <c r="O745" s="29">
        <f t="shared" si="142"/>
        <v>922</v>
      </c>
    </row>
    <row r="746" spans="1:15" ht="36.75" customHeight="1">
      <c r="A746" s="115" t="s">
        <v>315</v>
      </c>
      <c r="B746" s="28" t="s">
        <v>308</v>
      </c>
      <c r="C746" s="28" t="s">
        <v>182</v>
      </c>
      <c r="D746" s="28" t="s">
        <v>181</v>
      </c>
      <c r="E746" s="28" t="s">
        <v>439</v>
      </c>
      <c r="F746" s="28" t="s">
        <v>234</v>
      </c>
      <c r="G746" s="28"/>
      <c r="H746" s="31"/>
      <c r="I746" s="29">
        <f>I747</f>
        <v>622</v>
      </c>
      <c r="N746" s="29">
        <f t="shared" si="142"/>
        <v>300</v>
      </c>
      <c r="O746" s="29">
        <f t="shared" si="142"/>
        <v>922</v>
      </c>
    </row>
    <row r="747" spans="1:15" ht="45">
      <c r="A747" s="115" t="s">
        <v>303</v>
      </c>
      <c r="B747" s="28" t="s">
        <v>308</v>
      </c>
      <c r="C747" s="28" t="s">
        <v>182</v>
      </c>
      <c r="D747" s="28" t="s">
        <v>181</v>
      </c>
      <c r="E747" s="28" t="s">
        <v>439</v>
      </c>
      <c r="F747" s="28" t="s">
        <v>235</v>
      </c>
      <c r="G747" s="28"/>
      <c r="H747" s="31"/>
      <c r="I747" s="29">
        <f>I748</f>
        <v>622</v>
      </c>
      <c r="N747" s="29">
        <f t="shared" si="142"/>
        <v>300</v>
      </c>
      <c r="O747" s="29">
        <f t="shared" si="142"/>
        <v>922</v>
      </c>
    </row>
    <row r="748" spans="1:15" ht="18">
      <c r="A748" s="118" t="s">
        <v>224</v>
      </c>
      <c r="B748" s="31" t="s">
        <v>308</v>
      </c>
      <c r="C748" s="31" t="s">
        <v>182</v>
      </c>
      <c r="D748" s="31" t="s">
        <v>181</v>
      </c>
      <c r="E748" s="31" t="s">
        <v>439</v>
      </c>
      <c r="F748" s="31" t="s">
        <v>235</v>
      </c>
      <c r="G748" s="31" t="s">
        <v>212</v>
      </c>
      <c r="H748" s="31"/>
      <c r="I748" s="32">
        <v>622</v>
      </c>
      <c r="N748" s="137">
        <v>300</v>
      </c>
      <c r="O748" s="137">
        <f>I748+N748</f>
        <v>922</v>
      </c>
    </row>
    <row r="749" spans="1:15" ht="90">
      <c r="A749" s="115" t="s">
        <v>440</v>
      </c>
      <c r="B749" s="28" t="s">
        <v>308</v>
      </c>
      <c r="C749" s="28" t="s">
        <v>182</v>
      </c>
      <c r="D749" s="28" t="s">
        <v>181</v>
      </c>
      <c r="E749" s="28" t="s">
        <v>353</v>
      </c>
      <c r="F749" s="28"/>
      <c r="G749" s="28"/>
      <c r="H749" s="31"/>
      <c r="I749" s="29">
        <f>I750</f>
        <v>16329.599999999999</v>
      </c>
      <c r="N749" s="29">
        <f aca="true" t="shared" si="143" ref="N749:O751">N750</f>
        <v>0</v>
      </c>
      <c r="O749" s="29">
        <f t="shared" si="143"/>
        <v>16329.599999999999</v>
      </c>
    </row>
    <row r="750" spans="1:15" ht="30">
      <c r="A750" s="26" t="s">
        <v>441</v>
      </c>
      <c r="B750" s="28" t="s">
        <v>308</v>
      </c>
      <c r="C750" s="28" t="s">
        <v>182</v>
      </c>
      <c r="D750" s="28" t="s">
        <v>181</v>
      </c>
      <c r="E750" s="28" t="s">
        <v>362</v>
      </c>
      <c r="F750" s="28"/>
      <c r="G750" s="28"/>
      <c r="H750" s="31"/>
      <c r="I750" s="29">
        <f>I751</f>
        <v>16329.599999999999</v>
      </c>
      <c r="N750" s="29">
        <f t="shared" si="143"/>
        <v>0</v>
      </c>
      <c r="O750" s="29">
        <f t="shared" si="143"/>
        <v>16329.599999999999</v>
      </c>
    </row>
    <row r="751" spans="1:15" ht="31.5" customHeight="1">
      <c r="A751" s="26" t="s">
        <v>315</v>
      </c>
      <c r="B751" s="28" t="s">
        <v>308</v>
      </c>
      <c r="C751" s="28" t="s">
        <v>182</v>
      </c>
      <c r="D751" s="28" t="s">
        <v>181</v>
      </c>
      <c r="E751" s="28" t="s">
        <v>362</v>
      </c>
      <c r="F751" s="28" t="s">
        <v>234</v>
      </c>
      <c r="G751" s="28"/>
      <c r="H751" s="31"/>
      <c r="I751" s="29">
        <f>I752</f>
        <v>16329.599999999999</v>
      </c>
      <c r="N751" s="29">
        <f t="shared" si="143"/>
        <v>0</v>
      </c>
      <c r="O751" s="29">
        <f t="shared" si="143"/>
        <v>16329.599999999999</v>
      </c>
    </row>
    <row r="752" spans="1:15" ht="45">
      <c r="A752" s="26" t="s">
        <v>303</v>
      </c>
      <c r="B752" s="28" t="s">
        <v>308</v>
      </c>
      <c r="C752" s="28" t="s">
        <v>182</v>
      </c>
      <c r="D752" s="28" t="s">
        <v>181</v>
      </c>
      <c r="E752" s="28" t="s">
        <v>362</v>
      </c>
      <c r="F752" s="28" t="s">
        <v>235</v>
      </c>
      <c r="G752" s="28"/>
      <c r="H752" s="31"/>
      <c r="I752" s="29">
        <f>I753+I754</f>
        <v>16329.599999999999</v>
      </c>
      <c r="N752" s="29">
        <f>N753+N754</f>
        <v>0</v>
      </c>
      <c r="O752" s="29">
        <f>O753+O754</f>
        <v>16329.599999999999</v>
      </c>
    </row>
    <row r="753" spans="1:15" ht="18">
      <c r="A753" s="34" t="s">
        <v>224</v>
      </c>
      <c r="B753" s="31" t="s">
        <v>308</v>
      </c>
      <c r="C753" s="31" t="s">
        <v>182</v>
      </c>
      <c r="D753" s="31" t="s">
        <v>181</v>
      </c>
      <c r="E753" s="31" t="s">
        <v>362</v>
      </c>
      <c r="F753" s="31" t="s">
        <v>235</v>
      </c>
      <c r="G753" s="31" t="s">
        <v>212</v>
      </c>
      <c r="H753" s="31"/>
      <c r="I753" s="32">
        <v>163.3</v>
      </c>
      <c r="N753" s="137">
        <v>0</v>
      </c>
      <c r="O753" s="137">
        <f>I753+N753</f>
        <v>163.3</v>
      </c>
    </row>
    <row r="754" spans="1:15" ht="18">
      <c r="A754" s="34" t="s">
        <v>225</v>
      </c>
      <c r="B754" s="31" t="s">
        <v>308</v>
      </c>
      <c r="C754" s="31" t="s">
        <v>182</v>
      </c>
      <c r="D754" s="31" t="s">
        <v>181</v>
      </c>
      <c r="E754" s="31" t="s">
        <v>362</v>
      </c>
      <c r="F754" s="31" t="s">
        <v>235</v>
      </c>
      <c r="G754" s="31" t="s">
        <v>213</v>
      </c>
      <c r="H754" s="31"/>
      <c r="I754" s="32">
        <v>16166.3</v>
      </c>
      <c r="N754" s="137">
        <v>0</v>
      </c>
      <c r="O754" s="137">
        <f>I754+N754</f>
        <v>16166.3</v>
      </c>
    </row>
    <row r="755" spans="1:15" ht="18">
      <c r="A755" s="27" t="s">
        <v>155</v>
      </c>
      <c r="B755" s="28" t="s">
        <v>308</v>
      </c>
      <c r="C755" s="28" t="s">
        <v>182</v>
      </c>
      <c r="D755" s="28" t="s">
        <v>181</v>
      </c>
      <c r="E755" s="28" t="s">
        <v>342</v>
      </c>
      <c r="F755" s="31"/>
      <c r="G755" s="31"/>
      <c r="H755" s="31"/>
      <c r="I755" s="29">
        <f>I756</f>
        <v>20</v>
      </c>
      <c r="N755" s="29">
        <f aca="true" t="shared" si="144" ref="N755:O758">N756</f>
        <v>0</v>
      </c>
      <c r="O755" s="29">
        <f t="shared" si="144"/>
        <v>20</v>
      </c>
    </row>
    <row r="756" spans="1:15" ht="60">
      <c r="A756" s="27" t="s">
        <v>283</v>
      </c>
      <c r="B756" s="28" t="s">
        <v>308</v>
      </c>
      <c r="C756" s="28" t="s">
        <v>182</v>
      </c>
      <c r="D756" s="28" t="s">
        <v>181</v>
      </c>
      <c r="E756" s="28" t="s">
        <v>11</v>
      </c>
      <c r="F756" s="31"/>
      <c r="G756" s="31"/>
      <c r="H756" s="31"/>
      <c r="I756" s="29">
        <f>I757</f>
        <v>20</v>
      </c>
      <c r="N756" s="29">
        <f t="shared" si="144"/>
        <v>0</v>
      </c>
      <c r="O756" s="29">
        <f t="shared" si="144"/>
        <v>20</v>
      </c>
    </row>
    <row r="757" spans="1:15" ht="39" customHeight="1">
      <c r="A757" s="115" t="s">
        <v>315</v>
      </c>
      <c r="B757" s="28" t="s">
        <v>308</v>
      </c>
      <c r="C757" s="28" t="s">
        <v>182</v>
      </c>
      <c r="D757" s="28" t="s">
        <v>181</v>
      </c>
      <c r="E757" s="28" t="s">
        <v>11</v>
      </c>
      <c r="F757" s="28" t="s">
        <v>234</v>
      </c>
      <c r="G757" s="28"/>
      <c r="H757" s="31"/>
      <c r="I757" s="29">
        <f>I758</f>
        <v>20</v>
      </c>
      <c r="N757" s="29">
        <f t="shared" si="144"/>
        <v>0</v>
      </c>
      <c r="O757" s="29">
        <f t="shared" si="144"/>
        <v>20</v>
      </c>
    </row>
    <row r="758" spans="1:15" ht="45">
      <c r="A758" s="115" t="s">
        <v>303</v>
      </c>
      <c r="B758" s="28" t="s">
        <v>308</v>
      </c>
      <c r="C758" s="28" t="s">
        <v>182</v>
      </c>
      <c r="D758" s="28" t="s">
        <v>181</v>
      </c>
      <c r="E758" s="28" t="s">
        <v>11</v>
      </c>
      <c r="F758" s="28" t="s">
        <v>235</v>
      </c>
      <c r="G758" s="28"/>
      <c r="H758" s="31"/>
      <c r="I758" s="29">
        <f>I759</f>
        <v>20</v>
      </c>
      <c r="N758" s="29">
        <f t="shared" si="144"/>
        <v>0</v>
      </c>
      <c r="O758" s="29">
        <f t="shared" si="144"/>
        <v>20</v>
      </c>
    </row>
    <row r="759" spans="1:15" ht="18">
      <c r="A759" s="118" t="s">
        <v>224</v>
      </c>
      <c r="B759" s="31" t="s">
        <v>308</v>
      </c>
      <c r="C759" s="31" t="s">
        <v>182</v>
      </c>
      <c r="D759" s="31" t="s">
        <v>181</v>
      </c>
      <c r="E759" s="31" t="s">
        <v>11</v>
      </c>
      <c r="F759" s="31" t="s">
        <v>235</v>
      </c>
      <c r="G759" s="31" t="s">
        <v>212</v>
      </c>
      <c r="H759" s="31"/>
      <c r="I759" s="32">
        <v>20</v>
      </c>
      <c r="N759" s="137">
        <v>0</v>
      </c>
      <c r="O759" s="137">
        <f>I759+N759</f>
        <v>20</v>
      </c>
    </row>
    <row r="760" spans="1:15" ht="28.5">
      <c r="A760" s="51" t="s">
        <v>197</v>
      </c>
      <c r="B760" s="52" t="s">
        <v>308</v>
      </c>
      <c r="C760" s="52" t="s">
        <v>182</v>
      </c>
      <c r="D760" s="52" t="s">
        <v>194</v>
      </c>
      <c r="E760" s="31"/>
      <c r="F760" s="31"/>
      <c r="G760" s="31"/>
      <c r="H760" s="31"/>
      <c r="I760" s="182">
        <f>I761</f>
        <v>3550</v>
      </c>
      <c r="J760" s="178"/>
      <c r="K760" s="178"/>
      <c r="L760" s="178"/>
      <c r="M760" s="178"/>
      <c r="N760" s="182">
        <f>N761</f>
        <v>0</v>
      </c>
      <c r="O760" s="182">
        <f>O761</f>
        <v>3550</v>
      </c>
    </row>
    <row r="761" spans="1:15" ht="18">
      <c r="A761" s="27" t="s">
        <v>155</v>
      </c>
      <c r="B761" s="28" t="s">
        <v>308</v>
      </c>
      <c r="C761" s="28" t="s">
        <v>182</v>
      </c>
      <c r="D761" s="28" t="s">
        <v>194</v>
      </c>
      <c r="E761" s="28" t="s">
        <v>342</v>
      </c>
      <c r="F761" s="31"/>
      <c r="G761" s="31"/>
      <c r="H761" s="31"/>
      <c r="I761" s="29">
        <f>I766+I762</f>
        <v>3550</v>
      </c>
      <c r="N761" s="29">
        <f>N766+N762</f>
        <v>0</v>
      </c>
      <c r="O761" s="29">
        <f>O766+O762</f>
        <v>3550</v>
      </c>
    </row>
    <row r="762" spans="1:15" ht="79.5" customHeight="1">
      <c r="A762" s="27" t="s">
        <v>582</v>
      </c>
      <c r="B762" s="28" t="s">
        <v>308</v>
      </c>
      <c r="C762" s="28" t="s">
        <v>182</v>
      </c>
      <c r="D762" s="28" t="s">
        <v>194</v>
      </c>
      <c r="E762" s="28" t="s">
        <v>581</v>
      </c>
      <c r="F762" s="31"/>
      <c r="G762" s="31"/>
      <c r="H762" s="31"/>
      <c r="I762" s="29">
        <f>I763</f>
        <v>3500</v>
      </c>
      <c r="N762" s="29">
        <f aca="true" t="shared" si="145" ref="N762:O764">N763</f>
        <v>0</v>
      </c>
      <c r="O762" s="29">
        <f t="shared" si="145"/>
        <v>3500</v>
      </c>
    </row>
    <row r="763" spans="1:15" ht="37.5" customHeight="1">
      <c r="A763" s="116" t="s">
        <v>315</v>
      </c>
      <c r="B763" s="28" t="s">
        <v>308</v>
      </c>
      <c r="C763" s="28" t="s">
        <v>182</v>
      </c>
      <c r="D763" s="28" t="s">
        <v>194</v>
      </c>
      <c r="E763" s="28" t="s">
        <v>581</v>
      </c>
      <c r="F763" s="28" t="s">
        <v>234</v>
      </c>
      <c r="G763" s="28"/>
      <c r="H763" s="31"/>
      <c r="I763" s="29">
        <f>I764</f>
        <v>3500</v>
      </c>
      <c r="N763" s="29">
        <f t="shared" si="145"/>
        <v>0</v>
      </c>
      <c r="O763" s="29">
        <f t="shared" si="145"/>
        <v>3500</v>
      </c>
    </row>
    <row r="764" spans="1:15" ht="45">
      <c r="A764" s="116" t="s">
        <v>303</v>
      </c>
      <c r="B764" s="28" t="s">
        <v>308</v>
      </c>
      <c r="C764" s="28" t="s">
        <v>182</v>
      </c>
      <c r="D764" s="28" t="s">
        <v>194</v>
      </c>
      <c r="E764" s="28" t="s">
        <v>581</v>
      </c>
      <c r="F764" s="28" t="s">
        <v>235</v>
      </c>
      <c r="G764" s="28"/>
      <c r="H764" s="31"/>
      <c r="I764" s="29">
        <f>I765</f>
        <v>3500</v>
      </c>
      <c r="N764" s="29">
        <f t="shared" si="145"/>
        <v>0</v>
      </c>
      <c r="O764" s="29">
        <f t="shared" si="145"/>
        <v>3500</v>
      </c>
    </row>
    <row r="765" spans="1:15" ht="18.75">
      <c r="A765" s="118" t="s">
        <v>225</v>
      </c>
      <c r="B765" s="31" t="s">
        <v>308</v>
      </c>
      <c r="C765" s="31" t="s">
        <v>182</v>
      </c>
      <c r="D765" s="31" t="s">
        <v>194</v>
      </c>
      <c r="E765" s="31" t="s">
        <v>581</v>
      </c>
      <c r="F765" s="31" t="s">
        <v>235</v>
      </c>
      <c r="G765" s="31" t="s">
        <v>213</v>
      </c>
      <c r="H765" s="31"/>
      <c r="I765" s="32">
        <v>3500</v>
      </c>
      <c r="J765" s="175"/>
      <c r="K765" s="175"/>
      <c r="L765" s="175"/>
      <c r="M765" s="175"/>
      <c r="N765" s="32">
        <v>0</v>
      </c>
      <c r="O765" s="32">
        <f>I765+N765</f>
        <v>3500</v>
      </c>
    </row>
    <row r="766" spans="1:15" ht="93.75" customHeight="1">
      <c r="A766" s="116" t="s">
        <v>580</v>
      </c>
      <c r="B766" s="28" t="s">
        <v>308</v>
      </c>
      <c r="C766" s="28" t="s">
        <v>182</v>
      </c>
      <c r="D766" s="28" t="s">
        <v>194</v>
      </c>
      <c r="E766" s="28" t="s">
        <v>579</v>
      </c>
      <c r="F766" s="28"/>
      <c r="G766" s="28"/>
      <c r="H766" s="31"/>
      <c r="I766" s="29">
        <f>I767</f>
        <v>50</v>
      </c>
      <c r="N766" s="29">
        <f aca="true" t="shared" si="146" ref="N766:O768">N767</f>
        <v>0</v>
      </c>
      <c r="O766" s="29">
        <f t="shared" si="146"/>
        <v>50</v>
      </c>
    </row>
    <row r="767" spans="1:15" ht="35.25" customHeight="1">
      <c r="A767" s="116" t="s">
        <v>315</v>
      </c>
      <c r="B767" s="28" t="s">
        <v>308</v>
      </c>
      <c r="C767" s="28" t="s">
        <v>182</v>
      </c>
      <c r="D767" s="28" t="s">
        <v>194</v>
      </c>
      <c r="E767" s="28" t="s">
        <v>579</v>
      </c>
      <c r="F767" s="28" t="s">
        <v>234</v>
      </c>
      <c r="G767" s="28"/>
      <c r="H767" s="31"/>
      <c r="I767" s="29">
        <f>I768</f>
        <v>50</v>
      </c>
      <c r="N767" s="29">
        <f t="shared" si="146"/>
        <v>0</v>
      </c>
      <c r="O767" s="29">
        <f t="shared" si="146"/>
        <v>50</v>
      </c>
    </row>
    <row r="768" spans="1:15" ht="45">
      <c r="A768" s="116" t="s">
        <v>303</v>
      </c>
      <c r="B768" s="28" t="s">
        <v>308</v>
      </c>
      <c r="C768" s="28" t="s">
        <v>182</v>
      </c>
      <c r="D768" s="28" t="s">
        <v>194</v>
      </c>
      <c r="E768" s="28" t="s">
        <v>579</v>
      </c>
      <c r="F768" s="28" t="s">
        <v>235</v>
      </c>
      <c r="G768" s="28"/>
      <c r="H768" s="31"/>
      <c r="I768" s="29">
        <f>I769</f>
        <v>50</v>
      </c>
      <c r="N768" s="29">
        <f t="shared" si="146"/>
        <v>0</v>
      </c>
      <c r="O768" s="29">
        <f t="shared" si="146"/>
        <v>50</v>
      </c>
    </row>
    <row r="769" spans="1:15" ht="18.75">
      <c r="A769" s="118" t="s">
        <v>225</v>
      </c>
      <c r="B769" s="31" t="s">
        <v>308</v>
      </c>
      <c r="C769" s="31" t="s">
        <v>182</v>
      </c>
      <c r="D769" s="31" t="s">
        <v>194</v>
      </c>
      <c r="E769" s="31" t="s">
        <v>579</v>
      </c>
      <c r="F769" s="31" t="s">
        <v>235</v>
      </c>
      <c r="G769" s="31" t="s">
        <v>213</v>
      </c>
      <c r="H769" s="31"/>
      <c r="I769" s="32">
        <v>50</v>
      </c>
      <c r="J769" s="175"/>
      <c r="K769" s="175"/>
      <c r="L769" s="175"/>
      <c r="M769" s="175"/>
      <c r="N769" s="137">
        <v>0</v>
      </c>
      <c r="O769" s="137">
        <f>I769+N769</f>
        <v>50</v>
      </c>
    </row>
    <row r="770" spans="1:15" ht="18">
      <c r="A770" s="56" t="s">
        <v>168</v>
      </c>
      <c r="B770" s="52" t="s">
        <v>308</v>
      </c>
      <c r="C770" s="52" t="s">
        <v>184</v>
      </c>
      <c r="D770" s="28"/>
      <c r="E770" s="28"/>
      <c r="F770" s="28"/>
      <c r="G770" s="28"/>
      <c r="H770" s="31"/>
      <c r="I770" s="156">
        <f>I795+I835+I934+I771</f>
        <v>168576.09999999998</v>
      </c>
      <c r="N770" s="156">
        <f>N795+N835+N934+N771</f>
        <v>11905.600000000002</v>
      </c>
      <c r="O770" s="156">
        <f>O795+O835+O934+O771</f>
        <v>180481.7</v>
      </c>
    </row>
    <row r="771" spans="1:15" ht="18">
      <c r="A771" s="56" t="s">
        <v>169</v>
      </c>
      <c r="B771" s="52" t="s">
        <v>308</v>
      </c>
      <c r="C771" s="52" t="s">
        <v>184</v>
      </c>
      <c r="D771" s="52" t="s">
        <v>179</v>
      </c>
      <c r="E771" s="52"/>
      <c r="F771" s="52"/>
      <c r="G771" s="52"/>
      <c r="H771" s="65"/>
      <c r="I771" s="156">
        <f>I786+I772</f>
        <v>825.5</v>
      </c>
      <c r="N771" s="203">
        <f>N786+N772</f>
        <v>10261.500000000002</v>
      </c>
      <c r="O771" s="203">
        <f>O786+O772</f>
        <v>11087.000000000002</v>
      </c>
    </row>
    <row r="772" spans="1:15" ht="60">
      <c r="A772" s="115" t="s">
        <v>636</v>
      </c>
      <c r="B772" s="28" t="s">
        <v>308</v>
      </c>
      <c r="C772" s="28" t="s">
        <v>184</v>
      </c>
      <c r="D772" s="28" t="s">
        <v>179</v>
      </c>
      <c r="E772" s="28" t="s">
        <v>603</v>
      </c>
      <c r="F772" s="28"/>
      <c r="G772" s="28"/>
      <c r="H772" s="65"/>
      <c r="I772" s="29">
        <f>I773</f>
        <v>0</v>
      </c>
      <c r="N772" s="29">
        <f>N773</f>
        <v>9982.900000000001</v>
      </c>
      <c r="O772" s="29">
        <f>O773</f>
        <v>9982.900000000001</v>
      </c>
    </row>
    <row r="773" spans="1:15" ht="105">
      <c r="A773" s="191" t="s">
        <v>604</v>
      </c>
      <c r="B773" s="28" t="s">
        <v>308</v>
      </c>
      <c r="C773" s="28" t="s">
        <v>184</v>
      </c>
      <c r="D773" s="28" t="s">
        <v>179</v>
      </c>
      <c r="E773" s="28" t="s">
        <v>605</v>
      </c>
      <c r="F773" s="28"/>
      <c r="G773" s="28"/>
      <c r="H773" s="65"/>
      <c r="I773" s="29">
        <f>I774+I778+I782</f>
        <v>0</v>
      </c>
      <c r="N773" s="29">
        <f>N774+N778+N782</f>
        <v>9982.900000000001</v>
      </c>
      <c r="O773" s="29">
        <f>O774+O778+O782</f>
        <v>9982.900000000001</v>
      </c>
    </row>
    <row r="774" spans="1:15" ht="75">
      <c r="A774" s="115" t="s">
        <v>632</v>
      </c>
      <c r="B774" s="28" t="s">
        <v>308</v>
      </c>
      <c r="C774" s="28" t="s">
        <v>184</v>
      </c>
      <c r="D774" s="28" t="s">
        <v>179</v>
      </c>
      <c r="E774" s="28" t="s">
        <v>633</v>
      </c>
      <c r="F774" s="28"/>
      <c r="G774" s="28"/>
      <c r="H774" s="65"/>
      <c r="I774" s="29">
        <f>I775</f>
        <v>0</v>
      </c>
      <c r="N774" s="29">
        <f aca="true" t="shared" si="147" ref="N774:O776">N775</f>
        <v>9263.2</v>
      </c>
      <c r="O774" s="29">
        <f t="shared" si="147"/>
        <v>9263.2</v>
      </c>
    </row>
    <row r="775" spans="1:15" ht="45">
      <c r="A775" s="116" t="s">
        <v>305</v>
      </c>
      <c r="B775" s="28" t="s">
        <v>308</v>
      </c>
      <c r="C775" s="28" t="s">
        <v>184</v>
      </c>
      <c r="D775" s="28" t="s">
        <v>179</v>
      </c>
      <c r="E775" s="28" t="s">
        <v>633</v>
      </c>
      <c r="F775" s="28" t="s">
        <v>261</v>
      </c>
      <c r="G775" s="28"/>
      <c r="H775" s="65"/>
      <c r="I775" s="29">
        <f>I776</f>
        <v>0</v>
      </c>
      <c r="N775" s="29">
        <f t="shared" si="147"/>
        <v>9263.2</v>
      </c>
      <c r="O775" s="29">
        <f t="shared" si="147"/>
        <v>9263.2</v>
      </c>
    </row>
    <row r="776" spans="1:15" ht="18">
      <c r="A776" s="116" t="s">
        <v>282</v>
      </c>
      <c r="B776" s="28" t="s">
        <v>308</v>
      </c>
      <c r="C776" s="28" t="s">
        <v>184</v>
      </c>
      <c r="D776" s="28" t="s">
        <v>179</v>
      </c>
      <c r="E776" s="28" t="s">
        <v>633</v>
      </c>
      <c r="F776" s="28" t="s">
        <v>153</v>
      </c>
      <c r="G776" s="28"/>
      <c r="H776" s="65"/>
      <c r="I776" s="29">
        <f>I777</f>
        <v>0</v>
      </c>
      <c r="N776" s="29">
        <f t="shared" si="147"/>
        <v>9263.2</v>
      </c>
      <c r="O776" s="29">
        <f t="shared" si="147"/>
        <v>9263.2</v>
      </c>
    </row>
    <row r="777" spans="1:15" ht="18.75">
      <c r="A777" s="118" t="s">
        <v>225</v>
      </c>
      <c r="B777" s="31" t="s">
        <v>308</v>
      </c>
      <c r="C777" s="31" t="s">
        <v>184</v>
      </c>
      <c r="D777" s="31" t="s">
        <v>179</v>
      </c>
      <c r="E777" s="31" t="s">
        <v>633</v>
      </c>
      <c r="F777" s="31" t="s">
        <v>153</v>
      </c>
      <c r="G777" s="31" t="s">
        <v>213</v>
      </c>
      <c r="H777" s="65"/>
      <c r="I777" s="32">
        <v>0</v>
      </c>
      <c r="J777" s="175"/>
      <c r="K777" s="175"/>
      <c r="L777" s="175"/>
      <c r="M777" s="175"/>
      <c r="N777" s="32">
        <v>9263.2</v>
      </c>
      <c r="O777" s="32">
        <f>I777+N777</f>
        <v>9263.2</v>
      </c>
    </row>
    <row r="778" spans="1:15" ht="45">
      <c r="A778" s="115" t="s">
        <v>634</v>
      </c>
      <c r="B778" s="28" t="s">
        <v>308</v>
      </c>
      <c r="C778" s="28" t="s">
        <v>184</v>
      </c>
      <c r="D778" s="28" t="s">
        <v>179</v>
      </c>
      <c r="E778" s="28" t="s">
        <v>635</v>
      </c>
      <c r="F778" s="28"/>
      <c r="G778" s="28"/>
      <c r="H778" s="65"/>
      <c r="I778" s="29">
        <f>I779</f>
        <v>0</v>
      </c>
      <c r="N778" s="29">
        <f aca="true" t="shared" si="148" ref="N778:O780">N779</f>
        <v>93.6</v>
      </c>
      <c r="O778" s="29">
        <f t="shared" si="148"/>
        <v>93.6</v>
      </c>
    </row>
    <row r="779" spans="1:15" ht="45">
      <c r="A779" s="116" t="s">
        <v>305</v>
      </c>
      <c r="B779" s="28" t="s">
        <v>308</v>
      </c>
      <c r="C779" s="28" t="s">
        <v>184</v>
      </c>
      <c r="D779" s="28" t="s">
        <v>179</v>
      </c>
      <c r="E779" s="28" t="s">
        <v>635</v>
      </c>
      <c r="F779" s="28" t="s">
        <v>261</v>
      </c>
      <c r="G779" s="28"/>
      <c r="H779" s="65"/>
      <c r="I779" s="29">
        <f>I780</f>
        <v>0</v>
      </c>
      <c r="N779" s="29">
        <f t="shared" si="148"/>
        <v>93.6</v>
      </c>
      <c r="O779" s="29">
        <f t="shared" si="148"/>
        <v>93.6</v>
      </c>
    </row>
    <row r="780" spans="1:15" ht="18">
      <c r="A780" s="116" t="s">
        <v>282</v>
      </c>
      <c r="B780" s="28" t="s">
        <v>308</v>
      </c>
      <c r="C780" s="28" t="s">
        <v>184</v>
      </c>
      <c r="D780" s="28" t="s">
        <v>179</v>
      </c>
      <c r="E780" s="28" t="s">
        <v>635</v>
      </c>
      <c r="F780" s="28" t="s">
        <v>153</v>
      </c>
      <c r="G780" s="28"/>
      <c r="H780" s="65"/>
      <c r="I780" s="29">
        <f>I781</f>
        <v>0</v>
      </c>
      <c r="N780" s="29">
        <f t="shared" si="148"/>
        <v>93.6</v>
      </c>
      <c r="O780" s="29">
        <f t="shared" si="148"/>
        <v>93.6</v>
      </c>
    </row>
    <row r="781" spans="1:15" ht="18.75">
      <c r="A781" s="118" t="s">
        <v>225</v>
      </c>
      <c r="B781" s="31" t="s">
        <v>308</v>
      </c>
      <c r="C781" s="31" t="s">
        <v>184</v>
      </c>
      <c r="D781" s="31" t="s">
        <v>179</v>
      </c>
      <c r="E781" s="31" t="s">
        <v>635</v>
      </c>
      <c r="F781" s="31" t="s">
        <v>153</v>
      </c>
      <c r="G781" s="31" t="s">
        <v>213</v>
      </c>
      <c r="H781" s="65"/>
      <c r="I781" s="32">
        <v>0</v>
      </c>
      <c r="J781" s="175"/>
      <c r="K781" s="175"/>
      <c r="L781" s="175"/>
      <c r="M781" s="175"/>
      <c r="N781" s="32">
        <v>93.6</v>
      </c>
      <c r="O781" s="32">
        <f>I781+N781</f>
        <v>93.6</v>
      </c>
    </row>
    <row r="782" spans="1:15" ht="45">
      <c r="A782" s="115" t="s">
        <v>606</v>
      </c>
      <c r="B782" s="28" t="s">
        <v>308</v>
      </c>
      <c r="C782" s="28" t="s">
        <v>184</v>
      </c>
      <c r="D782" s="28" t="s">
        <v>179</v>
      </c>
      <c r="E782" s="28" t="s">
        <v>607</v>
      </c>
      <c r="F782" s="28"/>
      <c r="G782" s="28"/>
      <c r="H782" s="65"/>
      <c r="I782" s="29">
        <f>I783</f>
        <v>0</v>
      </c>
      <c r="N782" s="29">
        <f aca="true" t="shared" si="149" ref="N782:O784">N783</f>
        <v>626.1</v>
      </c>
      <c r="O782" s="29">
        <f t="shared" si="149"/>
        <v>626.1</v>
      </c>
    </row>
    <row r="783" spans="1:15" ht="45">
      <c r="A783" s="116" t="s">
        <v>305</v>
      </c>
      <c r="B783" s="28" t="s">
        <v>308</v>
      </c>
      <c r="C783" s="28" t="s">
        <v>184</v>
      </c>
      <c r="D783" s="28" t="s">
        <v>179</v>
      </c>
      <c r="E783" s="28" t="s">
        <v>607</v>
      </c>
      <c r="F783" s="28" t="s">
        <v>261</v>
      </c>
      <c r="G783" s="28"/>
      <c r="H783" s="65"/>
      <c r="I783" s="29">
        <f>I784</f>
        <v>0</v>
      </c>
      <c r="N783" s="29">
        <f t="shared" si="149"/>
        <v>626.1</v>
      </c>
      <c r="O783" s="29">
        <f t="shared" si="149"/>
        <v>626.1</v>
      </c>
    </row>
    <row r="784" spans="1:15" ht="18">
      <c r="A784" s="116" t="s">
        <v>282</v>
      </c>
      <c r="B784" s="28" t="s">
        <v>308</v>
      </c>
      <c r="C784" s="28" t="s">
        <v>184</v>
      </c>
      <c r="D784" s="28" t="s">
        <v>179</v>
      </c>
      <c r="E784" s="28" t="s">
        <v>607</v>
      </c>
      <c r="F784" s="28" t="s">
        <v>153</v>
      </c>
      <c r="G784" s="28"/>
      <c r="H784" s="65"/>
      <c r="I784" s="29">
        <f>I785</f>
        <v>0</v>
      </c>
      <c r="N784" s="29">
        <f t="shared" si="149"/>
        <v>626.1</v>
      </c>
      <c r="O784" s="29">
        <f t="shared" si="149"/>
        <v>626.1</v>
      </c>
    </row>
    <row r="785" spans="1:15" ht="18.75">
      <c r="A785" s="118" t="s">
        <v>224</v>
      </c>
      <c r="B785" s="31" t="s">
        <v>308</v>
      </c>
      <c r="C785" s="31" t="s">
        <v>184</v>
      </c>
      <c r="D785" s="31" t="s">
        <v>179</v>
      </c>
      <c r="E785" s="31" t="s">
        <v>607</v>
      </c>
      <c r="F785" s="31" t="s">
        <v>153</v>
      </c>
      <c r="G785" s="31" t="s">
        <v>212</v>
      </c>
      <c r="H785" s="65"/>
      <c r="I785" s="32">
        <v>0</v>
      </c>
      <c r="J785" s="175"/>
      <c r="K785" s="175"/>
      <c r="L785" s="175"/>
      <c r="M785" s="175"/>
      <c r="N785" s="32">
        <v>626.1</v>
      </c>
      <c r="O785" s="32">
        <f>I785+N785</f>
        <v>626.1</v>
      </c>
    </row>
    <row r="786" spans="1:15" ht="18">
      <c r="A786" s="26" t="s">
        <v>155</v>
      </c>
      <c r="B786" s="28" t="s">
        <v>308</v>
      </c>
      <c r="C786" s="28" t="s">
        <v>184</v>
      </c>
      <c r="D786" s="28" t="s">
        <v>179</v>
      </c>
      <c r="E786" s="28" t="s">
        <v>342</v>
      </c>
      <c r="F786" s="28"/>
      <c r="G786" s="28"/>
      <c r="H786" s="31"/>
      <c r="I786" s="29">
        <f>I791+I787</f>
        <v>825.5</v>
      </c>
      <c r="N786" s="29">
        <f>N791+N787</f>
        <v>278.6</v>
      </c>
      <c r="O786" s="29">
        <f>O791+O787</f>
        <v>1104.1</v>
      </c>
    </row>
    <row r="787" spans="1:15" ht="45">
      <c r="A787" s="26" t="s">
        <v>488</v>
      </c>
      <c r="B787" s="28" t="s">
        <v>308</v>
      </c>
      <c r="C787" s="28" t="s">
        <v>184</v>
      </c>
      <c r="D787" s="28" t="s">
        <v>179</v>
      </c>
      <c r="E787" s="28" t="s">
        <v>487</v>
      </c>
      <c r="F787" s="28"/>
      <c r="G787" s="28"/>
      <c r="H787" s="31"/>
      <c r="I787" s="29">
        <f>I788</f>
        <v>475.5</v>
      </c>
      <c r="N787" s="29">
        <f aca="true" t="shared" si="150" ref="N787:O789">N788</f>
        <v>278.6</v>
      </c>
      <c r="O787" s="29">
        <f t="shared" si="150"/>
        <v>754.1</v>
      </c>
    </row>
    <row r="788" spans="1:15" ht="33.75" customHeight="1">
      <c r="A788" s="26" t="s">
        <v>315</v>
      </c>
      <c r="B788" s="28" t="s">
        <v>308</v>
      </c>
      <c r="C788" s="28" t="s">
        <v>184</v>
      </c>
      <c r="D788" s="28" t="s">
        <v>179</v>
      </c>
      <c r="E788" s="28" t="s">
        <v>487</v>
      </c>
      <c r="F788" s="28" t="s">
        <v>234</v>
      </c>
      <c r="G788" s="28"/>
      <c r="H788" s="31"/>
      <c r="I788" s="29">
        <f aca="true" t="shared" si="151" ref="I788:I793">I789</f>
        <v>475.5</v>
      </c>
      <c r="N788" s="29">
        <f t="shared" si="150"/>
        <v>278.6</v>
      </c>
      <c r="O788" s="29">
        <f t="shared" si="150"/>
        <v>754.1</v>
      </c>
    </row>
    <row r="789" spans="1:15" ht="45">
      <c r="A789" s="26" t="s">
        <v>303</v>
      </c>
      <c r="B789" s="28" t="s">
        <v>308</v>
      </c>
      <c r="C789" s="28" t="s">
        <v>184</v>
      </c>
      <c r="D789" s="28" t="s">
        <v>179</v>
      </c>
      <c r="E789" s="28" t="s">
        <v>487</v>
      </c>
      <c r="F789" s="28" t="s">
        <v>235</v>
      </c>
      <c r="G789" s="28"/>
      <c r="H789" s="31"/>
      <c r="I789" s="29">
        <f t="shared" si="151"/>
        <v>475.5</v>
      </c>
      <c r="N789" s="29">
        <f t="shared" si="150"/>
        <v>278.6</v>
      </c>
      <c r="O789" s="29">
        <f t="shared" si="150"/>
        <v>754.1</v>
      </c>
    </row>
    <row r="790" spans="1:15" ht="18">
      <c r="A790" s="37" t="s">
        <v>224</v>
      </c>
      <c r="B790" s="31" t="s">
        <v>308</v>
      </c>
      <c r="C790" s="31" t="s">
        <v>184</v>
      </c>
      <c r="D790" s="31" t="s">
        <v>179</v>
      </c>
      <c r="E790" s="31" t="s">
        <v>487</v>
      </c>
      <c r="F790" s="31" t="s">
        <v>235</v>
      </c>
      <c r="G790" s="31" t="s">
        <v>212</v>
      </c>
      <c r="H790" s="31"/>
      <c r="I790" s="32">
        <v>475.5</v>
      </c>
      <c r="N790" s="137">
        <v>278.6</v>
      </c>
      <c r="O790" s="137">
        <f>I790+N790</f>
        <v>754.1</v>
      </c>
    </row>
    <row r="791" spans="1:15" ht="30">
      <c r="A791" s="26" t="s">
        <v>407</v>
      </c>
      <c r="B791" s="28" t="s">
        <v>308</v>
      </c>
      <c r="C791" s="28" t="s">
        <v>184</v>
      </c>
      <c r="D791" s="28" t="s">
        <v>179</v>
      </c>
      <c r="E791" s="28" t="s">
        <v>408</v>
      </c>
      <c r="F791" s="28"/>
      <c r="G791" s="28"/>
      <c r="H791" s="31"/>
      <c r="I791" s="29">
        <f>I792</f>
        <v>350</v>
      </c>
      <c r="N791" s="29">
        <f aca="true" t="shared" si="152" ref="N791:O793">N792</f>
        <v>0</v>
      </c>
      <c r="O791" s="29">
        <f t="shared" si="152"/>
        <v>350</v>
      </c>
    </row>
    <row r="792" spans="1:15" ht="37.5" customHeight="1">
      <c r="A792" s="26" t="s">
        <v>315</v>
      </c>
      <c r="B792" s="28" t="s">
        <v>308</v>
      </c>
      <c r="C792" s="28" t="s">
        <v>184</v>
      </c>
      <c r="D792" s="28" t="s">
        <v>179</v>
      </c>
      <c r="E792" s="28" t="s">
        <v>408</v>
      </c>
      <c r="F792" s="28" t="s">
        <v>234</v>
      </c>
      <c r="G792" s="28"/>
      <c r="H792" s="31"/>
      <c r="I792" s="29">
        <f t="shared" si="151"/>
        <v>350</v>
      </c>
      <c r="N792" s="29">
        <f t="shared" si="152"/>
        <v>0</v>
      </c>
      <c r="O792" s="29">
        <f t="shared" si="152"/>
        <v>350</v>
      </c>
    </row>
    <row r="793" spans="1:15" ht="45">
      <c r="A793" s="26" t="s">
        <v>303</v>
      </c>
      <c r="B793" s="28" t="s">
        <v>308</v>
      </c>
      <c r="C793" s="28" t="s">
        <v>184</v>
      </c>
      <c r="D793" s="28" t="s">
        <v>179</v>
      </c>
      <c r="E793" s="28" t="s">
        <v>408</v>
      </c>
      <c r="F793" s="28" t="s">
        <v>235</v>
      </c>
      <c r="G793" s="28"/>
      <c r="H793" s="31"/>
      <c r="I793" s="29">
        <f t="shared" si="151"/>
        <v>350</v>
      </c>
      <c r="N793" s="29">
        <f t="shared" si="152"/>
        <v>0</v>
      </c>
      <c r="O793" s="29">
        <f t="shared" si="152"/>
        <v>350</v>
      </c>
    </row>
    <row r="794" spans="1:15" ht="18">
      <c r="A794" s="37" t="s">
        <v>224</v>
      </c>
      <c r="B794" s="31" t="s">
        <v>308</v>
      </c>
      <c r="C794" s="31" t="s">
        <v>184</v>
      </c>
      <c r="D794" s="31" t="s">
        <v>179</v>
      </c>
      <c r="E794" s="31" t="s">
        <v>408</v>
      </c>
      <c r="F794" s="31" t="s">
        <v>235</v>
      </c>
      <c r="G794" s="31" t="s">
        <v>212</v>
      </c>
      <c r="H794" s="31"/>
      <c r="I794" s="32">
        <v>350</v>
      </c>
      <c r="N794" s="137">
        <v>0</v>
      </c>
      <c r="O794" s="137">
        <f>I794+N794</f>
        <v>350</v>
      </c>
    </row>
    <row r="795" spans="1:15" ht="18">
      <c r="A795" s="56" t="s">
        <v>170</v>
      </c>
      <c r="B795" s="52" t="s">
        <v>308</v>
      </c>
      <c r="C795" s="52" t="s">
        <v>184</v>
      </c>
      <c r="D795" s="52" t="s">
        <v>185</v>
      </c>
      <c r="E795" s="52"/>
      <c r="F795" s="52"/>
      <c r="G795" s="52"/>
      <c r="H795" s="31"/>
      <c r="I795" s="156">
        <f>I796+I829</f>
        <v>12580.6</v>
      </c>
      <c r="N795" s="156">
        <f>N796+N829</f>
        <v>78.6</v>
      </c>
      <c r="O795" s="156">
        <f>O796+O829</f>
        <v>12659.199999999999</v>
      </c>
    </row>
    <row r="796" spans="1:15" ht="45">
      <c r="A796" s="27" t="s">
        <v>499</v>
      </c>
      <c r="B796" s="28" t="s">
        <v>308</v>
      </c>
      <c r="C796" s="28" t="s">
        <v>184</v>
      </c>
      <c r="D796" s="28" t="s">
        <v>185</v>
      </c>
      <c r="E796" s="185" t="s">
        <v>128</v>
      </c>
      <c r="F796" s="28"/>
      <c r="G796" s="28"/>
      <c r="H796" s="31"/>
      <c r="I796" s="29">
        <f>I815+I824+I797+I806</f>
        <v>12425.9</v>
      </c>
      <c r="N796" s="29">
        <f>N815+N824+N797+N806</f>
        <v>36</v>
      </c>
      <c r="O796" s="29">
        <f>O815+O824+O797+O806</f>
        <v>12461.9</v>
      </c>
    </row>
    <row r="797" spans="1:15" ht="62.25" customHeight="1">
      <c r="A797" s="27" t="s">
        <v>587</v>
      </c>
      <c r="B797" s="28" t="s">
        <v>308</v>
      </c>
      <c r="C797" s="28" t="s">
        <v>184</v>
      </c>
      <c r="D797" s="28" t="s">
        <v>185</v>
      </c>
      <c r="E797" s="185" t="s">
        <v>586</v>
      </c>
      <c r="F797" s="28"/>
      <c r="G797" s="28"/>
      <c r="H797" s="31"/>
      <c r="I797" s="29">
        <f>I798+I802</f>
        <v>979.1</v>
      </c>
      <c r="N797" s="29">
        <f>N798+N802</f>
        <v>0</v>
      </c>
      <c r="O797" s="29">
        <f>O798+O802</f>
        <v>979.1</v>
      </c>
    </row>
    <row r="798" spans="1:15" ht="62.25" customHeight="1">
      <c r="A798" s="27" t="s">
        <v>588</v>
      </c>
      <c r="B798" s="28" t="s">
        <v>308</v>
      </c>
      <c r="C798" s="28" t="s">
        <v>184</v>
      </c>
      <c r="D798" s="28" t="s">
        <v>185</v>
      </c>
      <c r="E798" s="28" t="s">
        <v>590</v>
      </c>
      <c r="F798" s="28"/>
      <c r="G798" s="28"/>
      <c r="H798" s="31"/>
      <c r="I798" s="29">
        <f>I799</f>
        <v>891</v>
      </c>
      <c r="N798" s="29">
        <f aca="true" t="shared" si="153" ref="N798:O800">N799</f>
        <v>0</v>
      </c>
      <c r="O798" s="29">
        <f t="shared" si="153"/>
        <v>891</v>
      </c>
    </row>
    <row r="799" spans="1:15" ht="45">
      <c r="A799" s="116" t="s">
        <v>305</v>
      </c>
      <c r="B799" s="28" t="s">
        <v>308</v>
      </c>
      <c r="C799" s="28" t="s">
        <v>184</v>
      </c>
      <c r="D799" s="28" t="s">
        <v>185</v>
      </c>
      <c r="E799" s="28" t="s">
        <v>590</v>
      </c>
      <c r="F799" s="28" t="s">
        <v>261</v>
      </c>
      <c r="G799" s="28"/>
      <c r="H799" s="31"/>
      <c r="I799" s="29">
        <f>I800</f>
        <v>891</v>
      </c>
      <c r="N799" s="29">
        <f t="shared" si="153"/>
        <v>0</v>
      </c>
      <c r="O799" s="29">
        <f t="shared" si="153"/>
        <v>891</v>
      </c>
    </row>
    <row r="800" spans="1:15" ht="18">
      <c r="A800" s="115" t="s">
        <v>282</v>
      </c>
      <c r="B800" s="28" t="s">
        <v>308</v>
      </c>
      <c r="C800" s="28" t="s">
        <v>184</v>
      </c>
      <c r="D800" s="28" t="s">
        <v>185</v>
      </c>
      <c r="E800" s="28" t="s">
        <v>590</v>
      </c>
      <c r="F800" s="28" t="s">
        <v>153</v>
      </c>
      <c r="G800" s="28"/>
      <c r="H800" s="31"/>
      <c r="I800" s="29">
        <f>I801</f>
        <v>891</v>
      </c>
      <c r="N800" s="29">
        <f t="shared" si="153"/>
        <v>0</v>
      </c>
      <c r="O800" s="29">
        <f t="shared" si="153"/>
        <v>891</v>
      </c>
    </row>
    <row r="801" spans="1:15" ht="18.75">
      <c r="A801" s="118" t="s">
        <v>225</v>
      </c>
      <c r="B801" s="31" t="s">
        <v>308</v>
      </c>
      <c r="C801" s="31" t="s">
        <v>184</v>
      </c>
      <c r="D801" s="31" t="s">
        <v>185</v>
      </c>
      <c r="E801" s="28" t="s">
        <v>590</v>
      </c>
      <c r="F801" s="31" t="s">
        <v>153</v>
      </c>
      <c r="G801" s="31" t="s">
        <v>213</v>
      </c>
      <c r="H801" s="31"/>
      <c r="I801" s="32">
        <v>891</v>
      </c>
      <c r="J801" s="175"/>
      <c r="K801" s="175"/>
      <c r="L801" s="175"/>
      <c r="M801" s="175"/>
      <c r="N801" s="32">
        <v>0</v>
      </c>
      <c r="O801" s="32">
        <f>I801+N801</f>
        <v>891</v>
      </c>
    </row>
    <row r="802" spans="1:15" ht="48.75" customHeight="1">
      <c r="A802" s="27" t="s">
        <v>589</v>
      </c>
      <c r="B802" s="28" t="s">
        <v>308</v>
      </c>
      <c r="C802" s="28" t="s">
        <v>184</v>
      </c>
      <c r="D802" s="28" t="s">
        <v>185</v>
      </c>
      <c r="E802" s="28" t="s">
        <v>591</v>
      </c>
      <c r="F802" s="28"/>
      <c r="G802" s="28"/>
      <c r="H802" s="31"/>
      <c r="I802" s="29">
        <f>I803</f>
        <v>88.1</v>
      </c>
      <c r="N802" s="29">
        <f aca="true" t="shared" si="154" ref="N802:O804">N803</f>
        <v>0</v>
      </c>
      <c r="O802" s="29">
        <f t="shared" si="154"/>
        <v>88.1</v>
      </c>
    </row>
    <row r="803" spans="1:15" ht="45">
      <c r="A803" s="116" t="s">
        <v>305</v>
      </c>
      <c r="B803" s="28" t="s">
        <v>308</v>
      </c>
      <c r="C803" s="28" t="s">
        <v>184</v>
      </c>
      <c r="D803" s="28" t="s">
        <v>185</v>
      </c>
      <c r="E803" s="28" t="s">
        <v>591</v>
      </c>
      <c r="F803" s="28" t="s">
        <v>261</v>
      </c>
      <c r="G803" s="28"/>
      <c r="H803" s="31"/>
      <c r="I803" s="29">
        <f>I804</f>
        <v>88.1</v>
      </c>
      <c r="N803" s="29">
        <f t="shared" si="154"/>
        <v>0</v>
      </c>
      <c r="O803" s="29">
        <f t="shared" si="154"/>
        <v>88.1</v>
      </c>
    </row>
    <row r="804" spans="1:15" ht="18">
      <c r="A804" s="115" t="s">
        <v>282</v>
      </c>
      <c r="B804" s="28" t="s">
        <v>308</v>
      </c>
      <c r="C804" s="28" t="s">
        <v>184</v>
      </c>
      <c r="D804" s="28" t="s">
        <v>185</v>
      </c>
      <c r="E804" s="28" t="s">
        <v>591</v>
      </c>
      <c r="F804" s="28" t="s">
        <v>153</v>
      </c>
      <c r="G804" s="28"/>
      <c r="H804" s="31"/>
      <c r="I804" s="29">
        <f>I805</f>
        <v>88.1</v>
      </c>
      <c r="N804" s="29">
        <f t="shared" si="154"/>
        <v>0</v>
      </c>
      <c r="O804" s="29">
        <f t="shared" si="154"/>
        <v>88.1</v>
      </c>
    </row>
    <row r="805" spans="1:15" ht="18.75">
      <c r="A805" s="118" t="s">
        <v>225</v>
      </c>
      <c r="B805" s="31" t="s">
        <v>308</v>
      </c>
      <c r="C805" s="31" t="s">
        <v>184</v>
      </c>
      <c r="D805" s="31" t="s">
        <v>185</v>
      </c>
      <c r="E805" s="31" t="s">
        <v>591</v>
      </c>
      <c r="F805" s="31" t="s">
        <v>153</v>
      </c>
      <c r="G805" s="31" t="s">
        <v>213</v>
      </c>
      <c r="H805" s="31"/>
      <c r="I805" s="32">
        <v>88.1</v>
      </c>
      <c r="J805" s="175"/>
      <c r="K805" s="175"/>
      <c r="L805" s="175"/>
      <c r="M805" s="175"/>
      <c r="N805" s="32">
        <v>0</v>
      </c>
      <c r="O805" s="32">
        <f>I805+N805</f>
        <v>88.1</v>
      </c>
    </row>
    <row r="806" spans="1:15" ht="45">
      <c r="A806" s="116" t="s">
        <v>592</v>
      </c>
      <c r="B806" s="28" t="s">
        <v>308</v>
      </c>
      <c r="C806" s="28" t="s">
        <v>184</v>
      </c>
      <c r="D806" s="28" t="s">
        <v>185</v>
      </c>
      <c r="E806" s="185" t="s">
        <v>593</v>
      </c>
      <c r="F806" s="31"/>
      <c r="G806" s="31"/>
      <c r="H806" s="31"/>
      <c r="I806" s="29">
        <f>I807+I811</f>
        <v>500</v>
      </c>
      <c r="N806" s="29">
        <f>N807+N811</f>
        <v>0</v>
      </c>
      <c r="O806" s="29">
        <f>O807+O811</f>
        <v>500</v>
      </c>
    </row>
    <row r="807" spans="1:15" ht="60">
      <c r="A807" s="27" t="s">
        <v>588</v>
      </c>
      <c r="B807" s="28" t="s">
        <v>308</v>
      </c>
      <c r="C807" s="28" t="s">
        <v>184</v>
      </c>
      <c r="D807" s="28" t="s">
        <v>185</v>
      </c>
      <c r="E807" s="28" t="s">
        <v>594</v>
      </c>
      <c r="F807" s="28"/>
      <c r="G807" s="28"/>
      <c r="H807" s="31"/>
      <c r="I807" s="29">
        <f>I808</f>
        <v>455</v>
      </c>
      <c r="N807" s="29">
        <f aca="true" t="shared" si="155" ref="N807:O809">N808</f>
        <v>0</v>
      </c>
      <c r="O807" s="29">
        <f t="shared" si="155"/>
        <v>455</v>
      </c>
    </row>
    <row r="808" spans="1:15" ht="45">
      <c r="A808" s="116" t="s">
        <v>305</v>
      </c>
      <c r="B808" s="28" t="s">
        <v>308</v>
      </c>
      <c r="C808" s="28" t="s">
        <v>184</v>
      </c>
      <c r="D808" s="28" t="s">
        <v>185</v>
      </c>
      <c r="E808" s="28" t="s">
        <v>594</v>
      </c>
      <c r="F808" s="28" t="s">
        <v>261</v>
      </c>
      <c r="G808" s="28"/>
      <c r="H808" s="31"/>
      <c r="I808" s="29">
        <f>I809</f>
        <v>455</v>
      </c>
      <c r="N808" s="29">
        <f t="shared" si="155"/>
        <v>0</v>
      </c>
      <c r="O808" s="29">
        <f t="shared" si="155"/>
        <v>455</v>
      </c>
    </row>
    <row r="809" spans="1:15" ht="18">
      <c r="A809" s="115" t="s">
        <v>282</v>
      </c>
      <c r="B809" s="28" t="s">
        <v>308</v>
      </c>
      <c r="C809" s="28" t="s">
        <v>184</v>
      </c>
      <c r="D809" s="28" t="s">
        <v>185</v>
      </c>
      <c r="E809" s="28" t="s">
        <v>594</v>
      </c>
      <c r="F809" s="28" t="s">
        <v>153</v>
      </c>
      <c r="G809" s="28"/>
      <c r="H809" s="31"/>
      <c r="I809" s="29">
        <f>I810</f>
        <v>455</v>
      </c>
      <c r="N809" s="29">
        <f t="shared" si="155"/>
        <v>0</v>
      </c>
      <c r="O809" s="29">
        <f t="shared" si="155"/>
        <v>455</v>
      </c>
    </row>
    <row r="810" spans="1:15" ht="18.75">
      <c r="A810" s="118" t="s">
        <v>225</v>
      </c>
      <c r="B810" s="31" t="s">
        <v>308</v>
      </c>
      <c r="C810" s="31" t="s">
        <v>184</v>
      </c>
      <c r="D810" s="31" t="s">
        <v>185</v>
      </c>
      <c r="E810" s="28" t="s">
        <v>594</v>
      </c>
      <c r="F810" s="31" t="s">
        <v>153</v>
      </c>
      <c r="G810" s="31" t="s">
        <v>213</v>
      </c>
      <c r="H810" s="31"/>
      <c r="I810" s="32">
        <v>455</v>
      </c>
      <c r="J810" s="175"/>
      <c r="K810" s="175"/>
      <c r="L810" s="175"/>
      <c r="M810" s="175"/>
      <c r="N810" s="32">
        <v>0</v>
      </c>
      <c r="O810" s="32">
        <f>I810+N810</f>
        <v>455</v>
      </c>
    </row>
    <row r="811" spans="1:15" ht="45">
      <c r="A811" s="27" t="s">
        <v>589</v>
      </c>
      <c r="B811" s="28" t="s">
        <v>308</v>
      </c>
      <c r="C811" s="28" t="s">
        <v>184</v>
      </c>
      <c r="D811" s="28" t="s">
        <v>185</v>
      </c>
      <c r="E811" s="28" t="s">
        <v>595</v>
      </c>
      <c r="F811" s="28"/>
      <c r="G811" s="28"/>
      <c r="H811" s="31"/>
      <c r="I811" s="29">
        <f>I812</f>
        <v>45</v>
      </c>
      <c r="N811" s="29">
        <f aca="true" t="shared" si="156" ref="N811:O813">N812</f>
        <v>0</v>
      </c>
      <c r="O811" s="29">
        <f t="shared" si="156"/>
        <v>45</v>
      </c>
    </row>
    <row r="812" spans="1:15" ht="45">
      <c r="A812" s="116" t="s">
        <v>305</v>
      </c>
      <c r="B812" s="28" t="s">
        <v>308</v>
      </c>
      <c r="C812" s="28" t="s">
        <v>184</v>
      </c>
      <c r="D812" s="28" t="s">
        <v>185</v>
      </c>
      <c r="E812" s="28" t="s">
        <v>595</v>
      </c>
      <c r="F812" s="28" t="s">
        <v>261</v>
      </c>
      <c r="G812" s="28"/>
      <c r="H812" s="31"/>
      <c r="I812" s="29">
        <f>I813</f>
        <v>45</v>
      </c>
      <c r="N812" s="29">
        <f t="shared" si="156"/>
        <v>0</v>
      </c>
      <c r="O812" s="29">
        <f t="shared" si="156"/>
        <v>45</v>
      </c>
    </row>
    <row r="813" spans="1:15" ht="18">
      <c r="A813" s="115" t="s">
        <v>282</v>
      </c>
      <c r="B813" s="28" t="s">
        <v>308</v>
      </c>
      <c r="C813" s="28" t="s">
        <v>184</v>
      </c>
      <c r="D813" s="28" t="s">
        <v>185</v>
      </c>
      <c r="E813" s="28" t="s">
        <v>595</v>
      </c>
      <c r="F813" s="28" t="s">
        <v>153</v>
      </c>
      <c r="G813" s="28"/>
      <c r="H813" s="31"/>
      <c r="I813" s="29">
        <f>I814</f>
        <v>45</v>
      </c>
      <c r="N813" s="29">
        <f t="shared" si="156"/>
        <v>0</v>
      </c>
      <c r="O813" s="29">
        <f t="shared" si="156"/>
        <v>45</v>
      </c>
    </row>
    <row r="814" spans="1:15" ht="18.75">
      <c r="A814" s="118" t="s">
        <v>225</v>
      </c>
      <c r="B814" s="31" t="s">
        <v>308</v>
      </c>
      <c r="C814" s="31" t="s">
        <v>184</v>
      </c>
      <c r="D814" s="31" t="s">
        <v>185</v>
      </c>
      <c r="E814" s="31" t="s">
        <v>595</v>
      </c>
      <c r="F814" s="31" t="s">
        <v>153</v>
      </c>
      <c r="G814" s="31" t="s">
        <v>213</v>
      </c>
      <c r="H814" s="31"/>
      <c r="I814" s="32">
        <v>45</v>
      </c>
      <c r="J814" s="175"/>
      <c r="K814" s="175"/>
      <c r="L814" s="175"/>
      <c r="M814" s="175"/>
      <c r="N814" s="32">
        <v>0</v>
      </c>
      <c r="O814" s="32">
        <f>I814+N814</f>
        <v>45</v>
      </c>
    </row>
    <row r="815" spans="1:15" ht="60">
      <c r="A815" s="27" t="s">
        <v>483</v>
      </c>
      <c r="B815" s="72" t="s">
        <v>308</v>
      </c>
      <c r="C815" s="28" t="s">
        <v>184</v>
      </c>
      <c r="D815" s="28" t="s">
        <v>185</v>
      </c>
      <c r="E815" s="28" t="s">
        <v>484</v>
      </c>
      <c r="F815" s="31"/>
      <c r="G815" s="31"/>
      <c r="H815" s="31"/>
      <c r="I815" s="29">
        <f>I820+I816</f>
        <v>10892.8</v>
      </c>
      <c r="N815" s="29">
        <f>N820+N816</f>
        <v>60</v>
      </c>
      <c r="O815" s="29">
        <f>O820+O816</f>
        <v>10952.8</v>
      </c>
    </row>
    <row r="816" spans="1:15" ht="18">
      <c r="A816" s="115" t="s">
        <v>287</v>
      </c>
      <c r="B816" s="28" t="s">
        <v>308</v>
      </c>
      <c r="C816" s="28" t="s">
        <v>184</v>
      </c>
      <c r="D816" s="28" t="s">
        <v>185</v>
      </c>
      <c r="E816" s="28" t="s">
        <v>485</v>
      </c>
      <c r="F816" s="28"/>
      <c r="G816" s="28"/>
      <c r="H816" s="31"/>
      <c r="I816" s="29">
        <f>I817</f>
        <v>10000</v>
      </c>
      <c r="N816" s="29">
        <f aca="true" t="shared" si="157" ref="N816:O818">N817</f>
        <v>0</v>
      </c>
      <c r="O816" s="29">
        <f t="shared" si="157"/>
        <v>10000</v>
      </c>
    </row>
    <row r="817" spans="1:15" ht="45">
      <c r="A817" s="116" t="s">
        <v>305</v>
      </c>
      <c r="B817" s="28" t="s">
        <v>308</v>
      </c>
      <c r="C817" s="28" t="s">
        <v>184</v>
      </c>
      <c r="D817" s="28" t="s">
        <v>185</v>
      </c>
      <c r="E817" s="28" t="s">
        <v>485</v>
      </c>
      <c r="F817" s="28" t="s">
        <v>261</v>
      </c>
      <c r="G817" s="28"/>
      <c r="H817" s="31"/>
      <c r="I817" s="29">
        <f>I818</f>
        <v>10000</v>
      </c>
      <c r="N817" s="29">
        <f t="shared" si="157"/>
        <v>0</v>
      </c>
      <c r="O817" s="29">
        <f t="shared" si="157"/>
        <v>10000</v>
      </c>
    </row>
    <row r="818" spans="1:15" ht="18">
      <c r="A818" s="115" t="s">
        <v>282</v>
      </c>
      <c r="B818" s="28" t="s">
        <v>308</v>
      </c>
      <c r="C818" s="28" t="s">
        <v>184</v>
      </c>
      <c r="D818" s="28" t="s">
        <v>185</v>
      </c>
      <c r="E818" s="28" t="s">
        <v>485</v>
      </c>
      <c r="F818" s="28" t="s">
        <v>153</v>
      </c>
      <c r="G818" s="28"/>
      <c r="H818" s="31"/>
      <c r="I818" s="29">
        <f>I819</f>
        <v>10000</v>
      </c>
      <c r="N818" s="29">
        <f t="shared" si="157"/>
        <v>0</v>
      </c>
      <c r="O818" s="29">
        <f t="shared" si="157"/>
        <v>10000</v>
      </c>
    </row>
    <row r="819" spans="1:15" ht="18">
      <c r="A819" s="118" t="s">
        <v>225</v>
      </c>
      <c r="B819" s="31" t="s">
        <v>308</v>
      </c>
      <c r="C819" s="31" t="s">
        <v>184</v>
      </c>
      <c r="D819" s="31" t="s">
        <v>185</v>
      </c>
      <c r="E819" s="31" t="s">
        <v>485</v>
      </c>
      <c r="F819" s="31" t="s">
        <v>153</v>
      </c>
      <c r="G819" s="31" t="s">
        <v>213</v>
      </c>
      <c r="H819" s="31"/>
      <c r="I819" s="32">
        <v>10000</v>
      </c>
      <c r="N819" s="137">
        <v>0</v>
      </c>
      <c r="O819" s="137">
        <f>I819+N819</f>
        <v>10000</v>
      </c>
    </row>
    <row r="820" spans="1:15" ht="18">
      <c r="A820" s="33" t="s">
        <v>287</v>
      </c>
      <c r="B820" s="28" t="s">
        <v>308</v>
      </c>
      <c r="C820" s="28" t="s">
        <v>184</v>
      </c>
      <c r="D820" s="28" t="s">
        <v>185</v>
      </c>
      <c r="E820" s="28" t="s">
        <v>486</v>
      </c>
      <c r="F820" s="28"/>
      <c r="G820" s="28"/>
      <c r="H820" s="31"/>
      <c r="I820" s="29">
        <f>I821</f>
        <v>892.8</v>
      </c>
      <c r="N820" s="29">
        <f aca="true" t="shared" si="158" ref="N820:O822">N821</f>
        <v>60</v>
      </c>
      <c r="O820" s="29">
        <f t="shared" si="158"/>
        <v>952.8</v>
      </c>
    </row>
    <row r="821" spans="1:15" ht="45">
      <c r="A821" s="27" t="s">
        <v>305</v>
      </c>
      <c r="B821" s="28" t="s">
        <v>308</v>
      </c>
      <c r="C821" s="28" t="s">
        <v>184</v>
      </c>
      <c r="D821" s="28" t="s">
        <v>185</v>
      </c>
      <c r="E821" s="28" t="s">
        <v>486</v>
      </c>
      <c r="F821" s="28" t="s">
        <v>261</v>
      </c>
      <c r="G821" s="28"/>
      <c r="H821" s="31"/>
      <c r="I821" s="29">
        <f>I822</f>
        <v>892.8</v>
      </c>
      <c r="N821" s="29">
        <f t="shared" si="158"/>
        <v>60</v>
      </c>
      <c r="O821" s="29">
        <f t="shared" si="158"/>
        <v>952.8</v>
      </c>
    </row>
    <row r="822" spans="1:15" ht="18">
      <c r="A822" s="33" t="s">
        <v>282</v>
      </c>
      <c r="B822" s="28" t="s">
        <v>308</v>
      </c>
      <c r="C822" s="28" t="s">
        <v>184</v>
      </c>
      <c r="D822" s="28" t="s">
        <v>185</v>
      </c>
      <c r="E822" s="28" t="s">
        <v>486</v>
      </c>
      <c r="F822" s="28" t="s">
        <v>153</v>
      </c>
      <c r="G822" s="28"/>
      <c r="H822" s="31"/>
      <c r="I822" s="29">
        <f>I823</f>
        <v>892.8</v>
      </c>
      <c r="N822" s="29">
        <f t="shared" si="158"/>
        <v>60</v>
      </c>
      <c r="O822" s="29">
        <f t="shared" si="158"/>
        <v>952.8</v>
      </c>
    </row>
    <row r="823" spans="1:15" ht="18">
      <c r="A823" s="37" t="s">
        <v>224</v>
      </c>
      <c r="B823" s="31" t="s">
        <v>308</v>
      </c>
      <c r="C823" s="31" t="s">
        <v>184</v>
      </c>
      <c r="D823" s="31" t="s">
        <v>185</v>
      </c>
      <c r="E823" s="31" t="s">
        <v>486</v>
      </c>
      <c r="F823" s="31" t="s">
        <v>153</v>
      </c>
      <c r="G823" s="31" t="s">
        <v>212</v>
      </c>
      <c r="H823" s="31"/>
      <c r="I823" s="32">
        <v>892.8</v>
      </c>
      <c r="N823" s="137">
        <v>60</v>
      </c>
      <c r="O823" s="137">
        <f>I823+N823</f>
        <v>952.8</v>
      </c>
    </row>
    <row r="824" spans="1:15" ht="45">
      <c r="A824" s="33" t="s">
        <v>585</v>
      </c>
      <c r="B824" s="72" t="s">
        <v>308</v>
      </c>
      <c r="C824" s="28" t="s">
        <v>184</v>
      </c>
      <c r="D824" s="28" t="s">
        <v>185</v>
      </c>
      <c r="E824" s="28" t="s">
        <v>584</v>
      </c>
      <c r="F824" s="31"/>
      <c r="G824" s="31"/>
      <c r="H824" s="31"/>
      <c r="I824" s="29">
        <f>I825</f>
        <v>54</v>
      </c>
      <c r="N824" s="29">
        <f aca="true" t="shared" si="159" ref="N824:O827">N825</f>
        <v>-24</v>
      </c>
      <c r="O824" s="29">
        <f t="shared" si="159"/>
        <v>30</v>
      </c>
    </row>
    <row r="825" spans="1:15" ht="18">
      <c r="A825" s="33" t="s">
        <v>287</v>
      </c>
      <c r="B825" s="28" t="s">
        <v>308</v>
      </c>
      <c r="C825" s="28" t="s">
        <v>184</v>
      </c>
      <c r="D825" s="28" t="s">
        <v>185</v>
      </c>
      <c r="E825" s="28" t="s">
        <v>583</v>
      </c>
      <c r="F825" s="28"/>
      <c r="G825" s="28"/>
      <c r="H825" s="31"/>
      <c r="I825" s="29">
        <f>I826</f>
        <v>54</v>
      </c>
      <c r="N825" s="29">
        <f t="shared" si="159"/>
        <v>-24</v>
      </c>
      <c r="O825" s="29">
        <f t="shared" si="159"/>
        <v>30</v>
      </c>
    </row>
    <row r="826" spans="1:15" ht="32.25" customHeight="1">
      <c r="A826" s="26" t="s">
        <v>315</v>
      </c>
      <c r="B826" s="28" t="s">
        <v>308</v>
      </c>
      <c r="C826" s="28" t="s">
        <v>184</v>
      </c>
      <c r="D826" s="28" t="s">
        <v>185</v>
      </c>
      <c r="E826" s="28" t="s">
        <v>583</v>
      </c>
      <c r="F826" s="28" t="s">
        <v>234</v>
      </c>
      <c r="G826" s="28"/>
      <c r="H826" s="31"/>
      <c r="I826" s="29">
        <f>I827</f>
        <v>54</v>
      </c>
      <c r="N826" s="29">
        <f t="shared" si="159"/>
        <v>-24</v>
      </c>
      <c r="O826" s="29">
        <f t="shared" si="159"/>
        <v>30</v>
      </c>
    </row>
    <row r="827" spans="1:15" ht="45">
      <c r="A827" s="26" t="s">
        <v>303</v>
      </c>
      <c r="B827" s="28" t="s">
        <v>308</v>
      </c>
      <c r="C827" s="28" t="s">
        <v>184</v>
      </c>
      <c r="D827" s="28" t="s">
        <v>185</v>
      </c>
      <c r="E827" s="28" t="s">
        <v>583</v>
      </c>
      <c r="F827" s="28" t="s">
        <v>235</v>
      </c>
      <c r="G827" s="28"/>
      <c r="H827" s="31"/>
      <c r="I827" s="29">
        <f>I828</f>
        <v>54</v>
      </c>
      <c r="N827" s="29">
        <f t="shared" si="159"/>
        <v>-24</v>
      </c>
      <c r="O827" s="29">
        <f t="shared" si="159"/>
        <v>30</v>
      </c>
    </row>
    <row r="828" spans="1:15" ht="18">
      <c r="A828" s="34" t="s">
        <v>224</v>
      </c>
      <c r="B828" s="31" t="s">
        <v>308</v>
      </c>
      <c r="C828" s="31" t="s">
        <v>184</v>
      </c>
      <c r="D828" s="31" t="s">
        <v>185</v>
      </c>
      <c r="E828" s="31" t="s">
        <v>583</v>
      </c>
      <c r="F828" s="31" t="s">
        <v>235</v>
      </c>
      <c r="G828" s="31" t="s">
        <v>212</v>
      </c>
      <c r="H828" s="31"/>
      <c r="I828" s="32">
        <v>54</v>
      </c>
      <c r="N828" s="137">
        <v>-24</v>
      </c>
      <c r="O828" s="137">
        <f>I828+N828</f>
        <v>30</v>
      </c>
    </row>
    <row r="829" spans="1:15" ht="45">
      <c r="A829" s="33" t="s">
        <v>549</v>
      </c>
      <c r="B829" s="28" t="s">
        <v>308</v>
      </c>
      <c r="C829" s="28" t="s">
        <v>184</v>
      </c>
      <c r="D829" s="28" t="s">
        <v>185</v>
      </c>
      <c r="E829" s="28" t="s">
        <v>545</v>
      </c>
      <c r="F829" s="28"/>
      <c r="G829" s="28"/>
      <c r="H829" s="28"/>
      <c r="I829" s="121">
        <f>I830</f>
        <v>154.7</v>
      </c>
      <c r="N829" s="121">
        <f aca="true" t="shared" si="160" ref="N829:O833">N830</f>
        <v>42.6</v>
      </c>
      <c r="O829" s="121">
        <f t="shared" si="160"/>
        <v>197.29999999999998</v>
      </c>
    </row>
    <row r="830" spans="1:15" ht="45">
      <c r="A830" s="33" t="s">
        <v>546</v>
      </c>
      <c r="B830" s="28" t="s">
        <v>308</v>
      </c>
      <c r="C830" s="28" t="s">
        <v>184</v>
      </c>
      <c r="D830" s="28" t="s">
        <v>185</v>
      </c>
      <c r="E830" s="28" t="s">
        <v>547</v>
      </c>
      <c r="F830" s="28"/>
      <c r="G830" s="28"/>
      <c r="H830" s="28"/>
      <c r="I830" s="121">
        <f>I831</f>
        <v>154.7</v>
      </c>
      <c r="N830" s="121">
        <f t="shared" si="160"/>
        <v>42.6</v>
      </c>
      <c r="O830" s="121">
        <f t="shared" si="160"/>
        <v>197.29999999999998</v>
      </c>
    </row>
    <row r="831" spans="1:15" ht="18">
      <c r="A831" s="26" t="s">
        <v>287</v>
      </c>
      <c r="B831" s="28" t="s">
        <v>308</v>
      </c>
      <c r="C831" s="28" t="s">
        <v>184</v>
      </c>
      <c r="D831" s="28" t="s">
        <v>185</v>
      </c>
      <c r="E831" s="28" t="s">
        <v>548</v>
      </c>
      <c r="F831" s="28"/>
      <c r="G831" s="28"/>
      <c r="H831" s="31"/>
      <c r="I831" s="121">
        <f>I832</f>
        <v>154.7</v>
      </c>
      <c r="N831" s="121">
        <f t="shared" si="160"/>
        <v>42.6</v>
      </c>
      <c r="O831" s="121">
        <f t="shared" si="160"/>
        <v>197.29999999999998</v>
      </c>
    </row>
    <row r="832" spans="1:15" ht="34.5" customHeight="1">
      <c r="A832" s="26" t="s">
        <v>315</v>
      </c>
      <c r="B832" s="28" t="s">
        <v>308</v>
      </c>
      <c r="C832" s="28" t="s">
        <v>184</v>
      </c>
      <c r="D832" s="28" t="s">
        <v>185</v>
      </c>
      <c r="E832" s="28" t="s">
        <v>548</v>
      </c>
      <c r="F832" s="28" t="s">
        <v>234</v>
      </c>
      <c r="G832" s="28"/>
      <c r="H832" s="31"/>
      <c r="I832" s="121">
        <f>I833</f>
        <v>154.7</v>
      </c>
      <c r="N832" s="121">
        <f t="shared" si="160"/>
        <v>42.6</v>
      </c>
      <c r="O832" s="121">
        <f t="shared" si="160"/>
        <v>197.29999999999998</v>
      </c>
    </row>
    <row r="833" spans="1:15" ht="45">
      <c r="A833" s="26" t="s">
        <v>303</v>
      </c>
      <c r="B833" s="28" t="s">
        <v>308</v>
      </c>
      <c r="C833" s="28" t="s">
        <v>184</v>
      </c>
      <c r="D833" s="28" t="s">
        <v>185</v>
      </c>
      <c r="E833" s="28" t="s">
        <v>548</v>
      </c>
      <c r="F833" s="28" t="s">
        <v>235</v>
      </c>
      <c r="G833" s="28"/>
      <c r="H833" s="31"/>
      <c r="I833" s="121">
        <f>I834</f>
        <v>154.7</v>
      </c>
      <c r="N833" s="121">
        <f t="shared" si="160"/>
        <v>42.6</v>
      </c>
      <c r="O833" s="121">
        <f t="shared" si="160"/>
        <v>197.29999999999998</v>
      </c>
    </row>
    <row r="834" spans="1:15" ht="18">
      <c r="A834" s="34" t="s">
        <v>224</v>
      </c>
      <c r="B834" s="31" t="s">
        <v>308</v>
      </c>
      <c r="C834" s="31" t="s">
        <v>184</v>
      </c>
      <c r="D834" s="31" t="s">
        <v>185</v>
      </c>
      <c r="E834" s="31" t="s">
        <v>548</v>
      </c>
      <c r="F834" s="31" t="s">
        <v>235</v>
      </c>
      <c r="G834" s="31" t="s">
        <v>212</v>
      </c>
      <c r="H834" s="31"/>
      <c r="I834" s="122">
        <v>154.7</v>
      </c>
      <c r="N834" s="137">
        <v>42.6</v>
      </c>
      <c r="O834" s="137">
        <f>I834+N834</f>
        <v>197.29999999999998</v>
      </c>
    </row>
    <row r="835" spans="1:15" ht="18">
      <c r="A835" s="26" t="s">
        <v>268</v>
      </c>
      <c r="B835" s="52" t="s">
        <v>308</v>
      </c>
      <c r="C835" s="52" t="s">
        <v>184</v>
      </c>
      <c r="D835" s="52" t="s">
        <v>180</v>
      </c>
      <c r="E835" s="28"/>
      <c r="F835" s="28"/>
      <c r="G835" s="28"/>
      <c r="H835" s="31"/>
      <c r="I835" s="156">
        <f>I836+I897+I916+I929</f>
        <v>57365.700000000004</v>
      </c>
      <c r="J835" s="156">
        <f aca="true" t="shared" si="161" ref="J835:O835">J836+J897+J916+J929</f>
        <v>0</v>
      </c>
      <c r="K835" s="156">
        <f t="shared" si="161"/>
        <v>0</v>
      </c>
      <c r="L835" s="156">
        <f t="shared" si="161"/>
        <v>0</v>
      </c>
      <c r="M835" s="156">
        <f t="shared" si="161"/>
        <v>0</v>
      </c>
      <c r="N835" s="156">
        <f t="shared" si="161"/>
        <v>624.8000000000001</v>
      </c>
      <c r="O835" s="156">
        <f t="shared" si="161"/>
        <v>57990.49999999999</v>
      </c>
    </row>
    <row r="836" spans="1:15" ht="30">
      <c r="A836" s="27" t="s">
        <v>445</v>
      </c>
      <c r="B836" s="28" t="s">
        <v>308</v>
      </c>
      <c r="C836" s="28" t="s">
        <v>184</v>
      </c>
      <c r="D836" s="28" t="s">
        <v>180</v>
      </c>
      <c r="E836" s="28" t="s">
        <v>92</v>
      </c>
      <c r="F836" s="28"/>
      <c r="G836" s="28"/>
      <c r="H836" s="31"/>
      <c r="I836" s="29">
        <f>I837+I854+I862+I842+I847+I867+I872+I877+I882+I887+I892</f>
        <v>19118.7</v>
      </c>
      <c r="N836" s="29">
        <f>N837+N854+N862+N842+N847+N867+N872+N877+N882+N887+N892</f>
        <v>100.20000000000002</v>
      </c>
      <c r="O836" s="29">
        <f>O837+O854+O862+O842+O847+O867+O872+O877+O882+O887+O892</f>
        <v>19218.9</v>
      </c>
    </row>
    <row r="837" spans="1:15" ht="45">
      <c r="A837" s="27" t="s">
        <v>452</v>
      </c>
      <c r="B837" s="28" t="s">
        <v>308</v>
      </c>
      <c r="C837" s="28" t="s">
        <v>184</v>
      </c>
      <c r="D837" s="28" t="s">
        <v>180</v>
      </c>
      <c r="E837" s="28" t="s">
        <v>91</v>
      </c>
      <c r="F837" s="28"/>
      <c r="G837" s="28"/>
      <c r="H837" s="31"/>
      <c r="I837" s="29">
        <f>I838</f>
        <v>658.4</v>
      </c>
      <c r="N837" s="29">
        <f aca="true" t="shared" si="162" ref="N837:O840">N838</f>
        <v>-50.6</v>
      </c>
      <c r="O837" s="29">
        <f t="shared" si="162"/>
        <v>607.8</v>
      </c>
    </row>
    <row r="838" spans="1:15" ht="18">
      <c r="A838" s="26" t="s">
        <v>287</v>
      </c>
      <c r="B838" s="28" t="s">
        <v>308</v>
      </c>
      <c r="C838" s="28" t="s">
        <v>184</v>
      </c>
      <c r="D838" s="28" t="s">
        <v>180</v>
      </c>
      <c r="E838" s="28" t="s">
        <v>93</v>
      </c>
      <c r="F838" s="28"/>
      <c r="G838" s="28"/>
      <c r="H838" s="31"/>
      <c r="I838" s="29">
        <f>I839</f>
        <v>658.4</v>
      </c>
      <c r="N838" s="29">
        <f t="shared" si="162"/>
        <v>-50.6</v>
      </c>
      <c r="O838" s="29">
        <f t="shared" si="162"/>
        <v>607.8</v>
      </c>
    </row>
    <row r="839" spans="1:15" ht="30" customHeight="1">
      <c r="A839" s="26" t="s">
        <v>315</v>
      </c>
      <c r="B839" s="28" t="s">
        <v>308</v>
      </c>
      <c r="C839" s="28" t="s">
        <v>184</v>
      </c>
      <c r="D839" s="28" t="s">
        <v>180</v>
      </c>
      <c r="E839" s="28" t="s">
        <v>93</v>
      </c>
      <c r="F839" s="28" t="s">
        <v>234</v>
      </c>
      <c r="G839" s="28"/>
      <c r="H839" s="31"/>
      <c r="I839" s="29">
        <f>I840</f>
        <v>658.4</v>
      </c>
      <c r="N839" s="29">
        <f t="shared" si="162"/>
        <v>-50.6</v>
      </c>
      <c r="O839" s="29">
        <f t="shared" si="162"/>
        <v>607.8</v>
      </c>
    </row>
    <row r="840" spans="1:15" ht="45">
      <c r="A840" s="26" t="s">
        <v>303</v>
      </c>
      <c r="B840" s="28" t="s">
        <v>308</v>
      </c>
      <c r="C840" s="28" t="s">
        <v>184</v>
      </c>
      <c r="D840" s="28" t="s">
        <v>180</v>
      </c>
      <c r="E840" s="28" t="s">
        <v>93</v>
      </c>
      <c r="F840" s="28" t="s">
        <v>235</v>
      </c>
      <c r="G840" s="28"/>
      <c r="H840" s="31"/>
      <c r="I840" s="29">
        <f>I841</f>
        <v>658.4</v>
      </c>
      <c r="N840" s="29">
        <f t="shared" si="162"/>
        <v>-50.6</v>
      </c>
      <c r="O840" s="29">
        <f t="shared" si="162"/>
        <v>607.8</v>
      </c>
    </row>
    <row r="841" spans="1:15" ht="18">
      <c r="A841" s="34" t="s">
        <v>224</v>
      </c>
      <c r="B841" s="31" t="s">
        <v>308</v>
      </c>
      <c r="C841" s="31" t="s">
        <v>184</v>
      </c>
      <c r="D841" s="31" t="s">
        <v>180</v>
      </c>
      <c r="E841" s="31" t="s">
        <v>93</v>
      </c>
      <c r="F841" s="31" t="s">
        <v>235</v>
      </c>
      <c r="G841" s="31" t="s">
        <v>212</v>
      </c>
      <c r="H841" s="31"/>
      <c r="I841" s="32">
        <v>658.4</v>
      </c>
      <c r="N841" s="137">
        <v>-50.6</v>
      </c>
      <c r="O841" s="137">
        <f>I841+N841</f>
        <v>607.8</v>
      </c>
    </row>
    <row r="842" spans="1:15" ht="60">
      <c r="A842" s="27" t="s">
        <v>453</v>
      </c>
      <c r="B842" s="28" t="s">
        <v>308</v>
      </c>
      <c r="C842" s="28" t="s">
        <v>184</v>
      </c>
      <c r="D842" s="28" t="s">
        <v>180</v>
      </c>
      <c r="E842" s="28" t="s">
        <v>94</v>
      </c>
      <c r="F842" s="28"/>
      <c r="G842" s="28"/>
      <c r="H842" s="31"/>
      <c r="I842" s="29">
        <f>I843</f>
        <v>2084.9</v>
      </c>
      <c r="N842" s="29">
        <f aca="true" t="shared" si="163" ref="N842:O845">N843</f>
        <v>-64.6</v>
      </c>
      <c r="O842" s="29">
        <f t="shared" si="163"/>
        <v>2020.3000000000002</v>
      </c>
    </row>
    <row r="843" spans="1:15" ht="18">
      <c r="A843" s="26" t="s">
        <v>287</v>
      </c>
      <c r="B843" s="28" t="s">
        <v>308</v>
      </c>
      <c r="C843" s="28" t="s">
        <v>184</v>
      </c>
      <c r="D843" s="28" t="s">
        <v>180</v>
      </c>
      <c r="E843" s="28" t="s">
        <v>95</v>
      </c>
      <c r="F843" s="28"/>
      <c r="G843" s="28"/>
      <c r="H843" s="31"/>
      <c r="I843" s="29">
        <f>I844</f>
        <v>2084.9</v>
      </c>
      <c r="N843" s="29">
        <f t="shared" si="163"/>
        <v>-64.6</v>
      </c>
      <c r="O843" s="29">
        <f t="shared" si="163"/>
        <v>2020.3000000000002</v>
      </c>
    </row>
    <row r="844" spans="1:15" ht="33.75" customHeight="1">
      <c r="A844" s="26" t="s">
        <v>315</v>
      </c>
      <c r="B844" s="28" t="s">
        <v>308</v>
      </c>
      <c r="C844" s="28" t="s">
        <v>184</v>
      </c>
      <c r="D844" s="28" t="s">
        <v>180</v>
      </c>
      <c r="E844" s="28" t="s">
        <v>95</v>
      </c>
      <c r="F844" s="28" t="s">
        <v>234</v>
      </c>
      <c r="G844" s="28"/>
      <c r="H844" s="31"/>
      <c r="I844" s="29">
        <f>I845</f>
        <v>2084.9</v>
      </c>
      <c r="N844" s="29">
        <f t="shared" si="163"/>
        <v>-64.6</v>
      </c>
      <c r="O844" s="29">
        <f t="shared" si="163"/>
        <v>2020.3000000000002</v>
      </c>
    </row>
    <row r="845" spans="1:15" ht="45">
      <c r="A845" s="26" t="s">
        <v>303</v>
      </c>
      <c r="B845" s="28" t="s">
        <v>308</v>
      </c>
      <c r="C845" s="28" t="s">
        <v>184</v>
      </c>
      <c r="D845" s="28" t="s">
        <v>180</v>
      </c>
      <c r="E845" s="28" t="s">
        <v>95</v>
      </c>
      <c r="F845" s="28" t="s">
        <v>235</v>
      </c>
      <c r="G845" s="28"/>
      <c r="H845" s="31"/>
      <c r="I845" s="29">
        <f>I846</f>
        <v>2084.9</v>
      </c>
      <c r="N845" s="29">
        <f t="shared" si="163"/>
        <v>-64.6</v>
      </c>
      <c r="O845" s="29">
        <f t="shared" si="163"/>
        <v>2020.3000000000002</v>
      </c>
    </row>
    <row r="846" spans="1:15" ht="18">
      <c r="A846" s="34" t="s">
        <v>224</v>
      </c>
      <c r="B846" s="31" t="s">
        <v>308</v>
      </c>
      <c r="C846" s="31" t="s">
        <v>184</v>
      </c>
      <c r="D846" s="31" t="s">
        <v>180</v>
      </c>
      <c r="E846" s="31" t="s">
        <v>95</v>
      </c>
      <c r="F846" s="31" t="s">
        <v>235</v>
      </c>
      <c r="G846" s="31" t="s">
        <v>212</v>
      </c>
      <c r="H846" s="31"/>
      <c r="I846" s="32">
        <v>2084.9</v>
      </c>
      <c r="N846" s="137">
        <v>-64.6</v>
      </c>
      <c r="O846" s="137">
        <f>I846+N846</f>
        <v>2020.3000000000002</v>
      </c>
    </row>
    <row r="847" spans="1:15" ht="30">
      <c r="A847" s="27" t="s">
        <v>454</v>
      </c>
      <c r="B847" s="28" t="s">
        <v>308</v>
      </c>
      <c r="C847" s="28" t="s">
        <v>184</v>
      </c>
      <c r="D847" s="28" t="s">
        <v>180</v>
      </c>
      <c r="E847" s="28" t="s">
        <v>482</v>
      </c>
      <c r="F847" s="28"/>
      <c r="G847" s="28"/>
      <c r="H847" s="28"/>
      <c r="I847" s="29">
        <f>I851+I848</f>
        <v>138</v>
      </c>
      <c r="N847" s="29">
        <f>N851+N848</f>
        <v>-62.3</v>
      </c>
      <c r="O847" s="29">
        <f>O851+O848</f>
        <v>75.7</v>
      </c>
    </row>
    <row r="848" spans="1:15" ht="35.25" customHeight="1">
      <c r="A848" s="26" t="s">
        <v>315</v>
      </c>
      <c r="B848" s="28" t="s">
        <v>308</v>
      </c>
      <c r="C848" s="28" t="s">
        <v>184</v>
      </c>
      <c r="D848" s="28" t="s">
        <v>180</v>
      </c>
      <c r="E848" s="28" t="s">
        <v>96</v>
      </c>
      <c r="F848" s="28" t="s">
        <v>234</v>
      </c>
      <c r="G848" s="28"/>
      <c r="H848" s="31"/>
      <c r="I848" s="29">
        <f>I849</f>
        <v>47</v>
      </c>
      <c r="N848" s="29">
        <f>N849</f>
        <v>0</v>
      </c>
      <c r="O848" s="29">
        <f>O849</f>
        <v>47</v>
      </c>
    </row>
    <row r="849" spans="1:15" ht="45">
      <c r="A849" s="26" t="s">
        <v>303</v>
      </c>
      <c r="B849" s="28" t="s">
        <v>308</v>
      </c>
      <c r="C849" s="28" t="s">
        <v>184</v>
      </c>
      <c r="D849" s="28" t="s">
        <v>180</v>
      </c>
      <c r="E849" s="28" t="s">
        <v>96</v>
      </c>
      <c r="F849" s="28" t="s">
        <v>235</v>
      </c>
      <c r="G849" s="28"/>
      <c r="H849" s="31"/>
      <c r="I849" s="29">
        <f>I850</f>
        <v>47</v>
      </c>
      <c r="N849" s="29">
        <f>N850</f>
        <v>0</v>
      </c>
      <c r="O849" s="29">
        <f>O850</f>
        <v>47</v>
      </c>
    </row>
    <row r="850" spans="1:15" ht="18">
      <c r="A850" s="34" t="s">
        <v>224</v>
      </c>
      <c r="B850" s="31" t="s">
        <v>308</v>
      </c>
      <c r="C850" s="31" t="s">
        <v>184</v>
      </c>
      <c r="D850" s="31" t="s">
        <v>180</v>
      </c>
      <c r="E850" s="31" t="s">
        <v>96</v>
      </c>
      <c r="F850" s="31" t="s">
        <v>235</v>
      </c>
      <c r="G850" s="31" t="s">
        <v>212</v>
      </c>
      <c r="H850" s="31"/>
      <c r="I850" s="32">
        <v>47</v>
      </c>
      <c r="N850" s="137">
        <v>0</v>
      </c>
      <c r="O850" s="137">
        <f>I850+N850</f>
        <v>47</v>
      </c>
    </row>
    <row r="851" spans="1:15" ht="30">
      <c r="A851" s="27" t="s">
        <v>247</v>
      </c>
      <c r="B851" s="28" t="s">
        <v>308</v>
      </c>
      <c r="C851" s="28" t="s">
        <v>184</v>
      </c>
      <c r="D851" s="28" t="s">
        <v>180</v>
      </c>
      <c r="E851" s="28" t="s">
        <v>96</v>
      </c>
      <c r="F851" s="28" t="s">
        <v>246</v>
      </c>
      <c r="G851" s="28"/>
      <c r="H851" s="28"/>
      <c r="I851" s="29">
        <f>I852</f>
        <v>91</v>
      </c>
      <c r="N851" s="29">
        <f>N852</f>
        <v>-62.3</v>
      </c>
      <c r="O851" s="29">
        <f>O852</f>
        <v>28.700000000000003</v>
      </c>
    </row>
    <row r="852" spans="1:15" ht="18">
      <c r="A852" s="27" t="s">
        <v>150</v>
      </c>
      <c r="B852" s="28" t="s">
        <v>308</v>
      </c>
      <c r="C852" s="28" t="s">
        <v>184</v>
      </c>
      <c r="D852" s="28" t="s">
        <v>180</v>
      </c>
      <c r="E852" s="28" t="s">
        <v>96</v>
      </c>
      <c r="F852" s="28" t="s">
        <v>149</v>
      </c>
      <c r="G852" s="28"/>
      <c r="H852" s="28"/>
      <c r="I852" s="29">
        <f>I853</f>
        <v>91</v>
      </c>
      <c r="N852" s="29">
        <f>N853</f>
        <v>-62.3</v>
      </c>
      <c r="O852" s="29">
        <f>O853</f>
        <v>28.700000000000003</v>
      </c>
    </row>
    <row r="853" spans="1:15" ht="18">
      <c r="A853" s="34" t="s">
        <v>224</v>
      </c>
      <c r="B853" s="31" t="s">
        <v>308</v>
      </c>
      <c r="C853" s="31" t="s">
        <v>184</v>
      </c>
      <c r="D853" s="31" t="s">
        <v>180</v>
      </c>
      <c r="E853" s="31" t="s">
        <v>96</v>
      </c>
      <c r="F853" s="31" t="s">
        <v>149</v>
      </c>
      <c r="G853" s="31" t="s">
        <v>212</v>
      </c>
      <c r="H853" s="31"/>
      <c r="I853" s="32">
        <v>91</v>
      </c>
      <c r="N853" s="137">
        <v>-62.3</v>
      </c>
      <c r="O853" s="137">
        <f>I853+N853</f>
        <v>28.700000000000003</v>
      </c>
    </row>
    <row r="854" spans="1:15" ht="60">
      <c r="A854" s="27" t="s">
        <v>455</v>
      </c>
      <c r="B854" s="28" t="s">
        <v>308</v>
      </c>
      <c r="C854" s="28" t="s">
        <v>184</v>
      </c>
      <c r="D854" s="28" t="s">
        <v>180</v>
      </c>
      <c r="E854" s="28" t="s">
        <v>97</v>
      </c>
      <c r="F854" s="31"/>
      <c r="G854" s="31"/>
      <c r="H854" s="31"/>
      <c r="I854" s="29">
        <f>I855</f>
        <v>2200</v>
      </c>
      <c r="N854" s="29">
        <f aca="true" t="shared" si="164" ref="N854:O857">N855</f>
        <v>265.3</v>
      </c>
      <c r="O854" s="29">
        <f t="shared" si="164"/>
        <v>2465.3</v>
      </c>
    </row>
    <row r="855" spans="1:15" ht="18">
      <c r="A855" s="26" t="s">
        <v>287</v>
      </c>
      <c r="B855" s="28" t="s">
        <v>308</v>
      </c>
      <c r="C855" s="28" t="s">
        <v>184</v>
      </c>
      <c r="D855" s="28" t="s">
        <v>180</v>
      </c>
      <c r="E855" s="28" t="s">
        <v>98</v>
      </c>
      <c r="F855" s="31"/>
      <c r="G855" s="31"/>
      <c r="H855" s="31"/>
      <c r="I855" s="29">
        <f>I856+I859</f>
        <v>2200</v>
      </c>
      <c r="J855" s="29">
        <f aca="true" t="shared" si="165" ref="J855:O855">J856+J859</f>
        <v>0</v>
      </c>
      <c r="K855" s="29">
        <f t="shared" si="165"/>
        <v>0</v>
      </c>
      <c r="L855" s="29">
        <f t="shared" si="165"/>
        <v>0</v>
      </c>
      <c r="M855" s="29">
        <f t="shared" si="165"/>
        <v>0</v>
      </c>
      <c r="N855" s="29">
        <f t="shared" si="165"/>
        <v>265.3</v>
      </c>
      <c r="O855" s="29">
        <f t="shared" si="165"/>
        <v>2465.3</v>
      </c>
    </row>
    <row r="856" spans="1:15" ht="32.25" customHeight="1">
      <c r="A856" s="26" t="s">
        <v>315</v>
      </c>
      <c r="B856" s="28" t="s">
        <v>308</v>
      </c>
      <c r="C856" s="28" t="s">
        <v>184</v>
      </c>
      <c r="D856" s="28" t="s">
        <v>180</v>
      </c>
      <c r="E856" s="28" t="s">
        <v>98</v>
      </c>
      <c r="F856" s="28" t="s">
        <v>234</v>
      </c>
      <c r="G856" s="31"/>
      <c r="H856" s="31"/>
      <c r="I856" s="29">
        <f>I857</f>
        <v>2196</v>
      </c>
      <c r="N856" s="29">
        <f t="shared" si="164"/>
        <v>265.3</v>
      </c>
      <c r="O856" s="29">
        <f t="shared" si="164"/>
        <v>2461.3</v>
      </c>
    </row>
    <row r="857" spans="1:15" ht="45">
      <c r="A857" s="26" t="s">
        <v>303</v>
      </c>
      <c r="B857" s="28" t="s">
        <v>308</v>
      </c>
      <c r="C857" s="28" t="s">
        <v>184</v>
      </c>
      <c r="D857" s="28" t="s">
        <v>180</v>
      </c>
      <c r="E857" s="28" t="s">
        <v>98</v>
      </c>
      <c r="F857" s="28" t="s">
        <v>235</v>
      </c>
      <c r="G857" s="31"/>
      <c r="H857" s="31"/>
      <c r="I857" s="29">
        <f>I858</f>
        <v>2196</v>
      </c>
      <c r="N857" s="29">
        <f t="shared" si="164"/>
        <v>265.3</v>
      </c>
      <c r="O857" s="29">
        <f t="shared" si="164"/>
        <v>2461.3</v>
      </c>
    </row>
    <row r="858" spans="1:15" ht="18">
      <c r="A858" s="34" t="s">
        <v>224</v>
      </c>
      <c r="B858" s="31" t="s">
        <v>308</v>
      </c>
      <c r="C858" s="31" t="s">
        <v>184</v>
      </c>
      <c r="D858" s="31" t="s">
        <v>180</v>
      </c>
      <c r="E858" s="31" t="s">
        <v>98</v>
      </c>
      <c r="F858" s="31" t="s">
        <v>235</v>
      </c>
      <c r="G858" s="31" t="s">
        <v>212</v>
      </c>
      <c r="H858" s="31"/>
      <c r="I858" s="32">
        <v>2196</v>
      </c>
      <c r="N858" s="137">
        <v>265.3</v>
      </c>
      <c r="O858" s="137">
        <f>I858+N858</f>
        <v>2461.3</v>
      </c>
    </row>
    <row r="859" spans="1:15" ht="18">
      <c r="A859" s="26" t="s">
        <v>243</v>
      </c>
      <c r="B859" s="28" t="s">
        <v>308</v>
      </c>
      <c r="C859" s="28" t="s">
        <v>184</v>
      </c>
      <c r="D859" s="28" t="s">
        <v>180</v>
      </c>
      <c r="E859" s="28" t="s">
        <v>98</v>
      </c>
      <c r="F859" s="28" t="s">
        <v>242</v>
      </c>
      <c r="G859" s="28"/>
      <c r="H859" s="31"/>
      <c r="I859" s="29">
        <f>I860</f>
        <v>4</v>
      </c>
      <c r="N859" s="29">
        <f>N860</f>
        <v>0</v>
      </c>
      <c r="O859" s="29">
        <f>O860</f>
        <v>4</v>
      </c>
    </row>
    <row r="860" spans="1:15" ht="18">
      <c r="A860" s="26" t="s">
        <v>245</v>
      </c>
      <c r="B860" s="28" t="s">
        <v>308</v>
      </c>
      <c r="C860" s="28" t="s">
        <v>184</v>
      </c>
      <c r="D860" s="28" t="s">
        <v>180</v>
      </c>
      <c r="E860" s="28" t="s">
        <v>98</v>
      </c>
      <c r="F860" s="28" t="s">
        <v>244</v>
      </c>
      <c r="G860" s="28"/>
      <c r="H860" s="31"/>
      <c r="I860" s="29">
        <f>I861</f>
        <v>4</v>
      </c>
      <c r="N860" s="29">
        <f>N861</f>
        <v>0</v>
      </c>
      <c r="O860" s="29">
        <f>O861</f>
        <v>4</v>
      </c>
    </row>
    <row r="861" spans="1:15" ht="18">
      <c r="A861" s="30" t="s">
        <v>224</v>
      </c>
      <c r="B861" s="31" t="s">
        <v>308</v>
      </c>
      <c r="C861" s="31" t="s">
        <v>184</v>
      </c>
      <c r="D861" s="31" t="s">
        <v>180</v>
      </c>
      <c r="E861" s="31" t="s">
        <v>98</v>
      </c>
      <c r="F861" s="31" t="s">
        <v>244</v>
      </c>
      <c r="G861" s="31" t="s">
        <v>212</v>
      </c>
      <c r="H861" s="31"/>
      <c r="I861" s="32">
        <v>4</v>
      </c>
      <c r="N861" s="137">
        <v>0</v>
      </c>
      <c r="O861" s="137">
        <f>I861+N861</f>
        <v>4</v>
      </c>
    </row>
    <row r="862" spans="1:15" ht="30">
      <c r="A862" s="27" t="s">
        <v>456</v>
      </c>
      <c r="B862" s="28" t="s">
        <v>308</v>
      </c>
      <c r="C862" s="28" t="s">
        <v>184</v>
      </c>
      <c r="D862" s="28" t="s">
        <v>180</v>
      </c>
      <c r="E862" s="28" t="s">
        <v>99</v>
      </c>
      <c r="F862" s="31"/>
      <c r="G862" s="31"/>
      <c r="H862" s="31"/>
      <c r="I862" s="29">
        <f>I863</f>
        <v>100</v>
      </c>
      <c r="N862" s="29">
        <f aca="true" t="shared" si="166" ref="N862:O865">N863</f>
        <v>-100</v>
      </c>
      <c r="O862" s="29">
        <f t="shared" si="166"/>
        <v>0</v>
      </c>
    </row>
    <row r="863" spans="1:15" ht="18">
      <c r="A863" s="26" t="s">
        <v>287</v>
      </c>
      <c r="B863" s="28" t="s">
        <v>308</v>
      </c>
      <c r="C863" s="28" t="s">
        <v>184</v>
      </c>
      <c r="D863" s="28" t="s">
        <v>180</v>
      </c>
      <c r="E863" s="28" t="s">
        <v>100</v>
      </c>
      <c r="F863" s="31"/>
      <c r="G863" s="31"/>
      <c r="H863" s="31"/>
      <c r="I863" s="29">
        <f>I864</f>
        <v>100</v>
      </c>
      <c r="N863" s="29">
        <f t="shared" si="166"/>
        <v>-100</v>
      </c>
      <c r="O863" s="29">
        <f t="shared" si="166"/>
        <v>0</v>
      </c>
    </row>
    <row r="864" spans="1:15" ht="35.25" customHeight="1">
      <c r="A864" s="26" t="s">
        <v>315</v>
      </c>
      <c r="B864" s="28" t="s">
        <v>308</v>
      </c>
      <c r="C864" s="28" t="s">
        <v>184</v>
      </c>
      <c r="D864" s="28" t="s">
        <v>180</v>
      </c>
      <c r="E864" s="28" t="s">
        <v>100</v>
      </c>
      <c r="F864" s="28" t="s">
        <v>234</v>
      </c>
      <c r="G864" s="31"/>
      <c r="H864" s="31"/>
      <c r="I864" s="29">
        <f>I865</f>
        <v>100</v>
      </c>
      <c r="N864" s="29">
        <f t="shared" si="166"/>
        <v>-100</v>
      </c>
      <c r="O864" s="29">
        <f t="shared" si="166"/>
        <v>0</v>
      </c>
    </row>
    <row r="865" spans="1:15" ht="45">
      <c r="A865" s="26" t="s">
        <v>303</v>
      </c>
      <c r="B865" s="28" t="s">
        <v>308</v>
      </c>
      <c r="C865" s="28" t="s">
        <v>184</v>
      </c>
      <c r="D865" s="28" t="s">
        <v>180</v>
      </c>
      <c r="E865" s="28" t="s">
        <v>100</v>
      </c>
      <c r="F865" s="28" t="s">
        <v>235</v>
      </c>
      <c r="G865" s="31"/>
      <c r="H865" s="31"/>
      <c r="I865" s="29">
        <f>I866</f>
        <v>100</v>
      </c>
      <c r="N865" s="29">
        <f t="shared" si="166"/>
        <v>-100</v>
      </c>
      <c r="O865" s="29">
        <f t="shared" si="166"/>
        <v>0</v>
      </c>
    </row>
    <row r="866" spans="1:15" ht="18">
      <c r="A866" s="34" t="s">
        <v>224</v>
      </c>
      <c r="B866" s="31" t="s">
        <v>308</v>
      </c>
      <c r="C866" s="31" t="s">
        <v>184</v>
      </c>
      <c r="D866" s="31" t="s">
        <v>180</v>
      </c>
      <c r="E866" s="31" t="s">
        <v>100</v>
      </c>
      <c r="F866" s="31" t="s">
        <v>235</v>
      </c>
      <c r="G866" s="31" t="s">
        <v>212</v>
      </c>
      <c r="H866" s="31"/>
      <c r="I866" s="32">
        <v>100</v>
      </c>
      <c r="N866" s="137">
        <v>-100</v>
      </c>
      <c r="O866" s="137">
        <f>I866+N866</f>
        <v>0</v>
      </c>
    </row>
    <row r="867" spans="1:15" ht="30">
      <c r="A867" s="27" t="s">
        <v>457</v>
      </c>
      <c r="B867" s="28" t="s">
        <v>308</v>
      </c>
      <c r="C867" s="28" t="s">
        <v>184</v>
      </c>
      <c r="D867" s="28" t="s">
        <v>180</v>
      </c>
      <c r="E867" s="28" t="s">
        <v>101</v>
      </c>
      <c r="F867" s="31"/>
      <c r="G867" s="31"/>
      <c r="H867" s="31"/>
      <c r="I867" s="29">
        <f>I868</f>
        <v>563</v>
      </c>
      <c r="N867" s="29">
        <f aca="true" t="shared" si="167" ref="N867:O870">N868</f>
        <v>0</v>
      </c>
      <c r="O867" s="29">
        <f t="shared" si="167"/>
        <v>563</v>
      </c>
    </row>
    <row r="868" spans="1:15" ht="18">
      <c r="A868" s="26" t="s">
        <v>287</v>
      </c>
      <c r="B868" s="28" t="s">
        <v>308</v>
      </c>
      <c r="C868" s="28" t="s">
        <v>184</v>
      </c>
      <c r="D868" s="28" t="s">
        <v>180</v>
      </c>
      <c r="E868" s="28" t="s">
        <v>102</v>
      </c>
      <c r="F868" s="31"/>
      <c r="G868" s="31"/>
      <c r="H868" s="31"/>
      <c r="I868" s="29">
        <f>I869</f>
        <v>563</v>
      </c>
      <c r="N868" s="29">
        <f t="shared" si="167"/>
        <v>0</v>
      </c>
      <c r="O868" s="29">
        <f t="shared" si="167"/>
        <v>563</v>
      </c>
    </row>
    <row r="869" spans="1:15" ht="33.75" customHeight="1">
      <c r="A869" s="26" t="s">
        <v>315</v>
      </c>
      <c r="B869" s="28" t="s">
        <v>308</v>
      </c>
      <c r="C869" s="28" t="s">
        <v>184</v>
      </c>
      <c r="D869" s="28" t="s">
        <v>180</v>
      </c>
      <c r="E869" s="28" t="s">
        <v>102</v>
      </c>
      <c r="F869" s="28" t="s">
        <v>234</v>
      </c>
      <c r="G869" s="31"/>
      <c r="H869" s="31"/>
      <c r="I869" s="29">
        <f>I870</f>
        <v>563</v>
      </c>
      <c r="N869" s="29">
        <f t="shared" si="167"/>
        <v>0</v>
      </c>
      <c r="O869" s="29">
        <f t="shared" si="167"/>
        <v>563</v>
      </c>
    </row>
    <row r="870" spans="1:15" ht="45">
      <c r="A870" s="26" t="s">
        <v>303</v>
      </c>
      <c r="B870" s="28" t="s">
        <v>308</v>
      </c>
      <c r="C870" s="28" t="s">
        <v>184</v>
      </c>
      <c r="D870" s="28" t="s">
        <v>180</v>
      </c>
      <c r="E870" s="28" t="s">
        <v>102</v>
      </c>
      <c r="F870" s="28" t="s">
        <v>235</v>
      </c>
      <c r="G870" s="31"/>
      <c r="H870" s="31"/>
      <c r="I870" s="29">
        <f>I871</f>
        <v>563</v>
      </c>
      <c r="N870" s="29">
        <f t="shared" si="167"/>
        <v>0</v>
      </c>
      <c r="O870" s="29">
        <f t="shared" si="167"/>
        <v>563</v>
      </c>
    </row>
    <row r="871" spans="1:15" ht="18">
      <c r="A871" s="34" t="s">
        <v>224</v>
      </c>
      <c r="B871" s="31" t="s">
        <v>308</v>
      </c>
      <c r="C871" s="31" t="s">
        <v>184</v>
      </c>
      <c r="D871" s="31" t="s">
        <v>180</v>
      </c>
      <c r="E871" s="31" t="s">
        <v>102</v>
      </c>
      <c r="F871" s="31" t="s">
        <v>235</v>
      </c>
      <c r="G871" s="31" t="s">
        <v>212</v>
      </c>
      <c r="H871" s="31"/>
      <c r="I871" s="32">
        <v>563</v>
      </c>
      <c r="N871" s="137">
        <v>0</v>
      </c>
      <c r="O871" s="137">
        <f>I871+N871</f>
        <v>563</v>
      </c>
    </row>
    <row r="872" spans="1:15" ht="45">
      <c r="A872" s="27" t="s">
        <v>458</v>
      </c>
      <c r="B872" s="28" t="s">
        <v>308</v>
      </c>
      <c r="C872" s="28" t="s">
        <v>184</v>
      </c>
      <c r="D872" s="28" t="s">
        <v>180</v>
      </c>
      <c r="E872" s="28" t="s">
        <v>103</v>
      </c>
      <c r="F872" s="31"/>
      <c r="G872" s="31"/>
      <c r="H872" s="31"/>
      <c r="I872" s="29">
        <f>I873</f>
        <v>7383.8</v>
      </c>
      <c r="N872" s="29">
        <f aca="true" t="shared" si="168" ref="N872:O875">N873</f>
        <v>-160</v>
      </c>
      <c r="O872" s="29">
        <f t="shared" si="168"/>
        <v>7223.8</v>
      </c>
    </row>
    <row r="873" spans="1:15" ht="18">
      <c r="A873" s="26" t="s">
        <v>287</v>
      </c>
      <c r="B873" s="28" t="s">
        <v>308</v>
      </c>
      <c r="C873" s="28" t="s">
        <v>184</v>
      </c>
      <c r="D873" s="28" t="s">
        <v>180</v>
      </c>
      <c r="E873" s="28" t="s">
        <v>104</v>
      </c>
      <c r="F873" s="31"/>
      <c r="G873" s="31"/>
      <c r="H873" s="31"/>
      <c r="I873" s="29">
        <f>I874</f>
        <v>7383.8</v>
      </c>
      <c r="N873" s="29">
        <f t="shared" si="168"/>
        <v>-160</v>
      </c>
      <c r="O873" s="29">
        <f t="shared" si="168"/>
        <v>7223.8</v>
      </c>
    </row>
    <row r="874" spans="1:15" ht="32.25" customHeight="1">
      <c r="A874" s="26" t="s">
        <v>315</v>
      </c>
      <c r="B874" s="28" t="s">
        <v>308</v>
      </c>
      <c r="C874" s="28" t="s">
        <v>184</v>
      </c>
      <c r="D874" s="28" t="s">
        <v>180</v>
      </c>
      <c r="E874" s="28" t="s">
        <v>104</v>
      </c>
      <c r="F874" s="28" t="s">
        <v>234</v>
      </c>
      <c r="G874" s="31"/>
      <c r="H874" s="31"/>
      <c r="I874" s="29">
        <f>I875</f>
        <v>7383.8</v>
      </c>
      <c r="N874" s="29">
        <f t="shared" si="168"/>
        <v>-160</v>
      </c>
      <c r="O874" s="29">
        <f t="shared" si="168"/>
        <v>7223.8</v>
      </c>
    </row>
    <row r="875" spans="1:15" ht="45">
      <c r="A875" s="26" t="s">
        <v>303</v>
      </c>
      <c r="B875" s="28" t="s">
        <v>308</v>
      </c>
      <c r="C875" s="28" t="s">
        <v>184</v>
      </c>
      <c r="D875" s="28" t="s">
        <v>180</v>
      </c>
      <c r="E875" s="28" t="s">
        <v>104</v>
      </c>
      <c r="F875" s="28" t="s">
        <v>235</v>
      </c>
      <c r="G875" s="31"/>
      <c r="H875" s="31"/>
      <c r="I875" s="29">
        <f>I876</f>
        <v>7383.8</v>
      </c>
      <c r="N875" s="29">
        <f t="shared" si="168"/>
        <v>-160</v>
      </c>
      <c r="O875" s="29">
        <f t="shared" si="168"/>
        <v>7223.8</v>
      </c>
    </row>
    <row r="876" spans="1:15" ht="18">
      <c r="A876" s="34" t="s">
        <v>224</v>
      </c>
      <c r="B876" s="31" t="s">
        <v>308</v>
      </c>
      <c r="C876" s="31" t="s">
        <v>184</v>
      </c>
      <c r="D876" s="31" t="s">
        <v>180</v>
      </c>
      <c r="E876" s="31" t="s">
        <v>104</v>
      </c>
      <c r="F876" s="31" t="s">
        <v>235</v>
      </c>
      <c r="G876" s="31" t="s">
        <v>212</v>
      </c>
      <c r="H876" s="31"/>
      <c r="I876" s="32">
        <v>7383.8</v>
      </c>
      <c r="N876" s="137">
        <v>-160</v>
      </c>
      <c r="O876" s="137">
        <f>I876+N876</f>
        <v>7223.8</v>
      </c>
    </row>
    <row r="877" spans="1:15" ht="45">
      <c r="A877" s="27" t="s">
        <v>459</v>
      </c>
      <c r="B877" s="28" t="s">
        <v>308</v>
      </c>
      <c r="C877" s="28" t="s">
        <v>184</v>
      </c>
      <c r="D877" s="28" t="s">
        <v>180</v>
      </c>
      <c r="E877" s="28" t="s">
        <v>105</v>
      </c>
      <c r="F877" s="31"/>
      <c r="G877" s="31"/>
      <c r="H877" s="31"/>
      <c r="I877" s="29">
        <f>I878</f>
        <v>700</v>
      </c>
      <c r="N877" s="29">
        <f aca="true" t="shared" si="169" ref="N877:O880">N878</f>
        <v>0</v>
      </c>
      <c r="O877" s="29">
        <f t="shared" si="169"/>
        <v>700</v>
      </c>
    </row>
    <row r="878" spans="1:15" ht="18">
      <c r="A878" s="26" t="s">
        <v>287</v>
      </c>
      <c r="B878" s="28" t="s">
        <v>308</v>
      </c>
      <c r="C878" s="28" t="s">
        <v>184</v>
      </c>
      <c r="D878" s="28" t="s">
        <v>180</v>
      </c>
      <c r="E878" s="28" t="s">
        <v>106</v>
      </c>
      <c r="F878" s="31"/>
      <c r="G878" s="31"/>
      <c r="H878" s="31"/>
      <c r="I878" s="29">
        <f>I879</f>
        <v>700</v>
      </c>
      <c r="N878" s="29">
        <f t="shared" si="169"/>
        <v>0</v>
      </c>
      <c r="O878" s="29">
        <f t="shared" si="169"/>
        <v>700</v>
      </c>
    </row>
    <row r="879" spans="1:15" ht="35.25" customHeight="1">
      <c r="A879" s="26" t="s">
        <v>315</v>
      </c>
      <c r="B879" s="28" t="s">
        <v>308</v>
      </c>
      <c r="C879" s="28" t="s">
        <v>184</v>
      </c>
      <c r="D879" s="28" t="s">
        <v>180</v>
      </c>
      <c r="E879" s="28" t="s">
        <v>106</v>
      </c>
      <c r="F879" s="28" t="s">
        <v>234</v>
      </c>
      <c r="G879" s="31"/>
      <c r="H879" s="31"/>
      <c r="I879" s="29">
        <f>I880</f>
        <v>700</v>
      </c>
      <c r="N879" s="29">
        <f t="shared" si="169"/>
        <v>0</v>
      </c>
      <c r="O879" s="29">
        <f t="shared" si="169"/>
        <v>700</v>
      </c>
    </row>
    <row r="880" spans="1:15" ht="45">
      <c r="A880" s="26" t="s">
        <v>303</v>
      </c>
      <c r="B880" s="28" t="s">
        <v>308</v>
      </c>
      <c r="C880" s="28" t="s">
        <v>184</v>
      </c>
      <c r="D880" s="28" t="s">
        <v>180</v>
      </c>
      <c r="E880" s="28" t="s">
        <v>106</v>
      </c>
      <c r="F880" s="28" t="s">
        <v>235</v>
      </c>
      <c r="G880" s="31"/>
      <c r="H880" s="31"/>
      <c r="I880" s="29">
        <f>I881</f>
        <v>700</v>
      </c>
      <c r="N880" s="29">
        <f t="shared" si="169"/>
        <v>0</v>
      </c>
      <c r="O880" s="29">
        <f t="shared" si="169"/>
        <v>700</v>
      </c>
    </row>
    <row r="881" spans="1:15" ht="18">
      <c r="A881" s="34" t="s">
        <v>224</v>
      </c>
      <c r="B881" s="31" t="s">
        <v>308</v>
      </c>
      <c r="C881" s="31" t="s">
        <v>184</v>
      </c>
      <c r="D881" s="31" t="s">
        <v>180</v>
      </c>
      <c r="E881" s="31" t="s">
        <v>106</v>
      </c>
      <c r="F881" s="31" t="s">
        <v>235</v>
      </c>
      <c r="G881" s="31" t="s">
        <v>212</v>
      </c>
      <c r="H881" s="31"/>
      <c r="I881" s="32">
        <v>700</v>
      </c>
      <c r="N881" s="137">
        <v>0</v>
      </c>
      <c r="O881" s="137">
        <f>I881+N881</f>
        <v>700</v>
      </c>
    </row>
    <row r="882" spans="1:15" ht="45">
      <c r="A882" s="27" t="s">
        <v>316</v>
      </c>
      <c r="B882" s="28" t="s">
        <v>308</v>
      </c>
      <c r="C882" s="28" t="s">
        <v>184</v>
      </c>
      <c r="D882" s="28" t="s">
        <v>180</v>
      </c>
      <c r="E882" s="28" t="s">
        <v>133</v>
      </c>
      <c r="F882" s="31"/>
      <c r="G882" s="31"/>
      <c r="H882" s="31"/>
      <c r="I882" s="29">
        <f>I883</f>
        <v>37.4</v>
      </c>
      <c r="N882" s="29">
        <f aca="true" t="shared" si="170" ref="N882:O885">N883</f>
        <v>-37.4</v>
      </c>
      <c r="O882" s="29">
        <f t="shared" si="170"/>
        <v>0</v>
      </c>
    </row>
    <row r="883" spans="1:15" ht="18">
      <c r="A883" s="26" t="s">
        <v>287</v>
      </c>
      <c r="B883" s="28" t="s">
        <v>308</v>
      </c>
      <c r="C883" s="28" t="s">
        <v>184</v>
      </c>
      <c r="D883" s="28" t="s">
        <v>180</v>
      </c>
      <c r="E883" s="28" t="s">
        <v>134</v>
      </c>
      <c r="F883" s="31"/>
      <c r="G883" s="31"/>
      <c r="H883" s="31"/>
      <c r="I883" s="29">
        <f>I884</f>
        <v>37.4</v>
      </c>
      <c r="N883" s="29">
        <f t="shared" si="170"/>
        <v>-37.4</v>
      </c>
      <c r="O883" s="29">
        <f t="shared" si="170"/>
        <v>0</v>
      </c>
    </row>
    <row r="884" spans="1:15" ht="36" customHeight="1">
      <c r="A884" s="26" t="s">
        <v>315</v>
      </c>
      <c r="B884" s="28" t="s">
        <v>308</v>
      </c>
      <c r="C884" s="28" t="s">
        <v>184</v>
      </c>
      <c r="D884" s="28" t="s">
        <v>180</v>
      </c>
      <c r="E884" s="28" t="s">
        <v>134</v>
      </c>
      <c r="F884" s="28" t="s">
        <v>234</v>
      </c>
      <c r="G884" s="31"/>
      <c r="H884" s="31"/>
      <c r="I884" s="29">
        <f>I885</f>
        <v>37.4</v>
      </c>
      <c r="N884" s="29">
        <f t="shared" si="170"/>
        <v>-37.4</v>
      </c>
      <c r="O884" s="29">
        <f t="shared" si="170"/>
        <v>0</v>
      </c>
    </row>
    <row r="885" spans="1:15" ht="45">
      <c r="A885" s="26" t="s">
        <v>303</v>
      </c>
      <c r="B885" s="28" t="s">
        <v>308</v>
      </c>
      <c r="C885" s="28" t="s">
        <v>184</v>
      </c>
      <c r="D885" s="28" t="s">
        <v>180</v>
      </c>
      <c r="E885" s="28" t="s">
        <v>134</v>
      </c>
      <c r="F885" s="28" t="s">
        <v>235</v>
      </c>
      <c r="G885" s="31"/>
      <c r="H885" s="31"/>
      <c r="I885" s="29">
        <f>I886</f>
        <v>37.4</v>
      </c>
      <c r="N885" s="29">
        <f t="shared" si="170"/>
        <v>-37.4</v>
      </c>
      <c r="O885" s="29">
        <f t="shared" si="170"/>
        <v>0</v>
      </c>
    </row>
    <row r="886" spans="1:15" ht="18">
      <c r="A886" s="34" t="s">
        <v>224</v>
      </c>
      <c r="B886" s="31" t="s">
        <v>308</v>
      </c>
      <c r="C886" s="31" t="s">
        <v>184</v>
      </c>
      <c r="D886" s="31" t="s">
        <v>180</v>
      </c>
      <c r="E886" s="31" t="s">
        <v>134</v>
      </c>
      <c r="F886" s="31" t="s">
        <v>235</v>
      </c>
      <c r="G886" s="31" t="s">
        <v>212</v>
      </c>
      <c r="H886" s="31"/>
      <c r="I886" s="32">
        <v>37.4</v>
      </c>
      <c r="N886" s="137">
        <v>-37.4</v>
      </c>
      <c r="O886" s="137">
        <f>I886+N886</f>
        <v>0</v>
      </c>
    </row>
    <row r="887" spans="1:15" ht="30">
      <c r="A887" s="27" t="s">
        <v>460</v>
      </c>
      <c r="B887" s="28" t="s">
        <v>308</v>
      </c>
      <c r="C887" s="28" t="s">
        <v>184</v>
      </c>
      <c r="D887" s="28" t="s">
        <v>180</v>
      </c>
      <c r="E887" s="28" t="s">
        <v>394</v>
      </c>
      <c r="F887" s="31"/>
      <c r="G887" s="31"/>
      <c r="H887" s="31"/>
      <c r="I887" s="29">
        <f>I888</f>
        <v>2267.7</v>
      </c>
      <c r="N887" s="29">
        <f aca="true" t="shared" si="171" ref="N887:O890">N888</f>
        <v>309.8</v>
      </c>
      <c r="O887" s="29">
        <f t="shared" si="171"/>
        <v>2577.5</v>
      </c>
    </row>
    <row r="888" spans="1:15" ht="18">
      <c r="A888" s="26" t="s">
        <v>287</v>
      </c>
      <c r="B888" s="28" t="s">
        <v>308</v>
      </c>
      <c r="C888" s="28" t="s">
        <v>184</v>
      </c>
      <c r="D888" s="28" t="s">
        <v>180</v>
      </c>
      <c r="E888" s="28" t="s">
        <v>395</v>
      </c>
      <c r="F888" s="31"/>
      <c r="G888" s="31"/>
      <c r="H888" s="31"/>
      <c r="I888" s="29">
        <f>I889</f>
        <v>2267.7</v>
      </c>
      <c r="N888" s="29">
        <f t="shared" si="171"/>
        <v>309.8</v>
      </c>
      <c r="O888" s="29">
        <f t="shared" si="171"/>
        <v>2577.5</v>
      </c>
    </row>
    <row r="889" spans="1:15" ht="34.5" customHeight="1">
      <c r="A889" s="26" t="s">
        <v>315</v>
      </c>
      <c r="B889" s="28" t="s">
        <v>308</v>
      </c>
      <c r="C889" s="28" t="s">
        <v>184</v>
      </c>
      <c r="D889" s="28" t="s">
        <v>180</v>
      </c>
      <c r="E889" s="28" t="s">
        <v>395</v>
      </c>
      <c r="F889" s="28" t="s">
        <v>234</v>
      </c>
      <c r="G889" s="31"/>
      <c r="H889" s="31"/>
      <c r="I889" s="29">
        <f>I890</f>
        <v>2267.7</v>
      </c>
      <c r="N889" s="29">
        <f t="shared" si="171"/>
        <v>309.8</v>
      </c>
      <c r="O889" s="29">
        <f t="shared" si="171"/>
        <v>2577.5</v>
      </c>
    </row>
    <row r="890" spans="1:15" ht="45">
      <c r="A890" s="26" t="s">
        <v>303</v>
      </c>
      <c r="B890" s="28" t="s">
        <v>308</v>
      </c>
      <c r="C890" s="28" t="s">
        <v>184</v>
      </c>
      <c r="D890" s="28" t="s">
        <v>180</v>
      </c>
      <c r="E890" s="28" t="s">
        <v>395</v>
      </c>
      <c r="F890" s="28" t="s">
        <v>235</v>
      </c>
      <c r="G890" s="31"/>
      <c r="H890" s="31"/>
      <c r="I890" s="29">
        <f>I891</f>
        <v>2267.7</v>
      </c>
      <c r="N890" s="29">
        <f t="shared" si="171"/>
        <v>309.8</v>
      </c>
      <c r="O890" s="29">
        <f t="shared" si="171"/>
        <v>2577.5</v>
      </c>
    </row>
    <row r="891" spans="1:15" ht="18">
      <c r="A891" s="34" t="s">
        <v>224</v>
      </c>
      <c r="B891" s="31" t="s">
        <v>308</v>
      </c>
      <c r="C891" s="31" t="s">
        <v>184</v>
      </c>
      <c r="D891" s="31" t="s">
        <v>180</v>
      </c>
      <c r="E891" s="31" t="s">
        <v>395</v>
      </c>
      <c r="F891" s="31" t="s">
        <v>235</v>
      </c>
      <c r="G891" s="31" t="s">
        <v>212</v>
      </c>
      <c r="H891" s="31"/>
      <c r="I891" s="32">
        <v>2267.7</v>
      </c>
      <c r="N891" s="137">
        <v>309.8</v>
      </c>
      <c r="O891" s="137">
        <f>I891+N891</f>
        <v>2577.5</v>
      </c>
    </row>
    <row r="892" spans="1:15" ht="30">
      <c r="A892" s="116" t="s">
        <v>461</v>
      </c>
      <c r="B892" s="28" t="s">
        <v>308</v>
      </c>
      <c r="C892" s="28" t="s">
        <v>184</v>
      </c>
      <c r="D892" s="28" t="s">
        <v>180</v>
      </c>
      <c r="E892" s="28" t="s">
        <v>405</v>
      </c>
      <c r="F892" s="31"/>
      <c r="G892" s="31"/>
      <c r="H892" s="31"/>
      <c r="I892" s="29">
        <f>I893</f>
        <v>2985.5</v>
      </c>
      <c r="N892" s="29">
        <f aca="true" t="shared" si="172" ref="N892:O895">N893</f>
        <v>0</v>
      </c>
      <c r="O892" s="29">
        <f t="shared" si="172"/>
        <v>2985.5</v>
      </c>
    </row>
    <row r="893" spans="1:15" ht="18">
      <c r="A893" s="115" t="s">
        <v>287</v>
      </c>
      <c r="B893" s="28" t="s">
        <v>308</v>
      </c>
      <c r="C893" s="28" t="s">
        <v>184</v>
      </c>
      <c r="D893" s="28" t="s">
        <v>180</v>
      </c>
      <c r="E893" s="28" t="s">
        <v>406</v>
      </c>
      <c r="F893" s="31"/>
      <c r="G893" s="31"/>
      <c r="H893" s="31"/>
      <c r="I893" s="29">
        <f>I894</f>
        <v>2985.5</v>
      </c>
      <c r="N893" s="29">
        <f t="shared" si="172"/>
        <v>0</v>
      </c>
      <c r="O893" s="29">
        <f t="shared" si="172"/>
        <v>2985.5</v>
      </c>
    </row>
    <row r="894" spans="1:15" ht="34.5" customHeight="1">
      <c r="A894" s="115" t="s">
        <v>315</v>
      </c>
      <c r="B894" s="28" t="s">
        <v>308</v>
      </c>
      <c r="C894" s="28" t="s">
        <v>184</v>
      </c>
      <c r="D894" s="28" t="s">
        <v>180</v>
      </c>
      <c r="E894" s="28" t="s">
        <v>406</v>
      </c>
      <c r="F894" s="28" t="s">
        <v>234</v>
      </c>
      <c r="G894" s="31"/>
      <c r="H894" s="31"/>
      <c r="I894" s="29">
        <f>I895</f>
        <v>2985.5</v>
      </c>
      <c r="N894" s="29">
        <f t="shared" si="172"/>
        <v>0</v>
      </c>
      <c r="O894" s="29">
        <f t="shared" si="172"/>
        <v>2985.5</v>
      </c>
    </row>
    <row r="895" spans="1:15" ht="45">
      <c r="A895" s="115" t="s">
        <v>303</v>
      </c>
      <c r="B895" s="28" t="s">
        <v>308</v>
      </c>
      <c r="C895" s="28" t="s">
        <v>184</v>
      </c>
      <c r="D895" s="28" t="s">
        <v>180</v>
      </c>
      <c r="E895" s="28" t="s">
        <v>406</v>
      </c>
      <c r="F895" s="28" t="s">
        <v>235</v>
      </c>
      <c r="G895" s="31"/>
      <c r="H895" s="31"/>
      <c r="I895" s="29">
        <f>I896</f>
        <v>2985.5</v>
      </c>
      <c r="N895" s="29">
        <f t="shared" si="172"/>
        <v>0</v>
      </c>
      <c r="O895" s="29">
        <f t="shared" si="172"/>
        <v>2985.5</v>
      </c>
    </row>
    <row r="896" spans="1:15" ht="18">
      <c r="A896" s="118" t="s">
        <v>224</v>
      </c>
      <c r="B896" s="31" t="s">
        <v>308</v>
      </c>
      <c r="C896" s="31" t="s">
        <v>184</v>
      </c>
      <c r="D896" s="31" t="s">
        <v>180</v>
      </c>
      <c r="E896" s="31" t="s">
        <v>406</v>
      </c>
      <c r="F896" s="31" t="s">
        <v>235</v>
      </c>
      <c r="G896" s="31" t="s">
        <v>212</v>
      </c>
      <c r="H896" s="31"/>
      <c r="I896" s="32">
        <v>2985.5</v>
      </c>
      <c r="N896" s="137">
        <v>0</v>
      </c>
      <c r="O896" s="137">
        <f>I896+N896</f>
        <v>2985.5</v>
      </c>
    </row>
    <row r="897" spans="1:15" ht="45">
      <c r="A897" s="26" t="s">
        <v>396</v>
      </c>
      <c r="B897" s="28" t="s">
        <v>308</v>
      </c>
      <c r="C897" s="28" t="s">
        <v>184</v>
      </c>
      <c r="D897" s="28" t="s">
        <v>180</v>
      </c>
      <c r="E897" s="28" t="s">
        <v>65</v>
      </c>
      <c r="F897" s="28"/>
      <c r="G897" s="28"/>
      <c r="H897" s="31"/>
      <c r="I897" s="29">
        <f>I898+I903+I911</f>
        <v>18157.1</v>
      </c>
      <c r="N897" s="29">
        <f>N898+N903+N911</f>
        <v>524.6</v>
      </c>
      <c r="O897" s="29">
        <f>O898+O903+O911</f>
        <v>18681.699999999997</v>
      </c>
    </row>
    <row r="898" spans="1:15" ht="45">
      <c r="A898" s="26" t="s">
        <v>144</v>
      </c>
      <c r="B898" s="28" t="s">
        <v>308</v>
      </c>
      <c r="C898" s="28" t="s">
        <v>184</v>
      </c>
      <c r="D898" s="28" t="s">
        <v>180</v>
      </c>
      <c r="E898" s="28" t="s">
        <v>66</v>
      </c>
      <c r="F898" s="28"/>
      <c r="G898" s="28"/>
      <c r="H898" s="31"/>
      <c r="I898" s="29">
        <f>I899</f>
        <v>640</v>
      </c>
      <c r="N898" s="29">
        <f aca="true" t="shared" si="173" ref="N898:O901">N899</f>
        <v>0</v>
      </c>
      <c r="O898" s="29">
        <f t="shared" si="173"/>
        <v>640</v>
      </c>
    </row>
    <row r="899" spans="1:15" ht="18">
      <c r="A899" s="26" t="s">
        <v>287</v>
      </c>
      <c r="B899" s="28" t="s">
        <v>308</v>
      </c>
      <c r="C899" s="28" t="s">
        <v>184</v>
      </c>
      <c r="D899" s="28" t="s">
        <v>180</v>
      </c>
      <c r="E899" s="28" t="s">
        <v>67</v>
      </c>
      <c r="F899" s="28"/>
      <c r="G899" s="28"/>
      <c r="H899" s="31"/>
      <c r="I899" s="29">
        <f>I900</f>
        <v>640</v>
      </c>
      <c r="N899" s="29">
        <f t="shared" si="173"/>
        <v>0</v>
      </c>
      <c r="O899" s="29">
        <f t="shared" si="173"/>
        <v>640</v>
      </c>
    </row>
    <row r="900" spans="1:15" ht="32.25" customHeight="1">
      <c r="A900" s="26" t="s">
        <v>315</v>
      </c>
      <c r="B900" s="28" t="s">
        <v>308</v>
      </c>
      <c r="C900" s="28" t="s">
        <v>184</v>
      </c>
      <c r="D900" s="28" t="s">
        <v>180</v>
      </c>
      <c r="E900" s="28" t="s">
        <v>67</v>
      </c>
      <c r="F900" s="28" t="s">
        <v>234</v>
      </c>
      <c r="G900" s="28"/>
      <c r="H900" s="31"/>
      <c r="I900" s="29">
        <f>I901</f>
        <v>640</v>
      </c>
      <c r="N900" s="29">
        <f t="shared" si="173"/>
        <v>0</v>
      </c>
      <c r="O900" s="29">
        <f t="shared" si="173"/>
        <v>640</v>
      </c>
    </row>
    <row r="901" spans="1:15" ht="45">
      <c r="A901" s="26" t="s">
        <v>303</v>
      </c>
      <c r="B901" s="28" t="s">
        <v>308</v>
      </c>
      <c r="C901" s="28" t="s">
        <v>184</v>
      </c>
      <c r="D901" s="28" t="s">
        <v>180</v>
      </c>
      <c r="E901" s="28" t="s">
        <v>67</v>
      </c>
      <c r="F901" s="28" t="s">
        <v>235</v>
      </c>
      <c r="G901" s="28"/>
      <c r="H901" s="31"/>
      <c r="I901" s="29">
        <f>I902</f>
        <v>640</v>
      </c>
      <c r="N901" s="29">
        <f t="shared" si="173"/>
        <v>0</v>
      </c>
      <c r="O901" s="29">
        <f t="shared" si="173"/>
        <v>640</v>
      </c>
    </row>
    <row r="902" spans="1:15" ht="18">
      <c r="A902" s="34" t="s">
        <v>224</v>
      </c>
      <c r="B902" s="31" t="s">
        <v>308</v>
      </c>
      <c r="C902" s="31" t="s">
        <v>184</v>
      </c>
      <c r="D902" s="31" t="s">
        <v>180</v>
      </c>
      <c r="E902" s="31" t="s">
        <v>67</v>
      </c>
      <c r="F902" s="31" t="s">
        <v>235</v>
      </c>
      <c r="G902" s="31" t="s">
        <v>212</v>
      </c>
      <c r="H902" s="31"/>
      <c r="I902" s="32">
        <v>640</v>
      </c>
      <c r="N902" s="137">
        <v>0</v>
      </c>
      <c r="O902" s="137">
        <f>I902+N902</f>
        <v>640</v>
      </c>
    </row>
    <row r="903" spans="1:15" ht="60">
      <c r="A903" s="26" t="s">
        <v>145</v>
      </c>
      <c r="B903" s="28" t="s">
        <v>308</v>
      </c>
      <c r="C903" s="28" t="s">
        <v>184</v>
      </c>
      <c r="D903" s="28" t="s">
        <v>180</v>
      </c>
      <c r="E903" s="28" t="s">
        <v>146</v>
      </c>
      <c r="F903" s="28"/>
      <c r="G903" s="28"/>
      <c r="H903" s="31"/>
      <c r="I903" s="29">
        <f>I904</f>
        <v>17116.5</v>
      </c>
      <c r="N903" s="29">
        <f aca="true" t="shared" si="174" ref="N903:O906">N904</f>
        <v>524.6</v>
      </c>
      <c r="O903" s="29">
        <f t="shared" si="174"/>
        <v>17641.1</v>
      </c>
    </row>
    <row r="904" spans="1:15" ht="18">
      <c r="A904" s="26" t="s">
        <v>287</v>
      </c>
      <c r="B904" s="28" t="s">
        <v>308</v>
      </c>
      <c r="C904" s="28" t="s">
        <v>184</v>
      </c>
      <c r="D904" s="28" t="s">
        <v>180</v>
      </c>
      <c r="E904" s="28" t="s">
        <v>147</v>
      </c>
      <c r="F904" s="28"/>
      <c r="G904" s="28"/>
      <c r="H904" s="31"/>
      <c r="I904" s="29">
        <f>I905+I908</f>
        <v>17116.5</v>
      </c>
      <c r="J904" s="29">
        <f aca="true" t="shared" si="175" ref="J904:O904">J905+J908</f>
        <v>0</v>
      </c>
      <c r="K904" s="29">
        <f t="shared" si="175"/>
        <v>0</v>
      </c>
      <c r="L904" s="29">
        <f t="shared" si="175"/>
        <v>0</v>
      </c>
      <c r="M904" s="29">
        <f t="shared" si="175"/>
        <v>0</v>
      </c>
      <c r="N904" s="29">
        <f t="shared" si="175"/>
        <v>524.6</v>
      </c>
      <c r="O904" s="29">
        <f t="shared" si="175"/>
        <v>17641.1</v>
      </c>
    </row>
    <row r="905" spans="1:15" ht="32.25" customHeight="1">
      <c r="A905" s="26" t="s">
        <v>315</v>
      </c>
      <c r="B905" s="28" t="s">
        <v>308</v>
      </c>
      <c r="C905" s="28" t="s">
        <v>184</v>
      </c>
      <c r="D905" s="28" t="s">
        <v>180</v>
      </c>
      <c r="E905" s="28" t="s">
        <v>147</v>
      </c>
      <c r="F905" s="28" t="s">
        <v>234</v>
      </c>
      <c r="G905" s="28"/>
      <c r="H905" s="31"/>
      <c r="I905" s="29">
        <f>I906</f>
        <v>17109.4</v>
      </c>
      <c r="N905" s="29">
        <f t="shared" si="174"/>
        <v>524.6</v>
      </c>
      <c r="O905" s="29">
        <f t="shared" si="174"/>
        <v>17634</v>
      </c>
    </row>
    <row r="906" spans="1:15" ht="45">
      <c r="A906" s="26" t="s">
        <v>303</v>
      </c>
      <c r="B906" s="28" t="s">
        <v>308</v>
      </c>
      <c r="C906" s="28" t="s">
        <v>184</v>
      </c>
      <c r="D906" s="28" t="s">
        <v>180</v>
      </c>
      <c r="E906" s="28" t="s">
        <v>147</v>
      </c>
      <c r="F906" s="28" t="s">
        <v>235</v>
      </c>
      <c r="G906" s="28"/>
      <c r="H906" s="31"/>
      <c r="I906" s="29">
        <f>I907</f>
        <v>17109.4</v>
      </c>
      <c r="N906" s="29">
        <f t="shared" si="174"/>
        <v>524.6</v>
      </c>
      <c r="O906" s="29">
        <f t="shared" si="174"/>
        <v>17634</v>
      </c>
    </row>
    <row r="907" spans="1:15" ht="18">
      <c r="A907" s="34" t="s">
        <v>224</v>
      </c>
      <c r="B907" s="31" t="s">
        <v>308</v>
      </c>
      <c r="C907" s="31" t="s">
        <v>184</v>
      </c>
      <c r="D907" s="31" t="s">
        <v>180</v>
      </c>
      <c r="E907" s="31" t="s">
        <v>147</v>
      </c>
      <c r="F907" s="31" t="s">
        <v>235</v>
      </c>
      <c r="G907" s="31" t="s">
        <v>212</v>
      </c>
      <c r="H907" s="31"/>
      <c r="I907" s="32">
        <v>17109.4</v>
      </c>
      <c r="N907" s="137">
        <v>524.6</v>
      </c>
      <c r="O907" s="137">
        <f>I907+N907</f>
        <v>17634</v>
      </c>
    </row>
    <row r="908" spans="1:15" ht="18">
      <c r="A908" s="26" t="s">
        <v>243</v>
      </c>
      <c r="B908" s="28" t="s">
        <v>308</v>
      </c>
      <c r="C908" s="28" t="s">
        <v>184</v>
      </c>
      <c r="D908" s="28" t="s">
        <v>180</v>
      </c>
      <c r="E908" s="28" t="s">
        <v>147</v>
      </c>
      <c r="F908" s="28" t="s">
        <v>242</v>
      </c>
      <c r="G908" s="31"/>
      <c r="H908" s="31"/>
      <c r="I908" s="29">
        <f>I909</f>
        <v>7.1</v>
      </c>
      <c r="N908" s="29">
        <f>N909</f>
        <v>0</v>
      </c>
      <c r="O908" s="29">
        <f>O909</f>
        <v>7.1</v>
      </c>
    </row>
    <row r="909" spans="1:15" ht="18">
      <c r="A909" s="26" t="s">
        <v>245</v>
      </c>
      <c r="B909" s="28" t="s">
        <v>308</v>
      </c>
      <c r="C909" s="28" t="s">
        <v>184</v>
      </c>
      <c r="D909" s="28" t="s">
        <v>180</v>
      </c>
      <c r="E909" s="28" t="s">
        <v>147</v>
      </c>
      <c r="F909" s="28" t="s">
        <v>244</v>
      </c>
      <c r="G909" s="31"/>
      <c r="H909" s="31"/>
      <c r="I909" s="29">
        <f>I910</f>
        <v>7.1</v>
      </c>
      <c r="N909" s="29">
        <f>N910</f>
        <v>0</v>
      </c>
      <c r="O909" s="29">
        <f>O910</f>
        <v>7.1</v>
      </c>
    </row>
    <row r="910" spans="1:15" ht="18">
      <c r="A910" s="30" t="s">
        <v>224</v>
      </c>
      <c r="B910" s="31" t="s">
        <v>308</v>
      </c>
      <c r="C910" s="31" t="s">
        <v>184</v>
      </c>
      <c r="D910" s="31" t="s">
        <v>180</v>
      </c>
      <c r="E910" s="31" t="s">
        <v>147</v>
      </c>
      <c r="F910" s="31" t="s">
        <v>244</v>
      </c>
      <c r="G910" s="31" t="s">
        <v>212</v>
      </c>
      <c r="H910" s="31"/>
      <c r="I910" s="32">
        <v>7.1</v>
      </c>
      <c r="N910" s="137">
        <v>0</v>
      </c>
      <c r="O910" s="137">
        <f>I910+N910</f>
        <v>7.1</v>
      </c>
    </row>
    <row r="911" spans="1:15" ht="45">
      <c r="A911" s="27" t="s">
        <v>550</v>
      </c>
      <c r="B911" s="28" t="s">
        <v>308</v>
      </c>
      <c r="C911" s="28" t="s">
        <v>184</v>
      </c>
      <c r="D911" s="28" t="s">
        <v>180</v>
      </c>
      <c r="E911" s="28" t="s">
        <v>551</v>
      </c>
      <c r="F911" s="31"/>
      <c r="G911" s="31"/>
      <c r="H911" s="31"/>
      <c r="I911" s="121">
        <f>I912</f>
        <v>400.6</v>
      </c>
      <c r="N911" s="121">
        <f aca="true" t="shared" si="176" ref="N911:O914">N912</f>
        <v>0</v>
      </c>
      <c r="O911" s="121">
        <f t="shared" si="176"/>
        <v>400.6</v>
      </c>
    </row>
    <row r="912" spans="1:15" ht="18">
      <c r="A912" s="26" t="s">
        <v>287</v>
      </c>
      <c r="B912" s="28" t="s">
        <v>308</v>
      </c>
      <c r="C912" s="28" t="s">
        <v>184</v>
      </c>
      <c r="D912" s="28" t="s">
        <v>180</v>
      </c>
      <c r="E912" s="28" t="s">
        <v>552</v>
      </c>
      <c r="F912" s="28"/>
      <c r="G912" s="28"/>
      <c r="H912" s="31"/>
      <c r="I912" s="121">
        <f>I913</f>
        <v>400.6</v>
      </c>
      <c r="N912" s="121">
        <f t="shared" si="176"/>
        <v>0</v>
      </c>
      <c r="O912" s="121">
        <f t="shared" si="176"/>
        <v>400.6</v>
      </c>
    </row>
    <row r="913" spans="1:15" ht="30" customHeight="1">
      <c r="A913" s="26" t="s">
        <v>315</v>
      </c>
      <c r="B913" s="28" t="s">
        <v>308</v>
      </c>
      <c r="C913" s="28" t="s">
        <v>184</v>
      </c>
      <c r="D913" s="28" t="s">
        <v>180</v>
      </c>
      <c r="E913" s="28" t="s">
        <v>552</v>
      </c>
      <c r="F913" s="28" t="s">
        <v>234</v>
      </c>
      <c r="G913" s="28"/>
      <c r="H913" s="31"/>
      <c r="I913" s="121">
        <f>I914</f>
        <v>400.6</v>
      </c>
      <c r="N913" s="121">
        <f t="shared" si="176"/>
        <v>0</v>
      </c>
      <c r="O913" s="121">
        <f t="shared" si="176"/>
        <v>400.6</v>
      </c>
    </row>
    <row r="914" spans="1:15" ht="45">
      <c r="A914" s="26" t="s">
        <v>303</v>
      </c>
      <c r="B914" s="28" t="s">
        <v>308</v>
      </c>
      <c r="C914" s="28" t="s">
        <v>184</v>
      </c>
      <c r="D914" s="28" t="s">
        <v>180</v>
      </c>
      <c r="E914" s="28" t="s">
        <v>552</v>
      </c>
      <c r="F914" s="28" t="s">
        <v>235</v>
      </c>
      <c r="G914" s="28"/>
      <c r="H914" s="31"/>
      <c r="I914" s="121">
        <f>I915</f>
        <v>400.6</v>
      </c>
      <c r="N914" s="121">
        <f t="shared" si="176"/>
        <v>0</v>
      </c>
      <c r="O914" s="121">
        <f t="shared" si="176"/>
        <v>400.6</v>
      </c>
    </row>
    <row r="915" spans="1:15" ht="18">
      <c r="A915" s="34" t="s">
        <v>224</v>
      </c>
      <c r="B915" s="31" t="s">
        <v>308</v>
      </c>
      <c r="C915" s="31" t="s">
        <v>184</v>
      </c>
      <c r="D915" s="31" t="s">
        <v>180</v>
      </c>
      <c r="E915" s="31" t="s">
        <v>552</v>
      </c>
      <c r="F915" s="31" t="s">
        <v>235</v>
      </c>
      <c r="G915" s="31" t="s">
        <v>212</v>
      </c>
      <c r="H915" s="31"/>
      <c r="I915" s="122">
        <v>400.6</v>
      </c>
      <c r="N915" s="137">
        <v>0</v>
      </c>
      <c r="O915" s="137">
        <f>I915+N915</f>
        <v>400.6</v>
      </c>
    </row>
    <row r="916" spans="1:15" ht="45">
      <c r="A916" s="26" t="s">
        <v>554</v>
      </c>
      <c r="B916" s="28" t="s">
        <v>308</v>
      </c>
      <c r="C916" s="28" t="s">
        <v>184</v>
      </c>
      <c r="D916" s="28" t="s">
        <v>180</v>
      </c>
      <c r="E916" s="28" t="s">
        <v>131</v>
      </c>
      <c r="F916" s="28"/>
      <c r="G916" s="28"/>
      <c r="H916" s="31"/>
      <c r="I916" s="29">
        <f>I917+I922</f>
        <v>19835.499999999996</v>
      </c>
      <c r="N916" s="29">
        <f>N917+N922</f>
        <v>0</v>
      </c>
      <c r="O916" s="29">
        <f>O917+O922</f>
        <v>19835.499999999996</v>
      </c>
    </row>
    <row r="917" spans="1:15" ht="30">
      <c r="A917" s="26" t="s">
        <v>135</v>
      </c>
      <c r="B917" s="28" t="s">
        <v>308</v>
      </c>
      <c r="C917" s="28" t="s">
        <v>184</v>
      </c>
      <c r="D917" s="28" t="s">
        <v>180</v>
      </c>
      <c r="E917" s="28" t="s">
        <v>136</v>
      </c>
      <c r="F917" s="28"/>
      <c r="G917" s="28"/>
      <c r="H917" s="31"/>
      <c r="I917" s="29">
        <f>I918</f>
        <v>2999.3</v>
      </c>
      <c r="N917" s="29">
        <f aca="true" t="shared" si="177" ref="N917:O920">N918</f>
        <v>0</v>
      </c>
      <c r="O917" s="29">
        <f t="shared" si="177"/>
        <v>2999.3</v>
      </c>
    </row>
    <row r="918" spans="1:15" ht="18">
      <c r="A918" s="26" t="s">
        <v>287</v>
      </c>
      <c r="B918" s="28" t="s">
        <v>308</v>
      </c>
      <c r="C918" s="28" t="s">
        <v>184</v>
      </c>
      <c r="D918" s="28" t="s">
        <v>180</v>
      </c>
      <c r="E918" s="28" t="s">
        <v>137</v>
      </c>
      <c r="F918" s="28"/>
      <c r="G918" s="28"/>
      <c r="H918" s="31"/>
      <c r="I918" s="29">
        <f>I919</f>
        <v>2999.3</v>
      </c>
      <c r="N918" s="29">
        <f t="shared" si="177"/>
        <v>0</v>
      </c>
      <c r="O918" s="29">
        <f t="shared" si="177"/>
        <v>2999.3</v>
      </c>
    </row>
    <row r="919" spans="1:15" ht="32.25" customHeight="1">
      <c r="A919" s="26" t="s">
        <v>315</v>
      </c>
      <c r="B919" s="28" t="s">
        <v>308</v>
      </c>
      <c r="C919" s="28" t="s">
        <v>184</v>
      </c>
      <c r="D919" s="28" t="s">
        <v>180</v>
      </c>
      <c r="E919" s="28" t="s">
        <v>137</v>
      </c>
      <c r="F919" s="28" t="s">
        <v>234</v>
      </c>
      <c r="G919" s="28"/>
      <c r="H919" s="31"/>
      <c r="I919" s="29">
        <f>I920</f>
        <v>2999.3</v>
      </c>
      <c r="N919" s="29">
        <f t="shared" si="177"/>
        <v>0</v>
      </c>
      <c r="O919" s="29">
        <f t="shared" si="177"/>
        <v>2999.3</v>
      </c>
    </row>
    <row r="920" spans="1:15" ht="45">
      <c r="A920" s="26" t="s">
        <v>303</v>
      </c>
      <c r="B920" s="28" t="s">
        <v>308</v>
      </c>
      <c r="C920" s="28" t="s">
        <v>184</v>
      </c>
      <c r="D920" s="28" t="s">
        <v>180</v>
      </c>
      <c r="E920" s="28" t="s">
        <v>137</v>
      </c>
      <c r="F920" s="28" t="s">
        <v>235</v>
      </c>
      <c r="G920" s="28"/>
      <c r="H920" s="31"/>
      <c r="I920" s="29">
        <f>I921</f>
        <v>2999.3</v>
      </c>
      <c r="N920" s="29">
        <f t="shared" si="177"/>
        <v>0</v>
      </c>
      <c r="O920" s="29">
        <f t="shared" si="177"/>
        <v>2999.3</v>
      </c>
    </row>
    <row r="921" spans="1:15" ht="18">
      <c r="A921" s="34" t="s">
        <v>224</v>
      </c>
      <c r="B921" s="31" t="s">
        <v>308</v>
      </c>
      <c r="C921" s="31" t="s">
        <v>184</v>
      </c>
      <c r="D921" s="31" t="s">
        <v>180</v>
      </c>
      <c r="E921" s="31" t="s">
        <v>137</v>
      </c>
      <c r="F921" s="31" t="s">
        <v>235</v>
      </c>
      <c r="G921" s="31" t="s">
        <v>212</v>
      </c>
      <c r="H921" s="31"/>
      <c r="I921" s="32">
        <v>2999.3</v>
      </c>
      <c r="N921" s="137">
        <v>0</v>
      </c>
      <c r="O921" s="137">
        <f>I921+N921</f>
        <v>2999.3</v>
      </c>
    </row>
    <row r="922" spans="1:15" ht="90">
      <c r="A922" s="115" t="s">
        <v>440</v>
      </c>
      <c r="B922" s="28" t="s">
        <v>308</v>
      </c>
      <c r="C922" s="28" t="s">
        <v>184</v>
      </c>
      <c r="D922" s="28" t="s">
        <v>180</v>
      </c>
      <c r="E922" s="28" t="s">
        <v>353</v>
      </c>
      <c r="F922" s="28"/>
      <c r="G922" s="28"/>
      <c r="H922" s="28"/>
      <c r="I922" s="29">
        <f>I923</f>
        <v>16836.199999999997</v>
      </c>
      <c r="N922" s="29">
        <f aca="true" t="shared" si="178" ref="N922:O924">N923</f>
        <v>0</v>
      </c>
      <c r="O922" s="29">
        <f t="shared" si="178"/>
        <v>16836.199999999997</v>
      </c>
    </row>
    <row r="923" spans="1:15" ht="30">
      <c r="A923" s="26" t="s">
        <v>441</v>
      </c>
      <c r="B923" s="28" t="s">
        <v>308</v>
      </c>
      <c r="C923" s="28" t="s">
        <v>184</v>
      </c>
      <c r="D923" s="28" t="s">
        <v>180</v>
      </c>
      <c r="E923" s="28" t="s">
        <v>362</v>
      </c>
      <c r="F923" s="28"/>
      <c r="G923" s="28"/>
      <c r="H923" s="31"/>
      <c r="I923" s="29">
        <f>I924</f>
        <v>16836.199999999997</v>
      </c>
      <c r="N923" s="29">
        <f t="shared" si="178"/>
        <v>0</v>
      </c>
      <c r="O923" s="29">
        <f t="shared" si="178"/>
        <v>16836.199999999997</v>
      </c>
    </row>
    <row r="924" spans="1:15" ht="35.25" customHeight="1">
      <c r="A924" s="26" t="s">
        <v>315</v>
      </c>
      <c r="B924" s="28" t="s">
        <v>308</v>
      </c>
      <c r="C924" s="28" t="s">
        <v>184</v>
      </c>
      <c r="D924" s="28" t="s">
        <v>180</v>
      </c>
      <c r="E924" s="28" t="s">
        <v>362</v>
      </c>
      <c r="F924" s="28" t="s">
        <v>234</v>
      </c>
      <c r="G924" s="28"/>
      <c r="H924" s="31"/>
      <c r="I924" s="29">
        <f>I925</f>
        <v>16836.199999999997</v>
      </c>
      <c r="N924" s="29">
        <f t="shared" si="178"/>
        <v>0</v>
      </c>
      <c r="O924" s="29">
        <f t="shared" si="178"/>
        <v>16836.199999999997</v>
      </c>
    </row>
    <row r="925" spans="1:15" ht="45">
      <c r="A925" s="26" t="s">
        <v>303</v>
      </c>
      <c r="B925" s="28" t="s">
        <v>308</v>
      </c>
      <c r="C925" s="28" t="s">
        <v>184</v>
      </c>
      <c r="D925" s="28" t="s">
        <v>180</v>
      </c>
      <c r="E925" s="28" t="s">
        <v>362</v>
      </c>
      <c r="F925" s="28" t="s">
        <v>235</v>
      </c>
      <c r="G925" s="28"/>
      <c r="H925" s="31"/>
      <c r="I925" s="29">
        <f>I926+I927+I928</f>
        <v>16836.199999999997</v>
      </c>
      <c r="J925" s="29">
        <f aca="true" t="shared" si="179" ref="J925:O925">J926+J927+J928</f>
        <v>0</v>
      </c>
      <c r="K925" s="29">
        <f t="shared" si="179"/>
        <v>0</v>
      </c>
      <c r="L925" s="29">
        <f t="shared" si="179"/>
        <v>0</v>
      </c>
      <c r="M925" s="29">
        <f t="shared" si="179"/>
        <v>0</v>
      </c>
      <c r="N925" s="29">
        <f t="shared" si="179"/>
        <v>0</v>
      </c>
      <c r="O925" s="29">
        <f t="shared" si="179"/>
        <v>16836.199999999997</v>
      </c>
    </row>
    <row r="926" spans="1:15" ht="18">
      <c r="A926" s="34" t="s">
        <v>224</v>
      </c>
      <c r="B926" s="31" t="s">
        <v>308</v>
      </c>
      <c r="C926" s="31" t="s">
        <v>184</v>
      </c>
      <c r="D926" s="31" t="s">
        <v>180</v>
      </c>
      <c r="E926" s="31" t="s">
        <v>362</v>
      </c>
      <c r="F926" s="31" t="s">
        <v>235</v>
      </c>
      <c r="G926" s="31" t="s">
        <v>212</v>
      </c>
      <c r="H926" s="31"/>
      <c r="I926" s="32">
        <v>168.4</v>
      </c>
      <c r="N926" s="137">
        <v>0</v>
      </c>
      <c r="O926" s="137">
        <f>I926+N926</f>
        <v>168.4</v>
      </c>
    </row>
    <row r="927" spans="1:15" ht="18">
      <c r="A927" s="34" t="s">
        <v>225</v>
      </c>
      <c r="B927" s="31" t="s">
        <v>308</v>
      </c>
      <c r="C927" s="31" t="s">
        <v>184</v>
      </c>
      <c r="D927" s="31" t="s">
        <v>180</v>
      </c>
      <c r="E927" s="31" t="s">
        <v>362</v>
      </c>
      <c r="F927" s="31" t="s">
        <v>235</v>
      </c>
      <c r="G927" s="31" t="s">
        <v>213</v>
      </c>
      <c r="H927" s="31"/>
      <c r="I927" s="32">
        <v>166.7</v>
      </c>
      <c r="N927" s="137">
        <v>0</v>
      </c>
      <c r="O927" s="137">
        <f>I927+N927</f>
        <v>166.7</v>
      </c>
    </row>
    <row r="928" spans="1:15" ht="18">
      <c r="A928" s="34" t="s">
        <v>559</v>
      </c>
      <c r="B928" s="31" t="s">
        <v>308</v>
      </c>
      <c r="C928" s="31" t="s">
        <v>184</v>
      </c>
      <c r="D928" s="31" t="s">
        <v>180</v>
      </c>
      <c r="E928" s="31" t="s">
        <v>362</v>
      </c>
      <c r="F928" s="31" t="s">
        <v>235</v>
      </c>
      <c r="G928" s="31" t="s">
        <v>560</v>
      </c>
      <c r="H928" s="31"/>
      <c r="I928" s="32">
        <v>16501.1</v>
      </c>
      <c r="N928" s="137">
        <v>0</v>
      </c>
      <c r="O928" s="137">
        <f>I928+N928</f>
        <v>16501.1</v>
      </c>
    </row>
    <row r="929" spans="1:15" ht="18">
      <c r="A929" s="27" t="s">
        <v>155</v>
      </c>
      <c r="B929" s="28" t="s">
        <v>308</v>
      </c>
      <c r="C929" s="28" t="s">
        <v>184</v>
      </c>
      <c r="D929" s="28" t="s">
        <v>180</v>
      </c>
      <c r="E929" s="28" t="s">
        <v>342</v>
      </c>
      <c r="F929" s="31"/>
      <c r="G929" s="31"/>
      <c r="H929" s="31"/>
      <c r="I929" s="29">
        <f>I930</f>
        <v>254.4</v>
      </c>
      <c r="N929" s="29">
        <f aca="true" t="shared" si="180" ref="N929:O932">N930</f>
        <v>0</v>
      </c>
      <c r="O929" s="29">
        <f t="shared" si="180"/>
        <v>254.4</v>
      </c>
    </row>
    <row r="930" spans="1:15" ht="60">
      <c r="A930" s="27" t="s">
        <v>283</v>
      </c>
      <c r="B930" s="28" t="s">
        <v>308</v>
      </c>
      <c r="C930" s="28" t="s">
        <v>184</v>
      </c>
      <c r="D930" s="28" t="s">
        <v>180</v>
      </c>
      <c r="E930" s="28" t="s">
        <v>11</v>
      </c>
      <c r="F930" s="31"/>
      <c r="G930" s="31"/>
      <c r="H930" s="31"/>
      <c r="I930" s="29">
        <f>I931</f>
        <v>254.4</v>
      </c>
      <c r="N930" s="29">
        <f t="shared" si="180"/>
        <v>0</v>
      </c>
      <c r="O930" s="29">
        <f t="shared" si="180"/>
        <v>254.4</v>
      </c>
    </row>
    <row r="931" spans="1:15" ht="38.25" customHeight="1">
      <c r="A931" s="115" t="s">
        <v>315</v>
      </c>
      <c r="B931" s="28" t="s">
        <v>308</v>
      </c>
      <c r="C931" s="28" t="s">
        <v>184</v>
      </c>
      <c r="D931" s="28" t="s">
        <v>180</v>
      </c>
      <c r="E931" s="28" t="s">
        <v>11</v>
      </c>
      <c r="F931" s="28" t="s">
        <v>234</v>
      </c>
      <c r="G931" s="28"/>
      <c r="H931" s="31"/>
      <c r="I931" s="29">
        <f>I932</f>
        <v>254.4</v>
      </c>
      <c r="N931" s="29">
        <f t="shared" si="180"/>
        <v>0</v>
      </c>
      <c r="O931" s="29">
        <f t="shared" si="180"/>
        <v>254.4</v>
      </c>
    </row>
    <row r="932" spans="1:15" ht="45">
      <c r="A932" s="115" t="s">
        <v>303</v>
      </c>
      <c r="B932" s="28" t="s">
        <v>308</v>
      </c>
      <c r="C932" s="28" t="s">
        <v>184</v>
      </c>
      <c r="D932" s="28" t="s">
        <v>180</v>
      </c>
      <c r="E932" s="28" t="s">
        <v>11</v>
      </c>
      <c r="F932" s="28" t="s">
        <v>235</v>
      </c>
      <c r="G932" s="28"/>
      <c r="H932" s="31"/>
      <c r="I932" s="29">
        <f>I933</f>
        <v>254.4</v>
      </c>
      <c r="N932" s="29">
        <f t="shared" si="180"/>
        <v>0</v>
      </c>
      <c r="O932" s="29">
        <f t="shared" si="180"/>
        <v>254.4</v>
      </c>
    </row>
    <row r="933" spans="1:15" ht="18">
      <c r="A933" s="118" t="s">
        <v>224</v>
      </c>
      <c r="B933" s="31" t="s">
        <v>308</v>
      </c>
      <c r="C933" s="31" t="s">
        <v>184</v>
      </c>
      <c r="D933" s="31" t="s">
        <v>180</v>
      </c>
      <c r="E933" s="31" t="s">
        <v>11</v>
      </c>
      <c r="F933" s="31" t="s">
        <v>235</v>
      </c>
      <c r="G933" s="31" t="s">
        <v>212</v>
      </c>
      <c r="H933" s="31"/>
      <c r="I933" s="32">
        <v>254.4</v>
      </c>
      <c r="N933" s="137">
        <v>0</v>
      </c>
      <c r="O933" s="137">
        <f>I933+N933</f>
        <v>254.4</v>
      </c>
    </row>
    <row r="934" spans="1:15" ht="28.5">
      <c r="A934" s="59" t="s">
        <v>284</v>
      </c>
      <c r="B934" s="52" t="s">
        <v>308</v>
      </c>
      <c r="C934" s="52" t="s">
        <v>184</v>
      </c>
      <c r="D934" s="52" t="s">
        <v>184</v>
      </c>
      <c r="E934" s="52"/>
      <c r="F934" s="52"/>
      <c r="G934" s="52"/>
      <c r="H934" s="31"/>
      <c r="I934" s="156">
        <f>I946+I935</f>
        <v>97804.29999999999</v>
      </c>
      <c r="J934" s="156">
        <f aca="true" t="shared" si="181" ref="J934:O934">J946+J935</f>
        <v>0</v>
      </c>
      <c r="K934" s="156">
        <f t="shared" si="181"/>
        <v>0</v>
      </c>
      <c r="L934" s="156">
        <f t="shared" si="181"/>
        <v>0</v>
      </c>
      <c r="M934" s="156">
        <f t="shared" si="181"/>
        <v>0</v>
      </c>
      <c r="N934" s="156">
        <f t="shared" si="181"/>
        <v>940.7</v>
      </c>
      <c r="O934" s="156">
        <f t="shared" si="181"/>
        <v>98745</v>
      </c>
    </row>
    <row r="935" spans="1:15" ht="45">
      <c r="A935" s="26" t="s">
        <v>554</v>
      </c>
      <c r="B935" s="28" t="s">
        <v>308</v>
      </c>
      <c r="C935" s="28" t="s">
        <v>184</v>
      </c>
      <c r="D935" s="28" t="s">
        <v>184</v>
      </c>
      <c r="E935" s="28" t="s">
        <v>131</v>
      </c>
      <c r="F935" s="28"/>
      <c r="G935" s="28"/>
      <c r="H935" s="31"/>
      <c r="I935" s="29">
        <f>I941+I936</f>
        <v>90017.9</v>
      </c>
      <c r="N935" s="29">
        <f>N941+N936</f>
        <v>0</v>
      </c>
      <c r="O935" s="29">
        <f>O941+O936</f>
        <v>90017.9</v>
      </c>
    </row>
    <row r="936" spans="1:15" ht="30">
      <c r="A936" s="26" t="s">
        <v>135</v>
      </c>
      <c r="B936" s="28" t="s">
        <v>308</v>
      </c>
      <c r="C936" s="28" t="s">
        <v>184</v>
      </c>
      <c r="D936" s="28" t="s">
        <v>184</v>
      </c>
      <c r="E936" s="28" t="s">
        <v>136</v>
      </c>
      <c r="F936" s="28"/>
      <c r="G936" s="28"/>
      <c r="H936" s="31"/>
      <c r="I936" s="29">
        <f>I937</f>
        <v>17.9</v>
      </c>
      <c r="N936" s="29">
        <f aca="true" t="shared" si="182" ref="N936:O939">N937</f>
        <v>0</v>
      </c>
      <c r="O936" s="29">
        <f t="shared" si="182"/>
        <v>17.9</v>
      </c>
    </row>
    <row r="937" spans="1:15" ht="18">
      <c r="A937" s="26" t="s">
        <v>287</v>
      </c>
      <c r="B937" s="28" t="s">
        <v>308</v>
      </c>
      <c r="C937" s="28" t="s">
        <v>184</v>
      </c>
      <c r="D937" s="28" t="s">
        <v>184</v>
      </c>
      <c r="E937" s="28" t="s">
        <v>137</v>
      </c>
      <c r="F937" s="28"/>
      <c r="G937" s="28"/>
      <c r="H937" s="31"/>
      <c r="I937" s="29">
        <f>I938</f>
        <v>17.9</v>
      </c>
      <c r="N937" s="29">
        <f t="shared" si="182"/>
        <v>0</v>
      </c>
      <c r="O937" s="29">
        <f t="shared" si="182"/>
        <v>17.9</v>
      </c>
    </row>
    <row r="938" spans="1:15" ht="31.5" customHeight="1">
      <c r="A938" s="26" t="s">
        <v>315</v>
      </c>
      <c r="B938" s="28" t="s">
        <v>308</v>
      </c>
      <c r="C938" s="28" t="s">
        <v>184</v>
      </c>
      <c r="D938" s="28" t="s">
        <v>184</v>
      </c>
      <c r="E938" s="28" t="s">
        <v>137</v>
      </c>
      <c r="F938" s="28" t="s">
        <v>234</v>
      </c>
      <c r="G938" s="28"/>
      <c r="H938" s="31"/>
      <c r="I938" s="29">
        <f>I939</f>
        <v>17.9</v>
      </c>
      <c r="N938" s="29">
        <f t="shared" si="182"/>
        <v>0</v>
      </c>
      <c r="O938" s="29">
        <f t="shared" si="182"/>
        <v>17.9</v>
      </c>
    </row>
    <row r="939" spans="1:15" ht="45">
      <c r="A939" s="26" t="s">
        <v>303</v>
      </c>
      <c r="B939" s="28" t="s">
        <v>308</v>
      </c>
      <c r="C939" s="28" t="s">
        <v>184</v>
      </c>
      <c r="D939" s="28" t="s">
        <v>184</v>
      </c>
      <c r="E939" s="28" t="s">
        <v>137</v>
      </c>
      <c r="F939" s="28" t="s">
        <v>235</v>
      </c>
      <c r="G939" s="28"/>
      <c r="H939" s="31"/>
      <c r="I939" s="29">
        <f>I940</f>
        <v>17.9</v>
      </c>
      <c r="N939" s="29">
        <f t="shared" si="182"/>
        <v>0</v>
      </c>
      <c r="O939" s="29">
        <f t="shared" si="182"/>
        <v>17.9</v>
      </c>
    </row>
    <row r="940" spans="1:15" ht="18.75">
      <c r="A940" s="34" t="s">
        <v>224</v>
      </c>
      <c r="B940" s="31" t="s">
        <v>308</v>
      </c>
      <c r="C940" s="31" t="s">
        <v>184</v>
      </c>
      <c r="D940" s="31" t="s">
        <v>184</v>
      </c>
      <c r="E940" s="31" t="s">
        <v>137</v>
      </c>
      <c r="F940" s="31" t="s">
        <v>235</v>
      </c>
      <c r="G940" s="31" t="s">
        <v>212</v>
      </c>
      <c r="H940" s="31"/>
      <c r="I940" s="32">
        <v>17.9</v>
      </c>
      <c r="J940" s="175"/>
      <c r="K940" s="175"/>
      <c r="L940" s="175"/>
      <c r="M940" s="175"/>
      <c r="N940" s="32">
        <v>0</v>
      </c>
      <c r="O940" s="32">
        <f>I940+N940</f>
        <v>17.9</v>
      </c>
    </row>
    <row r="941" spans="1:15" ht="90">
      <c r="A941" s="26" t="s">
        <v>440</v>
      </c>
      <c r="B941" s="28" t="s">
        <v>308</v>
      </c>
      <c r="C941" s="28" t="s">
        <v>184</v>
      </c>
      <c r="D941" s="28" t="s">
        <v>184</v>
      </c>
      <c r="E941" s="28" t="s">
        <v>353</v>
      </c>
      <c r="F941" s="28"/>
      <c r="G941" s="28"/>
      <c r="H941" s="31"/>
      <c r="I941" s="29">
        <f>I942</f>
        <v>90000</v>
      </c>
      <c r="N941" s="29">
        <f aca="true" t="shared" si="183" ref="N941:O944">N942</f>
        <v>0</v>
      </c>
      <c r="O941" s="29">
        <f t="shared" si="183"/>
        <v>90000</v>
      </c>
    </row>
    <row r="942" spans="1:15" ht="75">
      <c r="A942" s="33" t="s">
        <v>572</v>
      </c>
      <c r="B942" s="28" t="s">
        <v>308</v>
      </c>
      <c r="C942" s="28" t="s">
        <v>184</v>
      </c>
      <c r="D942" s="28" t="s">
        <v>184</v>
      </c>
      <c r="E942" s="28" t="s">
        <v>571</v>
      </c>
      <c r="F942" s="52"/>
      <c r="G942" s="52"/>
      <c r="H942" s="31"/>
      <c r="I942" s="29">
        <f>I943</f>
        <v>90000</v>
      </c>
      <c r="N942" s="29">
        <f t="shared" si="183"/>
        <v>0</v>
      </c>
      <c r="O942" s="29">
        <f t="shared" si="183"/>
        <v>90000</v>
      </c>
    </row>
    <row r="943" spans="1:15" ht="30" customHeight="1">
      <c r="A943" s="26" t="s">
        <v>315</v>
      </c>
      <c r="B943" s="28" t="s">
        <v>308</v>
      </c>
      <c r="C943" s="28" t="s">
        <v>184</v>
      </c>
      <c r="D943" s="28" t="s">
        <v>184</v>
      </c>
      <c r="E943" s="28" t="s">
        <v>571</v>
      </c>
      <c r="F943" s="28" t="s">
        <v>234</v>
      </c>
      <c r="G943" s="52"/>
      <c r="H943" s="31"/>
      <c r="I943" s="29">
        <f>I944</f>
        <v>90000</v>
      </c>
      <c r="N943" s="29">
        <f t="shared" si="183"/>
        <v>0</v>
      </c>
      <c r="O943" s="29">
        <f t="shared" si="183"/>
        <v>90000</v>
      </c>
    </row>
    <row r="944" spans="1:15" ht="45">
      <c r="A944" s="26" t="s">
        <v>303</v>
      </c>
      <c r="B944" s="28" t="s">
        <v>308</v>
      </c>
      <c r="C944" s="28" t="s">
        <v>184</v>
      </c>
      <c r="D944" s="28" t="s">
        <v>184</v>
      </c>
      <c r="E944" s="28" t="s">
        <v>571</v>
      </c>
      <c r="F944" s="28" t="s">
        <v>235</v>
      </c>
      <c r="G944" s="52"/>
      <c r="H944" s="31"/>
      <c r="I944" s="29">
        <f>I945</f>
        <v>90000</v>
      </c>
      <c r="N944" s="29">
        <f t="shared" si="183"/>
        <v>0</v>
      </c>
      <c r="O944" s="29">
        <f t="shared" si="183"/>
        <v>90000</v>
      </c>
    </row>
    <row r="945" spans="1:15" ht="18.75">
      <c r="A945" s="30" t="s">
        <v>559</v>
      </c>
      <c r="B945" s="31" t="s">
        <v>308</v>
      </c>
      <c r="C945" s="31" t="s">
        <v>184</v>
      </c>
      <c r="D945" s="31" t="s">
        <v>184</v>
      </c>
      <c r="E945" s="31" t="s">
        <v>571</v>
      </c>
      <c r="F945" s="31" t="s">
        <v>235</v>
      </c>
      <c r="G945" s="31" t="s">
        <v>560</v>
      </c>
      <c r="H945" s="31"/>
      <c r="I945" s="32">
        <v>90000</v>
      </c>
      <c r="J945" s="175"/>
      <c r="K945" s="175"/>
      <c r="L945" s="175"/>
      <c r="M945" s="175"/>
      <c r="N945" s="32">
        <v>0</v>
      </c>
      <c r="O945" s="32">
        <f>I945+N945</f>
        <v>90000</v>
      </c>
    </row>
    <row r="946" spans="1:15" ht="18">
      <c r="A946" s="33" t="s">
        <v>155</v>
      </c>
      <c r="B946" s="28" t="s">
        <v>308</v>
      </c>
      <c r="C946" s="28" t="s">
        <v>184</v>
      </c>
      <c r="D946" s="28" t="s">
        <v>184</v>
      </c>
      <c r="E946" s="28" t="s">
        <v>342</v>
      </c>
      <c r="F946" s="28"/>
      <c r="G946" s="28"/>
      <c r="H946" s="31"/>
      <c r="I946" s="29">
        <f>I951+I947</f>
        <v>7786.4</v>
      </c>
      <c r="J946" s="29">
        <f aca="true" t="shared" si="184" ref="J946:O946">J951+J947</f>
        <v>0</v>
      </c>
      <c r="K946" s="29">
        <f t="shared" si="184"/>
        <v>0</v>
      </c>
      <c r="L946" s="29">
        <f t="shared" si="184"/>
        <v>0</v>
      </c>
      <c r="M946" s="29">
        <f t="shared" si="184"/>
        <v>0</v>
      </c>
      <c r="N946" s="29">
        <f t="shared" si="184"/>
        <v>940.7</v>
      </c>
      <c r="O946" s="29">
        <f t="shared" si="184"/>
        <v>8727.099999999999</v>
      </c>
    </row>
    <row r="947" spans="1:15" ht="122.25" customHeight="1">
      <c r="A947" s="62" t="s">
        <v>629</v>
      </c>
      <c r="B947" s="28" t="s">
        <v>308</v>
      </c>
      <c r="C947" s="28" t="s">
        <v>184</v>
      </c>
      <c r="D947" s="28" t="s">
        <v>184</v>
      </c>
      <c r="E947" s="200" t="s">
        <v>630</v>
      </c>
      <c r="F947" s="28"/>
      <c r="G947" s="28"/>
      <c r="H947" s="31"/>
      <c r="I947" s="29">
        <f>I948</f>
        <v>0</v>
      </c>
      <c r="N947" s="29">
        <f aca="true" t="shared" si="185" ref="N947:O949">N948</f>
        <v>174.3</v>
      </c>
      <c r="O947" s="29">
        <f t="shared" si="185"/>
        <v>174.3</v>
      </c>
    </row>
    <row r="948" spans="1:15" ht="90">
      <c r="A948" s="27" t="s">
        <v>301</v>
      </c>
      <c r="B948" s="28" t="s">
        <v>308</v>
      </c>
      <c r="C948" s="28" t="s">
        <v>184</v>
      </c>
      <c r="D948" s="28" t="s">
        <v>184</v>
      </c>
      <c r="E948" s="200" t="s">
        <v>630</v>
      </c>
      <c r="F948" s="28" t="s">
        <v>232</v>
      </c>
      <c r="G948" s="28"/>
      <c r="H948" s="31"/>
      <c r="I948" s="29">
        <f>I949</f>
        <v>0</v>
      </c>
      <c r="N948" s="29">
        <f t="shared" si="185"/>
        <v>174.3</v>
      </c>
      <c r="O948" s="29">
        <f t="shared" si="185"/>
        <v>174.3</v>
      </c>
    </row>
    <row r="949" spans="1:15" ht="30">
      <c r="A949" s="27" t="s">
        <v>300</v>
      </c>
      <c r="B949" s="28" t="s">
        <v>308</v>
      </c>
      <c r="C949" s="28" t="s">
        <v>184</v>
      </c>
      <c r="D949" s="28" t="s">
        <v>184</v>
      </c>
      <c r="E949" s="200" t="s">
        <v>631</v>
      </c>
      <c r="F949" s="28" t="s">
        <v>233</v>
      </c>
      <c r="G949" s="28"/>
      <c r="H949" s="31"/>
      <c r="I949" s="29">
        <f>I950</f>
        <v>0</v>
      </c>
      <c r="N949" s="29">
        <f t="shared" si="185"/>
        <v>174.3</v>
      </c>
      <c r="O949" s="29">
        <f t="shared" si="185"/>
        <v>174.3</v>
      </c>
    </row>
    <row r="950" spans="1:15" ht="18.75">
      <c r="A950" s="30" t="s">
        <v>559</v>
      </c>
      <c r="B950" s="31" t="s">
        <v>308</v>
      </c>
      <c r="C950" s="31" t="s">
        <v>184</v>
      </c>
      <c r="D950" s="31" t="s">
        <v>184</v>
      </c>
      <c r="E950" s="61" t="s">
        <v>630</v>
      </c>
      <c r="F950" s="31" t="s">
        <v>233</v>
      </c>
      <c r="G950" s="31" t="s">
        <v>560</v>
      </c>
      <c r="H950" s="31"/>
      <c r="I950" s="32">
        <v>0</v>
      </c>
      <c r="J950" s="175"/>
      <c r="K950" s="175"/>
      <c r="L950" s="175"/>
      <c r="M950" s="175"/>
      <c r="N950" s="32">
        <v>174.3</v>
      </c>
      <c r="O950" s="32">
        <f>I950+N950</f>
        <v>174.3</v>
      </c>
    </row>
    <row r="951" spans="1:15" ht="30">
      <c r="A951" s="33" t="s">
        <v>231</v>
      </c>
      <c r="B951" s="28" t="s">
        <v>308</v>
      </c>
      <c r="C951" s="28" t="s">
        <v>184</v>
      </c>
      <c r="D951" s="28" t="s">
        <v>184</v>
      </c>
      <c r="E951" s="28" t="s">
        <v>341</v>
      </c>
      <c r="F951" s="28"/>
      <c r="G951" s="28"/>
      <c r="H951" s="31"/>
      <c r="I951" s="29">
        <f>I952+I955</f>
        <v>7786.4</v>
      </c>
      <c r="N951" s="29">
        <f>N952+N955</f>
        <v>766.4</v>
      </c>
      <c r="O951" s="29">
        <f>O952+O955</f>
        <v>8552.8</v>
      </c>
    </row>
    <row r="952" spans="1:15" ht="90">
      <c r="A952" s="27" t="s">
        <v>301</v>
      </c>
      <c r="B952" s="28" t="s">
        <v>308</v>
      </c>
      <c r="C952" s="28" t="s">
        <v>184</v>
      </c>
      <c r="D952" s="28" t="s">
        <v>184</v>
      </c>
      <c r="E952" s="28" t="s">
        <v>341</v>
      </c>
      <c r="F952" s="28" t="s">
        <v>232</v>
      </c>
      <c r="G952" s="28"/>
      <c r="H952" s="31"/>
      <c r="I952" s="29">
        <f>I953</f>
        <v>7478.4</v>
      </c>
      <c r="N952" s="29">
        <f>N953</f>
        <v>766.4</v>
      </c>
      <c r="O952" s="29">
        <f>O953</f>
        <v>8244.8</v>
      </c>
    </row>
    <row r="953" spans="1:15" ht="30">
      <c r="A953" s="27" t="s">
        <v>300</v>
      </c>
      <c r="B953" s="28" t="s">
        <v>308</v>
      </c>
      <c r="C953" s="28" t="s">
        <v>184</v>
      </c>
      <c r="D953" s="28" t="s">
        <v>184</v>
      </c>
      <c r="E953" s="28" t="s">
        <v>341</v>
      </c>
      <c r="F953" s="28" t="s">
        <v>233</v>
      </c>
      <c r="G953" s="28"/>
      <c r="H953" s="31"/>
      <c r="I953" s="29">
        <f>I954</f>
        <v>7478.4</v>
      </c>
      <c r="N953" s="29">
        <f>N954</f>
        <v>766.4</v>
      </c>
      <c r="O953" s="29">
        <f>O954</f>
        <v>8244.8</v>
      </c>
    </row>
    <row r="954" spans="1:15" ht="18">
      <c r="A954" s="30" t="s">
        <v>224</v>
      </c>
      <c r="B954" s="31" t="s">
        <v>308</v>
      </c>
      <c r="C954" s="31" t="s">
        <v>184</v>
      </c>
      <c r="D954" s="31" t="s">
        <v>184</v>
      </c>
      <c r="E954" s="31" t="s">
        <v>341</v>
      </c>
      <c r="F954" s="31" t="s">
        <v>233</v>
      </c>
      <c r="G954" s="31" t="s">
        <v>212</v>
      </c>
      <c r="H954" s="31"/>
      <c r="I954" s="32">
        <v>7478.4</v>
      </c>
      <c r="N954" s="137">
        <v>766.4</v>
      </c>
      <c r="O954" s="137">
        <f>I954+N954</f>
        <v>8244.8</v>
      </c>
    </row>
    <row r="955" spans="1:15" ht="36" customHeight="1">
      <c r="A955" s="26" t="s">
        <v>315</v>
      </c>
      <c r="B955" s="28" t="s">
        <v>308</v>
      </c>
      <c r="C955" s="28" t="s">
        <v>184</v>
      </c>
      <c r="D955" s="28" t="s">
        <v>184</v>
      </c>
      <c r="E955" s="28" t="s">
        <v>341</v>
      </c>
      <c r="F955" s="28" t="s">
        <v>234</v>
      </c>
      <c r="G955" s="28"/>
      <c r="H955" s="31"/>
      <c r="I955" s="29">
        <f>I956</f>
        <v>308</v>
      </c>
      <c r="N955" s="29">
        <f>N956</f>
        <v>0</v>
      </c>
      <c r="O955" s="29">
        <f>O956</f>
        <v>308</v>
      </c>
    </row>
    <row r="956" spans="1:15" ht="45">
      <c r="A956" s="26" t="s">
        <v>303</v>
      </c>
      <c r="B956" s="28" t="s">
        <v>308</v>
      </c>
      <c r="C956" s="28" t="s">
        <v>184</v>
      </c>
      <c r="D956" s="28" t="s">
        <v>184</v>
      </c>
      <c r="E956" s="28" t="s">
        <v>341</v>
      </c>
      <c r="F956" s="28" t="s">
        <v>235</v>
      </c>
      <c r="G956" s="28"/>
      <c r="H956" s="31"/>
      <c r="I956" s="29">
        <f>I957</f>
        <v>308</v>
      </c>
      <c r="N956" s="29">
        <f>N957</f>
        <v>0</v>
      </c>
      <c r="O956" s="29">
        <f>O957</f>
        <v>308</v>
      </c>
    </row>
    <row r="957" spans="1:15" ht="18">
      <c r="A957" s="30" t="s">
        <v>224</v>
      </c>
      <c r="B957" s="31" t="s">
        <v>308</v>
      </c>
      <c r="C957" s="31" t="s">
        <v>184</v>
      </c>
      <c r="D957" s="31" t="s">
        <v>184</v>
      </c>
      <c r="E957" s="31" t="s">
        <v>341</v>
      </c>
      <c r="F957" s="31" t="s">
        <v>235</v>
      </c>
      <c r="G957" s="31" t="s">
        <v>212</v>
      </c>
      <c r="H957" s="31"/>
      <c r="I957" s="32">
        <v>308</v>
      </c>
      <c r="N957" s="137">
        <v>0</v>
      </c>
      <c r="O957" s="137">
        <f>I957+N957</f>
        <v>308</v>
      </c>
    </row>
    <row r="958" spans="1:15" ht="18">
      <c r="A958" s="56" t="s">
        <v>529</v>
      </c>
      <c r="B958" s="52" t="s">
        <v>308</v>
      </c>
      <c r="C958" s="52" t="s">
        <v>187</v>
      </c>
      <c r="D958" s="28"/>
      <c r="E958" s="31"/>
      <c r="F958" s="31"/>
      <c r="G958" s="31"/>
      <c r="H958" s="31"/>
      <c r="I958" s="177">
        <f aca="true" t="shared" si="186" ref="I958:I963">I959</f>
        <v>6073.3</v>
      </c>
      <c r="N958" s="177">
        <f aca="true" t="shared" si="187" ref="N958:O963">N959</f>
        <v>0</v>
      </c>
      <c r="O958" s="177">
        <f t="shared" si="187"/>
        <v>6073.3</v>
      </c>
    </row>
    <row r="959" spans="1:15" ht="29.25">
      <c r="A959" s="56" t="s">
        <v>530</v>
      </c>
      <c r="B959" s="52" t="s">
        <v>308</v>
      </c>
      <c r="C959" s="52" t="s">
        <v>187</v>
      </c>
      <c r="D959" s="52" t="s">
        <v>184</v>
      </c>
      <c r="E959" s="31"/>
      <c r="F959" s="31"/>
      <c r="G959" s="31"/>
      <c r="H959" s="31"/>
      <c r="I959" s="177">
        <f t="shared" si="186"/>
        <v>6073.3</v>
      </c>
      <c r="N959" s="177">
        <f t="shared" si="187"/>
        <v>0</v>
      </c>
      <c r="O959" s="177">
        <f t="shared" si="187"/>
        <v>6073.3</v>
      </c>
    </row>
    <row r="960" spans="1:15" ht="30">
      <c r="A960" s="27" t="s">
        <v>445</v>
      </c>
      <c r="B960" s="28" t="s">
        <v>308</v>
      </c>
      <c r="C960" s="28" t="s">
        <v>187</v>
      </c>
      <c r="D960" s="28" t="s">
        <v>184</v>
      </c>
      <c r="E960" s="28" t="s">
        <v>92</v>
      </c>
      <c r="F960" s="31"/>
      <c r="G960" s="31"/>
      <c r="H960" s="31"/>
      <c r="I960" s="121">
        <f t="shared" si="186"/>
        <v>6073.3</v>
      </c>
      <c r="N960" s="121">
        <f t="shared" si="187"/>
        <v>0</v>
      </c>
      <c r="O960" s="121">
        <f t="shared" si="187"/>
        <v>6073.3</v>
      </c>
    </row>
    <row r="961" spans="1:15" ht="90">
      <c r="A961" s="26" t="s">
        <v>531</v>
      </c>
      <c r="B961" s="28" t="s">
        <v>308</v>
      </c>
      <c r="C961" s="28" t="s">
        <v>187</v>
      </c>
      <c r="D961" s="28" t="s">
        <v>184</v>
      </c>
      <c r="E961" s="28" t="s">
        <v>532</v>
      </c>
      <c r="F961" s="31"/>
      <c r="G961" s="31"/>
      <c r="H961" s="31"/>
      <c r="I961" s="121">
        <f t="shared" si="186"/>
        <v>6073.3</v>
      </c>
      <c r="N961" s="121">
        <f t="shared" si="187"/>
        <v>0</v>
      </c>
      <c r="O961" s="121">
        <f t="shared" si="187"/>
        <v>6073.3</v>
      </c>
    </row>
    <row r="962" spans="1:15" ht="45">
      <c r="A962" s="26" t="s">
        <v>533</v>
      </c>
      <c r="B962" s="28" t="s">
        <v>308</v>
      </c>
      <c r="C962" s="28" t="s">
        <v>187</v>
      </c>
      <c r="D962" s="28" t="s">
        <v>184</v>
      </c>
      <c r="E962" s="28" t="s">
        <v>534</v>
      </c>
      <c r="F962" s="31"/>
      <c r="G962" s="31"/>
      <c r="H962" s="31"/>
      <c r="I962" s="121">
        <f t="shared" si="186"/>
        <v>6073.3</v>
      </c>
      <c r="N962" s="121">
        <f t="shared" si="187"/>
        <v>0</v>
      </c>
      <c r="O962" s="121">
        <f t="shared" si="187"/>
        <v>6073.3</v>
      </c>
    </row>
    <row r="963" spans="1:15" ht="37.5" customHeight="1">
      <c r="A963" s="26" t="s">
        <v>315</v>
      </c>
      <c r="B963" s="28" t="s">
        <v>308</v>
      </c>
      <c r="C963" s="28" t="s">
        <v>187</v>
      </c>
      <c r="D963" s="28" t="s">
        <v>184</v>
      </c>
      <c r="E963" s="28" t="s">
        <v>534</v>
      </c>
      <c r="F963" s="28" t="s">
        <v>234</v>
      </c>
      <c r="G963" s="31"/>
      <c r="H963" s="31"/>
      <c r="I963" s="121">
        <f t="shared" si="186"/>
        <v>6073.3</v>
      </c>
      <c r="N963" s="121">
        <f t="shared" si="187"/>
        <v>0</v>
      </c>
      <c r="O963" s="121">
        <f t="shared" si="187"/>
        <v>6073.3</v>
      </c>
    </row>
    <row r="964" spans="1:15" ht="45">
      <c r="A964" s="26" t="s">
        <v>303</v>
      </c>
      <c r="B964" s="28" t="s">
        <v>308</v>
      </c>
      <c r="C964" s="28" t="s">
        <v>187</v>
      </c>
      <c r="D964" s="28" t="s">
        <v>184</v>
      </c>
      <c r="E964" s="28" t="s">
        <v>534</v>
      </c>
      <c r="F964" s="28" t="s">
        <v>235</v>
      </c>
      <c r="G964" s="31"/>
      <c r="H964" s="31"/>
      <c r="I964" s="121">
        <f>I965+I966+I967</f>
        <v>6073.3</v>
      </c>
      <c r="J964" s="121">
        <f aca="true" t="shared" si="188" ref="J964:O964">J965+J966+J967</f>
        <v>0</v>
      </c>
      <c r="K964" s="121">
        <f t="shared" si="188"/>
        <v>0</v>
      </c>
      <c r="L964" s="121">
        <f t="shared" si="188"/>
        <v>0</v>
      </c>
      <c r="M964" s="121">
        <f t="shared" si="188"/>
        <v>0</v>
      </c>
      <c r="N964" s="121">
        <f t="shared" si="188"/>
        <v>0</v>
      </c>
      <c r="O964" s="121">
        <f t="shared" si="188"/>
        <v>6073.3</v>
      </c>
    </row>
    <row r="965" spans="1:15" ht="18">
      <c r="A965" s="34" t="s">
        <v>224</v>
      </c>
      <c r="B965" s="31" t="s">
        <v>308</v>
      </c>
      <c r="C965" s="31" t="s">
        <v>187</v>
      </c>
      <c r="D965" s="31" t="s">
        <v>184</v>
      </c>
      <c r="E965" s="31" t="s">
        <v>534</v>
      </c>
      <c r="F965" s="31" t="s">
        <v>235</v>
      </c>
      <c r="G965" s="31" t="s">
        <v>212</v>
      </c>
      <c r="H965" s="31"/>
      <c r="I965" s="122">
        <v>60.7</v>
      </c>
      <c r="N965" s="137">
        <v>0</v>
      </c>
      <c r="O965" s="137">
        <f>I965+N965</f>
        <v>60.7</v>
      </c>
    </row>
    <row r="966" spans="1:15" ht="18">
      <c r="A966" s="34" t="s">
        <v>225</v>
      </c>
      <c r="B966" s="31" t="s">
        <v>308</v>
      </c>
      <c r="C966" s="31" t="s">
        <v>187</v>
      </c>
      <c r="D966" s="31" t="s">
        <v>184</v>
      </c>
      <c r="E966" s="31" t="s">
        <v>534</v>
      </c>
      <c r="F966" s="31" t="s">
        <v>235</v>
      </c>
      <c r="G966" s="31" t="s">
        <v>213</v>
      </c>
      <c r="H966" s="31"/>
      <c r="I966" s="122">
        <v>60.1</v>
      </c>
      <c r="N966" s="137">
        <v>0</v>
      </c>
      <c r="O966" s="137">
        <f>I966+N966</f>
        <v>60.1</v>
      </c>
    </row>
    <row r="967" spans="1:15" ht="18">
      <c r="A967" s="34" t="s">
        <v>559</v>
      </c>
      <c r="B967" s="31" t="s">
        <v>308</v>
      </c>
      <c r="C967" s="31" t="s">
        <v>187</v>
      </c>
      <c r="D967" s="31" t="s">
        <v>184</v>
      </c>
      <c r="E967" s="31" t="s">
        <v>534</v>
      </c>
      <c r="F967" s="31" t="s">
        <v>235</v>
      </c>
      <c r="G967" s="31" t="s">
        <v>560</v>
      </c>
      <c r="H967" s="31"/>
      <c r="I967" s="122">
        <v>5952.5</v>
      </c>
      <c r="N967" s="137">
        <v>0</v>
      </c>
      <c r="O967" s="137">
        <f>I967+N967</f>
        <v>5952.5</v>
      </c>
    </row>
    <row r="968" spans="1:15" ht="18">
      <c r="A968" s="51" t="s">
        <v>223</v>
      </c>
      <c r="B968" s="52" t="s">
        <v>308</v>
      </c>
      <c r="C968" s="52" t="s">
        <v>196</v>
      </c>
      <c r="D968" s="28"/>
      <c r="E968" s="28"/>
      <c r="F968" s="28"/>
      <c r="G968" s="28"/>
      <c r="H968" s="28"/>
      <c r="I968" s="156">
        <f aca="true" t="shared" si="189" ref="I968:I974">I969</f>
        <v>4550</v>
      </c>
      <c r="N968" s="156">
        <f aca="true" t="shared" si="190" ref="N968:O974">N969</f>
        <v>72.5</v>
      </c>
      <c r="O968" s="156">
        <f t="shared" si="190"/>
        <v>4622.5</v>
      </c>
    </row>
    <row r="969" spans="1:15" ht="18">
      <c r="A969" s="51" t="s">
        <v>221</v>
      </c>
      <c r="B969" s="52" t="s">
        <v>308</v>
      </c>
      <c r="C969" s="52" t="s">
        <v>196</v>
      </c>
      <c r="D969" s="52" t="s">
        <v>185</v>
      </c>
      <c r="E969" s="52"/>
      <c r="F969" s="52"/>
      <c r="G969" s="52"/>
      <c r="H969" s="52"/>
      <c r="I969" s="156">
        <f>I970+I984</f>
        <v>4550</v>
      </c>
      <c r="N969" s="156">
        <f>N970+N984</f>
        <v>72.5</v>
      </c>
      <c r="O969" s="156">
        <f>O970+O984</f>
        <v>4622.5</v>
      </c>
    </row>
    <row r="970" spans="1:15" ht="45">
      <c r="A970" s="124" t="s">
        <v>503</v>
      </c>
      <c r="B970" s="28" t="s">
        <v>308</v>
      </c>
      <c r="C970" s="28" t="s">
        <v>196</v>
      </c>
      <c r="D970" s="28" t="s">
        <v>185</v>
      </c>
      <c r="E970" s="28" t="s">
        <v>36</v>
      </c>
      <c r="F970" s="28"/>
      <c r="G970" s="28"/>
      <c r="H970" s="28"/>
      <c r="I970" s="29">
        <f t="shared" si="189"/>
        <v>4500</v>
      </c>
      <c r="N970" s="29">
        <f t="shared" si="190"/>
        <v>72.5</v>
      </c>
      <c r="O970" s="29">
        <f t="shared" si="190"/>
        <v>4572.5</v>
      </c>
    </row>
    <row r="971" spans="1:15" ht="45">
      <c r="A971" s="27" t="s">
        <v>504</v>
      </c>
      <c r="B971" s="28" t="s">
        <v>308</v>
      </c>
      <c r="C971" s="28" t="s">
        <v>196</v>
      </c>
      <c r="D971" s="28" t="s">
        <v>185</v>
      </c>
      <c r="E971" s="28" t="s">
        <v>45</v>
      </c>
      <c r="F971" s="31"/>
      <c r="G971" s="31"/>
      <c r="H971" s="31"/>
      <c r="I971" s="29">
        <f>I972+I979</f>
        <v>4500</v>
      </c>
      <c r="J971" s="29">
        <f aca="true" t="shared" si="191" ref="J971:O971">J972+J979</f>
        <v>0</v>
      </c>
      <c r="K971" s="29">
        <f t="shared" si="191"/>
        <v>0</v>
      </c>
      <c r="L971" s="29">
        <f t="shared" si="191"/>
        <v>0</v>
      </c>
      <c r="M971" s="29">
        <f t="shared" si="191"/>
        <v>0</v>
      </c>
      <c r="N971" s="29">
        <f t="shared" si="191"/>
        <v>72.5</v>
      </c>
      <c r="O971" s="29">
        <f t="shared" si="191"/>
        <v>4572.5</v>
      </c>
    </row>
    <row r="972" spans="1:15" ht="1.5" customHeight="1" hidden="1">
      <c r="A972" s="115" t="s">
        <v>467</v>
      </c>
      <c r="B972" s="28" t="s">
        <v>308</v>
      </c>
      <c r="C972" s="28" t="s">
        <v>196</v>
      </c>
      <c r="D972" s="28" t="s">
        <v>185</v>
      </c>
      <c r="E972" s="28" t="s">
        <v>468</v>
      </c>
      <c r="F972" s="28"/>
      <c r="G972" s="28"/>
      <c r="H972" s="28"/>
      <c r="I972" s="29">
        <f t="shared" si="189"/>
        <v>0</v>
      </c>
      <c r="N972" s="29">
        <f t="shared" si="190"/>
        <v>0</v>
      </c>
      <c r="O972" s="29">
        <f t="shared" si="190"/>
        <v>0</v>
      </c>
    </row>
    <row r="973" spans="1:15" ht="74.25" customHeight="1" hidden="1">
      <c r="A973" s="115" t="s">
        <v>469</v>
      </c>
      <c r="B973" s="28" t="s">
        <v>308</v>
      </c>
      <c r="C973" s="28" t="s">
        <v>196</v>
      </c>
      <c r="D973" s="28" t="s">
        <v>185</v>
      </c>
      <c r="E973" s="28" t="s">
        <v>470</v>
      </c>
      <c r="F973" s="28"/>
      <c r="G973" s="28"/>
      <c r="H973" s="28"/>
      <c r="I973" s="29">
        <f t="shared" si="189"/>
        <v>0</v>
      </c>
      <c r="N973" s="29">
        <f t="shared" si="190"/>
        <v>0</v>
      </c>
      <c r="O973" s="29">
        <f t="shared" si="190"/>
        <v>0</v>
      </c>
    </row>
    <row r="974" spans="1:15" ht="45" hidden="1">
      <c r="A974" s="116" t="s">
        <v>305</v>
      </c>
      <c r="B974" s="28" t="s">
        <v>308</v>
      </c>
      <c r="C974" s="28" t="s">
        <v>196</v>
      </c>
      <c r="D974" s="28" t="s">
        <v>185</v>
      </c>
      <c r="E974" s="28" t="s">
        <v>470</v>
      </c>
      <c r="F974" s="28" t="s">
        <v>261</v>
      </c>
      <c r="G974" s="28"/>
      <c r="H974" s="31"/>
      <c r="I974" s="29">
        <f t="shared" si="189"/>
        <v>0</v>
      </c>
      <c r="N974" s="29">
        <f t="shared" si="190"/>
        <v>0</v>
      </c>
      <c r="O974" s="29">
        <f t="shared" si="190"/>
        <v>0</v>
      </c>
    </row>
    <row r="975" spans="1:15" ht="18" hidden="1">
      <c r="A975" s="115" t="s">
        <v>282</v>
      </c>
      <c r="B975" s="28" t="s">
        <v>308</v>
      </c>
      <c r="C975" s="28" t="s">
        <v>196</v>
      </c>
      <c r="D975" s="28" t="s">
        <v>185</v>
      </c>
      <c r="E975" s="28" t="s">
        <v>470</v>
      </c>
      <c r="F975" s="28" t="s">
        <v>153</v>
      </c>
      <c r="G975" s="28"/>
      <c r="H975" s="31"/>
      <c r="I975" s="29">
        <f>I977+I978+I976</f>
        <v>0</v>
      </c>
      <c r="J975" s="29">
        <f aca="true" t="shared" si="192" ref="J975:O975">J977+J978+J976</f>
        <v>0</v>
      </c>
      <c r="K975" s="29">
        <f t="shared" si="192"/>
        <v>0</v>
      </c>
      <c r="L975" s="29">
        <f t="shared" si="192"/>
        <v>0</v>
      </c>
      <c r="M975" s="29">
        <f t="shared" si="192"/>
        <v>0</v>
      </c>
      <c r="N975" s="29">
        <f t="shared" si="192"/>
        <v>0</v>
      </c>
      <c r="O975" s="29">
        <f t="shared" si="192"/>
        <v>0</v>
      </c>
    </row>
    <row r="976" spans="1:15" ht="18" hidden="1">
      <c r="A976" s="117" t="s">
        <v>224</v>
      </c>
      <c r="B976" s="31" t="s">
        <v>308</v>
      </c>
      <c r="C976" s="31" t="s">
        <v>196</v>
      </c>
      <c r="D976" s="31" t="s">
        <v>185</v>
      </c>
      <c r="E976" s="31" t="s">
        <v>470</v>
      </c>
      <c r="F976" s="31" t="s">
        <v>153</v>
      </c>
      <c r="G976" s="31" t="s">
        <v>212</v>
      </c>
      <c r="H976" s="31"/>
      <c r="I976" s="32">
        <v>0</v>
      </c>
      <c r="N976" s="137">
        <v>0</v>
      </c>
      <c r="O976" s="137">
        <f>I976+N976</f>
        <v>0</v>
      </c>
    </row>
    <row r="977" spans="1:15" ht="18" hidden="1">
      <c r="A977" s="118" t="s">
        <v>225</v>
      </c>
      <c r="B977" s="31" t="s">
        <v>308</v>
      </c>
      <c r="C977" s="31" t="s">
        <v>196</v>
      </c>
      <c r="D977" s="31" t="s">
        <v>185</v>
      </c>
      <c r="E977" s="31" t="s">
        <v>470</v>
      </c>
      <c r="F977" s="31" t="s">
        <v>153</v>
      </c>
      <c r="G977" s="31" t="s">
        <v>213</v>
      </c>
      <c r="H977" s="31"/>
      <c r="I977" s="32">
        <v>0</v>
      </c>
      <c r="N977" s="137">
        <v>0</v>
      </c>
      <c r="O977" s="137">
        <f>I977+N977</f>
        <v>0</v>
      </c>
    </row>
    <row r="978" spans="1:15" ht="18" hidden="1">
      <c r="A978" s="117" t="s">
        <v>559</v>
      </c>
      <c r="B978" s="31" t="s">
        <v>308</v>
      </c>
      <c r="C978" s="31" t="s">
        <v>196</v>
      </c>
      <c r="D978" s="31" t="s">
        <v>185</v>
      </c>
      <c r="E978" s="31" t="s">
        <v>470</v>
      </c>
      <c r="F978" s="31" t="s">
        <v>153</v>
      </c>
      <c r="G978" s="31" t="s">
        <v>560</v>
      </c>
      <c r="H978" s="31"/>
      <c r="I978" s="32">
        <v>0</v>
      </c>
      <c r="N978" s="137">
        <v>0</v>
      </c>
      <c r="O978" s="137">
        <f>I978+N978</f>
        <v>0</v>
      </c>
    </row>
    <row r="979" spans="1:15" ht="75">
      <c r="A979" s="26" t="s">
        <v>567</v>
      </c>
      <c r="B979" s="28" t="s">
        <v>308</v>
      </c>
      <c r="C979" s="28" t="s">
        <v>196</v>
      </c>
      <c r="D979" s="28" t="s">
        <v>185</v>
      </c>
      <c r="E979" s="28" t="s">
        <v>568</v>
      </c>
      <c r="F979" s="28"/>
      <c r="G979" s="28"/>
      <c r="H979" s="31"/>
      <c r="I979" s="29">
        <f>I980</f>
        <v>4500</v>
      </c>
      <c r="N979" s="29">
        <f aca="true" t="shared" si="193" ref="N979:O982">N980</f>
        <v>72.5</v>
      </c>
      <c r="O979" s="29">
        <f t="shared" si="193"/>
        <v>4572.5</v>
      </c>
    </row>
    <row r="980" spans="1:15" ht="18">
      <c r="A980" s="26" t="s">
        <v>287</v>
      </c>
      <c r="B980" s="28" t="s">
        <v>308</v>
      </c>
      <c r="C980" s="28" t="s">
        <v>196</v>
      </c>
      <c r="D980" s="28" t="s">
        <v>185</v>
      </c>
      <c r="E980" s="28" t="s">
        <v>569</v>
      </c>
      <c r="F980" s="28"/>
      <c r="G980" s="28"/>
      <c r="H980" s="31"/>
      <c r="I980" s="29">
        <f>I981</f>
        <v>4500</v>
      </c>
      <c r="N980" s="29">
        <f t="shared" si="193"/>
        <v>72.5</v>
      </c>
      <c r="O980" s="29">
        <f t="shared" si="193"/>
        <v>4572.5</v>
      </c>
    </row>
    <row r="981" spans="1:15" ht="45">
      <c r="A981" s="116" t="s">
        <v>305</v>
      </c>
      <c r="B981" s="28" t="s">
        <v>308</v>
      </c>
      <c r="C981" s="28" t="s">
        <v>196</v>
      </c>
      <c r="D981" s="28" t="s">
        <v>185</v>
      </c>
      <c r="E981" s="28" t="s">
        <v>569</v>
      </c>
      <c r="F981" s="28" t="s">
        <v>261</v>
      </c>
      <c r="G981" s="28"/>
      <c r="H981" s="31"/>
      <c r="I981" s="29">
        <f>I982</f>
        <v>4500</v>
      </c>
      <c r="N981" s="29">
        <f t="shared" si="193"/>
        <v>72.5</v>
      </c>
      <c r="O981" s="29">
        <f t="shared" si="193"/>
        <v>4572.5</v>
      </c>
    </row>
    <row r="982" spans="1:15" ht="18">
      <c r="A982" s="115" t="s">
        <v>282</v>
      </c>
      <c r="B982" s="28" t="s">
        <v>308</v>
      </c>
      <c r="C982" s="28" t="s">
        <v>196</v>
      </c>
      <c r="D982" s="28" t="s">
        <v>185</v>
      </c>
      <c r="E982" s="28" t="s">
        <v>569</v>
      </c>
      <c r="F982" s="28" t="s">
        <v>153</v>
      </c>
      <c r="G982" s="28"/>
      <c r="H982" s="31"/>
      <c r="I982" s="29">
        <f>I983</f>
        <v>4500</v>
      </c>
      <c r="N982" s="29">
        <f t="shared" si="193"/>
        <v>72.5</v>
      </c>
      <c r="O982" s="29">
        <f t="shared" si="193"/>
        <v>4572.5</v>
      </c>
    </row>
    <row r="983" spans="1:15" ht="18">
      <c r="A983" s="118" t="s">
        <v>224</v>
      </c>
      <c r="B983" s="31" t="s">
        <v>308</v>
      </c>
      <c r="C983" s="31" t="s">
        <v>196</v>
      </c>
      <c r="D983" s="31" t="s">
        <v>185</v>
      </c>
      <c r="E983" s="28" t="s">
        <v>569</v>
      </c>
      <c r="F983" s="31" t="s">
        <v>153</v>
      </c>
      <c r="G983" s="31" t="s">
        <v>212</v>
      </c>
      <c r="H983" s="31"/>
      <c r="I983" s="32">
        <v>4500</v>
      </c>
      <c r="N983" s="137">
        <v>72.5</v>
      </c>
      <c r="O983" s="137">
        <f>I983+N983</f>
        <v>4572.5</v>
      </c>
    </row>
    <row r="984" spans="1:15" ht="18">
      <c r="A984" s="26" t="s">
        <v>155</v>
      </c>
      <c r="B984" s="28" t="s">
        <v>308</v>
      </c>
      <c r="C984" s="28" t="s">
        <v>196</v>
      </c>
      <c r="D984" s="28" t="s">
        <v>185</v>
      </c>
      <c r="E984" s="28" t="s">
        <v>342</v>
      </c>
      <c r="F984" s="31"/>
      <c r="G984" s="31"/>
      <c r="H984" s="31"/>
      <c r="I984" s="29">
        <f>I985</f>
        <v>50</v>
      </c>
      <c r="N984" s="29">
        <f aca="true" t="shared" si="194" ref="N984:O987">N985</f>
        <v>0</v>
      </c>
      <c r="O984" s="29">
        <f t="shared" si="194"/>
        <v>50</v>
      </c>
    </row>
    <row r="985" spans="1:15" ht="60">
      <c r="A985" s="27" t="s">
        <v>283</v>
      </c>
      <c r="B985" s="28" t="s">
        <v>308</v>
      </c>
      <c r="C985" s="28" t="s">
        <v>196</v>
      </c>
      <c r="D985" s="28" t="s">
        <v>185</v>
      </c>
      <c r="E985" s="28" t="s">
        <v>11</v>
      </c>
      <c r="F985" s="28"/>
      <c r="G985" s="28"/>
      <c r="H985" s="31"/>
      <c r="I985" s="29">
        <f>I986</f>
        <v>50</v>
      </c>
      <c r="N985" s="29">
        <f t="shared" si="194"/>
        <v>0</v>
      </c>
      <c r="O985" s="29">
        <f t="shared" si="194"/>
        <v>50</v>
      </c>
    </row>
    <row r="986" spans="1:15" ht="34.5" customHeight="1">
      <c r="A986" s="26" t="s">
        <v>315</v>
      </c>
      <c r="B986" s="28" t="s">
        <v>308</v>
      </c>
      <c r="C986" s="28" t="s">
        <v>196</v>
      </c>
      <c r="D986" s="28" t="s">
        <v>185</v>
      </c>
      <c r="E986" s="28" t="s">
        <v>11</v>
      </c>
      <c r="F986" s="28" t="s">
        <v>234</v>
      </c>
      <c r="G986" s="28"/>
      <c r="H986" s="31"/>
      <c r="I986" s="29">
        <f>I987</f>
        <v>50</v>
      </c>
      <c r="N986" s="29">
        <f t="shared" si="194"/>
        <v>0</v>
      </c>
      <c r="O986" s="29">
        <f t="shared" si="194"/>
        <v>50</v>
      </c>
    </row>
    <row r="987" spans="1:15" ht="45">
      <c r="A987" s="26" t="s">
        <v>303</v>
      </c>
      <c r="B987" s="28" t="s">
        <v>308</v>
      </c>
      <c r="C987" s="28" t="s">
        <v>196</v>
      </c>
      <c r="D987" s="28" t="s">
        <v>185</v>
      </c>
      <c r="E987" s="28" t="s">
        <v>11</v>
      </c>
      <c r="F987" s="28" t="s">
        <v>235</v>
      </c>
      <c r="G987" s="28"/>
      <c r="H987" s="31"/>
      <c r="I987" s="29">
        <f>I988</f>
        <v>50</v>
      </c>
      <c r="N987" s="29">
        <f t="shared" si="194"/>
        <v>0</v>
      </c>
      <c r="O987" s="29">
        <f t="shared" si="194"/>
        <v>50</v>
      </c>
    </row>
    <row r="988" spans="1:15" ht="18.75">
      <c r="A988" s="30" t="s">
        <v>224</v>
      </c>
      <c r="B988" s="31" t="s">
        <v>308</v>
      </c>
      <c r="C988" s="31" t="s">
        <v>196</v>
      </c>
      <c r="D988" s="31" t="s">
        <v>185</v>
      </c>
      <c r="E988" s="31" t="s">
        <v>11</v>
      </c>
      <c r="F988" s="31" t="s">
        <v>235</v>
      </c>
      <c r="G988" s="31" t="s">
        <v>212</v>
      </c>
      <c r="H988" s="31"/>
      <c r="I988" s="32">
        <v>50</v>
      </c>
      <c r="J988" s="175"/>
      <c r="K988" s="175"/>
      <c r="L988" s="175"/>
      <c r="M988" s="175"/>
      <c r="N988" s="32">
        <v>0</v>
      </c>
      <c r="O988" s="32">
        <f>I988+N988</f>
        <v>50</v>
      </c>
    </row>
    <row r="989" spans="1:15" ht="43.5" customHeight="1">
      <c r="A989" s="56" t="s">
        <v>253</v>
      </c>
      <c r="B989" s="52" t="s">
        <v>292</v>
      </c>
      <c r="C989" s="28"/>
      <c r="D989" s="28"/>
      <c r="E989" s="28"/>
      <c r="F989" s="28"/>
      <c r="G989" s="28"/>
      <c r="H989" s="28"/>
      <c r="I989" s="156">
        <f>I1007+I1075+I1181+I1170+I1029+I993+I1000</f>
        <v>121398.80000000002</v>
      </c>
      <c r="N989" s="156">
        <f>N1007+N1075+N1181+N1170+N1029+N993+N1000</f>
        <v>9803.8</v>
      </c>
      <c r="O989" s="156">
        <f>O1007+O1075+O1181+O1170+O1029+O993+O1000</f>
        <v>131202.6</v>
      </c>
    </row>
    <row r="990" spans="1:15" ht="18">
      <c r="A990" s="51" t="s">
        <v>224</v>
      </c>
      <c r="B990" s="52" t="s">
        <v>292</v>
      </c>
      <c r="C990" s="52"/>
      <c r="D990" s="52"/>
      <c r="E990" s="52"/>
      <c r="F990" s="52"/>
      <c r="G990" s="52" t="s">
        <v>212</v>
      </c>
      <c r="H990" s="28"/>
      <c r="I990" s="156">
        <f>I1044+I1059+I1068+I1074+I1083+I1095+I1101+I1104+I1107+I1128+I1137+I1159+I1162+I1166+I1169+I1178+I1196+I1199+I1207+I1213+I1222+I1023+I999+I1028+I1231+I1149+I1013+I1111+I1006+I1202+I1131+I1037+I1189+I1216+I1122+I1062+I1051+I1140+I1016</f>
        <v>110989.60000000002</v>
      </c>
      <c r="J990" s="206">
        <f aca="true" t="shared" si="195" ref="J990:O990">J1044+J1059+J1068+J1074+J1083+J1095+J1101+J1104+J1107+J1128+J1137+J1159+J1162+J1166+J1169+J1178+J1196+J1199+J1207+J1213+J1222+J1023+J999+J1028+J1231+J1149+J1013+J1111+J1006+J1202+J1131+J1037+J1189+J1216+J1122+J1062+J1051+J1140+J1016</f>
        <v>0</v>
      </c>
      <c r="K990" s="206">
        <f t="shared" si="195"/>
        <v>0</v>
      </c>
      <c r="L990" s="206">
        <f t="shared" si="195"/>
        <v>0</v>
      </c>
      <c r="M990" s="206">
        <f t="shared" si="195"/>
        <v>0</v>
      </c>
      <c r="N990" s="206">
        <f t="shared" si="195"/>
        <v>9705.5</v>
      </c>
      <c r="O990" s="206">
        <f t="shared" si="195"/>
        <v>120695.1</v>
      </c>
    </row>
    <row r="991" spans="1:15" ht="18">
      <c r="A991" s="51" t="s">
        <v>225</v>
      </c>
      <c r="B991" s="52" t="s">
        <v>292</v>
      </c>
      <c r="C991" s="52"/>
      <c r="D991" s="52"/>
      <c r="E991" s="52"/>
      <c r="F991" s="52"/>
      <c r="G991" s="52" t="s">
        <v>213</v>
      </c>
      <c r="H991" s="28"/>
      <c r="I991" s="156">
        <f>I1179+I1088+I1145+I1227+I1112+I1118</f>
        <v>3153.9</v>
      </c>
      <c r="J991" s="190">
        <f aca="true" t="shared" si="196" ref="J991:O991">J1179+J1088+J1145+J1227+J1112+J1118</f>
        <v>0</v>
      </c>
      <c r="K991" s="190">
        <f t="shared" si="196"/>
        <v>0</v>
      </c>
      <c r="L991" s="190">
        <f t="shared" si="196"/>
        <v>0</v>
      </c>
      <c r="M991" s="190">
        <f t="shared" si="196"/>
        <v>0</v>
      </c>
      <c r="N991" s="190">
        <f t="shared" si="196"/>
        <v>0</v>
      </c>
      <c r="O991" s="190">
        <f t="shared" si="196"/>
        <v>3153.9</v>
      </c>
    </row>
    <row r="992" spans="1:15" ht="17.25" customHeight="1">
      <c r="A992" s="51" t="s">
        <v>559</v>
      </c>
      <c r="B992" s="52" t="s">
        <v>292</v>
      </c>
      <c r="C992" s="52"/>
      <c r="D992" s="52"/>
      <c r="E992" s="52"/>
      <c r="F992" s="52"/>
      <c r="G992" s="52" t="s">
        <v>560</v>
      </c>
      <c r="H992" s="28"/>
      <c r="I992" s="156">
        <f>I1089+I1180+I1113+I1155</f>
        <v>7255.3</v>
      </c>
      <c r="J992" s="199">
        <f aca="true" t="shared" si="197" ref="J992:O992">J1089+J1180+J1113+J1155</f>
        <v>0</v>
      </c>
      <c r="K992" s="199">
        <f t="shared" si="197"/>
        <v>0</v>
      </c>
      <c r="L992" s="199">
        <f t="shared" si="197"/>
        <v>0</v>
      </c>
      <c r="M992" s="199">
        <f t="shared" si="197"/>
        <v>0</v>
      </c>
      <c r="N992" s="199">
        <f t="shared" si="197"/>
        <v>98.3</v>
      </c>
      <c r="O992" s="199">
        <f t="shared" si="197"/>
        <v>7353.6</v>
      </c>
    </row>
    <row r="993" spans="1:15" ht="0.75" customHeight="1" hidden="1">
      <c r="A993" s="51" t="s">
        <v>229</v>
      </c>
      <c r="B993" s="52" t="s">
        <v>292</v>
      </c>
      <c r="C993" s="52" t="s">
        <v>179</v>
      </c>
      <c r="D993" s="52"/>
      <c r="E993" s="52"/>
      <c r="F993" s="52"/>
      <c r="G993" s="52"/>
      <c r="H993" s="52"/>
      <c r="I993" s="156">
        <f aca="true" t="shared" si="198" ref="I993:I998">I994</f>
        <v>0</v>
      </c>
      <c r="N993" s="156">
        <f aca="true" t="shared" si="199" ref="N993:O998">N994</f>
        <v>0</v>
      </c>
      <c r="O993" s="156">
        <f t="shared" si="199"/>
        <v>0</v>
      </c>
    </row>
    <row r="994" spans="1:15" ht="2.25" customHeight="1" hidden="1">
      <c r="A994" s="51" t="s">
        <v>166</v>
      </c>
      <c r="B994" s="52" t="s">
        <v>292</v>
      </c>
      <c r="C994" s="52" t="s">
        <v>179</v>
      </c>
      <c r="D994" s="52" t="s">
        <v>220</v>
      </c>
      <c r="E994" s="52"/>
      <c r="F994" s="52"/>
      <c r="G994" s="52"/>
      <c r="H994" s="52"/>
      <c r="I994" s="156">
        <f t="shared" si="198"/>
        <v>0</v>
      </c>
      <c r="N994" s="156">
        <f t="shared" si="199"/>
        <v>0</v>
      </c>
      <c r="O994" s="156">
        <f t="shared" si="199"/>
        <v>0</v>
      </c>
    </row>
    <row r="995" spans="1:15" ht="18" hidden="1">
      <c r="A995" s="26" t="s">
        <v>155</v>
      </c>
      <c r="B995" s="28" t="s">
        <v>292</v>
      </c>
      <c r="C995" s="28" t="s">
        <v>179</v>
      </c>
      <c r="D995" s="28" t="s">
        <v>220</v>
      </c>
      <c r="E995" s="28" t="s">
        <v>342</v>
      </c>
      <c r="F995" s="28"/>
      <c r="G995" s="28"/>
      <c r="H995" s="28"/>
      <c r="I995" s="29">
        <f t="shared" si="198"/>
        <v>0</v>
      </c>
      <c r="N995" s="29">
        <f t="shared" si="199"/>
        <v>0</v>
      </c>
      <c r="O995" s="29">
        <f t="shared" si="199"/>
        <v>0</v>
      </c>
    </row>
    <row r="996" spans="1:15" ht="30" hidden="1">
      <c r="A996" s="26" t="s">
        <v>514</v>
      </c>
      <c r="B996" s="28" t="s">
        <v>292</v>
      </c>
      <c r="C996" s="28" t="s">
        <v>179</v>
      </c>
      <c r="D996" s="28" t="s">
        <v>220</v>
      </c>
      <c r="E996" s="28" t="s">
        <v>513</v>
      </c>
      <c r="F996" s="28"/>
      <c r="G996" s="28"/>
      <c r="H996" s="28"/>
      <c r="I996" s="29">
        <f t="shared" si="198"/>
        <v>0</v>
      </c>
      <c r="N996" s="29">
        <f t="shared" si="199"/>
        <v>0</v>
      </c>
      <c r="O996" s="29">
        <f t="shared" si="199"/>
        <v>0</v>
      </c>
    </row>
    <row r="997" spans="1:15" ht="18" hidden="1">
      <c r="A997" s="27" t="s">
        <v>243</v>
      </c>
      <c r="B997" s="28" t="s">
        <v>292</v>
      </c>
      <c r="C997" s="28" t="s">
        <v>179</v>
      </c>
      <c r="D997" s="28" t="s">
        <v>220</v>
      </c>
      <c r="E997" s="28" t="s">
        <v>513</v>
      </c>
      <c r="F997" s="28" t="s">
        <v>242</v>
      </c>
      <c r="G997" s="28"/>
      <c r="H997" s="28"/>
      <c r="I997" s="29">
        <f t="shared" si="198"/>
        <v>0</v>
      </c>
      <c r="N997" s="29">
        <f t="shared" si="199"/>
        <v>0</v>
      </c>
      <c r="O997" s="29">
        <f t="shared" si="199"/>
        <v>0</v>
      </c>
    </row>
    <row r="998" spans="1:15" ht="18" hidden="1">
      <c r="A998" s="26" t="s">
        <v>291</v>
      </c>
      <c r="B998" s="28" t="s">
        <v>292</v>
      </c>
      <c r="C998" s="28" t="s">
        <v>179</v>
      </c>
      <c r="D998" s="28" t="s">
        <v>220</v>
      </c>
      <c r="E998" s="28" t="s">
        <v>513</v>
      </c>
      <c r="F998" s="28" t="s">
        <v>290</v>
      </c>
      <c r="G998" s="28"/>
      <c r="H998" s="28"/>
      <c r="I998" s="29">
        <f t="shared" si="198"/>
        <v>0</v>
      </c>
      <c r="N998" s="29">
        <f t="shared" si="199"/>
        <v>0</v>
      </c>
      <c r="O998" s="29">
        <f t="shared" si="199"/>
        <v>0</v>
      </c>
    </row>
    <row r="999" spans="1:15" ht="18" hidden="1">
      <c r="A999" s="34" t="s">
        <v>224</v>
      </c>
      <c r="B999" s="28" t="s">
        <v>292</v>
      </c>
      <c r="C999" s="31" t="s">
        <v>179</v>
      </c>
      <c r="D999" s="31" t="s">
        <v>220</v>
      </c>
      <c r="E999" s="31" t="s">
        <v>513</v>
      </c>
      <c r="F999" s="31" t="s">
        <v>290</v>
      </c>
      <c r="G999" s="31" t="s">
        <v>212</v>
      </c>
      <c r="H999" s="31"/>
      <c r="I999" s="32">
        <v>0</v>
      </c>
      <c r="N999" s="137">
        <v>0</v>
      </c>
      <c r="O999" s="137">
        <f>I999+N999</f>
        <v>0</v>
      </c>
    </row>
    <row r="1000" spans="1:15" ht="18">
      <c r="A1000" s="51" t="s">
        <v>167</v>
      </c>
      <c r="B1000" s="52" t="s">
        <v>292</v>
      </c>
      <c r="C1000" s="52" t="s">
        <v>182</v>
      </c>
      <c r="D1000" s="52"/>
      <c r="E1000" s="28"/>
      <c r="F1000" s="28"/>
      <c r="G1000" s="28"/>
      <c r="H1000" s="31"/>
      <c r="I1000" s="156">
        <f aca="true" t="shared" si="200" ref="I1000:I1005">I1001</f>
        <v>700</v>
      </c>
      <c r="J1000" s="178"/>
      <c r="K1000" s="178"/>
      <c r="L1000" s="178"/>
      <c r="M1000" s="178"/>
      <c r="N1000" s="156">
        <f aca="true" t="shared" si="201" ref="N1000:O1005">N1001</f>
        <v>0</v>
      </c>
      <c r="O1000" s="156">
        <f t="shared" si="201"/>
        <v>700</v>
      </c>
    </row>
    <row r="1001" spans="1:15" ht="28.5">
      <c r="A1001" s="51" t="s">
        <v>197</v>
      </c>
      <c r="B1001" s="52" t="s">
        <v>292</v>
      </c>
      <c r="C1001" s="52" t="s">
        <v>182</v>
      </c>
      <c r="D1001" s="52" t="s">
        <v>194</v>
      </c>
      <c r="E1001" s="28"/>
      <c r="F1001" s="28"/>
      <c r="G1001" s="28"/>
      <c r="H1001" s="31"/>
      <c r="I1001" s="156">
        <f t="shared" si="200"/>
        <v>700</v>
      </c>
      <c r="J1001" s="178"/>
      <c r="K1001" s="178"/>
      <c r="L1001" s="178"/>
      <c r="M1001" s="178"/>
      <c r="N1001" s="156">
        <f t="shared" si="201"/>
        <v>0</v>
      </c>
      <c r="O1001" s="156">
        <f t="shared" si="201"/>
        <v>700</v>
      </c>
    </row>
    <row r="1002" spans="1:15" ht="18">
      <c r="A1002" s="27" t="s">
        <v>155</v>
      </c>
      <c r="B1002" s="28" t="s">
        <v>292</v>
      </c>
      <c r="C1002" s="28" t="s">
        <v>182</v>
      </c>
      <c r="D1002" s="28" t="s">
        <v>194</v>
      </c>
      <c r="E1002" s="28" t="s">
        <v>342</v>
      </c>
      <c r="F1002" s="28"/>
      <c r="G1002" s="28"/>
      <c r="H1002" s="31"/>
      <c r="I1002" s="29">
        <f t="shared" si="200"/>
        <v>700</v>
      </c>
      <c r="N1002" s="29">
        <f t="shared" si="201"/>
        <v>0</v>
      </c>
      <c r="O1002" s="29">
        <f t="shared" si="201"/>
        <v>700</v>
      </c>
    </row>
    <row r="1003" spans="1:15" ht="60">
      <c r="A1003" s="27" t="s">
        <v>573</v>
      </c>
      <c r="B1003" s="28" t="s">
        <v>292</v>
      </c>
      <c r="C1003" s="28" t="s">
        <v>182</v>
      </c>
      <c r="D1003" s="28" t="s">
        <v>194</v>
      </c>
      <c r="E1003" s="28" t="s">
        <v>574</v>
      </c>
      <c r="F1003" s="28"/>
      <c r="G1003" s="28"/>
      <c r="H1003" s="31"/>
      <c r="I1003" s="29">
        <f t="shared" si="200"/>
        <v>700</v>
      </c>
      <c r="N1003" s="29">
        <f t="shared" si="201"/>
        <v>0</v>
      </c>
      <c r="O1003" s="29">
        <f t="shared" si="201"/>
        <v>700</v>
      </c>
    </row>
    <row r="1004" spans="1:15" ht="45">
      <c r="A1004" s="27" t="s">
        <v>237</v>
      </c>
      <c r="B1004" s="28" t="s">
        <v>292</v>
      </c>
      <c r="C1004" s="28" t="s">
        <v>182</v>
      </c>
      <c r="D1004" s="28" t="s">
        <v>194</v>
      </c>
      <c r="E1004" s="28" t="s">
        <v>574</v>
      </c>
      <c r="F1004" s="28" t="s">
        <v>236</v>
      </c>
      <c r="G1004" s="28"/>
      <c r="H1004" s="31"/>
      <c r="I1004" s="29">
        <f t="shared" si="200"/>
        <v>700</v>
      </c>
      <c r="N1004" s="29">
        <f t="shared" si="201"/>
        <v>0</v>
      </c>
      <c r="O1004" s="29">
        <f t="shared" si="201"/>
        <v>700</v>
      </c>
    </row>
    <row r="1005" spans="1:15" ht="18">
      <c r="A1005" s="27" t="s">
        <v>239</v>
      </c>
      <c r="B1005" s="28" t="s">
        <v>292</v>
      </c>
      <c r="C1005" s="28" t="s">
        <v>182</v>
      </c>
      <c r="D1005" s="28" t="s">
        <v>194</v>
      </c>
      <c r="E1005" s="28" t="s">
        <v>574</v>
      </c>
      <c r="F1005" s="28" t="s">
        <v>238</v>
      </c>
      <c r="G1005" s="28"/>
      <c r="H1005" s="31"/>
      <c r="I1005" s="29">
        <f t="shared" si="200"/>
        <v>700</v>
      </c>
      <c r="N1005" s="29">
        <f t="shared" si="201"/>
        <v>0</v>
      </c>
      <c r="O1005" s="29">
        <f t="shared" si="201"/>
        <v>700</v>
      </c>
    </row>
    <row r="1006" spans="1:15" ht="18">
      <c r="A1006" s="34" t="s">
        <v>224</v>
      </c>
      <c r="B1006" s="31" t="s">
        <v>292</v>
      </c>
      <c r="C1006" s="31" t="s">
        <v>182</v>
      </c>
      <c r="D1006" s="31" t="s">
        <v>194</v>
      </c>
      <c r="E1006" s="31" t="s">
        <v>574</v>
      </c>
      <c r="F1006" s="31" t="s">
        <v>238</v>
      </c>
      <c r="G1006" s="31" t="s">
        <v>212</v>
      </c>
      <c r="H1006" s="31"/>
      <c r="I1006" s="32">
        <v>700</v>
      </c>
      <c r="N1006" s="137">
        <v>0</v>
      </c>
      <c r="O1006" s="137">
        <f>I1006+N1006</f>
        <v>700</v>
      </c>
    </row>
    <row r="1007" spans="1:15" ht="18">
      <c r="A1007" s="56" t="s">
        <v>168</v>
      </c>
      <c r="B1007" s="52" t="s">
        <v>292</v>
      </c>
      <c r="C1007" s="52" t="s">
        <v>184</v>
      </c>
      <c r="D1007" s="28"/>
      <c r="E1007" s="28"/>
      <c r="F1007" s="28"/>
      <c r="G1007" s="28"/>
      <c r="H1007" s="31"/>
      <c r="I1007" s="156">
        <f>I1017+I1008</f>
        <v>502</v>
      </c>
      <c r="J1007" s="156">
        <f aca="true" t="shared" si="202" ref="J1007:O1007">J1017+J1008</f>
        <v>0</v>
      </c>
      <c r="K1007" s="156">
        <f t="shared" si="202"/>
        <v>0</v>
      </c>
      <c r="L1007" s="156">
        <f t="shared" si="202"/>
        <v>0</v>
      </c>
      <c r="M1007" s="156">
        <f t="shared" si="202"/>
        <v>0</v>
      </c>
      <c r="N1007" s="156">
        <f t="shared" si="202"/>
        <v>7.399999999999999</v>
      </c>
      <c r="O1007" s="156">
        <f t="shared" si="202"/>
        <v>509.4</v>
      </c>
    </row>
    <row r="1008" spans="1:15" ht="18">
      <c r="A1008" s="56" t="s">
        <v>170</v>
      </c>
      <c r="B1008" s="52" t="s">
        <v>292</v>
      </c>
      <c r="C1008" s="52" t="s">
        <v>184</v>
      </c>
      <c r="D1008" s="52" t="s">
        <v>185</v>
      </c>
      <c r="E1008" s="28"/>
      <c r="F1008" s="28"/>
      <c r="G1008" s="28"/>
      <c r="H1008" s="31"/>
      <c r="I1008" s="156">
        <f>I1009</f>
        <v>52</v>
      </c>
      <c r="N1008" s="156">
        <f aca="true" t="shared" si="203" ref="N1008:O1012">N1009</f>
        <v>28</v>
      </c>
      <c r="O1008" s="156">
        <f t="shared" si="203"/>
        <v>80</v>
      </c>
    </row>
    <row r="1009" spans="1:15" ht="18">
      <c r="A1009" s="27" t="s">
        <v>155</v>
      </c>
      <c r="B1009" s="28" t="s">
        <v>292</v>
      </c>
      <c r="C1009" s="28" t="s">
        <v>184</v>
      </c>
      <c r="D1009" s="28" t="s">
        <v>185</v>
      </c>
      <c r="E1009" s="28" t="s">
        <v>342</v>
      </c>
      <c r="F1009" s="31"/>
      <c r="G1009" s="31"/>
      <c r="H1009" s="31"/>
      <c r="I1009" s="29">
        <f>I1010</f>
        <v>52</v>
      </c>
      <c r="N1009" s="29">
        <f t="shared" si="203"/>
        <v>28</v>
      </c>
      <c r="O1009" s="29">
        <f t="shared" si="203"/>
        <v>80</v>
      </c>
    </row>
    <row r="1010" spans="1:15" ht="60">
      <c r="A1010" s="27" t="s">
        <v>283</v>
      </c>
      <c r="B1010" s="28" t="s">
        <v>292</v>
      </c>
      <c r="C1010" s="28" t="s">
        <v>184</v>
      </c>
      <c r="D1010" s="28" t="s">
        <v>185</v>
      </c>
      <c r="E1010" s="28" t="s">
        <v>11</v>
      </c>
      <c r="F1010" s="31"/>
      <c r="G1010" s="31"/>
      <c r="H1010" s="31"/>
      <c r="I1010" s="29">
        <f>I1011+I1014</f>
        <v>52</v>
      </c>
      <c r="J1010" s="29">
        <f aca="true" t="shared" si="204" ref="J1010:O1010">J1011+J1014</f>
        <v>0</v>
      </c>
      <c r="K1010" s="29">
        <f t="shared" si="204"/>
        <v>0</v>
      </c>
      <c r="L1010" s="29">
        <f t="shared" si="204"/>
        <v>0</v>
      </c>
      <c r="M1010" s="29">
        <f t="shared" si="204"/>
        <v>0</v>
      </c>
      <c r="N1010" s="29">
        <f t="shared" si="204"/>
        <v>28</v>
      </c>
      <c r="O1010" s="29">
        <f t="shared" si="204"/>
        <v>80</v>
      </c>
    </row>
    <row r="1011" spans="1:15" ht="36.75" customHeight="1">
      <c r="A1011" s="115" t="s">
        <v>315</v>
      </c>
      <c r="B1011" s="28" t="s">
        <v>292</v>
      </c>
      <c r="C1011" s="28" t="s">
        <v>184</v>
      </c>
      <c r="D1011" s="28" t="s">
        <v>185</v>
      </c>
      <c r="E1011" s="28" t="s">
        <v>11</v>
      </c>
      <c r="F1011" s="28" t="s">
        <v>234</v>
      </c>
      <c r="G1011" s="28"/>
      <c r="H1011" s="31"/>
      <c r="I1011" s="29">
        <f>I1012</f>
        <v>52</v>
      </c>
      <c r="N1011" s="29">
        <f t="shared" si="203"/>
        <v>-52</v>
      </c>
      <c r="O1011" s="29">
        <f t="shared" si="203"/>
        <v>0</v>
      </c>
    </row>
    <row r="1012" spans="1:15" ht="45">
      <c r="A1012" s="115" t="s">
        <v>303</v>
      </c>
      <c r="B1012" s="28" t="s">
        <v>292</v>
      </c>
      <c r="C1012" s="28" t="s">
        <v>184</v>
      </c>
      <c r="D1012" s="28" t="s">
        <v>185</v>
      </c>
      <c r="E1012" s="28" t="s">
        <v>11</v>
      </c>
      <c r="F1012" s="28" t="s">
        <v>235</v>
      </c>
      <c r="G1012" s="28"/>
      <c r="H1012" s="31"/>
      <c r="I1012" s="29">
        <f>I1013</f>
        <v>52</v>
      </c>
      <c r="N1012" s="29">
        <f t="shared" si="203"/>
        <v>-52</v>
      </c>
      <c r="O1012" s="29">
        <f t="shared" si="203"/>
        <v>0</v>
      </c>
    </row>
    <row r="1013" spans="1:15" ht="18.75">
      <c r="A1013" s="118" t="s">
        <v>224</v>
      </c>
      <c r="B1013" s="31" t="s">
        <v>292</v>
      </c>
      <c r="C1013" s="31" t="s">
        <v>184</v>
      </c>
      <c r="D1013" s="31" t="s">
        <v>185</v>
      </c>
      <c r="E1013" s="31" t="s">
        <v>11</v>
      </c>
      <c r="F1013" s="31" t="s">
        <v>235</v>
      </c>
      <c r="G1013" s="31" t="s">
        <v>212</v>
      </c>
      <c r="H1013" s="31"/>
      <c r="I1013" s="32">
        <v>52</v>
      </c>
      <c r="J1013" s="175"/>
      <c r="K1013" s="175"/>
      <c r="L1013" s="175"/>
      <c r="M1013" s="175"/>
      <c r="N1013" s="32">
        <v>-52</v>
      </c>
      <c r="O1013" s="32">
        <f>I1013+N1013</f>
        <v>0</v>
      </c>
    </row>
    <row r="1014" spans="1:15" ht="45">
      <c r="A1014" s="27" t="s">
        <v>237</v>
      </c>
      <c r="B1014" s="28" t="s">
        <v>292</v>
      </c>
      <c r="C1014" s="28" t="s">
        <v>184</v>
      </c>
      <c r="D1014" s="28" t="s">
        <v>185</v>
      </c>
      <c r="E1014" s="28" t="s">
        <v>11</v>
      </c>
      <c r="F1014" s="28" t="s">
        <v>236</v>
      </c>
      <c r="G1014" s="28"/>
      <c r="H1014" s="31"/>
      <c r="I1014" s="29">
        <f>I1015</f>
        <v>0</v>
      </c>
      <c r="N1014" s="29">
        <f>N1015</f>
        <v>80</v>
      </c>
      <c r="O1014" s="29">
        <f>O1015</f>
        <v>80</v>
      </c>
    </row>
    <row r="1015" spans="1:15" ht="18">
      <c r="A1015" s="27" t="s">
        <v>239</v>
      </c>
      <c r="B1015" s="28" t="s">
        <v>292</v>
      </c>
      <c r="C1015" s="28" t="s">
        <v>184</v>
      </c>
      <c r="D1015" s="28" t="s">
        <v>185</v>
      </c>
      <c r="E1015" s="28" t="s">
        <v>11</v>
      </c>
      <c r="F1015" s="28" t="s">
        <v>238</v>
      </c>
      <c r="G1015" s="28"/>
      <c r="H1015" s="31"/>
      <c r="I1015" s="29">
        <f>I1016</f>
        <v>0</v>
      </c>
      <c r="N1015" s="29">
        <f>N1016</f>
        <v>80</v>
      </c>
      <c r="O1015" s="29">
        <f>O1016</f>
        <v>80</v>
      </c>
    </row>
    <row r="1016" spans="1:15" ht="18.75">
      <c r="A1016" s="34" t="s">
        <v>224</v>
      </c>
      <c r="B1016" s="28" t="s">
        <v>292</v>
      </c>
      <c r="C1016" s="28" t="s">
        <v>184</v>
      </c>
      <c r="D1016" s="28" t="s">
        <v>185</v>
      </c>
      <c r="E1016" s="31" t="s">
        <v>11</v>
      </c>
      <c r="F1016" s="31" t="s">
        <v>238</v>
      </c>
      <c r="G1016" s="31" t="s">
        <v>212</v>
      </c>
      <c r="H1016" s="31"/>
      <c r="I1016" s="32">
        <v>0</v>
      </c>
      <c r="J1016" s="175"/>
      <c r="K1016" s="175"/>
      <c r="L1016" s="175"/>
      <c r="M1016" s="175"/>
      <c r="N1016" s="32">
        <v>80</v>
      </c>
      <c r="O1016" s="32">
        <f>I1016+N1016</f>
        <v>80</v>
      </c>
    </row>
    <row r="1017" spans="1:15" ht="18">
      <c r="A1017" s="26" t="s">
        <v>268</v>
      </c>
      <c r="B1017" s="52" t="s">
        <v>292</v>
      </c>
      <c r="C1017" s="52" t="s">
        <v>184</v>
      </c>
      <c r="D1017" s="52" t="s">
        <v>180</v>
      </c>
      <c r="E1017" s="28"/>
      <c r="F1017" s="28"/>
      <c r="G1017" s="28"/>
      <c r="H1017" s="31"/>
      <c r="I1017" s="156">
        <f aca="true" t="shared" si="205" ref="I1017:I1022">I1018</f>
        <v>450</v>
      </c>
      <c r="N1017" s="156">
        <f aca="true" t="shared" si="206" ref="N1017:O1022">N1018</f>
        <v>-20.6</v>
      </c>
      <c r="O1017" s="156">
        <f t="shared" si="206"/>
        <v>429.4</v>
      </c>
    </row>
    <row r="1018" spans="1:15" ht="30">
      <c r="A1018" s="27" t="s">
        <v>445</v>
      </c>
      <c r="B1018" s="28" t="s">
        <v>292</v>
      </c>
      <c r="C1018" s="28" t="s">
        <v>184</v>
      </c>
      <c r="D1018" s="28" t="s">
        <v>180</v>
      </c>
      <c r="E1018" s="28" t="s">
        <v>92</v>
      </c>
      <c r="F1018" s="28"/>
      <c r="G1018" s="28"/>
      <c r="H1018" s="31"/>
      <c r="I1018" s="29">
        <f>I1019+I1024</f>
        <v>450</v>
      </c>
      <c r="N1018" s="29">
        <f>N1019+N1024</f>
        <v>-20.6</v>
      </c>
      <c r="O1018" s="29">
        <f>O1019+O1024</f>
        <v>429.4</v>
      </c>
    </row>
    <row r="1019" spans="1:15" ht="30">
      <c r="A1019" s="27" t="s">
        <v>460</v>
      </c>
      <c r="B1019" s="28" t="s">
        <v>292</v>
      </c>
      <c r="C1019" s="28" t="s">
        <v>184</v>
      </c>
      <c r="D1019" s="28" t="s">
        <v>180</v>
      </c>
      <c r="E1019" s="28" t="s">
        <v>394</v>
      </c>
      <c r="F1019" s="31"/>
      <c r="G1019" s="31"/>
      <c r="H1019" s="31"/>
      <c r="I1019" s="29">
        <f t="shared" si="205"/>
        <v>150</v>
      </c>
      <c r="N1019" s="29">
        <f t="shared" si="206"/>
        <v>0</v>
      </c>
      <c r="O1019" s="29">
        <f t="shared" si="206"/>
        <v>150</v>
      </c>
    </row>
    <row r="1020" spans="1:15" ht="18">
      <c r="A1020" s="26" t="s">
        <v>287</v>
      </c>
      <c r="B1020" s="28" t="s">
        <v>292</v>
      </c>
      <c r="C1020" s="28" t="s">
        <v>184</v>
      </c>
      <c r="D1020" s="28" t="s">
        <v>180</v>
      </c>
      <c r="E1020" s="28" t="s">
        <v>395</v>
      </c>
      <c r="F1020" s="31"/>
      <c r="G1020" s="31"/>
      <c r="H1020" s="31"/>
      <c r="I1020" s="29">
        <f t="shared" si="205"/>
        <v>150</v>
      </c>
      <c r="N1020" s="29">
        <f t="shared" si="206"/>
        <v>0</v>
      </c>
      <c r="O1020" s="29">
        <f t="shared" si="206"/>
        <v>150</v>
      </c>
    </row>
    <row r="1021" spans="1:15" ht="30" customHeight="1">
      <c r="A1021" s="26" t="s">
        <v>315</v>
      </c>
      <c r="B1021" s="28" t="s">
        <v>292</v>
      </c>
      <c r="C1021" s="28" t="s">
        <v>184</v>
      </c>
      <c r="D1021" s="28" t="s">
        <v>180</v>
      </c>
      <c r="E1021" s="28" t="s">
        <v>395</v>
      </c>
      <c r="F1021" s="28" t="s">
        <v>234</v>
      </c>
      <c r="G1021" s="31"/>
      <c r="H1021" s="31"/>
      <c r="I1021" s="29">
        <f t="shared" si="205"/>
        <v>150</v>
      </c>
      <c r="N1021" s="29">
        <f t="shared" si="206"/>
        <v>0</v>
      </c>
      <c r="O1021" s="29">
        <f t="shared" si="206"/>
        <v>150</v>
      </c>
    </row>
    <row r="1022" spans="1:15" ht="45">
      <c r="A1022" s="26" t="s">
        <v>303</v>
      </c>
      <c r="B1022" s="28" t="s">
        <v>292</v>
      </c>
      <c r="C1022" s="28" t="s">
        <v>184</v>
      </c>
      <c r="D1022" s="28" t="s">
        <v>180</v>
      </c>
      <c r="E1022" s="28" t="s">
        <v>395</v>
      </c>
      <c r="F1022" s="28" t="s">
        <v>235</v>
      </c>
      <c r="G1022" s="31"/>
      <c r="H1022" s="31"/>
      <c r="I1022" s="29">
        <f t="shared" si="205"/>
        <v>150</v>
      </c>
      <c r="N1022" s="29">
        <f t="shared" si="206"/>
        <v>0</v>
      </c>
      <c r="O1022" s="29">
        <f t="shared" si="206"/>
        <v>150</v>
      </c>
    </row>
    <row r="1023" spans="1:15" ht="18">
      <c r="A1023" s="34" t="s">
        <v>224</v>
      </c>
      <c r="B1023" s="28" t="s">
        <v>292</v>
      </c>
      <c r="C1023" s="31" t="s">
        <v>184</v>
      </c>
      <c r="D1023" s="31" t="s">
        <v>180</v>
      </c>
      <c r="E1023" s="31" t="s">
        <v>395</v>
      </c>
      <c r="F1023" s="31" t="s">
        <v>235</v>
      </c>
      <c r="G1023" s="31" t="s">
        <v>212</v>
      </c>
      <c r="H1023" s="31"/>
      <c r="I1023" s="32">
        <v>150</v>
      </c>
      <c r="N1023" s="137">
        <v>0</v>
      </c>
      <c r="O1023" s="137">
        <f>I1023+N1023</f>
        <v>150</v>
      </c>
    </row>
    <row r="1024" spans="1:15" ht="30">
      <c r="A1024" s="116" t="s">
        <v>461</v>
      </c>
      <c r="B1024" s="28" t="s">
        <v>292</v>
      </c>
      <c r="C1024" s="28" t="s">
        <v>184</v>
      </c>
      <c r="D1024" s="28" t="s">
        <v>180</v>
      </c>
      <c r="E1024" s="28" t="s">
        <v>405</v>
      </c>
      <c r="F1024" s="31"/>
      <c r="G1024" s="31"/>
      <c r="H1024" s="31"/>
      <c r="I1024" s="29">
        <f>I1025</f>
        <v>300</v>
      </c>
      <c r="N1024" s="29">
        <f aca="true" t="shared" si="207" ref="N1024:O1027">N1025</f>
        <v>-20.6</v>
      </c>
      <c r="O1024" s="29">
        <f t="shared" si="207"/>
        <v>279.4</v>
      </c>
    </row>
    <row r="1025" spans="1:15" ht="18">
      <c r="A1025" s="115" t="s">
        <v>287</v>
      </c>
      <c r="B1025" s="28" t="s">
        <v>292</v>
      </c>
      <c r="C1025" s="28" t="s">
        <v>184</v>
      </c>
      <c r="D1025" s="28" t="s">
        <v>180</v>
      </c>
      <c r="E1025" s="28" t="s">
        <v>406</v>
      </c>
      <c r="F1025" s="31"/>
      <c r="G1025" s="31"/>
      <c r="H1025" s="31"/>
      <c r="I1025" s="29">
        <f>I1026</f>
        <v>300</v>
      </c>
      <c r="N1025" s="29">
        <f t="shared" si="207"/>
        <v>-20.6</v>
      </c>
      <c r="O1025" s="29">
        <f t="shared" si="207"/>
        <v>279.4</v>
      </c>
    </row>
    <row r="1026" spans="1:15" ht="32.25" customHeight="1">
      <c r="A1026" s="115" t="s">
        <v>315</v>
      </c>
      <c r="B1026" s="28" t="s">
        <v>292</v>
      </c>
      <c r="C1026" s="28" t="s">
        <v>184</v>
      </c>
      <c r="D1026" s="28" t="s">
        <v>180</v>
      </c>
      <c r="E1026" s="28" t="s">
        <v>406</v>
      </c>
      <c r="F1026" s="28" t="s">
        <v>234</v>
      </c>
      <c r="G1026" s="31"/>
      <c r="H1026" s="31"/>
      <c r="I1026" s="29">
        <f>I1027</f>
        <v>300</v>
      </c>
      <c r="N1026" s="29">
        <f t="shared" si="207"/>
        <v>-20.6</v>
      </c>
      <c r="O1026" s="29">
        <f t="shared" si="207"/>
        <v>279.4</v>
      </c>
    </row>
    <row r="1027" spans="1:15" ht="45">
      <c r="A1027" s="115" t="s">
        <v>303</v>
      </c>
      <c r="B1027" s="28" t="s">
        <v>292</v>
      </c>
      <c r="C1027" s="28" t="s">
        <v>184</v>
      </c>
      <c r="D1027" s="28" t="s">
        <v>180</v>
      </c>
      <c r="E1027" s="28" t="s">
        <v>406</v>
      </c>
      <c r="F1027" s="28" t="s">
        <v>235</v>
      </c>
      <c r="G1027" s="31"/>
      <c r="H1027" s="31"/>
      <c r="I1027" s="29">
        <f>I1028</f>
        <v>300</v>
      </c>
      <c r="N1027" s="29">
        <f t="shared" si="207"/>
        <v>-20.6</v>
      </c>
      <c r="O1027" s="29">
        <f t="shared" si="207"/>
        <v>279.4</v>
      </c>
    </row>
    <row r="1028" spans="1:15" ht="18">
      <c r="A1028" s="118" t="s">
        <v>224</v>
      </c>
      <c r="B1028" s="31" t="s">
        <v>292</v>
      </c>
      <c r="C1028" s="31" t="s">
        <v>184</v>
      </c>
      <c r="D1028" s="31" t="s">
        <v>180</v>
      </c>
      <c r="E1028" s="31" t="s">
        <v>406</v>
      </c>
      <c r="F1028" s="31" t="s">
        <v>235</v>
      </c>
      <c r="G1028" s="31" t="s">
        <v>212</v>
      </c>
      <c r="H1028" s="31"/>
      <c r="I1028" s="32">
        <v>300</v>
      </c>
      <c r="N1028" s="137">
        <v>-20.6</v>
      </c>
      <c r="O1028" s="137">
        <f>I1028+N1028</f>
        <v>279.4</v>
      </c>
    </row>
    <row r="1029" spans="1:15" ht="18">
      <c r="A1029" s="51" t="s">
        <v>171</v>
      </c>
      <c r="B1029" s="52" t="s">
        <v>292</v>
      </c>
      <c r="C1029" s="52" t="s">
        <v>186</v>
      </c>
      <c r="D1029" s="52"/>
      <c r="E1029" s="52"/>
      <c r="F1029" s="52"/>
      <c r="G1029" s="52"/>
      <c r="H1029" s="52"/>
      <c r="I1029" s="156">
        <f>I1030+I1052</f>
        <v>42289.9</v>
      </c>
      <c r="N1029" s="156">
        <f>N1030+N1052</f>
        <v>4794.5</v>
      </c>
      <c r="O1029" s="156">
        <f>O1030+O1052</f>
        <v>47084.40000000001</v>
      </c>
    </row>
    <row r="1030" spans="1:15" ht="18">
      <c r="A1030" s="51" t="s">
        <v>293</v>
      </c>
      <c r="B1030" s="52" t="s">
        <v>292</v>
      </c>
      <c r="C1030" s="52" t="s">
        <v>186</v>
      </c>
      <c r="D1030" s="52" t="s">
        <v>180</v>
      </c>
      <c r="E1030" s="52"/>
      <c r="F1030" s="52"/>
      <c r="G1030" s="52"/>
      <c r="H1030" s="28"/>
      <c r="I1030" s="156">
        <f>I1038+I1031+I1045</f>
        <v>42029.9</v>
      </c>
      <c r="J1030" s="193">
        <f aca="true" t="shared" si="208" ref="J1030:O1030">J1038+J1031+J1045</f>
        <v>0</v>
      </c>
      <c r="K1030" s="193">
        <f t="shared" si="208"/>
        <v>0</v>
      </c>
      <c r="L1030" s="193">
        <f t="shared" si="208"/>
        <v>0</v>
      </c>
      <c r="M1030" s="193">
        <f t="shared" si="208"/>
        <v>0</v>
      </c>
      <c r="N1030" s="193">
        <f t="shared" si="208"/>
        <v>4794.5</v>
      </c>
      <c r="O1030" s="193">
        <f t="shared" si="208"/>
        <v>46824.40000000001</v>
      </c>
    </row>
    <row r="1031" spans="1:15" ht="30">
      <c r="A1031" s="27" t="s">
        <v>416</v>
      </c>
      <c r="B1031" s="28" t="s">
        <v>292</v>
      </c>
      <c r="C1031" s="28" t="s">
        <v>186</v>
      </c>
      <c r="D1031" s="28" t="s">
        <v>180</v>
      </c>
      <c r="E1031" s="28" t="s">
        <v>318</v>
      </c>
      <c r="F1031" s="52"/>
      <c r="G1031" s="52"/>
      <c r="H1031" s="28"/>
      <c r="I1031" s="29">
        <f aca="true" t="shared" si="209" ref="I1031:I1036">I1032</f>
        <v>6</v>
      </c>
      <c r="N1031" s="29">
        <f aca="true" t="shared" si="210" ref="N1031:O1036">N1032</f>
        <v>0</v>
      </c>
      <c r="O1031" s="29">
        <f t="shared" si="210"/>
        <v>6</v>
      </c>
    </row>
    <row r="1032" spans="1:15" ht="60">
      <c r="A1032" s="27" t="s">
        <v>365</v>
      </c>
      <c r="B1032" s="28" t="s">
        <v>292</v>
      </c>
      <c r="C1032" s="28" t="s">
        <v>186</v>
      </c>
      <c r="D1032" s="28" t="s">
        <v>180</v>
      </c>
      <c r="E1032" s="28" t="s">
        <v>363</v>
      </c>
      <c r="F1032" s="28"/>
      <c r="G1032" s="28"/>
      <c r="H1032" s="28"/>
      <c r="I1032" s="29">
        <f t="shared" si="209"/>
        <v>6</v>
      </c>
      <c r="N1032" s="29">
        <f t="shared" si="210"/>
        <v>0</v>
      </c>
      <c r="O1032" s="29">
        <f t="shared" si="210"/>
        <v>6</v>
      </c>
    </row>
    <row r="1033" spans="1:15" ht="30">
      <c r="A1033" s="27" t="s">
        <v>366</v>
      </c>
      <c r="B1033" s="28" t="s">
        <v>292</v>
      </c>
      <c r="C1033" s="28" t="s">
        <v>186</v>
      </c>
      <c r="D1033" s="28" t="s">
        <v>180</v>
      </c>
      <c r="E1033" s="28" t="s">
        <v>364</v>
      </c>
      <c r="F1033" s="28"/>
      <c r="G1033" s="28"/>
      <c r="H1033" s="28"/>
      <c r="I1033" s="29">
        <f t="shared" si="209"/>
        <v>6</v>
      </c>
      <c r="N1033" s="29">
        <f t="shared" si="210"/>
        <v>0</v>
      </c>
      <c r="O1033" s="29">
        <f t="shared" si="210"/>
        <v>6</v>
      </c>
    </row>
    <row r="1034" spans="1:15" ht="18">
      <c r="A1034" s="27" t="s">
        <v>287</v>
      </c>
      <c r="B1034" s="28" t="s">
        <v>292</v>
      </c>
      <c r="C1034" s="28" t="s">
        <v>186</v>
      </c>
      <c r="D1034" s="28" t="s">
        <v>180</v>
      </c>
      <c r="E1034" s="28" t="s">
        <v>369</v>
      </c>
      <c r="F1034" s="28"/>
      <c r="G1034" s="28"/>
      <c r="H1034" s="28"/>
      <c r="I1034" s="29">
        <f t="shared" si="209"/>
        <v>6</v>
      </c>
      <c r="N1034" s="29">
        <f t="shared" si="210"/>
        <v>0</v>
      </c>
      <c r="O1034" s="29">
        <f t="shared" si="210"/>
        <v>6</v>
      </c>
    </row>
    <row r="1035" spans="1:15" ht="45">
      <c r="A1035" s="33" t="s">
        <v>237</v>
      </c>
      <c r="B1035" s="28" t="s">
        <v>292</v>
      </c>
      <c r="C1035" s="28" t="s">
        <v>186</v>
      </c>
      <c r="D1035" s="28" t="s">
        <v>180</v>
      </c>
      <c r="E1035" s="28" t="s">
        <v>369</v>
      </c>
      <c r="F1035" s="28" t="s">
        <v>236</v>
      </c>
      <c r="G1035" s="28"/>
      <c r="H1035" s="28"/>
      <c r="I1035" s="29">
        <f t="shared" si="209"/>
        <v>6</v>
      </c>
      <c r="N1035" s="29">
        <f t="shared" si="210"/>
        <v>0</v>
      </c>
      <c r="O1035" s="29">
        <f t="shared" si="210"/>
        <v>6</v>
      </c>
    </row>
    <row r="1036" spans="1:15" ht="18">
      <c r="A1036" s="27" t="s">
        <v>239</v>
      </c>
      <c r="B1036" s="28" t="s">
        <v>292</v>
      </c>
      <c r="C1036" s="28" t="s">
        <v>186</v>
      </c>
      <c r="D1036" s="28" t="s">
        <v>180</v>
      </c>
      <c r="E1036" s="28" t="s">
        <v>369</v>
      </c>
      <c r="F1036" s="28" t="s">
        <v>238</v>
      </c>
      <c r="G1036" s="28"/>
      <c r="H1036" s="28"/>
      <c r="I1036" s="29">
        <f t="shared" si="209"/>
        <v>6</v>
      </c>
      <c r="N1036" s="29">
        <f t="shared" si="210"/>
        <v>0</v>
      </c>
      <c r="O1036" s="29">
        <f t="shared" si="210"/>
        <v>6</v>
      </c>
    </row>
    <row r="1037" spans="1:15" ht="18.75">
      <c r="A1037" s="30" t="s">
        <v>224</v>
      </c>
      <c r="B1037" s="28" t="s">
        <v>292</v>
      </c>
      <c r="C1037" s="31" t="s">
        <v>186</v>
      </c>
      <c r="D1037" s="31" t="s">
        <v>180</v>
      </c>
      <c r="E1037" s="31" t="s">
        <v>369</v>
      </c>
      <c r="F1037" s="31" t="s">
        <v>238</v>
      </c>
      <c r="G1037" s="31" t="s">
        <v>212</v>
      </c>
      <c r="H1037" s="28"/>
      <c r="I1037" s="32">
        <v>6</v>
      </c>
      <c r="J1037" s="175"/>
      <c r="K1037" s="175"/>
      <c r="L1037" s="175"/>
      <c r="M1037" s="175"/>
      <c r="N1037" s="32">
        <v>0</v>
      </c>
      <c r="O1037" s="32">
        <f>I1037+N1037</f>
        <v>6</v>
      </c>
    </row>
    <row r="1038" spans="1:15" ht="30">
      <c r="A1038" s="115" t="s">
        <v>505</v>
      </c>
      <c r="B1038" s="28" t="s">
        <v>292</v>
      </c>
      <c r="C1038" s="28" t="s">
        <v>186</v>
      </c>
      <c r="D1038" s="28" t="s">
        <v>180</v>
      </c>
      <c r="E1038" s="28" t="s">
        <v>14</v>
      </c>
      <c r="F1038" s="28"/>
      <c r="G1038" s="28"/>
      <c r="H1038" s="28"/>
      <c r="I1038" s="29">
        <f aca="true" t="shared" si="211" ref="I1038:I1043">I1039</f>
        <v>38388.3</v>
      </c>
      <c r="N1038" s="29">
        <f aca="true" t="shared" si="212" ref="N1038:O1043">N1039</f>
        <v>2934.8</v>
      </c>
      <c r="O1038" s="29">
        <f t="shared" si="212"/>
        <v>41323.100000000006</v>
      </c>
    </row>
    <row r="1039" spans="1:15" ht="45">
      <c r="A1039" s="115" t="s">
        <v>509</v>
      </c>
      <c r="B1039" s="28" t="s">
        <v>292</v>
      </c>
      <c r="C1039" s="28" t="s">
        <v>186</v>
      </c>
      <c r="D1039" s="28" t="s">
        <v>180</v>
      </c>
      <c r="E1039" s="28" t="s">
        <v>15</v>
      </c>
      <c r="F1039" s="28"/>
      <c r="G1039" s="28"/>
      <c r="H1039" s="28"/>
      <c r="I1039" s="29">
        <f t="shared" si="211"/>
        <v>38388.3</v>
      </c>
      <c r="N1039" s="29">
        <f t="shared" si="212"/>
        <v>2934.8</v>
      </c>
      <c r="O1039" s="29">
        <f t="shared" si="212"/>
        <v>41323.100000000006</v>
      </c>
    </row>
    <row r="1040" spans="1:15" ht="45">
      <c r="A1040" s="33" t="s">
        <v>16</v>
      </c>
      <c r="B1040" s="28" t="s">
        <v>292</v>
      </c>
      <c r="C1040" s="28" t="s">
        <v>186</v>
      </c>
      <c r="D1040" s="28" t="s">
        <v>180</v>
      </c>
      <c r="E1040" s="28" t="s">
        <v>17</v>
      </c>
      <c r="F1040" s="28"/>
      <c r="G1040" s="28"/>
      <c r="H1040" s="28"/>
      <c r="I1040" s="29">
        <f>I1041</f>
        <v>38388.3</v>
      </c>
      <c r="N1040" s="29">
        <f>N1041</f>
        <v>2934.8</v>
      </c>
      <c r="O1040" s="29">
        <f>O1041</f>
        <v>41323.100000000006</v>
      </c>
    </row>
    <row r="1041" spans="1:15" ht="18">
      <c r="A1041" s="26" t="s">
        <v>287</v>
      </c>
      <c r="B1041" s="28" t="s">
        <v>292</v>
      </c>
      <c r="C1041" s="28" t="s">
        <v>186</v>
      </c>
      <c r="D1041" s="28" t="s">
        <v>180</v>
      </c>
      <c r="E1041" s="28" t="s">
        <v>18</v>
      </c>
      <c r="F1041" s="28"/>
      <c r="G1041" s="28"/>
      <c r="H1041" s="28"/>
      <c r="I1041" s="29">
        <f t="shared" si="211"/>
        <v>38388.3</v>
      </c>
      <c r="N1041" s="29">
        <f t="shared" si="212"/>
        <v>2934.8</v>
      </c>
      <c r="O1041" s="29">
        <f t="shared" si="212"/>
        <v>41323.100000000006</v>
      </c>
    </row>
    <row r="1042" spans="1:15" ht="45">
      <c r="A1042" s="33" t="s">
        <v>237</v>
      </c>
      <c r="B1042" s="28" t="s">
        <v>292</v>
      </c>
      <c r="C1042" s="28" t="s">
        <v>186</v>
      </c>
      <c r="D1042" s="28" t="s">
        <v>180</v>
      </c>
      <c r="E1042" s="28" t="s">
        <v>18</v>
      </c>
      <c r="F1042" s="28" t="s">
        <v>236</v>
      </c>
      <c r="G1042" s="28"/>
      <c r="H1042" s="28"/>
      <c r="I1042" s="29">
        <f t="shared" si="211"/>
        <v>38388.3</v>
      </c>
      <c r="N1042" s="29">
        <f t="shared" si="212"/>
        <v>2934.8</v>
      </c>
      <c r="O1042" s="29">
        <f t="shared" si="212"/>
        <v>41323.100000000006</v>
      </c>
    </row>
    <row r="1043" spans="1:15" ht="18">
      <c r="A1043" s="27" t="s">
        <v>239</v>
      </c>
      <c r="B1043" s="28" t="s">
        <v>292</v>
      </c>
      <c r="C1043" s="28" t="s">
        <v>186</v>
      </c>
      <c r="D1043" s="28" t="s">
        <v>180</v>
      </c>
      <c r="E1043" s="28" t="s">
        <v>18</v>
      </c>
      <c r="F1043" s="28" t="s">
        <v>238</v>
      </c>
      <c r="G1043" s="28"/>
      <c r="H1043" s="28"/>
      <c r="I1043" s="29">
        <f t="shared" si="211"/>
        <v>38388.3</v>
      </c>
      <c r="N1043" s="29">
        <f t="shared" si="212"/>
        <v>2934.8</v>
      </c>
      <c r="O1043" s="29">
        <f t="shared" si="212"/>
        <v>41323.100000000006</v>
      </c>
    </row>
    <row r="1044" spans="1:15" ht="18">
      <c r="A1044" s="30" t="s">
        <v>224</v>
      </c>
      <c r="B1044" s="31" t="s">
        <v>292</v>
      </c>
      <c r="C1044" s="31" t="s">
        <v>186</v>
      </c>
      <c r="D1044" s="31" t="s">
        <v>180</v>
      </c>
      <c r="E1044" s="31" t="s">
        <v>18</v>
      </c>
      <c r="F1044" s="31" t="s">
        <v>238</v>
      </c>
      <c r="G1044" s="31" t="s">
        <v>212</v>
      </c>
      <c r="H1044" s="31"/>
      <c r="I1044" s="32">
        <v>38388.3</v>
      </c>
      <c r="N1044" s="137">
        <v>2934.8</v>
      </c>
      <c r="O1044" s="137">
        <f>I1044+N1044</f>
        <v>41323.100000000006</v>
      </c>
    </row>
    <row r="1045" spans="1:15" ht="45">
      <c r="A1045" s="124" t="s">
        <v>503</v>
      </c>
      <c r="B1045" s="28" t="s">
        <v>292</v>
      </c>
      <c r="C1045" s="28" t="s">
        <v>186</v>
      </c>
      <c r="D1045" s="28" t="s">
        <v>180</v>
      </c>
      <c r="E1045" s="28" t="s">
        <v>36</v>
      </c>
      <c r="F1045" s="31"/>
      <c r="G1045" s="31"/>
      <c r="H1045" s="31"/>
      <c r="I1045" s="29">
        <f aca="true" t="shared" si="213" ref="I1045:I1050">I1046</f>
        <v>3635.6</v>
      </c>
      <c r="N1045" s="29">
        <f aca="true" t="shared" si="214" ref="N1045:O1050">N1046</f>
        <v>1859.7</v>
      </c>
      <c r="O1045" s="29">
        <f t="shared" si="214"/>
        <v>5495.3</v>
      </c>
    </row>
    <row r="1046" spans="1:15" ht="45">
      <c r="A1046" s="27" t="s">
        <v>620</v>
      </c>
      <c r="B1046" s="28" t="s">
        <v>292</v>
      </c>
      <c r="C1046" s="28" t="s">
        <v>186</v>
      </c>
      <c r="D1046" s="28" t="s">
        <v>180</v>
      </c>
      <c r="E1046" s="28" t="s">
        <v>621</v>
      </c>
      <c r="F1046" s="31"/>
      <c r="G1046" s="31"/>
      <c r="H1046" s="31"/>
      <c r="I1046" s="29">
        <f t="shared" si="213"/>
        <v>3635.6</v>
      </c>
      <c r="N1046" s="29">
        <f t="shared" si="214"/>
        <v>1859.7</v>
      </c>
      <c r="O1046" s="29">
        <f t="shared" si="214"/>
        <v>5495.3</v>
      </c>
    </row>
    <row r="1047" spans="1:15" ht="60">
      <c r="A1047" s="115" t="s">
        <v>622</v>
      </c>
      <c r="B1047" s="28" t="s">
        <v>292</v>
      </c>
      <c r="C1047" s="28" t="s">
        <v>186</v>
      </c>
      <c r="D1047" s="28" t="s">
        <v>180</v>
      </c>
      <c r="E1047" s="28" t="s">
        <v>623</v>
      </c>
      <c r="F1047" s="31"/>
      <c r="G1047" s="31"/>
      <c r="H1047" s="31"/>
      <c r="I1047" s="29">
        <f t="shared" si="213"/>
        <v>3635.6</v>
      </c>
      <c r="N1047" s="29">
        <f t="shared" si="214"/>
        <v>1859.7</v>
      </c>
      <c r="O1047" s="29">
        <f t="shared" si="214"/>
        <v>5495.3</v>
      </c>
    </row>
    <row r="1048" spans="1:15" ht="18">
      <c r="A1048" s="26" t="s">
        <v>287</v>
      </c>
      <c r="B1048" s="28" t="s">
        <v>292</v>
      </c>
      <c r="C1048" s="28" t="s">
        <v>186</v>
      </c>
      <c r="D1048" s="28" t="s">
        <v>180</v>
      </c>
      <c r="E1048" s="28" t="s">
        <v>624</v>
      </c>
      <c r="F1048" s="31"/>
      <c r="G1048" s="31"/>
      <c r="H1048" s="31"/>
      <c r="I1048" s="29">
        <f t="shared" si="213"/>
        <v>3635.6</v>
      </c>
      <c r="N1048" s="29">
        <f t="shared" si="214"/>
        <v>1859.7</v>
      </c>
      <c r="O1048" s="29">
        <f t="shared" si="214"/>
        <v>5495.3</v>
      </c>
    </row>
    <row r="1049" spans="1:15" ht="45">
      <c r="A1049" s="33" t="s">
        <v>237</v>
      </c>
      <c r="B1049" s="28" t="s">
        <v>292</v>
      </c>
      <c r="C1049" s="28" t="s">
        <v>186</v>
      </c>
      <c r="D1049" s="28" t="s">
        <v>180</v>
      </c>
      <c r="E1049" s="28" t="s">
        <v>624</v>
      </c>
      <c r="F1049" s="28" t="s">
        <v>236</v>
      </c>
      <c r="G1049" s="28"/>
      <c r="H1049" s="31"/>
      <c r="I1049" s="29">
        <f t="shared" si="213"/>
        <v>3635.6</v>
      </c>
      <c r="N1049" s="29">
        <f t="shared" si="214"/>
        <v>1859.7</v>
      </c>
      <c r="O1049" s="29">
        <f t="shared" si="214"/>
        <v>5495.3</v>
      </c>
    </row>
    <row r="1050" spans="1:15" ht="18">
      <c r="A1050" s="27" t="s">
        <v>239</v>
      </c>
      <c r="B1050" s="28" t="s">
        <v>292</v>
      </c>
      <c r="C1050" s="28" t="s">
        <v>186</v>
      </c>
      <c r="D1050" s="28" t="s">
        <v>180</v>
      </c>
      <c r="E1050" s="28" t="s">
        <v>624</v>
      </c>
      <c r="F1050" s="28" t="s">
        <v>238</v>
      </c>
      <c r="G1050" s="28"/>
      <c r="H1050" s="31"/>
      <c r="I1050" s="29">
        <f t="shared" si="213"/>
        <v>3635.6</v>
      </c>
      <c r="N1050" s="29">
        <f t="shared" si="214"/>
        <v>1859.7</v>
      </c>
      <c r="O1050" s="29">
        <f t="shared" si="214"/>
        <v>5495.3</v>
      </c>
    </row>
    <row r="1051" spans="1:15" ht="18">
      <c r="A1051" s="30" t="s">
        <v>224</v>
      </c>
      <c r="B1051" s="31" t="s">
        <v>292</v>
      </c>
      <c r="C1051" s="31" t="s">
        <v>186</v>
      </c>
      <c r="D1051" s="31" t="s">
        <v>180</v>
      </c>
      <c r="E1051" s="31" t="s">
        <v>624</v>
      </c>
      <c r="F1051" s="31" t="s">
        <v>238</v>
      </c>
      <c r="G1051" s="31" t="s">
        <v>212</v>
      </c>
      <c r="H1051" s="31"/>
      <c r="I1051" s="32">
        <v>3635.6</v>
      </c>
      <c r="N1051" s="137">
        <v>1859.7</v>
      </c>
      <c r="O1051" s="137">
        <f>I1051+N1051</f>
        <v>5495.3</v>
      </c>
    </row>
    <row r="1052" spans="1:15" ht="18">
      <c r="A1052" s="51" t="s">
        <v>299</v>
      </c>
      <c r="B1052" s="52" t="s">
        <v>292</v>
      </c>
      <c r="C1052" s="52" t="s">
        <v>186</v>
      </c>
      <c r="D1052" s="52" t="s">
        <v>186</v>
      </c>
      <c r="E1052" s="52"/>
      <c r="F1052" s="52"/>
      <c r="G1052" s="52"/>
      <c r="H1052" s="52"/>
      <c r="I1052" s="156">
        <f>I1053</f>
        <v>260</v>
      </c>
      <c r="N1052" s="156">
        <f>N1053</f>
        <v>0</v>
      </c>
      <c r="O1052" s="156">
        <f>O1053</f>
        <v>260</v>
      </c>
    </row>
    <row r="1053" spans="1:15" ht="30">
      <c r="A1053" s="26" t="s">
        <v>397</v>
      </c>
      <c r="B1053" s="28" t="s">
        <v>292</v>
      </c>
      <c r="C1053" s="28" t="s">
        <v>186</v>
      </c>
      <c r="D1053" s="28" t="s">
        <v>186</v>
      </c>
      <c r="E1053" s="28" t="s">
        <v>57</v>
      </c>
      <c r="F1053" s="28"/>
      <c r="G1053" s="28"/>
      <c r="H1053" s="28"/>
      <c r="I1053" s="29">
        <f>I1054+I1063+I1069</f>
        <v>260</v>
      </c>
      <c r="N1053" s="29">
        <f>N1054+N1063+N1069</f>
        <v>0</v>
      </c>
      <c r="O1053" s="29">
        <f>O1054+O1063+O1069</f>
        <v>260</v>
      </c>
    </row>
    <row r="1054" spans="1:15" ht="18">
      <c r="A1054" s="26" t="s">
        <v>399</v>
      </c>
      <c r="B1054" s="28" t="s">
        <v>292</v>
      </c>
      <c r="C1054" s="28" t="s">
        <v>186</v>
      </c>
      <c r="D1054" s="28" t="s">
        <v>186</v>
      </c>
      <c r="E1054" s="28" t="s">
        <v>109</v>
      </c>
      <c r="F1054" s="28"/>
      <c r="G1054" s="28"/>
      <c r="H1054" s="28"/>
      <c r="I1054" s="29">
        <f>I1055</f>
        <v>105</v>
      </c>
      <c r="N1054" s="29">
        <f>N1055</f>
        <v>-9.4</v>
      </c>
      <c r="O1054" s="29">
        <f>O1055</f>
        <v>95.6</v>
      </c>
    </row>
    <row r="1055" spans="1:15" ht="60">
      <c r="A1055" s="26" t="s">
        <v>108</v>
      </c>
      <c r="B1055" s="28" t="s">
        <v>292</v>
      </c>
      <c r="C1055" s="28" t="s">
        <v>186</v>
      </c>
      <c r="D1055" s="28" t="s">
        <v>186</v>
      </c>
      <c r="E1055" s="28" t="s">
        <v>111</v>
      </c>
      <c r="F1055" s="28"/>
      <c r="G1055" s="28"/>
      <c r="H1055" s="28"/>
      <c r="I1055" s="29">
        <f>I1056</f>
        <v>105</v>
      </c>
      <c r="N1055" s="29">
        <f aca="true" t="shared" si="215" ref="N1055:O1058">N1056</f>
        <v>-9.4</v>
      </c>
      <c r="O1055" s="29">
        <f t="shared" si="215"/>
        <v>95.6</v>
      </c>
    </row>
    <row r="1056" spans="1:15" ht="18">
      <c r="A1056" s="26" t="s">
        <v>287</v>
      </c>
      <c r="B1056" s="28" t="s">
        <v>292</v>
      </c>
      <c r="C1056" s="28" t="s">
        <v>186</v>
      </c>
      <c r="D1056" s="28" t="s">
        <v>186</v>
      </c>
      <c r="E1056" s="28" t="s">
        <v>110</v>
      </c>
      <c r="F1056" s="28"/>
      <c r="G1056" s="28"/>
      <c r="H1056" s="28"/>
      <c r="I1056" s="29">
        <f>I1057+I1060</f>
        <v>105</v>
      </c>
      <c r="J1056" s="29">
        <f aca="true" t="shared" si="216" ref="J1056:O1056">J1057+J1060</f>
        <v>0</v>
      </c>
      <c r="K1056" s="29">
        <f t="shared" si="216"/>
        <v>0</v>
      </c>
      <c r="L1056" s="29">
        <f t="shared" si="216"/>
        <v>0</v>
      </c>
      <c r="M1056" s="29">
        <f t="shared" si="216"/>
        <v>0</v>
      </c>
      <c r="N1056" s="29">
        <f t="shared" si="216"/>
        <v>-9.4</v>
      </c>
      <c r="O1056" s="29">
        <f t="shared" si="216"/>
        <v>95.6</v>
      </c>
    </row>
    <row r="1057" spans="1:15" ht="32.25" customHeight="1">
      <c r="A1057" s="26" t="s">
        <v>315</v>
      </c>
      <c r="B1057" s="28" t="s">
        <v>292</v>
      </c>
      <c r="C1057" s="28" t="s">
        <v>186</v>
      </c>
      <c r="D1057" s="28" t="s">
        <v>186</v>
      </c>
      <c r="E1057" s="28" t="s">
        <v>110</v>
      </c>
      <c r="F1057" s="28" t="s">
        <v>234</v>
      </c>
      <c r="G1057" s="28"/>
      <c r="H1057" s="28"/>
      <c r="I1057" s="29">
        <f>I1058</f>
        <v>65</v>
      </c>
      <c r="N1057" s="29">
        <f t="shared" si="215"/>
        <v>-9.4</v>
      </c>
      <c r="O1057" s="29">
        <f t="shared" si="215"/>
        <v>55.6</v>
      </c>
    </row>
    <row r="1058" spans="1:15" ht="45">
      <c r="A1058" s="26" t="s">
        <v>303</v>
      </c>
      <c r="B1058" s="28" t="s">
        <v>292</v>
      </c>
      <c r="C1058" s="28" t="s">
        <v>186</v>
      </c>
      <c r="D1058" s="28" t="s">
        <v>186</v>
      </c>
      <c r="E1058" s="28" t="s">
        <v>110</v>
      </c>
      <c r="F1058" s="28" t="s">
        <v>235</v>
      </c>
      <c r="G1058" s="28"/>
      <c r="H1058" s="28"/>
      <c r="I1058" s="29">
        <f>I1059</f>
        <v>65</v>
      </c>
      <c r="N1058" s="29">
        <f t="shared" si="215"/>
        <v>-9.4</v>
      </c>
      <c r="O1058" s="29">
        <f t="shared" si="215"/>
        <v>55.6</v>
      </c>
    </row>
    <row r="1059" spans="1:15" ht="18">
      <c r="A1059" s="34" t="s">
        <v>224</v>
      </c>
      <c r="B1059" s="31" t="s">
        <v>292</v>
      </c>
      <c r="C1059" s="31" t="s">
        <v>186</v>
      </c>
      <c r="D1059" s="31" t="s">
        <v>186</v>
      </c>
      <c r="E1059" s="31" t="s">
        <v>110</v>
      </c>
      <c r="F1059" s="31" t="s">
        <v>235</v>
      </c>
      <c r="G1059" s="31" t="s">
        <v>212</v>
      </c>
      <c r="H1059" s="31"/>
      <c r="I1059" s="32">
        <v>65</v>
      </c>
      <c r="N1059" s="137">
        <v>-9.4</v>
      </c>
      <c r="O1059" s="137">
        <f>I1059+N1059</f>
        <v>55.6</v>
      </c>
    </row>
    <row r="1060" spans="1:15" ht="45">
      <c r="A1060" s="33" t="s">
        <v>237</v>
      </c>
      <c r="B1060" s="28" t="s">
        <v>292</v>
      </c>
      <c r="C1060" s="28" t="s">
        <v>186</v>
      </c>
      <c r="D1060" s="28" t="s">
        <v>186</v>
      </c>
      <c r="E1060" s="28" t="s">
        <v>110</v>
      </c>
      <c r="F1060" s="28" t="s">
        <v>236</v>
      </c>
      <c r="G1060" s="28"/>
      <c r="H1060" s="31"/>
      <c r="I1060" s="29">
        <f>I1061</f>
        <v>40</v>
      </c>
      <c r="N1060" s="29">
        <f>N1061</f>
        <v>0</v>
      </c>
      <c r="O1060" s="29">
        <f>O1061</f>
        <v>40</v>
      </c>
    </row>
    <row r="1061" spans="1:15" ht="18">
      <c r="A1061" s="27" t="s">
        <v>239</v>
      </c>
      <c r="B1061" s="28" t="s">
        <v>292</v>
      </c>
      <c r="C1061" s="28" t="s">
        <v>186</v>
      </c>
      <c r="D1061" s="28" t="s">
        <v>186</v>
      </c>
      <c r="E1061" s="28" t="s">
        <v>110</v>
      </c>
      <c r="F1061" s="28" t="s">
        <v>238</v>
      </c>
      <c r="G1061" s="28"/>
      <c r="H1061" s="31"/>
      <c r="I1061" s="29">
        <f>I1062</f>
        <v>40</v>
      </c>
      <c r="N1061" s="29">
        <f>N1062</f>
        <v>0</v>
      </c>
      <c r="O1061" s="29">
        <f>O1062</f>
        <v>40</v>
      </c>
    </row>
    <row r="1062" spans="1:15" ht="18">
      <c r="A1062" s="30" t="s">
        <v>224</v>
      </c>
      <c r="B1062" s="31" t="s">
        <v>292</v>
      </c>
      <c r="C1062" s="31" t="s">
        <v>186</v>
      </c>
      <c r="D1062" s="31" t="s">
        <v>186</v>
      </c>
      <c r="E1062" s="31" t="s">
        <v>110</v>
      </c>
      <c r="F1062" s="31" t="s">
        <v>238</v>
      </c>
      <c r="G1062" s="31" t="s">
        <v>212</v>
      </c>
      <c r="H1062" s="31"/>
      <c r="I1062" s="32">
        <v>40</v>
      </c>
      <c r="N1062" s="137">
        <v>0</v>
      </c>
      <c r="O1062" s="137">
        <f>I1062+N1062</f>
        <v>40</v>
      </c>
    </row>
    <row r="1063" spans="1:15" ht="30">
      <c r="A1063" s="26" t="s">
        <v>400</v>
      </c>
      <c r="B1063" s="28" t="s">
        <v>292</v>
      </c>
      <c r="C1063" s="28" t="s">
        <v>186</v>
      </c>
      <c r="D1063" s="28" t="s">
        <v>186</v>
      </c>
      <c r="E1063" s="28" t="s">
        <v>112</v>
      </c>
      <c r="F1063" s="28"/>
      <c r="G1063" s="28"/>
      <c r="H1063" s="28"/>
      <c r="I1063" s="29">
        <f>I1066</f>
        <v>105</v>
      </c>
      <c r="N1063" s="29">
        <f>N1066</f>
        <v>9</v>
      </c>
      <c r="O1063" s="29">
        <f>O1066</f>
        <v>114</v>
      </c>
    </row>
    <row r="1064" spans="1:15" ht="45">
      <c r="A1064" s="26" t="s">
        <v>436</v>
      </c>
      <c r="B1064" s="28" t="s">
        <v>292</v>
      </c>
      <c r="C1064" s="28" t="s">
        <v>186</v>
      </c>
      <c r="D1064" s="28" t="s">
        <v>186</v>
      </c>
      <c r="E1064" s="28" t="s">
        <v>113</v>
      </c>
      <c r="F1064" s="28"/>
      <c r="G1064" s="28"/>
      <c r="H1064" s="28"/>
      <c r="I1064" s="29">
        <f>I1065</f>
        <v>105</v>
      </c>
      <c r="N1064" s="29">
        <f aca="true" t="shared" si="217" ref="N1064:O1067">N1065</f>
        <v>9</v>
      </c>
      <c r="O1064" s="29">
        <f t="shared" si="217"/>
        <v>114</v>
      </c>
    </row>
    <row r="1065" spans="1:15" ht="18">
      <c r="A1065" s="26" t="s">
        <v>287</v>
      </c>
      <c r="B1065" s="28" t="s">
        <v>292</v>
      </c>
      <c r="C1065" s="28" t="s">
        <v>186</v>
      </c>
      <c r="D1065" s="28" t="s">
        <v>186</v>
      </c>
      <c r="E1065" s="28" t="s">
        <v>114</v>
      </c>
      <c r="F1065" s="28"/>
      <c r="G1065" s="28"/>
      <c r="H1065" s="28"/>
      <c r="I1065" s="29">
        <f>I1066</f>
        <v>105</v>
      </c>
      <c r="N1065" s="29">
        <f t="shared" si="217"/>
        <v>9</v>
      </c>
      <c r="O1065" s="29">
        <f t="shared" si="217"/>
        <v>114</v>
      </c>
    </row>
    <row r="1066" spans="1:15" ht="36" customHeight="1">
      <c r="A1066" s="26" t="s">
        <v>315</v>
      </c>
      <c r="B1066" s="28" t="s">
        <v>292</v>
      </c>
      <c r="C1066" s="28" t="s">
        <v>186</v>
      </c>
      <c r="D1066" s="28" t="s">
        <v>186</v>
      </c>
      <c r="E1066" s="28" t="s">
        <v>114</v>
      </c>
      <c r="F1066" s="28" t="s">
        <v>234</v>
      </c>
      <c r="G1066" s="28"/>
      <c r="H1066" s="28"/>
      <c r="I1066" s="29">
        <f>I1067</f>
        <v>105</v>
      </c>
      <c r="N1066" s="29">
        <f t="shared" si="217"/>
        <v>9</v>
      </c>
      <c r="O1066" s="29">
        <f t="shared" si="217"/>
        <v>114</v>
      </c>
    </row>
    <row r="1067" spans="1:15" ht="45">
      <c r="A1067" s="26" t="s">
        <v>303</v>
      </c>
      <c r="B1067" s="28" t="s">
        <v>292</v>
      </c>
      <c r="C1067" s="28" t="s">
        <v>186</v>
      </c>
      <c r="D1067" s="28" t="s">
        <v>186</v>
      </c>
      <c r="E1067" s="28" t="s">
        <v>114</v>
      </c>
      <c r="F1067" s="28" t="s">
        <v>235</v>
      </c>
      <c r="G1067" s="28"/>
      <c r="H1067" s="28"/>
      <c r="I1067" s="29">
        <f>I1068</f>
        <v>105</v>
      </c>
      <c r="N1067" s="29">
        <f t="shared" si="217"/>
        <v>9</v>
      </c>
      <c r="O1067" s="29">
        <f t="shared" si="217"/>
        <v>114</v>
      </c>
    </row>
    <row r="1068" spans="1:15" ht="18">
      <c r="A1068" s="34" t="s">
        <v>224</v>
      </c>
      <c r="B1068" s="28" t="s">
        <v>292</v>
      </c>
      <c r="C1068" s="31" t="s">
        <v>186</v>
      </c>
      <c r="D1068" s="31" t="s">
        <v>186</v>
      </c>
      <c r="E1068" s="31" t="s">
        <v>114</v>
      </c>
      <c r="F1068" s="31" t="s">
        <v>235</v>
      </c>
      <c r="G1068" s="31" t="s">
        <v>212</v>
      </c>
      <c r="H1068" s="31"/>
      <c r="I1068" s="32">
        <v>105</v>
      </c>
      <c r="N1068" s="137">
        <v>9</v>
      </c>
      <c r="O1068" s="137">
        <f>I1068+N1068</f>
        <v>114</v>
      </c>
    </row>
    <row r="1069" spans="1:15" ht="30">
      <c r="A1069" s="26" t="s">
        <v>401</v>
      </c>
      <c r="B1069" s="28" t="s">
        <v>292</v>
      </c>
      <c r="C1069" s="28" t="s">
        <v>186</v>
      </c>
      <c r="D1069" s="28" t="s">
        <v>186</v>
      </c>
      <c r="E1069" s="28" t="s">
        <v>115</v>
      </c>
      <c r="F1069" s="28"/>
      <c r="G1069" s="28"/>
      <c r="H1069" s="28"/>
      <c r="I1069" s="29">
        <f>I1072</f>
        <v>50</v>
      </c>
      <c r="N1069" s="29">
        <f>N1072</f>
        <v>0.4</v>
      </c>
      <c r="O1069" s="29">
        <f>O1072</f>
        <v>50.4</v>
      </c>
    </row>
    <row r="1070" spans="1:15" ht="90">
      <c r="A1070" s="26" t="s">
        <v>378</v>
      </c>
      <c r="B1070" s="28" t="s">
        <v>292</v>
      </c>
      <c r="C1070" s="28" t="s">
        <v>186</v>
      </c>
      <c r="D1070" s="28" t="s">
        <v>186</v>
      </c>
      <c r="E1070" s="28" t="s">
        <v>116</v>
      </c>
      <c r="F1070" s="28"/>
      <c r="G1070" s="28"/>
      <c r="H1070" s="28"/>
      <c r="I1070" s="29">
        <f>I1071</f>
        <v>50</v>
      </c>
      <c r="N1070" s="29">
        <f aca="true" t="shared" si="218" ref="N1070:O1073">N1071</f>
        <v>0.4</v>
      </c>
      <c r="O1070" s="29">
        <f t="shared" si="218"/>
        <v>50.4</v>
      </c>
    </row>
    <row r="1071" spans="1:15" ht="18">
      <c r="A1071" s="26" t="s">
        <v>287</v>
      </c>
      <c r="B1071" s="28" t="s">
        <v>292</v>
      </c>
      <c r="C1071" s="28" t="s">
        <v>186</v>
      </c>
      <c r="D1071" s="28" t="s">
        <v>186</v>
      </c>
      <c r="E1071" s="28" t="s">
        <v>117</v>
      </c>
      <c r="F1071" s="28"/>
      <c r="G1071" s="28"/>
      <c r="H1071" s="28"/>
      <c r="I1071" s="29">
        <f>I1072</f>
        <v>50</v>
      </c>
      <c r="N1071" s="29">
        <f t="shared" si="218"/>
        <v>0.4</v>
      </c>
      <c r="O1071" s="29">
        <f t="shared" si="218"/>
        <v>50.4</v>
      </c>
    </row>
    <row r="1072" spans="1:15" ht="34.5" customHeight="1">
      <c r="A1072" s="26" t="s">
        <v>315</v>
      </c>
      <c r="B1072" s="28" t="s">
        <v>292</v>
      </c>
      <c r="C1072" s="28" t="s">
        <v>186</v>
      </c>
      <c r="D1072" s="28" t="s">
        <v>186</v>
      </c>
      <c r="E1072" s="28" t="s">
        <v>117</v>
      </c>
      <c r="F1072" s="28" t="s">
        <v>234</v>
      </c>
      <c r="G1072" s="28"/>
      <c r="H1072" s="28"/>
      <c r="I1072" s="29">
        <f>I1073</f>
        <v>50</v>
      </c>
      <c r="N1072" s="29">
        <f t="shared" si="218"/>
        <v>0.4</v>
      </c>
      <c r="O1072" s="29">
        <f t="shared" si="218"/>
        <v>50.4</v>
      </c>
    </row>
    <row r="1073" spans="1:15" ht="45">
      <c r="A1073" s="26" t="s">
        <v>303</v>
      </c>
      <c r="B1073" s="28" t="s">
        <v>292</v>
      </c>
      <c r="C1073" s="28" t="s">
        <v>186</v>
      </c>
      <c r="D1073" s="28" t="s">
        <v>186</v>
      </c>
      <c r="E1073" s="28" t="s">
        <v>117</v>
      </c>
      <c r="F1073" s="28" t="s">
        <v>235</v>
      </c>
      <c r="G1073" s="28"/>
      <c r="H1073" s="28"/>
      <c r="I1073" s="29">
        <f>I1074</f>
        <v>50</v>
      </c>
      <c r="N1073" s="29">
        <f t="shared" si="218"/>
        <v>0.4</v>
      </c>
      <c r="O1073" s="29">
        <f t="shared" si="218"/>
        <v>50.4</v>
      </c>
    </row>
    <row r="1074" spans="1:15" ht="18">
      <c r="A1074" s="34" t="s">
        <v>224</v>
      </c>
      <c r="B1074" s="28" t="s">
        <v>292</v>
      </c>
      <c r="C1074" s="31" t="s">
        <v>186</v>
      </c>
      <c r="D1074" s="31" t="s">
        <v>186</v>
      </c>
      <c r="E1074" s="31" t="s">
        <v>117</v>
      </c>
      <c r="F1074" s="31" t="s">
        <v>235</v>
      </c>
      <c r="G1074" s="31" t="s">
        <v>212</v>
      </c>
      <c r="H1074" s="31"/>
      <c r="I1074" s="32">
        <v>50</v>
      </c>
      <c r="N1074" s="137">
        <v>0.4</v>
      </c>
      <c r="O1074" s="137">
        <f>I1074+N1074</f>
        <v>50.4</v>
      </c>
    </row>
    <row r="1075" spans="1:15" ht="18">
      <c r="A1075" s="51" t="s">
        <v>371</v>
      </c>
      <c r="B1075" s="52" t="s">
        <v>292</v>
      </c>
      <c r="C1075" s="52" t="s">
        <v>183</v>
      </c>
      <c r="D1075" s="28"/>
      <c r="E1075" s="28"/>
      <c r="F1075" s="28"/>
      <c r="G1075" s="28"/>
      <c r="H1075" s="31"/>
      <c r="I1075" s="156">
        <f>I1076+I1150</f>
        <v>50190.5</v>
      </c>
      <c r="N1075" s="156">
        <f>N1076+N1150</f>
        <v>3339.3999999999996</v>
      </c>
      <c r="O1075" s="156">
        <f>O1076+O1150</f>
        <v>53529.9</v>
      </c>
    </row>
    <row r="1076" spans="1:15" ht="18">
      <c r="A1076" s="51" t="s">
        <v>175</v>
      </c>
      <c r="B1076" s="52" t="s">
        <v>292</v>
      </c>
      <c r="C1076" s="52" t="s">
        <v>183</v>
      </c>
      <c r="D1076" s="52" t="s">
        <v>179</v>
      </c>
      <c r="E1076" s="52"/>
      <c r="F1076" s="52"/>
      <c r="G1076" s="52"/>
      <c r="H1076" s="52"/>
      <c r="I1076" s="156">
        <f>I1077+I1141</f>
        <v>41561.3</v>
      </c>
      <c r="N1076" s="156">
        <f>N1077+N1141</f>
        <v>2532.1</v>
      </c>
      <c r="O1076" s="156">
        <f>O1077+O1141</f>
        <v>44093.4</v>
      </c>
    </row>
    <row r="1077" spans="1:15" ht="30">
      <c r="A1077" s="115" t="s">
        <v>505</v>
      </c>
      <c r="B1077" s="28" t="s">
        <v>292</v>
      </c>
      <c r="C1077" s="28" t="s">
        <v>183</v>
      </c>
      <c r="D1077" s="28" t="s">
        <v>179</v>
      </c>
      <c r="E1077" s="28" t="s">
        <v>14</v>
      </c>
      <c r="F1077" s="28"/>
      <c r="G1077" s="28"/>
      <c r="H1077" s="28"/>
      <c r="I1077" s="29">
        <f>I1078+I1090+I1096+I1123+I1132</f>
        <v>40861.3</v>
      </c>
      <c r="N1077" s="29">
        <f>N1078+N1090+N1096+N1123+N1132</f>
        <v>2532.1</v>
      </c>
      <c r="O1077" s="29">
        <f>O1078+O1090+O1096+O1123+O1132</f>
        <v>43393.4</v>
      </c>
    </row>
    <row r="1078" spans="1:15" ht="30">
      <c r="A1078" s="115" t="s">
        <v>510</v>
      </c>
      <c r="B1078" s="28" t="s">
        <v>292</v>
      </c>
      <c r="C1078" s="28" t="s">
        <v>183</v>
      </c>
      <c r="D1078" s="28" t="s">
        <v>179</v>
      </c>
      <c r="E1078" s="28" t="s">
        <v>19</v>
      </c>
      <c r="F1078" s="28"/>
      <c r="G1078" s="28"/>
      <c r="H1078" s="28"/>
      <c r="I1078" s="29">
        <f>I1079+I1084</f>
        <v>28182.1</v>
      </c>
      <c r="N1078" s="29">
        <f>N1079+N1084</f>
        <v>1665.4</v>
      </c>
      <c r="O1078" s="29">
        <f>O1079+O1084</f>
        <v>29847.5</v>
      </c>
    </row>
    <row r="1079" spans="1:15" ht="60">
      <c r="A1079" s="26" t="s">
        <v>289</v>
      </c>
      <c r="B1079" s="28" t="s">
        <v>292</v>
      </c>
      <c r="C1079" s="28" t="s">
        <v>183</v>
      </c>
      <c r="D1079" s="28" t="s">
        <v>179</v>
      </c>
      <c r="E1079" s="28" t="s">
        <v>20</v>
      </c>
      <c r="F1079" s="28"/>
      <c r="G1079" s="28"/>
      <c r="H1079" s="28"/>
      <c r="I1079" s="29">
        <f>I1080</f>
        <v>22482.1</v>
      </c>
      <c r="N1079" s="29">
        <f aca="true" t="shared" si="219" ref="N1079:O1082">N1080</f>
        <v>1665.4</v>
      </c>
      <c r="O1079" s="29">
        <f t="shared" si="219"/>
        <v>24147.5</v>
      </c>
    </row>
    <row r="1080" spans="1:15" ht="18">
      <c r="A1080" s="26" t="s">
        <v>287</v>
      </c>
      <c r="B1080" s="28" t="s">
        <v>292</v>
      </c>
      <c r="C1080" s="28" t="s">
        <v>183</v>
      </c>
      <c r="D1080" s="28" t="s">
        <v>179</v>
      </c>
      <c r="E1080" s="28" t="s">
        <v>21</v>
      </c>
      <c r="F1080" s="28"/>
      <c r="G1080" s="28"/>
      <c r="H1080" s="28"/>
      <c r="I1080" s="29">
        <f>I1081</f>
        <v>22482.1</v>
      </c>
      <c r="N1080" s="29">
        <f t="shared" si="219"/>
        <v>1665.4</v>
      </c>
      <c r="O1080" s="29">
        <f t="shared" si="219"/>
        <v>24147.5</v>
      </c>
    </row>
    <row r="1081" spans="1:15" ht="45">
      <c r="A1081" s="33" t="s">
        <v>237</v>
      </c>
      <c r="B1081" s="28" t="s">
        <v>292</v>
      </c>
      <c r="C1081" s="28" t="s">
        <v>183</v>
      </c>
      <c r="D1081" s="28" t="s">
        <v>179</v>
      </c>
      <c r="E1081" s="28" t="s">
        <v>21</v>
      </c>
      <c r="F1081" s="28" t="s">
        <v>236</v>
      </c>
      <c r="G1081" s="28"/>
      <c r="H1081" s="28"/>
      <c r="I1081" s="29">
        <f>I1082</f>
        <v>22482.1</v>
      </c>
      <c r="N1081" s="29">
        <f t="shared" si="219"/>
        <v>1665.4</v>
      </c>
      <c r="O1081" s="29">
        <f t="shared" si="219"/>
        <v>24147.5</v>
      </c>
    </row>
    <row r="1082" spans="1:15" ht="18">
      <c r="A1082" s="27" t="s">
        <v>239</v>
      </c>
      <c r="B1082" s="28" t="s">
        <v>292</v>
      </c>
      <c r="C1082" s="28" t="s">
        <v>183</v>
      </c>
      <c r="D1082" s="28" t="s">
        <v>179</v>
      </c>
      <c r="E1082" s="28" t="s">
        <v>21</v>
      </c>
      <c r="F1082" s="28" t="s">
        <v>238</v>
      </c>
      <c r="G1082" s="28"/>
      <c r="H1082" s="28"/>
      <c r="I1082" s="29">
        <f>I1083</f>
        <v>22482.1</v>
      </c>
      <c r="N1082" s="29">
        <f t="shared" si="219"/>
        <v>1665.4</v>
      </c>
      <c r="O1082" s="29">
        <f t="shared" si="219"/>
        <v>24147.5</v>
      </c>
    </row>
    <row r="1083" spans="1:15" ht="18">
      <c r="A1083" s="30" t="s">
        <v>224</v>
      </c>
      <c r="B1083" s="28" t="s">
        <v>292</v>
      </c>
      <c r="C1083" s="31" t="s">
        <v>183</v>
      </c>
      <c r="D1083" s="31" t="s">
        <v>179</v>
      </c>
      <c r="E1083" s="31" t="s">
        <v>21</v>
      </c>
      <c r="F1083" s="31" t="s">
        <v>238</v>
      </c>
      <c r="G1083" s="31" t="s">
        <v>212</v>
      </c>
      <c r="H1083" s="31"/>
      <c r="I1083" s="32">
        <v>22482.1</v>
      </c>
      <c r="N1083" s="137">
        <v>1665.4</v>
      </c>
      <c r="O1083" s="137">
        <f>I1083+N1083</f>
        <v>24147.5</v>
      </c>
    </row>
    <row r="1084" spans="1:15" ht="120">
      <c r="A1084" s="26" t="s">
        <v>556</v>
      </c>
      <c r="B1084" s="28" t="s">
        <v>523</v>
      </c>
      <c r="C1084" s="28" t="s">
        <v>183</v>
      </c>
      <c r="D1084" s="28" t="s">
        <v>179</v>
      </c>
      <c r="E1084" s="28" t="s">
        <v>526</v>
      </c>
      <c r="F1084" s="28"/>
      <c r="G1084" s="28"/>
      <c r="H1084" s="28"/>
      <c r="I1084" s="29">
        <f>I1085</f>
        <v>5700</v>
      </c>
      <c r="N1084" s="29">
        <f aca="true" t="shared" si="220" ref="N1084:O1086">N1085</f>
        <v>0</v>
      </c>
      <c r="O1084" s="29">
        <f t="shared" si="220"/>
        <v>5700</v>
      </c>
    </row>
    <row r="1085" spans="1:15" ht="18">
      <c r="A1085" s="26" t="s">
        <v>525</v>
      </c>
      <c r="B1085" s="28" t="s">
        <v>292</v>
      </c>
      <c r="C1085" s="28" t="s">
        <v>183</v>
      </c>
      <c r="D1085" s="28" t="s">
        <v>179</v>
      </c>
      <c r="E1085" s="28" t="s">
        <v>524</v>
      </c>
      <c r="F1085" s="28"/>
      <c r="G1085" s="28"/>
      <c r="H1085" s="28"/>
      <c r="I1085" s="29">
        <f>I1086</f>
        <v>5700</v>
      </c>
      <c r="N1085" s="29">
        <f t="shared" si="220"/>
        <v>0</v>
      </c>
      <c r="O1085" s="29">
        <f t="shared" si="220"/>
        <v>5700</v>
      </c>
    </row>
    <row r="1086" spans="1:15" ht="45">
      <c r="A1086" s="33" t="s">
        <v>237</v>
      </c>
      <c r="B1086" s="28" t="s">
        <v>292</v>
      </c>
      <c r="C1086" s="28" t="s">
        <v>183</v>
      </c>
      <c r="D1086" s="28" t="s">
        <v>179</v>
      </c>
      <c r="E1086" s="28" t="s">
        <v>524</v>
      </c>
      <c r="F1086" s="28" t="s">
        <v>236</v>
      </c>
      <c r="G1086" s="28"/>
      <c r="H1086" s="28"/>
      <c r="I1086" s="29">
        <f>I1087</f>
        <v>5700</v>
      </c>
      <c r="N1086" s="29">
        <f t="shared" si="220"/>
        <v>0</v>
      </c>
      <c r="O1086" s="29">
        <f t="shared" si="220"/>
        <v>5700</v>
      </c>
    </row>
    <row r="1087" spans="1:15" ht="18">
      <c r="A1087" s="27" t="s">
        <v>239</v>
      </c>
      <c r="B1087" s="28" t="s">
        <v>292</v>
      </c>
      <c r="C1087" s="28" t="s">
        <v>183</v>
      </c>
      <c r="D1087" s="28" t="s">
        <v>179</v>
      </c>
      <c r="E1087" s="28" t="s">
        <v>524</v>
      </c>
      <c r="F1087" s="28" t="s">
        <v>238</v>
      </c>
      <c r="G1087" s="28"/>
      <c r="H1087" s="28"/>
      <c r="I1087" s="29">
        <f>I1088+I1089</f>
        <v>5700</v>
      </c>
      <c r="J1087" s="29">
        <f aca="true" t="shared" si="221" ref="J1087:O1087">J1088+J1089</f>
        <v>0</v>
      </c>
      <c r="K1087" s="29">
        <f t="shared" si="221"/>
        <v>0</v>
      </c>
      <c r="L1087" s="29">
        <f t="shared" si="221"/>
        <v>0</v>
      </c>
      <c r="M1087" s="29">
        <f t="shared" si="221"/>
        <v>0</v>
      </c>
      <c r="N1087" s="29">
        <f t="shared" si="221"/>
        <v>0</v>
      </c>
      <c r="O1087" s="29">
        <f t="shared" si="221"/>
        <v>5700</v>
      </c>
    </row>
    <row r="1088" spans="1:15" ht="18">
      <c r="A1088" s="30" t="s">
        <v>225</v>
      </c>
      <c r="B1088" s="31" t="s">
        <v>292</v>
      </c>
      <c r="C1088" s="31" t="s">
        <v>183</v>
      </c>
      <c r="D1088" s="31" t="s">
        <v>179</v>
      </c>
      <c r="E1088" s="31" t="s">
        <v>524</v>
      </c>
      <c r="F1088" s="31" t="s">
        <v>238</v>
      </c>
      <c r="G1088" s="31" t="s">
        <v>213</v>
      </c>
      <c r="H1088" s="31"/>
      <c r="I1088" s="32">
        <v>0</v>
      </c>
      <c r="N1088" s="137">
        <v>0</v>
      </c>
      <c r="O1088" s="137">
        <f>I1088+N1088</f>
        <v>0</v>
      </c>
    </row>
    <row r="1089" spans="1:15" ht="18">
      <c r="A1089" s="30" t="s">
        <v>559</v>
      </c>
      <c r="B1089" s="31" t="s">
        <v>292</v>
      </c>
      <c r="C1089" s="31" t="s">
        <v>183</v>
      </c>
      <c r="D1089" s="31" t="s">
        <v>179</v>
      </c>
      <c r="E1089" s="31" t="s">
        <v>524</v>
      </c>
      <c r="F1089" s="31" t="s">
        <v>238</v>
      </c>
      <c r="G1089" s="31" t="s">
        <v>560</v>
      </c>
      <c r="H1089" s="31"/>
      <c r="I1089" s="32">
        <v>5700</v>
      </c>
      <c r="N1089" s="137">
        <v>0</v>
      </c>
      <c r="O1089" s="137">
        <f>I1089+N1089</f>
        <v>5700</v>
      </c>
    </row>
    <row r="1090" spans="1:15" ht="30">
      <c r="A1090" s="26" t="s">
        <v>157</v>
      </c>
      <c r="B1090" s="28" t="s">
        <v>292</v>
      </c>
      <c r="C1090" s="28" t="s">
        <v>183</v>
      </c>
      <c r="D1090" s="28" t="s">
        <v>179</v>
      </c>
      <c r="E1090" s="28" t="s">
        <v>22</v>
      </c>
      <c r="F1090" s="28"/>
      <c r="G1090" s="28"/>
      <c r="H1090" s="28"/>
      <c r="I1090" s="29">
        <f>I1091</f>
        <v>3941.2</v>
      </c>
      <c r="N1090" s="29">
        <f aca="true" t="shared" si="222" ref="N1090:O1094">N1091</f>
        <v>434.7</v>
      </c>
      <c r="O1090" s="29">
        <f t="shared" si="222"/>
        <v>4375.9</v>
      </c>
    </row>
    <row r="1091" spans="1:15" ht="30">
      <c r="A1091" s="26" t="s">
        <v>288</v>
      </c>
      <c r="B1091" s="28" t="s">
        <v>292</v>
      </c>
      <c r="C1091" s="28" t="s">
        <v>183</v>
      </c>
      <c r="D1091" s="28" t="s">
        <v>179</v>
      </c>
      <c r="E1091" s="28" t="s">
        <v>23</v>
      </c>
      <c r="F1091" s="28"/>
      <c r="G1091" s="28"/>
      <c r="H1091" s="28"/>
      <c r="I1091" s="29">
        <f>I1092</f>
        <v>3941.2</v>
      </c>
      <c r="N1091" s="29">
        <f t="shared" si="222"/>
        <v>434.7</v>
      </c>
      <c r="O1091" s="29">
        <f t="shared" si="222"/>
        <v>4375.9</v>
      </c>
    </row>
    <row r="1092" spans="1:15" ht="18">
      <c r="A1092" s="26" t="s">
        <v>287</v>
      </c>
      <c r="B1092" s="28" t="s">
        <v>292</v>
      </c>
      <c r="C1092" s="28" t="s">
        <v>183</v>
      </c>
      <c r="D1092" s="28" t="s">
        <v>179</v>
      </c>
      <c r="E1092" s="28" t="s">
        <v>24</v>
      </c>
      <c r="F1092" s="28"/>
      <c r="G1092" s="28"/>
      <c r="H1092" s="28"/>
      <c r="I1092" s="29">
        <f>I1093</f>
        <v>3941.2</v>
      </c>
      <c r="N1092" s="29">
        <f t="shared" si="222"/>
        <v>434.7</v>
      </c>
      <c r="O1092" s="29">
        <f t="shared" si="222"/>
        <v>4375.9</v>
      </c>
    </row>
    <row r="1093" spans="1:15" ht="45">
      <c r="A1093" s="33" t="s">
        <v>237</v>
      </c>
      <c r="B1093" s="28" t="s">
        <v>292</v>
      </c>
      <c r="C1093" s="28" t="s">
        <v>183</v>
      </c>
      <c r="D1093" s="28" t="s">
        <v>179</v>
      </c>
      <c r="E1093" s="28" t="s">
        <v>24</v>
      </c>
      <c r="F1093" s="28" t="s">
        <v>236</v>
      </c>
      <c r="G1093" s="28"/>
      <c r="H1093" s="28"/>
      <c r="I1093" s="29">
        <f>I1094</f>
        <v>3941.2</v>
      </c>
      <c r="N1093" s="29">
        <f t="shared" si="222"/>
        <v>434.7</v>
      </c>
      <c r="O1093" s="29">
        <f t="shared" si="222"/>
        <v>4375.9</v>
      </c>
    </row>
    <row r="1094" spans="1:15" ht="18">
      <c r="A1094" s="27" t="s">
        <v>239</v>
      </c>
      <c r="B1094" s="28" t="s">
        <v>292</v>
      </c>
      <c r="C1094" s="28" t="s">
        <v>183</v>
      </c>
      <c r="D1094" s="28" t="s">
        <v>179</v>
      </c>
      <c r="E1094" s="28" t="s">
        <v>24</v>
      </c>
      <c r="F1094" s="28" t="s">
        <v>238</v>
      </c>
      <c r="G1094" s="28"/>
      <c r="H1094" s="28"/>
      <c r="I1094" s="29">
        <f>I1095</f>
        <v>3941.2</v>
      </c>
      <c r="N1094" s="29">
        <f t="shared" si="222"/>
        <v>434.7</v>
      </c>
      <c r="O1094" s="29">
        <f t="shared" si="222"/>
        <v>4375.9</v>
      </c>
    </row>
    <row r="1095" spans="1:15" ht="18">
      <c r="A1095" s="30" t="s">
        <v>224</v>
      </c>
      <c r="B1095" s="28" t="s">
        <v>292</v>
      </c>
      <c r="C1095" s="31" t="s">
        <v>183</v>
      </c>
      <c r="D1095" s="31" t="s">
        <v>179</v>
      </c>
      <c r="E1095" s="31" t="s">
        <v>24</v>
      </c>
      <c r="F1095" s="31" t="s">
        <v>238</v>
      </c>
      <c r="G1095" s="31" t="s">
        <v>212</v>
      </c>
      <c r="H1095" s="31"/>
      <c r="I1095" s="32">
        <v>3941.2</v>
      </c>
      <c r="N1095" s="137">
        <v>434.7</v>
      </c>
      <c r="O1095" s="137">
        <f>I1095+N1095</f>
        <v>4375.9</v>
      </c>
    </row>
    <row r="1096" spans="1:15" ht="30">
      <c r="A1096" s="26" t="s">
        <v>158</v>
      </c>
      <c r="B1096" s="28" t="s">
        <v>292</v>
      </c>
      <c r="C1096" s="28" t="s">
        <v>183</v>
      </c>
      <c r="D1096" s="28" t="s">
        <v>179</v>
      </c>
      <c r="E1096" s="28" t="s">
        <v>25</v>
      </c>
      <c r="F1096" s="28"/>
      <c r="G1096" s="28"/>
      <c r="H1096" s="28"/>
      <c r="I1096" s="29">
        <f>I1097+I1114</f>
        <v>7502.5</v>
      </c>
      <c r="J1096" s="29">
        <f aca="true" t="shared" si="223" ref="J1096:O1096">J1097+J1114</f>
        <v>0</v>
      </c>
      <c r="K1096" s="29">
        <f t="shared" si="223"/>
        <v>0</v>
      </c>
      <c r="L1096" s="29">
        <f t="shared" si="223"/>
        <v>0</v>
      </c>
      <c r="M1096" s="29">
        <f t="shared" si="223"/>
        <v>0</v>
      </c>
      <c r="N1096" s="29">
        <f t="shared" si="223"/>
        <v>432</v>
      </c>
      <c r="O1096" s="29">
        <f t="shared" si="223"/>
        <v>7934.5</v>
      </c>
    </row>
    <row r="1097" spans="1:15" ht="30">
      <c r="A1097" s="26" t="s">
        <v>251</v>
      </c>
      <c r="B1097" s="28" t="s">
        <v>292</v>
      </c>
      <c r="C1097" s="28" t="s">
        <v>183</v>
      </c>
      <c r="D1097" s="28" t="s">
        <v>179</v>
      </c>
      <c r="E1097" s="28" t="s">
        <v>26</v>
      </c>
      <c r="F1097" s="28"/>
      <c r="G1097" s="28"/>
      <c r="H1097" s="28"/>
      <c r="I1097" s="29">
        <f>I1098+I1108</f>
        <v>4505.3</v>
      </c>
      <c r="J1097" s="29">
        <f aca="true" t="shared" si="224" ref="J1097:O1097">J1098+J1108</f>
        <v>0</v>
      </c>
      <c r="K1097" s="29">
        <f t="shared" si="224"/>
        <v>0</v>
      </c>
      <c r="L1097" s="29">
        <f t="shared" si="224"/>
        <v>0</v>
      </c>
      <c r="M1097" s="29">
        <f t="shared" si="224"/>
        <v>0</v>
      </c>
      <c r="N1097" s="29">
        <f t="shared" si="224"/>
        <v>432</v>
      </c>
      <c r="O1097" s="29">
        <f t="shared" si="224"/>
        <v>4937.3</v>
      </c>
    </row>
    <row r="1098" spans="1:15" ht="18">
      <c r="A1098" s="26" t="s">
        <v>287</v>
      </c>
      <c r="B1098" s="28" t="s">
        <v>292</v>
      </c>
      <c r="C1098" s="28" t="s">
        <v>183</v>
      </c>
      <c r="D1098" s="28" t="s">
        <v>179</v>
      </c>
      <c r="E1098" s="28" t="s">
        <v>27</v>
      </c>
      <c r="F1098" s="28"/>
      <c r="G1098" s="28"/>
      <c r="H1098" s="28"/>
      <c r="I1098" s="29">
        <f>I1099+I1102+I1107</f>
        <v>4235.3</v>
      </c>
      <c r="N1098" s="29">
        <f>N1099+N1102+N1107</f>
        <v>432</v>
      </c>
      <c r="O1098" s="29">
        <f>O1099+O1102+O1107</f>
        <v>4667.3</v>
      </c>
    </row>
    <row r="1099" spans="1:15" ht="90">
      <c r="A1099" s="27" t="s">
        <v>301</v>
      </c>
      <c r="B1099" s="28" t="s">
        <v>292</v>
      </c>
      <c r="C1099" s="28" t="s">
        <v>183</v>
      </c>
      <c r="D1099" s="28" t="s">
        <v>179</v>
      </c>
      <c r="E1099" s="28" t="s">
        <v>27</v>
      </c>
      <c r="F1099" s="28" t="s">
        <v>232</v>
      </c>
      <c r="G1099" s="28"/>
      <c r="H1099" s="28"/>
      <c r="I1099" s="29">
        <f>I1100</f>
        <v>3171.5</v>
      </c>
      <c r="N1099" s="29">
        <f>N1100</f>
        <v>374</v>
      </c>
      <c r="O1099" s="29">
        <f>O1100</f>
        <v>3545.5</v>
      </c>
    </row>
    <row r="1100" spans="1:15" ht="30">
      <c r="A1100" s="27" t="s">
        <v>241</v>
      </c>
      <c r="B1100" s="28" t="s">
        <v>292</v>
      </c>
      <c r="C1100" s="28" t="s">
        <v>183</v>
      </c>
      <c r="D1100" s="28" t="s">
        <v>179</v>
      </c>
      <c r="E1100" s="28" t="s">
        <v>27</v>
      </c>
      <c r="F1100" s="28" t="s">
        <v>240</v>
      </c>
      <c r="G1100" s="28"/>
      <c r="H1100" s="28"/>
      <c r="I1100" s="29">
        <f>I1101</f>
        <v>3171.5</v>
      </c>
      <c r="N1100" s="29">
        <f>N1101</f>
        <v>374</v>
      </c>
      <c r="O1100" s="29">
        <f>O1101</f>
        <v>3545.5</v>
      </c>
    </row>
    <row r="1101" spans="1:15" ht="18">
      <c r="A1101" s="34" t="s">
        <v>224</v>
      </c>
      <c r="B1101" s="31" t="s">
        <v>292</v>
      </c>
      <c r="C1101" s="31" t="s">
        <v>183</v>
      </c>
      <c r="D1101" s="31" t="s">
        <v>179</v>
      </c>
      <c r="E1101" s="31" t="s">
        <v>27</v>
      </c>
      <c r="F1101" s="31" t="s">
        <v>240</v>
      </c>
      <c r="G1101" s="31" t="s">
        <v>212</v>
      </c>
      <c r="H1101" s="31"/>
      <c r="I1101" s="32">
        <v>3171.5</v>
      </c>
      <c r="N1101" s="137">
        <v>374</v>
      </c>
      <c r="O1101" s="137">
        <f>I1101+N1101</f>
        <v>3545.5</v>
      </c>
    </row>
    <row r="1102" spans="1:15" ht="33" customHeight="1">
      <c r="A1102" s="26" t="s">
        <v>315</v>
      </c>
      <c r="B1102" s="28" t="s">
        <v>292</v>
      </c>
      <c r="C1102" s="28" t="s">
        <v>183</v>
      </c>
      <c r="D1102" s="28" t="s">
        <v>179</v>
      </c>
      <c r="E1102" s="28" t="s">
        <v>27</v>
      </c>
      <c r="F1102" s="28" t="s">
        <v>234</v>
      </c>
      <c r="G1102" s="28"/>
      <c r="H1102" s="28"/>
      <c r="I1102" s="29">
        <f>I1103</f>
        <v>1063.8</v>
      </c>
      <c r="N1102" s="29">
        <f>N1103</f>
        <v>58</v>
      </c>
      <c r="O1102" s="29">
        <f>O1103</f>
        <v>1121.8</v>
      </c>
    </row>
    <row r="1103" spans="1:15" ht="45">
      <c r="A1103" s="26" t="s">
        <v>303</v>
      </c>
      <c r="B1103" s="28" t="s">
        <v>292</v>
      </c>
      <c r="C1103" s="28" t="s">
        <v>183</v>
      </c>
      <c r="D1103" s="28" t="s">
        <v>179</v>
      </c>
      <c r="E1103" s="28" t="s">
        <v>27</v>
      </c>
      <c r="F1103" s="28" t="s">
        <v>235</v>
      </c>
      <c r="G1103" s="28"/>
      <c r="H1103" s="28"/>
      <c r="I1103" s="29">
        <f>I1104</f>
        <v>1063.8</v>
      </c>
      <c r="N1103" s="29">
        <f>N1104</f>
        <v>58</v>
      </c>
      <c r="O1103" s="29">
        <f>O1104</f>
        <v>1121.8</v>
      </c>
    </row>
    <row r="1104" spans="1:15" ht="18">
      <c r="A1104" s="30" t="s">
        <v>224</v>
      </c>
      <c r="B1104" s="31" t="s">
        <v>292</v>
      </c>
      <c r="C1104" s="31" t="s">
        <v>183</v>
      </c>
      <c r="D1104" s="31" t="s">
        <v>179</v>
      </c>
      <c r="E1104" s="31" t="s">
        <v>27</v>
      </c>
      <c r="F1104" s="31" t="s">
        <v>235</v>
      </c>
      <c r="G1104" s="31" t="s">
        <v>212</v>
      </c>
      <c r="H1104" s="31"/>
      <c r="I1104" s="32">
        <v>1063.8</v>
      </c>
      <c r="N1104" s="137">
        <v>58</v>
      </c>
      <c r="O1104" s="137">
        <f>I1104+N1104</f>
        <v>1121.8</v>
      </c>
    </row>
    <row r="1105" spans="1:15" ht="18">
      <c r="A1105" s="26" t="s">
        <v>243</v>
      </c>
      <c r="B1105" s="28" t="s">
        <v>292</v>
      </c>
      <c r="C1105" s="28" t="s">
        <v>183</v>
      </c>
      <c r="D1105" s="28" t="s">
        <v>179</v>
      </c>
      <c r="E1105" s="28" t="s">
        <v>27</v>
      </c>
      <c r="F1105" s="28" t="s">
        <v>242</v>
      </c>
      <c r="G1105" s="28"/>
      <c r="H1105" s="28"/>
      <c r="I1105" s="29">
        <f>I1106</f>
        <v>0</v>
      </c>
      <c r="N1105" s="29">
        <f>N1106</f>
        <v>0</v>
      </c>
      <c r="O1105" s="29">
        <f>O1106</f>
        <v>0</v>
      </c>
    </row>
    <row r="1106" spans="1:15" ht="18">
      <c r="A1106" s="26" t="s">
        <v>245</v>
      </c>
      <c r="B1106" s="28" t="s">
        <v>292</v>
      </c>
      <c r="C1106" s="28" t="s">
        <v>183</v>
      </c>
      <c r="D1106" s="28" t="s">
        <v>179</v>
      </c>
      <c r="E1106" s="28" t="s">
        <v>27</v>
      </c>
      <c r="F1106" s="28" t="s">
        <v>244</v>
      </c>
      <c r="G1106" s="28"/>
      <c r="H1106" s="28"/>
      <c r="I1106" s="29">
        <f>I1107</f>
        <v>0</v>
      </c>
      <c r="N1106" s="29">
        <f>N1107</f>
        <v>0</v>
      </c>
      <c r="O1106" s="29">
        <f>O1107</f>
        <v>0</v>
      </c>
    </row>
    <row r="1107" spans="1:15" ht="18">
      <c r="A1107" s="30" t="s">
        <v>224</v>
      </c>
      <c r="B1107" s="31" t="s">
        <v>292</v>
      </c>
      <c r="C1107" s="31" t="s">
        <v>183</v>
      </c>
      <c r="D1107" s="31" t="s">
        <v>179</v>
      </c>
      <c r="E1107" s="31" t="s">
        <v>27</v>
      </c>
      <c r="F1107" s="31" t="s">
        <v>244</v>
      </c>
      <c r="G1107" s="31" t="s">
        <v>212</v>
      </c>
      <c r="H1107" s="31"/>
      <c r="I1107" s="32">
        <v>0</v>
      </c>
      <c r="N1107" s="137">
        <v>0</v>
      </c>
      <c r="O1107" s="137">
        <f>I1107+N1107</f>
        <v>0</v>
      </c>
    </row>
    <row r="1108" spans="1:15" ht="105.75" customHeight="1">
      <c r="A1108" s="26" t="s">
        <v>562</v>
      </c>
      <c r="B1108" s="28" t="s">
        <v>292</v>
      </c>
      <c r="C1108" s="28" t="s">
        <v>183</v>
      </c>
      <c r="D1108" s="28" t="s">
        <v>179</v>
      </c>
      <c r="E1108" s="28" t="s">
        <v>561</v>
      </c>
      <c r="F1108" s="31"/>
      <c r="G1108" s="31"/>
      <c r="H1108" s="31"/>
      <c r="I1108" s="29">
        <f>I1109</f>
        <v>270</v>
      </c>
      <c r="N1108" s="29">
        <f>N1109</f>
        <v>0</v>
      </c>
      <c r="O1108" s="29">
        <f>O1109</f>
        <v>270</v>
      </c>
    </row>
    <row r="1109" spans="1:15" ht="32.25" customHeight="1">
      <c r="A1109" s="26" t="s">
        <v>315</v>
      </c>
      <c r="B1109" s="28" t="s">
        <v>292</v>
      </c>
      <c r="C1109" s="28" t="s">
        <v>183</v>
      </c>
      <c r="D1109" s="28" t="s">
        <v>179</v>
      </c>
      <c r="E1109" s="28" t="s">
        <v>561</v>
      </c>
      <c r="F1109" s="28" t="s">
        <v>234</v>
      </c>
      <c r="G1109" s="31"/>
      <c r="H1109" s="31"/>
      <c r="I1109" s="29">
        <f>I1110</f>
        <v>270</v>
      </c>
      <c r="N1109" s="29">
        <f>N1110</f>
        <v>0</v>
      </c>
      <c r="O1109" s="29">
        <f>O1110</f>
        <v>270</v>
      </c>
    </row>
    <row r="1110" spans="1:15" ht="45">
      <c r="A1110" s="26" t="s">
        <v>303</v>
      </c>
      <c r="B1110" s="28" t="s">
        <v>292</v>
      </c>
      <c r="C1110" s="28" t="s">
        <v>183</v>
      </c>
      <c r="D1110" s="28" t="s">
        <v>179</v>
      </c>
      <c r="E1110" s="28" t="s">
        <v>561</v>
      </c>
      <c r="F1110" s="28" t="s">
        <v>235</v>
      </c>
      <c r="G1110" s="31"/>
      <c r="H1110" s="31"/>
      <c r="I1110" s="29">
        <f>I1111+I1112+I1113</f>
        <v>270</v>
      </c>
      <c r="N1110" s="29">
        <f>N1111+N1112+N1113</f>
        <v>0</v>
      </c>
      <c r="O1110" s="29">
        <f>O1111+O1112+O1113</f>
        <v>270</v>
      </c>
    </row>
    <row r="1111" spans="1:15" ht="18">
      <c r="A1111" s="30" t="s">
        <v>224</v>
      </c>
      <c r="B1111" s="31" t="s">
        <v>292</v>
      </c>
      <c r="C1111" s="31" t="s">
        <v>183</v>
      </c>
      <c r="D1111" s="31" t="s">
        <v>179</v>
      </c>
      <c r="E1111" s="31" t="s">
        <v>561</v>
      </c>
      <c r="F1111" s="31" t="s">
        <v>235</v>
      </c>
      <c r="G1111" s="31" t="s">
        <v>212</v>
      </c>
      <c r="H1111" s="31"/>
      <c r="I1111" s="32">
        <v>27</v>
      </c>
      <c r="N1111" s="137">
        <v>0</v>
      </c>
      <c r="O1111" s="137">
        <f>I1111+N1111</f>
        <v>27</v>
      </c>
    </row>
    <row r="1112" spans="1:15" ht="18">
      <c r="A1112" s="30" t="s">
        <v>225</v>
      </c>
      <c r="B1112" s="31" t="s">
        <v>292</v>
      </c>
      <c r="C1112" s="31" t="s">
        <v>183</v>
      </c>
      <c r="D1112" s="31" t="s">
        <v>179</v>
      </c>
      <c r="E1112" s="31" t="s">
        <v>561</v>
      </c>
      <c r="F1112" s="31" t="s">
        <v>235</v>
      </c>
      <c r="G1112" s="31" t="s">
        <v>213</v>
      </c>
      <c r="H1112" s="31"/>
      <c r="I1112" s="32">
        <v>21.9</v>
      </c>
      <c r="N1112" s="137">
        <v>0</v>
      </c>
      <c r="O1112" s="137">
        <f>I1112+N1112</f>
        <v>21.9</v>
      </c>
    </row>
    <row r="1113" spans="1:15" ht="18">
      <c r="A1113" s="30" t="s">
        <v>559</v>
      </c>
      <c r="B1113" s="31" t="s">
        <v>292</v>
      </c>
      <c r="C1113" s="31" t="s">
        <v>183</v>
      </c>
      <c r="D1113" s="31" t="s">
        <v>179</v>
      </c>
      <c r="E1113" s="31" t="s">
        <v>561</v>
      </c>
      <c r="F1113" s="31" t="s">
        <v>235</v>
      </c>
      <c r="G1113" s="31" t="s">
        <v>560</v>
      </c>
      <c r="H1113" s="31"/>
      <c r="I1113" s="32">
        <v>221.1</v>
      </c>
      <c r="N1113" s="137">
        <v>0</v>
      </c>
      <c r="O1113" s="137">
        <f>I1113+N1113</f>
        <v>221.1</v>
      </c>
    </row>
    <row r="1114" spans="1:15" ht="105.75" customHeight="1">
      <c r="A1114" s="26" t="s">
        <v>609</v>
      </c>
      <c r="B1114" s="28" t="s">
        <v>292</v>
      </c>
      <c r="C1114" s="28" t="s">
        <v>183</v>
      </c>
      <c r="D1114" s="28" t="s">
        <v>179</v>
      </c>
      <c r="E1114" s="28" t="s">
        <v>608</v>
      </c>
      <c r="F1114" s="31"/>
      <c r="G1114" s="31"/>
      <c r="H1114" s="31"/>
      <c r="I1114" s="29">
        <f>I1115+I1119</f>
        <v>2997.2</v>
      </c>
      <c r="N1114" s="29">
        <f>N1115+N1119</f>
        <v>0</v>
      </c>
      <c r="O1114" s="29">
        <f>O1115+O1119</f>
        <v>2997.2</v>
      </c>
    </row>
    <row r="1115" spans="1:15" ht="18">
      <c r="A1115" s="26" t="s">
        <v>611</v>
      </c>
      <c r="B1115" s="28" t="s">
        <v>292</v>
      </c>
      <c r="C1115" s="28" t="s">
        <v>183</v>
      </c>
      <c r="D1115" s="28" t="s">
        <v>179</v>
      </c>
      <c r="E1115" s="28" t="s">
        <v>610</v>
      </c>
      <c r="F1115" s="31"/>
      <c r="G1115" s="31"/>
      <c r="H1115" s="31"/>
      <c r="I1115" s="29">
        <f>I1116</f>
        <v>2200</v>
      </c>
      <c r="N1115" s="29">
        <f aca="true" t="shared" si="225" ref="N1115:O1117">N1116</f>
        <v>0</v>
      </c>
      <c r="O1115" s="29">
        <f t="shared" si="225"/>
        <v>2200</v>
      </c>
    </row>
    <row r="1116" spans="1:15" ht="33.75" customHeight="1">
      <c r="A1116" s="26" t="s">
        <v>315</v>
      </c>
      <c r="B1116" s="28" t="s">
        <v>292</v>
      </c>
      <c r="C1116" s="28" t="s">
        <v>183</v>
      </c>
      <c r="D1116" s="28" t="s">
        <v>179</v>
      </c>
      <c r="E1116" s="28" t="s">
        <v>610</v>
      </c>
      <c r="F1116" s="28" t="s">
        <v>234</v>
      </c>
      <c r="G1116" s="31"/>
      <c r="H1116" s="31"/>
      <c r="I1116" s="29">
        <f>I1117</f>
        <v>2200</v>
      </c>
      <c r="N1116" s="29">
        <f t="shared" si="225"/>
        <v>0</v>
      </c>
      <c r="O1116" s="29">
        <f t="shared" si="225"/>
        <v>2200</v>
      </c>
    </row>
    <row r="1117" spans="1:15" ht="45">
      <c r="A1117" s="26" t="s">
        <v>303</v>
      </c>
      <c r="B1117" s="28" t="s">
        <v>292</v>
      </c>
      <c r="C1117" s="28" t="s">
        <v>183</v>
      </c>
      <c r="D1117" s="28" t="s">
        <v>179</v>
      </c>
      <c r="E1117" s="28" t="s">
        <v>610</v>
      </c>
      <c r="F1117" s="28" t="s">
        <v>235</v>
      </c>
      <c r="G1117" s="31"/>
      <c r="H1117" s="31"/>
      <c r="I1117" s="29">
        <f>I1118</f>
        <v>2200</v>
      </c>
      <c r="N1117" s="29">
        <f t="shared" si="225"/>
        <v>0</v>
      </c>
      <c r="O1117" s="29">
        <f t="shared" si="225"/>
        <v>2200</v>
      </c>
    </row>
    <row r="1118" spans="1:15" ht="18.75">
      <c r="A1118" s="30" t="s">
        <v>225</v>
      </c>
      <c r="B1118" s="31" t="s">
        <v>292</v>
      </c>
      <c r="C1118" s="31" t="s">
        <v>183</v>
      </c>
      <c r="D1118" s="31" t="s">
        <v>179</v>
      </c>
      <c r="E1118" s="31" t="s">
        <v>610</v>
      </c>
      <c r="F1118" s="31" t="s">
        <v>235</v>
      </c>
      <c r="G1118" s="31" t="s">
        <v>213</v>
      </c>
      <c r="H1118" s="31"/>
      <c r="I1118" s="32">
        <v>2200</v>
      </c>
      <c r="J1118" s="175"/>
      <c r="K1118" s="175"/>
      <c r="L1118" s="175"/>
      <c r="M1118" s="175"/>
      <c r="N1118" s="137">
        <v>0</v>
      </c>
      <c r="O1118" s="137">
        <f>I1118+N1118</f>
        <v>2200</v>
      </c>
    </row>
    <row r="1119" spans="1:15" ht="18">
      <c r="A1119" s="26" t="s">
        <v>287</v>
      </c>
      <c r="B1119" s="28" t="s">
        <v>292</v>
      </c>
      <c r="C1119" s="28" t="s">
        <v>183</v>
      </c>
      <c r="D1119" s="28" t="s">
        <v>179</v>
      </c>
      <c r="E1119" s="28" t="s">
        <v>612</v>
      </c>
      <c r="F1119" s="31"/>
      <c r="G1119" s="31"/>
      <c r="H1119" s="31"/>
      <c r="I1119" s="29">
        <f>I1120</f>
        <v>797.2</v>
      </c>
      <c r="N1119" s="29">
        <f aca="true" t="shared" si="226" ref="N1119:O1121">N1120</f>
        <v>0</v>
      </c>
      <c r="O1119" s="29">
        <f t="shared" si="226"/>
        <v>797.2</v>
      </c>
    </row>
    <row r="1120" spans="1:15" ht="33" customHeight="1">
      <c r="A1120" s="26" t="s">
        <v>315</v>
      </c>
      <c r="B1120" s="28" t="s">
        <v>292</v>
      </c>
      <c r="C1120" s="28" t="s">
        <v>183</v>
      </c>
      <c r="D1120" s="28" t="s">
        <v>179</v>
      </c>
      <c r="E1120" s="28" t="s">
        <v>612</v>
      </c>
      <c r="F1120" s="28" t="s">
        <v>234</v>
      </c>
      <c r="G1120" s="31"/>
      <c r="H1120" s="31"/>
      <c r="I1120" s="29">
        <f>I1121</f>
        <v>797.2</v>
      </c>
      <c r="N1120" s="29">
        <f t="shared" si="226"/>
        <v>0</v>
      </c>
      <c r="O1120" s="29">
        <f t="shared" si="226"/>
        <v>797.2</v>
      </c>
    </row>
    <row r="1121" spans="1:15" ht="45">
      <c r="A1121" s="26" t="s">
        <v>303</v>
      </c>
      <c r="B1121" s="28" t="s">
        <v>292</v>
      </c>
      <c r="C1121" s="28" t="s">
        <v>183</v>
      </c>
      <c r="D1121" s="28" t="s">
        <v>179</v>
      </c>
      <c r="E1121" s="28" t="s">
        <v>612</v>
      </c>
      <c r="F1121" s="28" t="s">
        <v>235</v>
      </c>
      <c r="G1121" s="31"/>
      <c r="H1121" s="31"/>
      <c r="I1121" s="29">
        <f>I1122</f>
        <v>797.2</v>
      </c>
      <c r="N1121" s="29">
        <f t="shared" si="226"/>
        <v>0</v>
      </c>
      <c r="O1121" s="29">
        <f t="shared" si="226"/>
        <v>797.2</v>
      </c>
    </row>
    <row r="1122" spans="1:15" ht="18.75">
      <c r="A1122" s="30" t="s">
        <v>224</v>
      </c>
      <c r="B1122" s="31" t="s">
        <v>292</v>
      </c>
      <c r="C1122" s="31" t="s">
        <v>183</v>
      </c>
      <c r="D1122" s="31" t="s">
        <v>179</v>
      </c>
      <c r="E1122" s="31" t="s">
        <v>612</v>
      </c>
      <c r="F1122" s="31" t="s">
        <v>235</v>
      </c>
      <c r="G1122" s="31" t="s">
        <v>212</v>
      </c>
      <c r="H1122" s="31"/>
      <c r="I1122" s="32">
        <v>797.2</v>
      </c>
      <c r="J1122" s="175"/>
      <c r="K1122" s="175"/>
      <c r="L1122" s="175"/>
      <c r="M1122" s="175"/>
      <c r="N1122" s="137">
        <v>0</v>
      </c>
      <c r="O1122" s="137">
        <f>I1122+N1122</f>
        <v>797.2</v>
      </c>
    </row>
    <row r="1123" spans="1:15" ht="30">
      <c r="A1123" s="26" t="s">
        <v>159</v>
      </c>
      <c r="B1123" s="28" t="s">
        <v>292</v>
      </c>
      <c r="C1123" s="28" t="s">
        <v>183</v>
      </c>
      <c r="D1123" s="28" t="s">
        <v>179</v>
      </c>
      <c r="E1123" s="28" t="s">
        <v>28</v>
      </c>
      <c r="F1123" s="28"/>
      <c r="G1123" s="28"/>
      <c r="H1123" s="28"/>
      <c r="I1123" s="29">
        <f>I1124</f>
        <v>1055.5</v>
      </c>
      <c r="N1123" s="29">
        <f aca="true" t="shared" si="227" ref="N1123:O1127">N1124</f>
        <v>0</v>
      </c>
      <c r="O1123" s="29">
        <f t="shared" si="227"/>
        <v>1055.5</v>
      </c>
    </row>
    <row r="1124" spans="1:15" ht="45">
      <c r="A1124" s="26" t="s">
        <v>358</v>
      </c>
      <c r="B1124" s="28" t="s">
        <v>292</v>
      </c>
      <c r="C1124" s="28" t="s">
        <v>183</v>
      </c>
      <c r="D1124" s="28" t="s">
        <v>179</v>
      </c>
      <c r="E1124" s="28" t="s">
        <v>29</v>
      </c>
      <c r="F1124" s="28"/>
      <c r="G1124" s="28"/>
      <c r="H1124" s="28"/>
      <c r="I1124" s="29">
        <f>I1125</f>
        <v>1055.5</v>
      </c>
      <c r="N1124" s="29">
        <f t="shared" si="227"/>
        <v>0</v>
      </c>
      <c r="O1124" s="29">
        <f t="shared" si="227"/>
        <v>1055.5</v>
      </c>
    </row>
    <row r="1125" spans="1:15" ht="18">
      <c r="A1125" s="26" t="s">
        <v>287</v>
      </c>
      <c r="B1125" s="28" t="s">
        <v>292</v>
      </c>
      <c r="C1125" s="28" t="s">
        <v>183</v>
      </c>
      <c r="D1125" s="28" t="s">
        <v>179</v>
      </c>
      <c r="E1125" s="28" t="s">
        <v>30</v>
      </c>
      <c r="F1125" s="28"/>
      <c r="G1125" s="28"/>
      <c r="H1125" s="28"/>
      <c r="I1125" s="29">
        <f>I1126+I1129</f>
        <v>1055.5</v>
      </c>
      <c r="J1125" s="29">
        <f aca="true" t="shared" si="228" ref="J1125:O1125">J1126+J1129</f>
        <v>0</v>
      </c>
      <c r="K1125" s="29">
        <f t="shared" si="228"/>
        <v>0</v>
      </c>
      <c r="L1125" s="29">
        <f t="shared" si="228"/>
        <v>0</v>
      </c>
      <c r="M1125" s="29">
        <f t="shared" si="228"/>
        <v>0</v>
      </c>
      <c r="N1125" s="29">
        <f t="shared" si="228"/>
        <v>0</v>
      </c>
      <c r="O1125" s="29">
        <f t="shared" si="228"/>
        <v>1055.5</v>
      </c>
    </row>
    <row r="1126" spans="1:15" ht="33.75" customHeight="1">
      <c r="A1126" s="26" t="s">
        <v>315</v>
      </c>
      <c r="B1126" s="28" t="s">
        <v>292</v>
      </c>
      <c r="C1126" s="28" t="s">
        <v>183</v>
      </c>
      <c r="D1126" s="28" t="s">
        <v>179</v>
      </c>
      <c r="E1126" s="28" t="s">
        <v>30</v>
      </c>
      <c r="F1126" s="28" t="s">
        <v>234</v>
      </c>
      <c r="G1126" s="28"/>
      <c r="H1126" s="28"/>
      <c r="I1126" s="29">
        <f>I1127</f>
        <v>560.3</v>
      </c>
      <c r="N1126" s="29">
        <f t="shared" si="227"/>
        <v>-158.2</v>
      </c>
      <c r="O1126" s="29">
        <f t="shared" si="227"/>
        <v>402.09999999999997</v>
      </c>
    </row>
    <row r="1127" spans="1:15" ht="45">
      <c r="A1127" s="26" t="s">
        <v>303</v>
      </c>
      <c r="B1127" s="28" t="s">
        <v>292</v>
      </c>
      <c r="C1127" s="28" t="s">
        <v>183</v>
      </c>
      <c r="D1127" s="28" t="s">
        <v>179</v>
      </c>
      <c r="E1127" s="28" t="s">
        <v>30</v>
      </c>
      <c r="F1127" s="28" t="s">
        <v>235</v>
      </c>
      <c r="G1127" s="28"/>
      <c r="H1127" s="28"/>
      <c r="I1127" s="29">
        <f>I1128</f>
        <v>560.3</v>
      </c>
      <c r="N1127" s="29">
        <f t="shared" si="227"/>
        <v>-158.2</v>
      </c>
      <c r="O1127" s="29">
        <f t="shared" si="227"/>
        <v>402.09999999999997</v>
      </c>
    </row>
    <row r="1128" spans="1:15" ht="18">
      <c r="A1128" s="34" t="s">
        <v>224</v>
      </c>
      <c r="B1128" s="31" t="s">
        <v>292</v>
      </c>
      <c r="C1128" s="31" t="s">
        <v>183</v>
      </c>
      <c r="D1128" s="31" t="s">
        <v>179</v>
      </c>
      <c r="E1128" s="28" t="s">
        <v>30</v>
      </c>
      <c r="F1128" s="31" t="s">
        <v>235</v>
      </c>
      <c r="G1128" s="31" t="s">
        <v>212</v>
      </c>
      <c r="H1128" s="31"/>
      <c r="I1128" s="32">
        <v>560.3</v>
      </c>
      <c r="N1128" s="137">
        <v>-158.2</v>
      </c>
      <c r="O1128" s="137">
        <f>I1128+N1128</f>
        <v>402.09999999999997</v>
      </c>
    </row>
    <row r="1129" spans="1:15" ht="45">
      <c r="A1129" s="33" t="s">
        <v>237</v>
      </c>
      <c r="B1129" s="28" t="s">
        <v>292</v>
      </c>
      <c r="C1129" s="28" t="s">
        <v>183</v>
      </c>
      <c r="D1129" s="28" t="s">
        <v>179</v>
      </c>
      <c r="E1129" s="28" t="s">
        <v>30</v>
      </c>
      <c r="F1129" s="28" t="s">
        <v>236</v>
      </c>
      <c r="G1129" s="28"/>
      <c r="H1129" s="31"/>
      <c r="I1129" s="29">
        <f>I1130</f>
        <v>495.2</v>
      </c>
      <c r="N1129" s="29">
        <f>N1130</f>
        <v>158.2</v>
      </c>
      <c r="O1129" s="29">
        <f>O1130</f>
        <v>653.4</v>
      </c>
    </row>
    <row r="1130" spans="1:15" ht="18">
      <c r="A1130" s="27" t="s">
        <v>239</v>
      </c>
      <c r="B1130" s="28" t="s">
        <v>292</v>
      </c>
      <c r="C1130" s="28" t="s">
        <v>183</v>
      </c>
      <c r="D1130" s="28" t="s">
        <v>179</v>
      </c>
      <c r="E1130" s="28" t="s">
        <v>30</v>
      </c>
      <c r="F1130" s="28" t="s">
        <v>238</v>
      </c>
      <c r="G1130" s="28"/>
      <c r="H1130" s="31"/>
      <c r="I1130" s="29">
        <f>I1131</f>
        <v>495.2</v>
      </c>
      <c r="N1130" s="29">
        <f>N1131</f>
        <v>158.2</v>
      </c>
      <c r="O1130" s="29">
        <f>O1131</f>
        <v>653.4</v>
      </c>
    </row>
    <row r="1131" spans="1:15" ht="18">
      <c r="A1131" s="30" t="s">
        <v>224</v>
      </c>
      <c r="B1131" s="28" t="s">
        <v>292</v>
      </c>
      <c r="C1131" s="31" t="s">
        <v>183</v>
      </c>
      <c r="D1131" s="31" t="s">
        <v>179</v>
      </c>
      <c r="E1131" s="28" t="s">
        <v>30</v>
      </c>
      <c r="F1131" s="31" t="s">
        <v>238</v>
      </c>
      <c r="G1131" s="31" t="s">
        <v>212</v>
      </c>
      <c r="H1131" s="31"/>
      <c r="I1131" s="32">
        <v>495.2</v>
      </c>
      <c r="N1131" s="137">
        <v>158.2</v>
      </c>
      <c r="O1131" s="137">
        <f>I1131+N1131</f>
        <v>653.4</v>
      </c>
    </row>
    <row r="1132" spans="1:15" ht="30">
      <c r="A1132" s="27" t="s">
        <v>355</v>
      </c>
      <c r="B1132" s="28" t="s">
        <v>292</v>
      </c>
      <c r="C1132" s="28" t="s">
        <v>183</v>
      </c>
      <c r="D1132" s="28" t="s">
        <v>179</v>
      </c>
      <c r="E1132" s="28" t="s">
        <v>356</v>
      </c>
      <c r="F1132" s="28"/>
      <c r="G1132" s="28"/>
      <c r="H1132" s="28"/>
      <c r="I1132" s="29">
        <f>I1133</f>
        <v>180</v>
      </c>
      <c r="N1132" s="29">
        <f aca="true" t="shared" si="229" ref="N1132:O1136">N1133</f>
        <v>0</v>
      </c>
      <c r="O1132" s="29">
        <f t="shared" si="229"/>
        <v>180</v>
      </c>
    </row>
    <row r="1133" spans="1:15" ht="45">
      <c r="A1133" s="26" t="s">
        <v>143</v>
      </c>
      <c r="B1133" s="28" t="s">
        <v>292</v>
      </c>
      <c r="C1133" s="28" t="s">
        <v>183</v>
      </c>
      <c r="D1133" s="28" t="s">
        <v>179</v>
      </c>
      <c r="E1133" s="28" t="s">
        <v>382</v>
      </c>
      <c r="F1133" s="31"/>
      <c r="G1133" s="31"/>
      <c r="H1133" s="31"/>
      <c r="I1133" s="29">
        <f>I1134</f>
        <v>180</v>
      </c>
      <c r="N1133" s="29">
        <f t="shared" si="229"/>
        <v>0</v>
      </c>
      <c r="O1133" s="29">
        <f t="shared" si="229"/>
        <v>180</v>
      </c>
    </row>
    <row r="1134" spans="1:15" ht="18">
      <c r="A1134" s="26" t="s">
        <v>287</v>
      </c>
      <c r="B1134" s="28" t="s">
        <v>292</v>
      </c>
      <c r="C1134" s="28" t="s">
        <v>183</v>
      </c>
      <c r="D1134" s="28" t="s">
        <v>179</v>
      </c>
      <c r="E1134" s="28" t="s">
        <v>138</v>
      </c>
      <c r="F1134" s="28"/>
      <c r="G1134" s="28"/>
      <c r="H1134" s="28"/>
      <c r="I1134" s="29">
        <f>I1135+I1138</f>
        <v>180</v>
      </c>
      <c r="J1134" s="29">
        <f aca="true" t="shared" si="230" ref="J1134:O1134">J1135+J1138</f>
        <v>0</v>
      </c>
      <c r="K1134" s="29">
        <f t="shared" si="230"/>
        <v>0</v>
      </c>
      <c r="L1134" s="29">
        <f t="shared" si="230"/>
        <v>0</v>
      </c>
      <c r="M1134" s="29">
        <f t="shared" si="230"/>
        <v>0</v>
      </c>
      <c r="N1134" s="29">
        <f t="shared" si="230"/>
        <v>0</v>
      </c>
      <c r="O1134" s="29">
        <f t="shared" si="230"/>
        <v>180</v>
      </c>
    </row>
    <row r="1135" spans="1:15" ht="34.5" customHeight="1">
      <c r="A1135" s="26" t="s">
        <v>315</v>
      </c>
      <c r="B1135" s="28" t="s">
        <v>292</v>
      </c>
      <c r="C1135" s="28" t="s">
        <v>183</v>
      </c>
      <c r="D1135" s="28" t="s">
        <v>179</v>
      </c>
      <c r="E1135" s="28" t="s">
        <v>138</v>
      </c>
      <c r="F1135" s="28" t="s">
        <v>234</v>
      </c>
      <c r="G1135" s="28"/>
      <c r="H1135" s="28"/>
      <c r="I1135" s="29">
        <f>I1136</f>
        <v>180</v>
      </c>
      <c r="N1135" s="29">
        <f t="shared" si="229"/>
        <v>-73</v>
      </c>
      <c r="O1135" s="29">
        <f t="shared" si="229"/>
        <v>107</v>
      </c>
    </row>
    <row r="1136" spans="1:15" ht="45">
      <c r="A1136" s="26" t="s">
        <v>303</v>
      </c>
      <c r="B1136" s="28" t="s">
        <v>292</v>
      </c>
      <c r="C1136" s="28" t="s">
        <v>183</v>
      </c>
      <c r="D1136" s="28" t="s">
        <v>179</v>
      </c>
      <c r="E1136" s="28" t="s">
        <v>138</v>
      </c>
      <c r="F1136" s="28" t="s">
        <v>235</v>
      </c>
      <c r="G1136" s="28"/>
      <c r="H1136" s="28"/>
      <c r="I1136" s="29">
        <f>I1137</f>
        <v>180</v>
      </c>
      <c r="N1136" s="29">
        <f t="shared" si="229"/>
        <v>-73</v>
      </c>
      <c r="O1136" s="29">
        <f t="shared" si="229"/>
        <v>107</v>
      </c>
    </row>
    <row r="1137" spans="1:15" ht="18">
      <c r="A1137" s="34" t="s">
        <v>224</v>
      </c>
      <c r="B1137" s="31" t="s">
        <v>292</v>
      </c>
      <c r="C1137" s="31" t="s">
        <v>183</v>
      </c>
      <c r="D1137" s="31" t="s">
        <v>179</v>
      </c>
      <c r="E1137" s="31" t="s">
        <v>138</v>
      </c>
      <c r="F1137" s="31" t="s">
        <v>235</v>
      </c>
      <c r="G1137" s="31" t="s">
        <v>212</v>
      </c>
      <c r="H1137" s="31"/>
      <c r="I1137" s="32">
        <v>180</v>
      </c>
      <c r="N1137" s="137">
        <v>-73</v>
      </c>
      <c r="O1137" s="137">
        <f>I1137+N1137</f>
        <v>107</v>
      </c>
    </row>
    <row r="1138" spans="1:15" ht="45">
      <c r="A1138" s="33" t="s">
        <v>237</v>
      </c>
      <c r="B1138" s="28" t="s">
        <v>292</v>
      </c>
      <c r="C1138" s="28" t="s">
        <v>183</v>
      </c>
      <c r="D1138" s="28" t="s">
        <v>179</v>
      </c>
      <c r="E1138" s="28" t="s">
        <v>138</v>
      </c>
      <c r="F1138" s="28" t="s">
        <v>236</v>
      </c>
      <c r="G1138" s="28"/>
      <c r="H1138" s="31"/>
      <c r="I1138" s="29">
        <f>I1139</f>
        <v>0</v>
      </c>
      <c r="N1138" s="29">
        <f>N1139</f>
        <v>73</v>
      </c>
      <c r="O1138" s="29">
        <f>O1139</f>
        <v>73</v>
      </c>
    </row>
    <row r="1139" spans="1:15" ht="18">
      <c r="A1139" s="27" t="s">
        <v>239</v>
      </c>
      <c r="B1139" s="28" t="s">
        <v>292</v>
      </c>
      <c r="C1139" s="28" t="s">
        <v>183</v>
      </c>
      <c r="D1139" s="28" t="s">
        <v>179</v>
      </c>
      <c r="E1139" s="28" t="s">
        <v>138</v>
      </c>
      <c r="F1139" s="28" t="s">
        <v>238</v>
      </c>
      <c r="G1139" s="28"/>
      <c r="H1139" s="31"/>
      <c r="I1139" s="29">
        <f>I1140</f>
        <v>0</v>
      </c>
      <c r="N1139" s="29">
        <f>N1140</f>
        <v>73</v>
      </c>
      <c r="O1139" s="29">
        <f>O1140</f>
        <v>73</v>
      </c>
    </row>
    <row r="1140" spans="1:15" ht="18">
      <c r="A1140" s="30" t="s">
        <v>224</v>
      </c>
      <c r="B1140" s="28" t="s">
        <v>292</v>
      </c>
      <c r="C1140" s="31" t="s">
        <v>183</v>
      </c>
      <c r="D1140" s="31" t="s">
        <v>179</v>
      </c>
      <c r="E1140" s="28" t="s">
        <v>138</v>
      </c>
      <c r="F1140" s="31" t="s">
        <v>238</v>
      </c>
      <c r="G1140" s="31" t="s">
        <v>212</v>
      </c>
      <c r="H1140" s="31"/>
      <c r="I1140" s="32">
        <v>0</v>
      </c>
      <c r="N1140" s="137">
        <v>73</v>
      </c>
      <c r="O1140" s="137">
        <f>I1140+N1140</f>
        <v>73</v>
      </c>
    </row>
    <row r="1141" spans="1:15" ht="18">
      <c r="A1141" s="27" t="s">
        <v>155</v>
      </c>
      <c r="B1141" s="28" t="s">
        <v>292</v>
      </c>
      <c r="C1141" s="28" t="s">
        <v>183</v>
      </c>
      <c r="D1141" s="28" t="s">
        <v>179</v>
      </c>
      <c r="E1141" s="28"/>
      <c r="F1141" s="28"/>
      <c r="G1141" s="28"/>
      <c r="H1141" s="28"/>
      <c r="I1141" s="29">
        <f>I1142+I1146</f>
        <v>700</v>
      </c>
      <c r="J1141" s="29">
        <f aca="true" t="shared" si="231" ref="J1141:O1141">J1142+J1146</f>
        <v>0</v>
      </c>
      <c r="K1141" s="29">
        <f t="shared" si="231"/>
        <v>0</v>
      </c>
      <c r="L1141" s="29">
        <f t="shared" si="231"/>
        <v>0</v>
      </c>
      <c r="M1141" s="29">
        <f t="shared" si="231"/>
        <v>0</v>
      </c>
      <c r="N1141" s="29">
        <f t="shared" si="231"/>
        <v>0</v>
      </c>
      <c r="O1141" s="29">
        <f t="shared" si="231"/>
        <v>700</v>
      </c>
    </row>
    <row r="1142" spans="1:15" ht="60">
      <c r="A1142" s="27" t="s">
        <v>528</v>
      </c>
      <c r="B1142" s="28" t="s">
        <v>292</v>
      </c>
      <c r="C1142" s="28" t="s">
        <v>183</v>
      </c>
      <c r="D1142" s="28" t="s">
        <v>179</v>
      </c>
      <c r="E1142" s="28" t="s">
        <v>527</v>
      </c>
      <c r="F1142" s="28"/>
      <c r="G1142" s="28"/>
      <c r="H1142" s="31"/>
      <c r="I1142" s="29">
        <f>I1143</f>
        <v>650</v>
      </c>
      <c r="N1142" s="29">
        <f aca="true" t="shared" si="232" ref="N1142:O1144">N1143</f>
        <v>0</v>
      </c>
      <c r="O1142" s="29">
        <f t="shared" si="232"/>
        <v>650</v>
      </c>
    </row>
    <row r="1143" spans="1:15" ht="45">
      <c r="A1143" s="33" t="s">
        <v>237</v>
      </c>
      <c r="B1143" s="28" t="s">
        <v>292</v>
      </c>
      <c r="C1143" s="28" t="s">
        <v>183</v>
      </c>
      <c r="D1143" s="28" t="s">
        <v>179</v>
      </c>
      <c r="E1143" s="28" t="s">
        <v>527</v>
      </c>
      <c r="F1143" s="28" t="s">
        <v>236</v>
      </c>
      <c r="G1143" s="28"/>
      <c r="H1143" s="31"/>
      <c r="I1143" s="29">
        <f>I1144</f>
        <v>650</v>
      </c>
      <c r="N1143" s="29">
        <f t="shared" si="232"/>
        <v>0</v>
      </c>
      <c r="O1143" s="29">
        <f t="shared" si="232"/>
        <v>650</v>
      </c>
    </row>
    <row r="1144" spans="1:15" ht="18">
      <c r="A1144" s="27" t="s">
        <v>239</v>
      </c>
      <c r="B1144" s="28" t="s">
        <v>292</v>
      </c>
      <c r="C1144" s="28" t="s">
        <v>183</v>
      </c>
      <c r="D1144" s="28" t="s">
        <v>179</v>
      </c>
      <c r="E1144" s="28" t="s">
        <v>527</v>
      </c>
      <c r="F1144" s="28" t="s">
        <v>238</v>
      </c>
      <c r="G1144" s="28"/>
      <c r="H1144" s="31"/>
      <c r="I1144" s="29">
        <f>I1145</f>
        <v>650</v>
      </c>
      <c r="N1144" s="29">
        <f t="shared" si="232"/>
        <v>0</v>
      </c>
      <c r="O1144" s="29">
        <f t="shared" si="232"/>
        <v>650</v>
      </c>
    </row>
    <row r="1145" spans="1:15" ht="18">
      <c r="A1145" s="30" t="s">
        <v>225</v>
      </c>
      <c r="B1145" s="31" t="s">
        <v>292</v>
      </c>
      <c r="C1145" s="31" t="s">
        <v>183</v>
      </c>
      <c r="D1145" s="31" t="s">
        <v>179</v>
      </c>
      <c r="E1145" s="31" t="s">
        <v>527</v>
      </c>
      <c r="F1145" s="31" t="s">
        <v>238</v>
      </c>
      <c r="G1145" s="31" t="s">
        <v>213</v>
      </c>
      <c r="H1145" s="31"/>
      <c r="I1145" s="32">
        <v>650</v>
      </c>
      <c r="N1145" s="137">
        <v>0</v>
      </c>
      <c r="O1145" s="137">
        <f>I1145+N1145</f>
        <v>650</v>
      </c>
    </row>
    <row r="1146" spans="1:15" ht="60">
      <c r="A1146" s="27" t="s">
        <v>283</v>
      </c>
      <c r="B1146" s="28" t="s">
        <v>292</v>
      </c>
      <c r="C1146" s="28" t="s">
        <v>183</v>
      </c>
      <c r="D1146" s="28" t="s">
        <v>179</v>
      </c>
      <c r="E1146" s="28" t="s">
        <v>11</v>
      </c>
      <c r="F1146" s="28"/>
      <c r="G1146" s="28"/>
      <c r="H1146" s="31"/>
      <c r="I1146" s="29">
        <f>I1147</f>
        <v>50</v>
      </c>
      <c r="N1146" s="29">
        <f aca="true" t="shared" si="233" ref="N1146:O1148">N1147</f>
        <v>0</v>
      </c>
      <c r="O1146" s="29">
        <f t="shared" si="233"/>
        <v>50</v>
      </c>
    </row>
    <row r="1147" spans="1:15" ht="45">
      <c r="A1147" s="33" t="s">
        <v>237</v>
      </c>
      <c r="B1147" s="28" t="s">
        <v>292</v>
      </c>
      <c r="C1147" s="28" t="s">
        <v>183</v>
      </c>
      <c r="D1147" s="28" t="s">
        <v>179</v>
      </c>
      <c r="E1147" s="28" t="s">
        <v>11</v>
      </c>
      <c r="F1147" s="28" t="s">
        <v>236</v>
      </c>
      <c r="G1147" s="28"/>
      <c r="H1147" s="31"/>
      <c r="I1147" s="29">
        <f>I1148</f>
        <v>50</v>
      </c>
      <c r="N1147" s="29">
        <f t="shared" si="233"/>
        <v>0</v>
      </c>
      <c r="O1147" s="29">
        <f t="shared" si="233"/>
        <v>50</v>
      </c>
    </row>
    <row r="1148" spans="1:15" ht="18">
      <c r="A1148" s="27" t="s">
        <v>239</v>
      </c>
      <c r="B1148" s="28" t="s">
        <v>292</v>
      </c>
      <c r="C1148" s="28" t="s">
        <v>183</v>
      </c>
      <c r="D1148" s="28" t="s">
        <v>179</v>
      </c>
      <c r="E1148" s="28" t="s">
        <v>11</v>
      </c>
      <c r="F1148" s="28" t="s">
        <v>238</v>
      </c>
      <c r="G1148" s="28"/>
      <c r="H1148" s="31"/>
      <c r="I1148" s="29">
        <f>I1149</f>
        <v>50</v>
      </c>
      <c r="N1148" s="29">
        <f t="shared" si="233"/>
        <v>0</v>
      </c>
      <c r="O1148" s="29">
        <f t="shared" si="233"/>
        <v>50</v>
      </c>
    </row>
    <row r="1149" spans="1:15" ht="18">
      <c r="A1149" s="30" t="s">
        <v>224</v>
      </c>
      <c r="B1149" s="28" t="s">
        <v>292</v>
      </c>
      <c r="C1149" s="31" t="s">
        <v>183</v>
      </c>
      <c r="D1149" s="31" t="s">
        <v>179</v>
      </c>
      <c r="E1149" s="31" t="s">
        <v>11</v>
      </c>
      <c r="F1149" s="31" t="s">
        <v>238</v>
      </c>
      <c r="G1149" s="31" t="s">
        <v>212</v>
      </c>
      <c r="H1149" s="31"/>
      <c r="I1149" s="32">
        <v>50</v>
      </c>
      <c r="N1149" s="137">
        <v>0</v>
      </c>
      <c r="O1149" s="137">
        <f>I1149+N1149</f>
        <v>50</v>
      </c>
    </row>
    <row r="1150" spans="1:15" ht="28.5">
      <c r="A1150" s="51" t="s">
        <v>311</v>
      </c>
      <c r="B1150" s="52" t="s">
        <v>292</v>
      </c>
      <c r="C1150" s="52" t="s">
        <v>183</v>
      </c>
      <c r="D1150" s="52" t="s">
        <v>182</v>
      </c>
      <c r="E1150" s="52"/>
      <c r="F1150" s="52"/>
      <c r="G1150" s="52"/>
      <c r="H1150" s="52"/>
      <c r="I1150" s="156">
        <f>I1151</f>
        <v>8629.2</v>
      </c>
      <c r="N1150" s="156">
        <f>N1151</f>
        <v>807.3</v>
      </c>
      <c r="O1150" s="156">
        <f>O1151</f>
        <v>9436.5</v>
      </c>
    </row>
    <row r="1151" spans="1:15" ht="18">
      <c r="A1151" s="27" t="s">
        <v>155</v>
      </c>
      <c r="B1151" s="28" t="s">
        <v>292</v>
      </c>
      <c r="C1151" s="28" t="s">
        <v>183</v>
      </c>
      <c r="D1151" s="28" t="s">
        <v>182</v>
      </c>
      <c r="E1151" s="28" t="s">
        <v>342</v>
      </c>
      <c r="F1151" s="28"/>
      <c r="G1151" s="28"/>
      <c r="H1151" s="28"/>
      <c r="I1151" s="29">
        <f>I1156+I1163+I1152</f>
        <v>8629.2</v>
      </c>
      <c r="J1151" s="29">
        <f aca="true" t="shared" si="234" ref="J1151:O1151">J1156+J1163+J1152</f>
        <v>0</v>
      </c>
      <c r="K1151" s="29">
        <f t="shared" si="234"/>
        <v>0</v>
      </c>
      <c r="L1151" s="29">
        <f t="shared" si="234"/>
        <v>0</v>
      </c>
      <c r="M1151" s="29">
        <f t="shared" si="234"/>
        <v>0</v>
      </c>
      <c r="N1151" s="29">
        <f t="shared" si="234"/>
        <v>807.3</v>
      </c>
      <c r="O1151" s="29">
        <f t="shared" si="234"/>
        <v>9436.5</v>
      </c>
    </row>
    <row r="1152" spans="1:15" ht="125.25" customHeight="1">
      <c r="A1152" s="62" t="s">
        <v>629</v>
      </c>
      <c r="B1152" s="28" t="s">
        <v>292</v>
      </c>
      <c r="C1152" s="28" t="s">
        <v>183</v>
      </c>
      <c r="D1152" s="28" t="s">
        <v>182</v>
      </c>
      <c r="E1152" s="200" t="s">
        <v>630</v>
      </c>
      <c r="F1152" s="28"/>
      <c r="G1152" s="28"/>
      <c r="H1152" s="28"/>
      <c r="I1152" s="29">
        <f>I1153</f>
        <v>0</v>
      </c>
      <c r="N1152" s="29">
        <f aca="true" t="shared" si="235" ref="N1152:O1154">N1153</f>
        <v>98.3</v>
      </c>
      <c r="O1152" s="29">
        <f t="shared" si="235"/>
        <v>98.3</v>
      </c>
    </row>
    <row r="1153" spans="1:15" ht="90">
      <c r="A1153" s="27" t="s">
        <v>301</v>
      </c>
      <c r="B1153" s="28" t="s">
        <v>292</v>
      </c>
      <c r="C1153" s="28" t="s">
        <v>183</v>
      </c>
      <c r="D1153" s="28" t="s">
        <v>182</v>
      </c>
      <c r="E1153" s="200" t="s">
        <v>630</v>
      </c>
      <c r="F1153" s="28" t="s">
        <v>232</v>
      </c>
      <c r="G1153" s="28"/>
      <c r="H1153" s="28"/>
      <c r="I1153" s="29">
        <f>I1154</f>
        <v>0</v>
      </c>
      <c r="N1153" s="29">
        <f t="shared" si="235"/>
        <v>98.3</v>
      </c>
      <c r="O1153" s="29">
        <f t="shared" si="235"/>
        <v>98.3</v>
      </c>
    </row>
    <row r="1154" spans="1:15" ht="30">
      <c r="A1154" s="27" t="s">
        <v>300</v>
      </c>
      <c r="B1154" s="28" t="s">
        <v>292</v>
      </c>
      <c r="C1154" s="28" t="s">
        <v>183</v>
      </c>
      <c r="D1154" s="28" t="s">
        <v>182</v>
      </c>
      <c r="E1154" s="200" t="s">
        <v>631</v>
      </c>
      <c r="F1154" s="28" t="s">
        <v>233</v>
      </c>
      <c r="G1154" s="28"/>
      <c r="H1154" s="28"/>
      <c r="I1154" s="29">
        <f>I1155</f>
        <v>0</v>
      </c>
      <c r="N1154" s="29">
        <f t="shared" si="235"/>
        <v>98.3</v>
      </c>
      <c r="O1154" s="29">
        <f t="shared" si="235"/>
        <v>98.3</v>
      </c>
    </row>
    <row r="1155" spans="1:15" ht="18.75">
      <c r="A1155" s="30" t="s">
        <v>559</v>
      </c>
      <c r="B1155" s="31" t="s">
        <v>292</v>
      </c>
      <c r="C1155" s="31" t="s">
        <v>183</v>
      </c>
      <c r="D1155" s="31" t="s">
        <v>182</v>
      </c>
      <c r="E1155" s="61" t="s">
        <v>630</v>
      </c>
      <c r="F1155" s="31" t="s">
        <v>233</v>
      </c>
      <c r="G1155" s="31" t="s">
        <v>560</v>
      </c>
      <c r="H1155" s="28"/>
      <c r="I1155" s="32">
        <v>0</v>
      </c>
      <c r="J1155" s="175"/>
      <c r="K1155" s="175"/>
      <c r="L1155" s="175"/>
      <c r="M1155" s="175"/>
      <c r="N1155" s="32">
        <v>98.3</v>
      </c>
      <c r="O1155" s="32">
        <f>I1155+N1155</f>
        <v>98.3</v>
      </c>
    </row>
    <row r="1156" spans="1:15" ht="30">
      <c r="A1156" s="53" t="s">
        <v>231</v>
      </c>
      <c r="B1156" s="28" t="s">
        <v>292</v>
      </c>
      <c r="C1156" s="28" t="s">
        <v>183</v>
      </c>
      <c r="D1156" s="28" t="s">
        <v>182</v>
      </c>
      <c r="E1156" s="28" t="s">
        <v>341</v>
      </c>
      <c r="F1156" s="28"/>
      <c r="G1156" s="28"/>
      <c r="H1156" s="28"/>
      <c r="I1156" s="29">
        <f>I1157+I1160</f>
        <v>4239.2</v>
      </c>
      <c r="N1156" s="29">
        <f>N1157+N1160</f>
        <v>181.2</v>
      </c>
      <c r="O1156" s="29">
        <f>O1157+O1160</f>
        <v>4420.400000000001</v>
      </c>
    </row>
    <row r="1157" spans="1:15" ht="90">
      <c r="A1157" s="27" t="s">
        <v>301</v>
      </c>
      <c r="B1157" s="28" t="s">
        <v>292</v>
      </c>
      <c r="C1157" s="28" t="s">
        <v>183</v>
      </c>
      <c r="D1157" s="28" t="s">
        <v>182</v>
      </c>
      <c r="E1157" s="28" t="s">
        <v>341</v>
      </c>
      <c r="F1157" s="28" t="s">
        <v>232</v>
      </c>
      <c r="G1157" s="28"/>
      <c r="H1157" s="28"/>
      <c r="I1157" s="29">
        <f>I1158</f>
        <v>4091.4</v>
      </c>
      <c r="N1157" s="29">
        <f>N1158</f>
        <v>181.2</v>
      </c>
      <c r="O1157" s="29">
        <f>O1158</f>
        <v>4272.6</v>
      </c>
    </row>
    <row r="1158" spans="1:15" ht="30">
      <c r="A1158" s="27" t="s">
        <v>300</v>
      </c>
      <c r="B1158" s="28" t="s">
        <v>292</v>
      </c>
      <c r="C1158" s="28" t="s">
        <v>183</v>
      </c>
      <c r="D1158" s="28" t="s">
        <v>182</v>
      </c>
      <c r="E1158" s="28" t="s">
        <v>341</v>
      </c>
      <c r="F1158" s="28" t="s">
        <v>233</v>
      </c>
      <c r="G1158" s="28"/>
      <c r="H1158" s="28"/>
      <c r="I1158" s="29">
        <f>I1159</f>
        <v>4091.4</v>
      </c>
      <c r="N1158" s="29">
        <f>N1159</f>
        <v>181.2</v>
      </c>
      <c r="O1158" s="29">
        <f>O1159</f>
        <v>4272.6</v>
      </c>
    </row>
    <row r="1159" spans="1:15" ht="18">
      <c r="A1159" s="30" t="s">
        <v>224</v>
      </c>
      <c r="B1159" s="31" t="s">
        <v>292</v>
      </c>
      <c r="C1159" s="31" t="s">
        <v>183</v>
      </c>
      <c r="D1159" s="31" t="s">
        <v>182</v>
      </c>
      <c r="E1159" s="31" t="s">
        <v>341</v>
      </c>
      <c r="F1159" s="31" t="s">
        <v>233</v>
      </c>
      <c r="G1159" s="31" t="s">
        <v>212</v>
      </c>
      <c r="H1159" s="31"/>
      <c r="I1159" s="32">
        <v>4091.4</v>
      </c>
      <c r="N1159" s="137">
        <v>181.2</v>
      </c>
      <c r="O1159" s="137">
        <f>I1159+N1159</f>
        <v>4272.6</v>
      </c>
    </row>
    <row r="1160" spans="1:15" ht="30.75" customHeight="1">
      <c r="A1160" s="26" t="s">
        <v>315</v>
      </c>
      <c r="B1160" s="28" t="s">
        <v>292</v>
      </c>
      <c r="C1160" s="28" t="s">
        <v>183</v>
      </c>
      <c r="D1160" s="28" t="s">
        <v>182</v>
      </c>
      <c r="E1160" s="28" t="s">
        <v>341</v>
      </c>
      <c r="F1160" s="28" t="s">
        <v>234</v>
      </c>
      <c r="G1160" s="28"/>
      <c r="H1160" s="28"/>
      <c r="I1160" s="29">
        <f>I1161</f>
        <v>147.8</v>
      </c>
      <c r="N1160" s="29">
        <f>N1161</f>
        <v>0</v>
      </c>
      <c r="O1160" s="29">
        <f>O1161</f>
        <v>147.8</v>
      </c>
    </row>
    <row r="1161" spans="1:15" ht="45">
      <c r="A1161" s="26" t="s">
        <v>303</v>
      </c>
      <c r="B1161" s="28" t="s">
        <v>292</v>
      </c>
      <c r="C1161" s="28" t="s">
        <v>183</v>
      </c>
      <c r="D1161" s="28" t="s">
        <v>182</v>
      </c>
      <c r="E1161" s="28" t="s">
        <v>341</v>
      </c>
      <c r="F1161" s="28" t="s">
        <v>235</v>
      </c>
      <c r="G1161" s="28"/>
      <c r="H1161" s="28"/>
      <c r="I1161" s="29">
        <f>I1162</f>
        <v>147.8</v>
      </c>
      <c r="N1161" s="29">
        <f>N1162</f>
        <v>0</v>
      </c>
      <c r="O1161" s="29">
        <f>O1162</f>
        <v>147.8</v>
      </c>
    </row>
    <row r="1162" spans="1:15" ht="18">
      <c r="A1162" s="30" t="s">
        <v>224</v>
      </c>
      <c r="B1162" s="31" t="s">
        <v>292</v>
      </c>
      <c r="C1162" s="31" t="s">
        <v>183</v>
      </c>
      <c r="D1162" s="31" t="s">
        <v>182</v>
      </c>
      <c r="E1162" s="31" t="s">
        <v>341</v>
      </c>
      <c r="F1162" s="31" t="s">
        <v>235</v>
      </c>
      <c r="G1162" s="31" t="s">
        <v>212</v>
      </c>
      <c r="H1162" s="31"/>
      <c r="I1162" s="32">
        <v>147.8</v>
      </c>
      <c r="N1162" s="137">
        <v>0</v>
      </c>
      <c r="O1162" s="137">
        <f>I1162+N1162</f>
        <v>147.8</v>
      </c>
    </row>
    <row r="1163" spans="1:15" ht="30">
      <c r="A1163" s="27" t="s">
        <v>255</v>
      </c>
      <c r="B1163" s="28" t="s">
        <v>292</v>
      </c>
      <c r="C1163" s="28" t="s">
        <v>183</v>
      </c>
      <c r="D1163" s="28" t="s">
        <v>182</v>
      </c>
      <c r="E1163" s="28" t="s">
        <v>31</v>
      </c>
      <c r="F1163" s="28"/>
      <c r="G1163" s="28"/>
      <c r="H1163" s="28"/>
      <c r="I1163" s="29">
        <f>I1164+I1167</f>
        <v>4390</v>
      </c>
      <c r="N1163" s="29">
        <f>N1164+N1167</f>
        <v>527.8000000000001</v>
      </c>
      <c r="O1163" s="29">
        <f>O1164+O1167</f>
        <v>4917.8</v>
      </c>
    </row>
    <row r="1164" spans="1:15" ht="90">
      <c r="A1164" s="27" t="s">
        <v>301</v>
      </c>
      <c r="B1164" s="28" t="s">
        <v>292</v>
      </c>
      <c r="C1164" s="28" t="s">
        <v>183</v>
      </c>
      <c r="D1164" s="28" t="s">
        <v>182</v>
      </c>
      <c r="E1164" s="28" t="s">
        <v>31</v>
      </c>
      <c r="F1164" s="28" t="s">
        <v>232</v>
      </c>
      <c r="G1164" s="28"/>
      <c r="H1164" s="28"/>
      <c r="I1164" s="29">
        <f>I1165</f>
        <v>4036.6</v>
      </c>
      <c r="N1164" s="29">
        <f>N1165</f>
        <v>479.1</v>
      </c>
      <c r="O1164" s="29">
        <f>O1165</f>
        <v>4515.7</v>
      </c>
    </row>
    <row r="1165" spans="1:15" ht="30">
      <c r="A1165" s="27" t="s">
        <v>241</v>
      </c>
      <c r="B1165" s="28" t="s">
        <v>292</v>
      </c>
      <c r="C1165" s="28" t="s">
        <v>183</v>
      </c>
      <c r="D1165" s="28" t="s">
        <v>182</v>
      </c>
      <c r="E1165" s="28" t="s">
        <v>31</v>
      </c>
      <c r="F1165" s="28" t="s">
        <v>240</v>
      </c>
      <c r="G1165" s="28"/>
      <c r="H1165" s="28"/>
      <c r="I1165" s="29">
        <f>I1166</f>
        <v>4036.6</v>
      </c>
      <c r="N1165" s="29">
        <f>N1166</f>
        <v>479.1</v>
      </c>
      <c r="O1165" s="29">
        <f>O1166</f>
        <v>4515.7</v>
      </c>
    </row>
    <row r="1166" spans="1:15" ht="18">
      <c r="A1166" s="34" t="s">
        <v>224</v>
      </c>
      <c r="B1166" s="31" t="s">
        <v>292</v>
      </c>
      <c r="C1166" s="31" t="s">
        <v>183</v>
      </c>
      <c r="D1166" s="31" t="s">
        <v>182</v>
      </c>
      <c r="E1166" s="31" t="s">
        <v>31</v>
      </c>
      <c r="F1166" s="31" t="s">
        <v>240</v>
      </c>
      <c r="G1166" s="31" t="s">
        <v>212</v>
      </c>
      <c r="H1166" s="31"/>
      <c r="I1166" s="32">
        <v>4036.6</v>
      </c>
      <c r="N1166" s="137">
        <v>479.1</v>
      </c>
      <c r="O1166" s="137">
        <f>I1166+N1166</f>
        <v>4515.7</v>
      </c>
    </row>
    <row r="1167" spans="1:15" ht="30.75" customHeight="1">
      <c r="A1167" s="26" t="s">
        <v>315</v>
      </c>
      <c r="B1167" s="28" t="s">
        <v>292</v>
      </c>
      <c r="C1167" s="28" t="s">
        <v>183</v>
      </c>
      <c r="D1167" s="28" t="s">
        <v>182</v>
      </c>
      <c r="E1167" s="28" t="s">
        <v>31</v>
      </c>
      <c r="F1167" s="28" t="s">
        <v>234</v>
      </c>
      <c r="G1167" s="28"/>
      <c r="H1167" s="28"/>
      <c r="I1167" s="29">
        <f>I1168</f>
        <v>353.4</v>
      </c>
      <c r="N1167" s="29">
        <f>N1168</f>
        <v>48.7</v>
      </c>
      <c r="O1167" s="29">
        <f>O1168</f>
        <v>402.09999999999997</v>
      </c>
    </row>
    <row r="1168" spans="1:15" ht="45">
      <c r="A1168" s="26" t="s">
        <v>303</v>
      </c>
      <c r="B1168" s="28" t="s">
        <v>292</v>
      </c>
      <c r="C1168" s="28" t="s">
        <v>183</v>
      </c>
      <c r="D1168" s="28" t="s">
        <v>182</v>
      </c>
      <c r="E1168" s="28" t="s">
        <v>31</v>
      </c>
      <c r="F1168" s="28" t="s">
        <v>235</v>
      </c>
      <c r="G1168" s="28"/>
      <c r="H1168" s="28"/>
      <c r="I1168" s="29">
        <f>I1169</f>
        <v>353.4</v>
      </c>
      <c r="N1168" s="29">
        <f>N1169</f>
        <v>48.7</v>
      </c>
      <c r="O1168" s="29">
        <f>O1169</f>
        <v>402.09999999999997</v>
      </c>
    </row>
    <row r="1169" spans="1:15" ht="18">
      <c r="A1169" s="30" t="s">
        <v>224</v>
      </c>
      <c r="B1169" s="31" t="s">
        <v>292</v>
      </c>
      <c r="C1169" s="31" t="s">
        <v>183</v>
      </c>
      <c r="D1169" s="31" t="s">
        <v>182</v>
      </c>
      <c r="E1169" s="31" t="s">
        <v>31</v>
      </c>
      <c r="F1169" s="31" t="s">
        <v>235</v>
      </c>
      <c r="G1169" s="31" t="s">
        <v>212</v>
      </c>
      <c r="H1169" s="31"/>
      <c r="I1169" s="32">
        <v>353.4</v>
      </c>
      <c r="N1169" s="137">
        <v>48.7</v>
      </c>
      <c r="O1169" s="137">
        <f>I1169+N1169</f>
        <v>402.09999999999997</v>
      </c>
    </row>
    <row r="1170" spans="1:15" ht="18">
      <c r="A1170" s="51" t="s">
        <v>176</v>
      </c>
      <c r="B1170" s="52" t="s">
        <v>292</v>
      </c>
      <c r="C1170" s="52" t="s">
        <v>193</v>
      </c>
      <c r="D1170" s="52"/>
      <c r="E1170" s="31"/>
      <c r="F1170" s="31"/>
      <c r="G1170" s="31"/>
      <c r="H1170" s="31"/>
      <c r="I1170" s="156">
        <f aca="true" t="shared" si="236" ref="I1170:I1176">I1171</f>
        <v>2079.3</v>
      </c>
      <c r="N1170" s="156">
        <f aca="true" t="shared" si="237" ref="N1170:O1176">N1171</f>
        <v>-134.6</v>
      </c>
      <c r="O1170" s="156">
        <f t="shared" si="237"/>
        <v>1944.7</v>
      </c>
    </row>
    <row r="1171" spans="1:15" ht="18">
      <c r="A1171" s="51" t="s">
        <v>228</v>
      </c>
      <c r="B1171" s="52" t="s">
        <v>292</v>
      </c>
      <c r="C1171" s="52" t="s">
        <v>193</v>
      </c>
      <c r="D1171" s="52" t="s">
        <v>182</v>
      </c>
      <c r="E1171" s="31"/>
      <c r="F1171" s="31"/>
      <c r="G1171" s="31"/>
      <c r="H1171" s="31"/>
      <c r="I1171" s="156">
        <f t="shared" si="236"/>
        <v>2079.3</v>
      </c>
      <c r="N1171" s="156">
        <f t="shared" si="237"/>
        <v>-134.6</v>
      </c>
      <c r="O1171" s="156">
        <f t="shared" si="237"/>
        <v>1944.7</v>
      </c>
    </row>
    <row r="1172" spans="1:15" ht="30">
      <c r="A1172" s="26" t="s">
        <v>397</v>
      </c>
      <c r="B1172" s="28" t="s">
        <v>292</v>
      </c>
      <c r="C1172" s="28" t="s">
        <v>193</v>
      </c>
      <c r="D1172" s="28" t="s">
        <v>182</v>
      </c>
      <c r="E1172" s="28" t="s">
        <v>118</v>
      </c>
      <c r="F1172" s="28"/>
      <c r="G1172" s="28"/>
      <c r="H1172" s="31"/>
      <c r="I1172" s="29">
        <f t="shared" si="236"/>
        <v>2079.3</v>
      </c>
      <c r="N1172" s="29">
        <f t="shared" si="237"/>
        <v>-134.6</v>
      </c>
      <c r="O1172" s="29">
        <f t="shared" si="237"/>
        <v>1944.7</v>
      </c>
    </row>
    <row r="1173" spans="1:15" ht="30">
      <c r="A1173" s="26" t="s">
        <v>402</v>
      </c>
      <c r="B1173" s="28" t="s">
        <v>292</v>
      </c>
      <c r="C1173" s="28" t="s">
        <v>193</v>
      </c>
      <c r="D1173" s="28" t="s">
        <v>182</v>
      </c>
      <c r="E1173" s="28" t="s">
        <v>119</v>
      </c>
      <c r="F1173" s="28"/>
      <c r="G1173" s="28"/>
      <c r="H1173" s="31"/>
      <c r="I1173" s="29">
        <f t="shared" si="236"/>
        <v>2079.3</v>
      </c>
      <c r="N1173" s="29">
        <f t="shared" si="237"/>
        <v>-134.6</v>
      </c>
      <c r="O1173" s="29">
        <f t="shared" si="237"/>
        <v>1944.7</v>
      </c>
    </row>
    <row r="1174" spans="1:15" ht="75">
      <c r="A1174" s="26" t="s">
        <v>309</v>
      </c>
      <c r="B1174" s="28" t="s">
        <v>292</v>
      </c>
      <c r="C1174" s="28" t="s">
        <v>193</v>
      </c>
      <c r="D1174" s="28" t="s">
        <v>182</v>
      </c>
      <c r="E1174" s="28" t="s">
        <v>120</v>
      </c>
      <c r="F1174" s="28"/>
      <c r="G1174" s="28"/>
      <c r="H1174" s="31"/>
      <c r="I1174" s="29">
        <f>I1175</f>
        <v>2079.3</v>
      </c>
      <c r="N1174" s="29">
        <f>N1175</f>
        <v>-134.6</v>
      </c>
      <c r="O1174" s="29">
        <f>O1175</f>
        <v>1944.7</v>
      </c>
    </row>
    <row r="1175" spans="1:15" ht="30">
      <c r="A1175" s="26" t="s">
        <v>463</v>
      </c>
      <c r="B1175" s="28" t="s">
        <v>292</v>
      </c>
      <c r="C1175" s="28" t="s">
        <v>193</v>
      </c>
      <c r="D1175" s="28" t="s">
        <v>182</v>
      </c>
      <c r="E1175" s="28" t="s">
        <v>121</v>
      </c>
      <c r="F1175" s="28"/>
      <c r="G1175" s="28"/>
      <c r="H1175" s="31"/>
      <c r="I1175" s="29">
        <f>I1176</f>
        <v>2079.3</v>
      </c>
      <c r="N1175" s="29">
        <f>N1176</f>
        <v>-134.6</v>
      </c>
      <c r="O1175" s="29">
        <f>O1176</f>
        <v>1944.7</v>
      </c>
    </row>
    <row r="1176" spans="1:15" ht="30">
      <c r="A1176" s="26" t="s">
        <v>247</v>
      </c>
      <c r="B1176" s="28" t="s">
        <v>292</v>
      </c>
      <c r="C1176" s="28" t="s">
        <v>193</v>
      </c>
      <c r="D1176" s="28" t="s">
        <v>182</v>
      </c>
      <c r="E1176" s="28" t="s">
        <v>121</v>
      </c>
      <c r="F1176" s="28" t="s">
        <v>246</v>
      </c>
      <c r="G1176" s="28"/>
      <c r="H1176" s="31"/>
      <c r="I1176" s="29">
        <f t="shared" si="236"/>
        <v>2079.3</v>
      </c>
      <c r="N1176" s="29">
        <f t="shared" si="237"/>
        <v>-134.6</v>
      </c>
      <c r="O1176" s="29">
        <f t="shared" si="237"/>
        <v>1944.7</v>
      </c>
    </row>
    <row r="1177" spans="1:15" ht="30">
      <c r="A1177" s="26" t="s">
        <v>258</v>
      </c>
      <c r="B1177" s="28" t="s">
        <v>292</v>
      </c>
      <c r="C1177" s="28" t="s">
        <v>193</v>
      </c>
      <c r="D1177" s="28" t="s">
        <v>182</v>
      </c>
      <c r="E1177" s="28" t="s">
        <v>121</v>
      </c>
      <c r="F1177" s="28" t="s">
        <v>250</v>
      </c>
      <c r="G1177" s="28"/>
      <c r="H1177" s="31"/>
      <c r="I1177" s="29">
        <f>I1178+I1179+I1180</f>
        <v>2079.3</v>
      </c>
      <c r="J1177" s="29">
        <f aca="true" t="shared" si="238" ref="J1177:O1177">J1178+J1179+J1180</f>
        <v>0</v>
      </c>
      <c r="K1177" s="29">
        <f t="shared" si="238"/>
        <v>0</v>
      </c>
      <c r="L1177" s="29">
        <f t="shared" si="238"/>
        <v>0</v>
      </c>
      <c r="M1177" s="29">
        <f t="shared" si="238"/>
        <v>0</v>
      </c>
      <c r="N1177" s="29">
        <f t="shared" si="238"/>
        <v>-134.6</v>
      </c>
      <c r="O1177" s="29">
        <f t="shared" si="238"/>
        <v>1944.7</v>
      </c>
    </row>
    <row r="1178" spans="1:15" ht="18">
      <c r="A1178" s="30" t="s">
        <v>224</v>
      </c>
      <c r="B1178" s="31" t="s">
        <v>292</v>
      </c>
      <c r="C1178" s="31" t="s">
        <v>193</v>
      </c>
      <c r="D1178" s="31" t="s">
        <v>182</v>
      </c>
      <c r="E1178" s="31" t="s">
        <v>121</v>
      </c>
      <c r="F1178" s="31" t="s">
        <v>250</v>
      </c>
      <c r="G1178" s="31" t="s">
        <v>212</v>
      </c>
      <c r="H1178" s="31"/>
      <c r="I1178" s="32">
        <v>613.1</v>
      </c>
      <c r="N1178" s="137">
        <v>-134.6</v>
      </c>
      <c r="O1178" s="137">
        <f>I1178+N1178</f>
        <v>478.5</v>
      </c>
    </row>
    <row r="1179" spans="1:15" ht="18">
      <c r="A1179" s="30" t="s">
        <v>225</v>
      </c>
      <c r="B1179" s="31" t="s">
        <v>292</v>
      </c>
      <c r="C1179" s="31" t="s">
        <v>193</v>
      </c>
      <c r="D1179" s="31" t="s">
        <v>182</v>
      </c>
      <c r="E1179" s="31" t="s">
        <v>121</v>
      </c>
      <c r="F1179" s="31" t="s">
        <v>250</v>
      </c>
      <c r="G1179" s="31" t="s">
        <v>213</v>
      </c>
      <c r="H1179" s="31"/>
      <c r="I1179" s="32">
        <v>132</v>
      </c>
      <c r="N1179" s="137">
        <v>0</v>
      </c>
      <c r="O1179" s="137">
        <f>I1179+N1179</f>
        <v>132</v>
      </c>
    </row>
    <row r="1180" spans="1:15" ht="18">
      <c r="A1180" s="30" t="s">
        <v>559</v>
      </c>
      <c r="B1180" s="31" t="s">
        <v>292</v>
      </c>
      <c r="C1180" s="31" t="s">
        <v>193</v>
      </c>
      <c r="D1180" s="31" t="s">
        <v>182</v>
      </c>
      <c r="E1180" s="31" t="s">
        <v>121</v>
      </c>
      <c r="F1180" s="31" t="s">
        <v>250</v>
      </c>
      <c r="G1180" s="31" t="s">
        <v>560</v>
      </c>
      <c r="H1180" s="31"/>
      <c r="I1180" s="32">
        <v>1334.2</v>
      </c>
      <c r="N1180" s="137">
        <v>0</v>
      </c>
      <c r="O1180" s="137">
        <f>I1180+N1180</f>
        <v>1334.2</v>
      </c>
    </row>
    <row r="1181" spans="1:15" ht="18">
      <c r="A1181" s="51" t="s">
        <v>223</v>
      </c>
      <c r="B1181" s="52" t="s">
        <v>292</v>
      </c>
      <c r="C1181" s="52" t="s">
        <v>196</v>
      </c>
      <c r="D1181" s="28"/>
      <c r="E1181" s="28"/>
      <c r="F1181" s="28"/>
      <c r="G1181" s="28"/>
      <c r="H1181" s="28"/>
      <c r="I1181" s="156">
        <f>I1182</f>
        <v>25637.1</v>
      </c>
      <c r="N1181" s="156">
        <f>N1182</f>
        <v>1797.1000000000001</v>
      </c>
      <c r="O1181" s="156">
        <f>O1182</f>
        <v>27434.2</v>
      </c>
    </row>
    <row r="1182" spans="1:15" ht="18">
      <c r="A1182" s="51" t="s">
        <v>221</v>
      </c>
      <c r="B1182" s="52" t="s">
        <v>292</v>
      </c>
      <c r="C1182" s="52" t="s">
        <v>196</v>
      </c>
      <c r="D1182" s="52" t="s">
        <v>185</v>
      </c>
      <c r="E1182" s="52"/>
      <c r="F1182" s="52"/>
      <c r="G1182" s="52"/>
      <c r="H1182" s="52"/>
      <c r="I1182" s="156">
        <f>I1190+I1223+I1183</f>
        <v>25637.1</v>
      </c>
      <c r="J1182" s="190">
        <f aca="true" t="shared" si="239" ref="J1182:O1182">J1190+J1223+J1183</f>
        <v>0</v>
      </c>
      <c r="K1182" s="190">
        <f t="shared" si="239"/>
        <v>0</v>
      </c>
      <c r="L1182" s="190">
        <f t="shared" si="239"/>
        <v>0</v>
      </c>
      <c r="M1182" s="190">
        <f t="shared" si="239"/>
        <v>0</v>
      </c>
      <c r="N1182" s="190">
        <f t="shared" si="239"/>
        <v>1797.1000000000001</v>
      </c>
      <c r="O1182" s="190">
        <f t="shared" si="239"/>
        <v>27434.2</v>
      </c>
    </row>
    <row r="1183" spans="1:15" ht="30">
      <c r="A1183" s="27" t="s">
        <v>416</v>
      </c>
      <c r="B1183" s="28" t="s">
        <v>292</v>
      </c>
      <c r="C1183" s="28" t="s">
        <v>196</v>
      </c>
      <c r="D1183" s="28" t="s">
        <v>185</v>
      </c>
      <c r="E1183" s="28" t="s">
        <v>318</v>
      </c>
      <c r="F1183" s="52"/>
      <c r="G1183" s="52"/>
      <c r="H1183" s="52"/>
      <c r="I1183" s="29">
        <f aca="true" t="shared" si="240" ref="I1183:I1188">I1184</f>
        <v>5</v>
      </c>
      <c r="N1183" s="29">
        <f aca="true" t="shared" si="241" ref="N1183:O1188">N1184</f>
        <v>0</v>
      </c>
      <c r="O1183" s="29">
        <f t="shared" si="241"/>
        <v>5</v>
      </c>
    </row>
    <row r="1184" spans="1:15" ht="60">
      <c r="A1184" s="27" t="s">
        <v>365</v>
      </c>
      <c r="B1184" s="28" t="s">
        <v>292</v>
      </c>
      <c r="C1184" s="28" t="s">
        <v>196</v>
      </c>
      <c r="D1184" s="28" t="s">
        <v>185</v>
      </c>
      <c r="E1184" s="28" t="s">
        <v>363</v>
      </c>
      <c r="F1184" s="28"/>
      <c r="G1184" s="28"/>
      <c r="H1184" s="52"/>
      <c r="I1184" s="29">
        <f t="shared" si="240"/>
        <v>5</v>
      </c>
      <c r="N1184" s="29">
        <f t="shared" si="241"/>
        <v>0</v>
      </c>
      <c r="O1184" s="29">
        <f t="shared" si="241"/>
        <v>5</v>
      </c>
    </row>
    <row r="1185" spans="1:15" ht="30">
      <c r="A1185" s="27" t="s">
        <v>366</v>
      </c>
      <c r="B1185" s="28" t="s">
        <v>292</v>
      </c>
      <c r="C1185" s="28" t="s">
        <v>196</v>
      </c>
      <c r="D1185" s="28" t="s">
        <v>185</v>
      </c>
      <c r="E1185" s="28" t="s">
        <v>364</v>
      </c>
      <c r="F1185" s="28"/>
      <c r="G1185" s="28"/>
      <c r="H1185" s="52"/>
      <c r="I1185" s="29">
        <f t="shared" si="240"/>
        <v>5</v>
      </c>
      <c r="N1185" s="29">
        <f t="shared" si="241"/>
        <v>0</v>
      </c>
      <c r="O1185" s="29">
        <f t="shared" si="241"/>
        <v>5</v>
      </c>
    </row>
    <row r="1186" spans="1:15" ht="18">
      <c r="A1186" s="27" t="s">
        <v>287</v>
      </c>
      <c r="B1186" s="28" t="s">
        <v>292</v>
      </c>
      <c r="C1186" s="28" t="s">
        <v>196</v>
      </c>
      <c r="D1186" s="28" t="s">
        <v>185</v>
      </c>
      <c r="E1186" s="28" t="s">
        <v>369</v>
      </c>
      <c r="F1186" s="28"/>
      <c r="G1186" s="28"/>
      <c r="H1186" s="52"/>
      <c r="I1186" s="29">
        <f t="shared" si="240"/>
        <v>5</v>
      </c>
      <c r="N1186" s="29">
        <f t="shared" si="241"/>
        <v>0</v>
      </c>
      <c r="O1186" s="29">
        <f t="shared" si="241"/>
        <v>5</v>
      </c>
    </row>
    <row r="1187" spans="1:15" ht="45">
      <c r="A1187" s="33" t="s">
        <v>237</v>
      </c>
      <c r="B1187" s="28" t="s">
        <v>292</v>
      </c>
      <c r="C1187" s="28" t="s">
        <v>196</v>
      </c>
      <c r="D1187" s="28" t="s">
        <v>185</v>
      </c>
      <c r="E1187" s="28" t="s">
        <v>369</v>
      </c>
      <c r="F1187" s="28" t="s">
        <v>236</v>
      </c>
      <c r="G1187" s="28"/>
      <c r="H1187" s="52"/>
      <c r="I1187" s="29">
        <f t="shared" si="240"/>
        <v>5</v>
      </c>
      <c r="N1187" s="29">
        <f t="shared" si="241"/>
        <v>0</v>
      </c>
      <c r="O1187" s="29">
        <f t="shared" si="241"/>
        <v>5</v>
      </c>
    </row>
    <row r="1188" spans="1:15" ht="18">
      <c r="A1188" s="27" t="s">
        <v>239</v>
      </c>
      <c r="B1188" s="28" t="s">
        <v>292</v>
      </c>
      <c r="C1188" s="28" t="s">
        <v>196</v>
      </c>
      <c r="D1188" s="28" t="s">
        <v>185</v>
      </c>
      <c r="E1188" s="28" t="s">
        <v>369</v>
      </c>
      <c r="F1188" s="28" t="s">
        <v>238</v>
      </c>
      <c r="G1188" s="28"/>
      <c r="H1188" s="52"/>
      <c r="I1188" s="29">
        <f t="shared" si="240"/>
        <v>5</v>
      </c>
      <c r="N1188" s="29">
        <f t="shared" si="241"/>
        <v>0</v>
      </c>
      <c r="O1188" s="29">
        <f t="shared" si="241"/>
        <v>5</v>
      </c>
    </row>
    <row r="1189" spans="1:15" ht="18.75">
      <c r="A1189" s="30" t="s">
        <v>224</v>
      </c>
      <c r="B1189" s="28" t="s">
        <v>292</v>
      </c>
      <c r="C1189" s="31" t="s">
        <v>196</v>
      </c>
      <c r="D1189" s="31" t="s">
        <v>185</v>
      </c>
      <c r="E1189" s="31" t="s">
        <v>369</v>
      </c>
      <c r="F1189" s="31" t="s">
        <v>238</v>
      </c>
      <c r="G1189" s="31" t="s">
        <v>212</v>
      </c>
      <c r="H1189" s="52"/>
      <c r="I1189" s="32">
        <v>5</v>
      </c>
      <c r="J1189" s="175"/>
      <c r="K1189" s="175"/>
      <c r="L1189" s="175"/>
      <c r="M1189" s="175"/>
      <c r="N1189" s="32">
        <v>0</v>
      </c>
      <c r="O1189" s="32">
        <f>I1189+N1189</f>
        <v>5</v>
      </c>
    </row>
    <row r="1190" spans="1:15" ht="45">
      <c r="A1190" s="124" t="s">
        <v>503</v>
      </c>
      <c r="B1190" s="28" t="s">
        <v>292</v>
      </c>
      <c r="C1190" s="28" t="s">
        <v>196</v>
      </c>
      <c r="D1190" s="28" t="s">
        <v>185</v>
      </c>
      <c r="E1190" s="28" t="s">
        <v>36</v>
      </c>
      <c r="F1190" s="28"/>
      <c r="G1190" s="28"/>
      <c r="H1190" s="28"/>
      <c r="I1190" s="29">
        <f>I1191+I1208+I1217</f>
        <v>25442.1</v>
      </c>
      <c r="N1190" s="29">
        <f>N1191+N1208+N1217</f>
        <v>1797.1000000000001</v>
      </c>
      <c r="O1190" s="29">
        <f>O1191+O1208+O1217</f>
        <v>27239.2</v>
      </c>
    </row>
    <row r="1191" spans="1:15" ht="75">
      <c r="A1191" s="27" t="s">
        <v>506</v>
      </c>
      <c r="B1191" s="28" t="s">
        <v>292</v>
      </c>
      <c r="C1191" s="28" t="s">
        <v>196</v>
      </c>
      <c r="D1191" s="28" t="s">
        <v>185</v>
      </c>
      <c r="E1191" s="28" t="s">
        <v>37</v>
      </c>
      <c r="F1191" s="28"/>
      <c r="G1191" s="28"/>
      <c r="H1191" s="28"/>
      <c r="I1191" s="29">
        <f>I1192+I1203</f>
        <v>13603</v>
      </c>
      <c r="N1191" s="29">
        <f>N1192+N1203</f>
        <v>2103.9</v>
      </c>
      <c r="O1191" s="29">
        <f>O1192+O1203</f>
        <v>15706.9</v>
      </c>
    </row>
    <row r="1192" spans="1:15" ht="60">
      <c r="A1192" s="27" t="s">
        <v>437</v>
      </c>
      <c r="B1192" s="28" t="s">
        <v>292</v>
      </c>
      <c r="C1192" s="28" t="s">
        <v>196</v>
      </c>
      <c r="D1192" s="28" t="s">
        <v>185</v>
      </c>
      <c r="E1192" s="28" t="s">
        <v>40</v>
      </c>
      <c r="F1192" s="28"/>
      <c r="G1192" s="28"/>
      <c r="H1192" s="28"/>
      <c r="I1192" s="29">
        <f>I1193</f>
        <v>1446.9</v>
      </c>
      <c r="N1192" s="29">
        <f>N1193</f>
        <v>134.6</v>
      </c>
      <c r="O1192" s="29">
        <f>O1193</f>
        <v>1581.5</v>
      </c>
    </row>
    <row r="1193" spans="1:15" ht="18">
      <c r="A1193" s="26" t="s">
        <v>287</v>
      </c>
      <c r="B1193" s="28" t="s">
        <v>292</v>
      </c>
      <c r="C1193" s="28" t="s">
        <v>196</v>
      </c>
      <c r="D1193" s="28" t="s">
        <v>185</v>
      </c>
      <c r="E1193" s="28" t="s">
        <v>41</v>
      </c>
      <c r="F1193" s="28"/>
      <c r="G1193" s="28"/>
      <c r="H1193" s="28"/>
      <c r="I1193" s="29">
        <f>I1197+I1194+I1200</f>
        <v>1446.9</v>
      </c>
      <c r="J1193" s="29">
        <f aca="true" t="shared" si="242" ref="J1193:O1193">J1197+J1194+J1200</f>
        <v>0</v>
      </c>
      <c r="K1193" s="29">
        <f t="shared" si="242"/>
        <v>0</v>
      </c>
      <c r="L1193" s="29">
        <f t="shared" si="242"/>
        <v>0</v>
      </c>
      <c r="M1193" s="29">
        <f t="shared" si="242"/>
        <v>0</v>
      </c>
      <c r="N1193" s="29">
        <f t="shared" si="242"/>
        <v>134.6</v>
      </c>
      <c r="O1193" s="29">
        <f t="shared" si="242"/>
        <v>1581.5</v>
      </c>
    </row>
    <row r="1194" spans="1:15" ht="90">
      <c r="A1194" s="27" t="s">
        <v>301</v>
      </c>
      <c r="B1194" s="28" t="s">
        <v>292</v>
      </c>
      <c r="C1194" s="28" t="s">
        <v>196</v>
      </c>
      <c r="D1194" s="28" t="s">
        <v>185</v>
      </c>
      <c r="E1194" s="28" t="s">
        <v>41</v>
      </c>
      <c r="F1194" s="28" t="s">
        <v>232</v>
      </c>
      <c r="G1194" s="28"/>
      <c r="H1194" s="28"/>
      <c r="I1194" s="29">
        <f>I1195</f>
        <v>365.2</v>
      </c>
      <c r="N1194" s="29">
        <f>N1195</f>
        <v>24.1</v>
      </c>
      <c r="O1194" s="29">
        <f>O1195</f>
        <v>389.3</v>
      </c>
    </row>
    <row r="1195" spans="1:15" ht="30">
      <c r="A1195" s="27" t="s">
        <v>300</v>
      </c>
      <c r="B1195" s="28" t="s">
        <v>292</v>
      </c>
      <c r="C1195" s="28" t="s">
        <v>196</v>
      </c>
      <c r="D1195" s="28" t="s">
        <v>185</v>
      </c>
      <c r="E1195" s="28" t="s">
        <v>41</v>
      </c>
      <c r="F1195" s="28" t="s">
        <v>233</v>
      </c>
      <c r="G1195" s="28"/>
      <c r="H1195" s="28"/>
      <c r="I1195" s="29">
        <f>I1196</f>
        <v>365.2</v>
      </c>
      <c r="N1195" s="29">
        <f>N1196</f>
        <v>24.1</v>
      </c>
      <c r="O1195" s="29">
        <f>O1196</f>
        <v>389.3</v>
      </c>
    </row>
    <row r="1196" spans="1:15" ht="18">
      <c r="A1196" s="30" t="s">
        <v>224</v>
      </c>
      <c r="B1196" s="31" t="s">
        <v>292</v>
      </c>
      <c r="C1196" s="31" t="s">
        <v>196</v>
      </c>
      <c r="D1196" s="31" t="s">
        <v>185</v>
      </c>
      <c r="E1196" s="31" t="s">
        <v>41</v>
      </c>
      <c r="F1196" s="31" t="s">
        <v>233</v>
      </c>
      <c r="G1196" s="31" t="s">
        <v>212</v>
      </c>
      <c r="H1196" s="31"/>
      <c r="I1196" s="32">
        <v>365.2</v>
      </c>
      <c r="N1196" s="137">
        <v>24.1</v>
      </c>
      <c r="O1196" s="137">
        <f>I1196+N1196</f>
        <v>389.3</v>
      </c>
    </row>
    <row r="1197" spans="1:15" ht="33.75" customHeight="1">
      <c r="A1197" s="26" t="s">
        <v>315</v>
      </c>
      <c r="B1197" s="28" t="s">
        <v>292</v>
      </c>
      <c r="C1197" s="28" t="s">
        <v>196</v>
      </c>
      <c r="D1197" s="28" t="s">
        <v>185</v>
      </c>
      <c r="E1197" s="28" t="s">
        <v>41</v>
      </c>
      <c r="F1197" s="28" t="s">
        <v>234</v>
      </c>
      <c r="G1197" s="28"/>
      <c r="H1197" s="28"/>
      <c r="I1197" s="29">
        <f>I1198</f>
        <v>858.2</v>
      </c>
      <c r="N1197" s="29">
        <f>N1198</f>
        <v>110.5</v>
      </c>
      <c r="O1197" s="29">
        <f>O1198</f>
        <v>968.7</v>
      </c>
    </row>
    <row r="1198" spans="1:15" ht="45">
      <c r="A1198" s="26" t="s">
        <v>303</v>
      </c>
      <c r="B1198" s="28" t="s">
        <v>292</v>
      </c>
      <c r="C1198" s="28" t="s">
        <v>196</v>
      </c>
      <c r="D1198" s="28" t="s">
        <v>185</v>
      </c>
      <c r="E1198" s="28" t="s">
        <v>41</v>
      </c>
      <c r="F1198" s="28" t="s">
        <v>235</v>
      </c>
      <c r="G1198" s="28"/>
      <c r="H1198" s="28"/>
      <c r="I1198" s="29">
        <f>I1199</f>
        <v>858.2</v>
      </c>
      <c r="N1198" s="29">
        <f>N1199</f>
        <v>110.5</v>
      </c>
      <c r="O1198" s="29">
        <f>O1199</f>
        <v>968.7</v>
      </c>
    </row>
    <row r="1199" spans="1:15" ht="18">
      <c r="A1199" s="30" t="s">
        <v>224</v>
      </c>
      <c r="B1199" s="31" t="s">
        <v>292</v>
      </c>
      <c r="C1199" s="31" t="s">
        <v>196</v>
      </c>
      <c r="D1199" s="31" t="s">
        <v>185</v>
      </c>
      <c r="E1199" s="31" t="s">
        <v>41</v>
      </c>
      <c r="F1199" s="31" t="s">
        <v>235</v>
      </c>
      <c r="G1199" s="31" t="s">
        <v>212</v>
      </c>
      <c r="H1199" s="31"/>
      <c r="I1199" s="32">
        <v>858.2</v>
      </c>
      <c r="N1199" s="137">
        <v>110.5</v>
      </c>
      <c r="O1199" s="137">
        <f>I1199+N1199</f>
        <v>968.7</v>
      </c>
    </row>
    <row r="1200" spans="1:15" ht="45">
      <c r="A1200" s="115" t="s">
        <v>237</v>
      </c>
      <c r="B1200" s="28" t="s">
        <v>292</v>
      </c>
      <c r="C1200" s="28" t="s">
        <v>196</v>
      </c>
      <c r="D1200" s="28" t="s">
        <v>185</v>
      </c>
      <c r="E1200" s="28" t="s">
        <v>41</v>
      </c>
      <c r="F1200" s="28" t="s">
        <v>236</v>
      </c>
      <c r="G1200" s="28"/>
      <c r="H1200" s="31"/>
      <c r="I1200" s="29">
        <f>I1201</f>
        <v>223.5</v>
      </c>
      <c r="N1200" s="29">
        <f>N1201</f>
        <v>0</v>
      </c>
      <c r="O1200" s="29">
        <f>O1201</f>
        <v>223.5</v>
      </c>
    </row>
    <row r="1201" spans="1:15" ht="18">
      <c r="A1201" s="116" t="s">
        <v>239</v>
      </c>
      <c r="B1201" s="28" t="s">
        <v>292</v>
      </c>
      <c r="C1201" s="28" t="s">
        <v>196</v>
      </c>
      <c r="D1201" s="28" t="s">
        <v>185</v>
      </c>
      <c r="E1201" s="28" t="s">
        <v>41</v>
      </c>
      <c r="F1201" s="28" t="s">
        <v>238</v>
      </c>
      <c r="G1201" s="28"/>
      <c r="H1201" s="31"/>
      <c r="I1201" s="29">
        <f>I1202</f>
        <v>223.5</v>
      </c>
      <c r="N1201" s="29">
        <f>N1202</f>
        <v>0</v>
      </c>
      <c r="O1201" s="29">
        <f>O1202</f>
        <v>223.5</v>
      </c>
    </row>
    <row r="1202" spans="1:15" ht="18">
      <c r="A1202" s="117" t="s">
        <v>224</v>
      </c>
      <c r="B1202" s="31" t="s">
        <v>292</v>
      </c>
      <c r="C1202" s="31" t="s">
        <v>196</v>
      </c>
      <c r="D1202" s="31" t="s">
        <v>185</v>
      </c>
      <c r="E1202" s="31" t="s">
        <v>41</v>
      </c>
      <c r="F1202" s="31" t="s">
        <v>238</v>
      </c>
      <c r="G1202" s="31" t="s">
        <v>212</v>
      </c>
      <c r="H1202" s="31"/>
      <c r="I1202" s="32">
        <v>223.5</v>
      </c>
      <c r="N1202" s="137">
        <v>0</v>
      </c>
      <c r="O1202" s="137">
        <f>I1202+N1202</f>
        <v>223.5</v>
      </c>
    </row>
    <row r="1203" spans="1:15" ht="75">
      <c r="A1203" s="27" t="s">
        <v>42</v>
      </c>
      <c r="B1203" s="28" t="s">
        <v>292</v>
      </c>
      <c r="C1203" s="28" t="s">
        <v>196</v>
      </c>
      <c r="D1203" s="28" t="s">
        <v>185</v>
      </c>
      <c r="E1203" s="28" t="s">
        <v>43</v>
      </c>
      <c r="F1203" s="28"/>
      <c r="G1203" s="28"/>
      <c r="H1203" s="28"/>
      <c r="I1203" s="29">
        <f>I1204</f>
        <v>12156.1</v>
      </c>
      <c r="N1203" s="29">
        <f aca="true" t="shared" si="243" ref="N1203:O1206">N1204</f>
        <v>1969.3</v>
      </c>
      <c r="O1203" s="29">
        <f t="shared" si="243"/>
        <v>14125.4</v>
      </c>
    </row>
    <row r="1204" spans="1:15" ht="18">
      <c r="A1204" s="26" t="s">
        <v>287</v>
      </c>
      <c r="B1204" s="28" t="s">
        <v>292</v>
      </c>
      <c r="C1204" s="28" t="s">
        <v>196</v>
      </c>
      <c r="D1204" s="28" t="s">
        <v>185</v>
      </c>
      <c r="E1204" s="28" t="s">
        <v>44</v>
      </c>
      <c r="F1204" s="28"/>
      <c r="G1204" s="28"/>
      <c r="H1204" s="28"/>
      <c r="I1204" s="29">
        <f>I1205</f>
        <v>12156.1</v>
      </c>
      <c r="N1204" s="29">
        <f t="shared" si="243"/>
        <v>1969.3</v>
      </c>
      <c r="O1204" s="29">
        <f t="shared" si="243"/>
        <v>14125.4</v>
      </c>
    </row>
    <row r="1205" spans="1:15" ht="45">
      <c r="A1205" s="33" t="s">
        <v>237</v>
      </c>
      <c r="B1205" s="28" t="s">
        <v>292</v>
      </c>
      <c r="C1205" s="28" t="s">
        <v>196</v>
      </c>
      <c r="D1205" s="28" t="s">
        <v>185</v>
      </c>
      <c r="E1205" s="28" t="s">
        <v>44</v>
      </c>
      <c r="F1205" s="28" t="s">
        <v>236</v>
      </c>
      <c r="G1205" s="28"/>
      <c r="H1205" s="28"/>
      <c r="I1205" s="29">
        <f>I1206</f>
        <v>12156.1</v>
      </c>
      <c r="N1205" s="29">
        <f t="shared" si="243"/>
        <v>1969.3</v>
      </c>
      <c r="O1205" s="29">
        <f t="shared" si="243"/>
        <v>14125.4</v>
      </c>
    </row>
    <row r="1206" spans="1:15" ht="18">
      <c r="A1206" s="27" t="s">
        <v>260</v>
      </c>
      <c r="B1206" s="28" t="s">
        <v>292</v>
      </c>
      <c r="C1206" s="28" t="s">
        <v>196</v>
      </c>
      <c r="D1206" s="28" t="s">
        <v>185</v>
      </c>
      <c r="E1206" s="28" t="s">
        <v>44</v>
      </c>
      <c r="F1206" s="28" t="s">
        <v>259</v>
      </c>
      <c r="G1206" s="28"/>
      <c r="H1206" s="28"/>
      <c r="I1206" s="29">
        <f>I1207</f>
        <v>12156.1</v>
      </c>
      <c r="N1206" s="29">
        <f t="shared" si="243"/>
        <v>1969.3</v>
      </c>
      <c r="O1206" s="29">
        <f t="shared" si="243"/>
        <v>14125.4</v>
      </c>
    </row>
    <row r="1207" spans="1:15" ht="18">
      <c r="A1207" s="30" t="s">
        <v>224</v>
      </c>
      <c r="B1207" s="31" t="s">
        <v>292</v>
      </c>
      <c r="C1207" s="31" t="s">
        <v>196</v>
      </c>
      <c r="D1207" s="31" t="s">
        <v>185</v>
      </c>
      <c r="E1207" s="31" t="s">
        <v>44</v>
      </c>
      <c r="F1207" s="31" t="s">
        <v>259</v>
      </c>
      <c r="G1207" s="31" t="s">
        <v>212</v>
      </c>
      <c r="H1207" s="31"/>
      <c r="I1207" s="32">
        <v>12156.1</v>
      </c>
      <c r="N1207" s="137">
        <v>1969.3</v>
      </c>
      <c r="O1207" s="137">
        <f>I1207+N1207</f>
        <v>14125.4</v>
      </c>
    </row>
    <row r="1208" spans="1:15" ht="45">
      <c r="A1208" s="27" t="s">
        <v>504</v>
      </c>
      <c r="B1208" s="28" t="s">
        <v>292</v>
      </c>
      <c r="C1208" s="28" t="s">
        <v>196</v>
      </c>
      <c r="D1208" s="28" t="s">
        <v>185</v>
      </c>
      <c r="E1208" s="28" t="s">
        <v>45</v>
      </c>
      <c r="F1208" s="31"/>
      <c r="G1208" s="31"/>
      <c r="H1208" s="31"/>
      <c r="I1208" s="29">
        <f>I1209</f>
        <v>500</v>
      </c>
      <c r="N1208" s="29">
        <f aca="true" t="shared" si="244" ref="N1208:O1212">N1209</f>
        <v>11.5</v>
      </c>
      <c r="O1208" s="29">
        <f t="shared" si="244"/>
        <v>511.5</v>
      </c>
    </row>
    <row r="1209" spans="1:15" ht="30">
      <c r="A1209" s="27" t="s">
        <v>46</v>
      </c>
      <c r="B1209" s="28" t="s">
        <v>292</v>
      </c>
      <c r="C1209" s="28" t="s">
        <v>196</v>
      </c>
      <c r="D1209" s="28" t="s">
        <v>185</v>
      </c>
      <c r="E1209" s="28" t="s">
        <v>47</v>
      </c>
      <c r="F1209" s="31"/>
      <c r="G1209" s="31"/>
      <c r="H1209" s="31"/>
      <c r="I1209" s="29">
        <f>I1210</f>
        <v>500</v>
      </c>
      <c r="N1209" s="29">
        <f t="shared" si="244"/>
        <v>11.5</v>
      </c>
      <c r="O1209" s="29">
        <f t="shared" si="244"/>
        <v>511.5</v>
      </c>
    </row>
    <row r="1210" spans="1:15" ht="18">
      <c r="A1210" s="26" t="s">
        <v>287</v>
      </c>
      <c r="B1210" s="28" t="s">
        <v>292</v>
      </c>
      <c r="C1210" s="28" t="s">
        <v>196</v>
      </c>
      <c r="D1210" s="28" t="s">
        <v>185</v>
      </c>
      <c r="E1210" s="28" t="s">
        <v>48</v>
      </c>
      <c r="F1210" s="28"/>
      <c r="G1210" s="31"/>
      <c r="H1210" s="31"/>
      <c r="I1210" s="29">
        <f>I1211+I1214</f>
        <v>500</v>
      </c>
      <c r="J1210" s="29">
        <f aca="true" t="shared" si="245" ref="J1210:O1210">J1211+J1214</f>
        <v>0</v>
      </c>
      <c r="K1210" s="29">
        <f t="shared" si="245"/>
        <v>0</v>
      </c>
      <c r="L1210" s="29">
        <f t="shared" si="245"/>
        <v>0</v>
      </c>
      <c r="M1210" s="29">
        <f t="shared" si="245"/>
        <v>0</v>
      </c>
      <c r="N1210" s="29">
        <f t="shared" si="245"/>
        <v>11.5</v>
      </c>
      <c r="O1210" s="29">
        <f t="shared" si="245"/>
        <v>511.5</v>
      </c>
    </row>
    <row r="1211" spans="1:15" ht="35.25" customHeight="1">
      <c r="A1211" s="26" t="s">
        <v>315</v>
      </c>
      <c r="B1211" s="28" t="s">
        <v>292</v>
      </c>
      <c r="C1211" s="28" t="s">
        <v>196</v>
      </c>
      <c r="D1211" s="28" t="s">
        <v>185</v>
      </c>
      <c r="E1211" s="28" t="s">
        <v>48</v>
      </c>
      <c r="F1211" s="28" t="s">
        <v>234</v>
      </c>
      <c r="G1211" s="31"/>
      <c r="H1211" s="31"/>
      <c r="I1211" s="29">
        <f>I1212</f>
        <v>339.9</v>
      </c>
      <c r="N1211" s="29">
        <f t="shared" si="244"/>
        <v>0</v>
      </c>
      <c r="O1211" s="29">
        <f t="shared" si="244"/>
        <v>339.9</v>
      </c>
    </row>
    <row r="1212" spans="1:15" ht="45">
      <c r="A1212" s="26" t="s">
        <v>303</v>
      </c>
      <c r="B1212" s="28" t="s">
        <v>292</v>
      </c>
      <c r="C1212" s="28" t="s">
        <v>196</v>
      </c>
      <c r="D1212" s="28" t="s">
        <v>185</v>
      </c>
      <c r="E1212" s="28" t="s">
        <v>48</v>
      </c>
      <c r="F1212" s="28" t="s">
        <v>235</v>
      </c>
      <c r="G1212" s="31"/>
      <c r="H1212" s="31"/>
      <c r="I1212" s="29">
        <f>I1213</f>
        <v>339.9</v>
      </c>
      <c r="N1212" s="29">
        <f t="shared" si="244"/>
        <v>0</v>
      </c>
      <c r="O1212" s="29">
        <f t="shared" si="244"/>
        <v>339.9</v>
      </c>
    </row>
    <row r="1213" spans="1:15" ht="18">
      <c r="A1213" s="30" t="s">
        <v>224</v>
      </c>
      <c r="B1213" s="31" t="s">
        <v>292</v>
      </c>
      <c r="C1213" s="31" t="s">
        <v>196</v>
      </c>
      <c r="D1213" s="31" t="s">
        <v>185</v>
      </c>
      <c r="E1213" s="31" t="s">
        <v>48</v>
      </c>
      <c r="F1213" s="31" t="s">
        <v>235</v>
      </c>
      <c r="G1213" s="31" t="s">
        <v>212</v>
      </c>
      <c r="H1213" s="31"/>
      <c r="I1213" s="32">
        <v>339.9</v>
      </c>
      <c r="N1213" s="137">
        <v>0</v>
      </c>
      <c r="O1213" s="137">
        <f>I1213+N1213</f>
        <v>339.9</v>
      </c>
    </row>
    <row r="1214" spans="1:15" ht="45">
      <c r="A1214" s="33" t="s">
        <v>237</v>
      </c>
      <c r="B1214" s="28" t="s">
        <v>292</v>
      </c>
      <c r="C1214" s="28" t="s">
        <v>196</v>
      </c>
      <c r="D1214" s="28" t="s">
        <v>185</v>
      </c>
      <c r="E1214" s="28" t="s">
        <v>48</v>
      </c>
      <c r="F1214" s="28" t="s">
        <v>236</v>
      </c>
      <c r="G1214" s="28"/>
      <c r="H1214" s="31"/>
      <c r="I1214" s="29">
        <f>I1215</f>
        <v>160.1</v>
      </c>
      <c r="N1214" s="29">
        <f>N1215</f>
        <v>11.5</v>
      </c>
      <c r="O1214" s="29">
        <f>O1215</f>
        <v>171.6</v>
      </c>
    </row>
    <row r="1215" spans="1:15" ht="18">
      <c r="A1215" s="27" t="s">
        <v>260</v>
      </c>
      <c r="B1215" s="28" t="s">
        <v>292</v>
      </c>
      <c r="C1215" s="28" t="s">
        <v>196</v>
      </c>
      <c r="D1215" s="28" t="s">
        <v>185</v>
      </c>
      <c r="E1215" s="28" t="s">
        <v>48</v>
      </c>
      <c r="F1215" s="28" t="s">
        <v>259</v>
      </c>
      <c r="G1215" s="28"/>
      <c r="H1215" s="31"/>
      <c r="I1215" s="29">
        <f>I1216</f>
        <v>160.1</v>
      </c>
      <c r="N1215" s="29">
        <f>N1216</f>
        <v>11.5</v>
      </c>
      <c r="O1215" s="29">
        <f>O1216</f>
        <v>171.6</v>
      </c>
    </row>
    <row r="1216" spans="1:15" ht="18">
      <c r="A1216" s="30" t="s">
        <v>224</v>
      </c>
      <c r="B1216" s="31" t="s">
        <v>292</v>
      </c>
      <c r="C1216" s="31" t="s">
        <v>196</v>
      </c>
      <c r="D1216" s="31" t="s">
        <v>185</v>
      </c>
      <c r="E1216" s="31" t="s">
        <v>48</v>
      </c>
      <c r="F1216" s="31" t="s">
        <v>259</v>
      </c>
      <c r="G1216" s="31" t="s">
        <v>212</v>
      </c>
      <c r="H1216" s="31"/>
      <c r="I1216" s="32">
        <v>160.1</v>
      </c>
      <c r="N1216" s="137">
        <v>11.5</v>
      </c>
      <c r="O1216" s="137">
        <f>I1216+N1216</f>
        <v>171.6</v>
      </c>
    </row>
    <row r="1217" spans="1:15" ht="60">
      <c r="A1217" s="116" t="s">
        <v>507</v>
      </c>
      <c r="B1217" s="28" t="s">
        <v>292</v>
      </c>
      <c r="C1217" s="28" t="s">
        <v>196</v>
      </c>
      <c r="D1217" s="28" t="s">
        <v>185</v>
      </c>
      <c r="E1217" s="28" t="s">
        <v>412</v>
      </c>
      <c r="F1217" s="28"/>
      <c r="G1217" s="28"/>
      <c r="H1217" s="28"/>
      <c r="I1217" s="29">
        <f>I1218</f>
        <v>11339.1</v>
      </c>
      <c r="N1217" s="29">
        <f aca="true" t="shared" si="246" ref="N1217:O1221">N1218</f>
        <v>-318.3</v>
      </c>
      <c r="O1217" s="29">
        <f t="shared" si="246"/>
        <v>11020.800000000001</v>
      </c>
    </row>
    <row r="1218" spans="1:15" ht="60">
      <c r="A1218" s="115" t="s">
        <v>413</v>
      </c>
      <c r="B1218" s="28" t="s">
        <v>292</v>
      </c>
      <c r="C1218" s="28" t="s">
        <v>196</v>
      </c>
      <c r="D1218" s="28" t="s">
        <v>185</v>
      </c>
      <c r="E1218" s="28" t="s">
        <v>414</v>
      </c>
      <c r="F1218" s="28"/>
      <c r="G1218" s="28"/>
      <c r="H1218" s="28"/>
      <c r="I1218" s="29">
        <f>I1219</f>
        <v>11339.1</v>
      </c>
      <c r="N1218" s="29">
        <f t="shared" si="246"/>
        <v>-318.3</v>
      </c>
      <c r="O1218" s="29">
        <f t="shared" si="246"/>
        <v>11020.800000000001</v>
      </c>
    </row>
    <row r="1219" spans="1:15" ht="18">
      <c r="A1219" s="115" t="s">
        <v>287</v>
      </c>
      <c r="B1219" s="28" t="s">
        <v>292</v>
      </c>
      <c r="C1219" s="28" t="s">
        <v>196</v>
      </c>
      <c r="D1219" s="28" t="s">
        <v>185</v>
      </c>
      <c r="E1219" s="28" t="s">
        <v>415</v>
      </c>
      <c r="F1219" s="28"/>
      <c r="G1219" s="28"/>
      <c r="H1219" s="28"/>
      <c r="I1219" s="29">
        <f>I1220</f>
        <v>11339.1</v>
      </c>
      <c r="N1219" s="29">
        <f t="shared" si="246"/>
        <v>-318.3</v>
      </c>
      <c r="O1219" s="29">
        <f t="shared" si="246"/>
        <v>11020.800000000001</v>
      </c>
    </row>
    <row r="1220" spans="1:15" ht="45">
      <c r="A1220" s="115" t="s">
        <v>237</v>
      </c>
      <c r="B1220" s="28" t="s">
        <v>292</v>
      </c>
      <c r="C1220" s="28" t="s">
        <v>196</v>
      </c>
      <c r="D1220" s="28" t="s">
        <v>185</v>
      </c>
      <c r="E1220" s="28" t="s">
        <v>415</v>
      </c>
      <c r="F1220" s="28" t="s">
        <v>236</v>
      </c>
      <c r="G1220" s="28"/>
      <c r="H1220" s="28"/>
      <c r="I1220" s="29">
        <f>I1221</f>
        <v>11339.1</v>
      </c>
      <c r="N1220" s="29">
        <f t="shared" si="246"/>
        <v>-318.3</v>
      </c>
      <c r="O1220" s="29">
        <f t="shared" si="246"/>
        <v>11020.800000000001</v>
      </c>
    </row>
    <row r="1221" spans="1:15" ht="18">
      <c r="A1221" s="116" t="s">
        <v>239</v>
      </c>
      <c r="B1221" s="28" t="s">
        <v>292</v>
      </c>
      <c r="C1221" s="28" t="s">
        <v>196</v>
      </c>
      <c r="D1221" s="28" t="s">
        <v>185</v>
      </c>
      <c r="E1221" s="28" t="s">
        <v>415</v>
      </c>
      <c r="F1221" s="28" t="s">
        <v>238</v>
      </c>
      <c r="G1221" s="28"/>
      <c r="H1221" s="28"/>
      <c r="I1221" s="29">
        <f>I1222</f>
        <v>11339.1</v>
      </c>
      <c r="N1221" s="29">
        <f t="shared" si="246"/>
        <v>-318.3</v>
      </c>
      <c r="O1221" s="29">
        <f t="shared" si="246"/>
        <v>11020.800000000001</v>
      </c>
    </row>
    <row r="1222" spans="1:15" ht="18">
      <c r="A1222" s="117" t="s">
        <v>224</v>
      </c>
      <c r="B1222" s="31" t="s">
        <v>292</v>
      </c>
      <c r="C1222" s="31" t="s">
        <v>196</v>
      </c>
      <c r="D1222" s="31" t="s">
        <v>185</v>
      </c>
      <c r="E1222" s="31" t="s">
        <v>415</v>
      </c>
      <c r="F1222" s="31" t="s">
        <v>238</v>
      </c>
      <c r="G1222" s="31" t="s">
        <v>212</v>
      </c>
      <c r="H1222" s="31"/>
      <c r="I1222" s="32">
        <v>11339.1</v>
      </c>
      <c r="N1222" s="137">
        <v>-318.3</v>
      </c>
      <c r="O1222" s="137">
        <f>I1222+N1222</f>
        <v>11020.800000000001</v>
      </c>
    </row>
    <row r="1223" spans="1:15" ht="18">
      <c r="A1223" s="27" t="s">
        <v>155</v>
      </c>
      <c r="B1223" s="28" t="s">
        <v>292</v>
      </c>
      <c r="C1223" s="28" t="s">
        <v>196</v>
      </c>
      <c r="D1223" s="28" t="s">
        <v>185</v>
      </c>
      <c r="E1223" s="28"/>
      <c r="F1223" s="28"/>
      <c r="G1223" s="28"/>
      <c r="H1223" s="28"/>
      <c r="I1223" s="29">
        <f>I1224+I1228</f>
        <v>190</v>
      </c>
      <c r="J1223" s="29">
        <f aca="true" t="shared" si="247" ref="J1223:O1223">J1224+J1228</f>
        <v>0</v>
      </c>
      <c r="K1223" s="29">
        <f t="shared" si="247"/>
        <v>0</v>
      </c>
      <c r="L1223" s="29">
        <f t="shared" si="247"/>
        <v>0</v>
      </c>
      <c r="M1223" s="29">
        <f t="shared" si="247"/>
        <v>0</v>
      </c>
      <c r="N1223" s="29">
        <f t="shared" si="247"/>
        <v>0</v>
      </c>
      <c r="O1223" s="29">
        <f t="shared" si="247"/>
        <v>190</v>
      </c>
    </row>
    <row r="1224" spans="1:15" ht="60">
      <c r="A1224" s="27" t="s">
        <v>528</v>
      </c>
      <c r="B1224" s="28" t="s">
        <v>292</v>
      </c>
      <c r="C1224" s="28" t="s">
        <v>196</v>
      </c>
      <c r="D1224" s="28" t="s">
        <v>185</v>
      </c>
      <c r="E1224" s="28" t="s">
        <v>527</v>
      </c>
      <c r="F1224" s="28"/>
      <c r="G1224" s="28"/>
      <c r="H1224" s="31"/>
      <c r="I1224" s="29">
        <f>I1225</f>
        <v>150</v>
      </c>
      <c r="N1224" s="29">
        <f aca="true" t="shared" si="248" ref="N1224:O1226">N1225</f>
        <v>0</v>
      </c>
      <c r="O1224" s="29">
        <f t="shared" si="248"/>
        <v>150</v>
      </c>
    </row>
    <row r="1225" spans="1:15" ht="45">
      <c r="A1225" s="33" t="s">
        <v>237</v>
      </c>
      <c r="B1225" s="28" t="s">
        <v>292</v>
      </c>
      <c r="C1225" s="28" t="s">
        <v>196</v>
      </c>
      <c r="D1225" s="28" t="s">
        <v>185</v>
      </c>
      <c r="E1225" s="28" t="s">
        <v>527</v>
      </c>
      <c r="F1225" s="28" t="s">
        <v>236</v>
      </c>
      <c r="G1225" s="28"/>
      <c r="H1225" s="31"/>
      <c r="I1225" s="29">
        <f>I1226</f>
        <v>150</v>
      </c>
      <c r="N1225" s="29">
        <f t="shared" si="248"/>
        <v>0</v>
      </c>
      <c r="O1225" s="29">
        <f t="shared" si="248"/>
        <v>150</v>
      </c>
    </row>
    <row r="1226" spans="1:15" ht="18">
      <c r="A1226" s="27" t="s">
        <v>239</v>
      </c>
      <c r="B1226" s="28" t="s">
        <v>292</v>
      </c>
      <c r="C1226" s="28" t="s">
        <v>196</v>
      </c>
      <c r="D1226" s="28" t="s">
        <v>185</v>
      </c>
      <c r="E1226" s="28" t="s">
        <v>527</v>
      </c>
      <c r="F1226" s="28" t="s">
        <v>238</v>
      </c>
      <c r="G1226" s="28"/>
      <c r="H1226" s="31"/>
      <c r="I1226" s="29">
        <f>I1227</f>
        <v>150</v>
      </c>
      <c r="N1226" s="29">
        <f t="shared" si="248"/>
        <v>0</v>
      </c>
      <c r="O1226" s="29">
        <f t="shared" si="248"/>
        <v>150</v>
      </c>
    </row>
    <row r="1227" spans="1:15" ht="18">
      <c r="A1227" s="30" t="s">
        <v>225</v>
      </c>
      <c r="B1227" s="31" t="s">
        <v>292</v>
      </c>
      <c r="C1227" s="31" t="s">
        <v>196</v>
      </c>
      <c r="D1227" s="31" t="s">
        <v>185</v>
      </c>
      <c r="E1227" s="31" t="s">
        <v>527</v>
      </c>
      <c r="F1227" s="31" t="s">
        <v>238</v>
      </c>
      <c r="G1227" s="31" t="s">
        <v>213</v>
      </c>
      <c r="H1227" s="31"/>
      <c r="I1227" s="32">
        <v>150</v>
      </c>
      <c r="N1227" s="137">
        <v>0</v>
      </c>
      <c r="O1227" s="137">
        <f>I1227+N1227</f>
        <v>150</v>
      </c>
    </row>
    <row r="1228" spans="1:15" ht="60">
      <c r="A1228" s="27" t="s">
        <v>283</v>
      </c>
      <c r="B1228" s="28" t="s">
        <v>292</v>
      </c>
      <c r="C1228" s="28" t="s">
        <v>196</v>
      </c>
      <c r="D1228" s="28" t="s">
        <v>185</v>
      </c>
      <c r="E1228" s="28" t="s">
        <v>11</v>
      </c>
      <c r="F1228" s="28"/>
      <c r="G1228" s="28"/>
      <c r="H1228" s="31"/>
      <c r="I1228" s="29">
        <f>I1229</f>
        <v>40</v>
      </c>
      <c r="N1228" s="29">
        <f aca="true" t="shared" si="249" ref="N1228:O1230">N1229</f>
        <v>0</v>
      </c>
      <c r="O1228" s="29">
        <f t="shared" si="249"/>
        <v>40</v>
      </c>
    </row>
    <row r="1229" spans="1:15" ht="45">
      <c r="A1229" s="33" t="s">
        <v>237</v>
      </c>
      <c r="B1229" s="28" t="s">
        <v>292</v>
      </c>
      <c r="C1229" s="28" t="s">
        <v>196</v>
      </c>
      <c r="D1229" s="28" t="s">
        <v>185</v>
      </c>
      <c r="E1229" s="28" t="s">
        <v>11</v>
      </c>
      <c r="F1229" s="28" t="s">
        <v>236</v>
      </c>
      <c r="G1229" s="28"/>
      <c r="H1229" s="31"/>
      <c r="I1229" s="29">
        <f>I1230</f>
        <v>40</v>
      </c>
      <c r="N1229" s="29">
        <f t="shared" si="249"/>
        <v>0</v>
      </c>
      <c r="O1229" s="29">
        <f t="shared" si="249"/>
        <v>40</v>
      </c>
    </row>
    <row r="1230" spans="1:15" ht="18">
      <c r="A1230" s="27" t="s">
        <v>239</v>
      </c>
      <c r="B1230" s="28" t="s">
        <v>292</v>
      </c>
      <c r="C1230" s="28" t="s">
        <v>196</v>
      </c>
      <c r="D1230" s="28" t="s">
        <v>185</v>
      </c>
      <c r="E1230" s="28" t="s">
        <v>11</v>
      </c>
      <c r="F1230" s="28" t="s">
        <v>238</v>
      </c>
      <c r="G1230" s="28"/>
      <c r="H1230" s="31"/>
      <c r="I1230" s="29">
        <f>I1231</f>
        <v>40</v>
      </c>
      <c r="N1230" s="29">
        <f t="shared" si="249"/>
        <v>0</v>
      </c>
      <c r="O1230" s="29">
        <f t="shared" si="249"/>
        <v>40</v>
      </c>
    </row>
    <row r="1231" spans="1:15" ht="18">
      <c r="A1231" s="30" t="s">
        <v>224</v>
      </c>
      <c r="B1231" s="31" t="s">
        <v>292</v>
      </c>
      <c r="C1231" s="31" t="s">
        <v>196</v>
      </c>
      <c r="D1231" s="31" t="s">
        <v>185</v>
      </c>
      <c r="E1231" s="31" t="s">
        <v>11</v>
      </c>
      <c r="F1231" s="31" t="s">
        <v>238</v>
      </c>
      <c r="G1231" s="31" t="s">
        <v>212</v>
      </c>
      <c r="H1231" s="31"/>
      <c r="I1231" s="32">
        <v>40</v>
      </c>
      <c r="N1231" s="137">
        <v>0</v>
      </c>
      <c r="O1231" s="137">
        <f>I1231+N1231</f>
        <v>40</v>
      </c>
    </row>
    <row r="1232" spans="1:15" ht="28.5">
      <c r="A1232" s="51" t="s">
        <v>217</v>
      </c>
      <c r="B1232" s="52" t="s">
        <v>200</v>
      </c>
      <c r="C1232" s="52"/>
      <c r="D1232" s="52"/>
      <c r="E1232" s="52"/>
      <c r="F1232" s="52"/>
      <c r="G1232" s="52"/>
      <c r="H1232" s="52"/>
      <c r="I1232" s="156">
        <f>I1236+I1257+I1271+I1264</f>
        <v>8431.9</v>
      </c>
      <c r="N1232" s="156">
        <f>N1236+N1257+N1271+N1264</f>
        <v>1539.3999999999999</v>
      </c>
      <c r="O1232" s="156">
        <f>O1236+O1257+O1271+O1264</f>
        <v>9971.3</v>
      </c>
    </row>
    <row r="1233" spans="1:15" ht="18">
      <c r="A1233" s="51" t="s">
        <v>224</v>
      </c>
      <c r="B1233" s="52" t="s">
        <v>200</v>
      </c>
      <c r="C1233" s="52"/>
      <c r="D1233" s="52"/>
      <c r="E1233" s="52"/>
      <c r="F1233" s="52"/>
      <c r="G1233" s="52" t="s">
        <v>212</v>
      </c>
      <c r="H1233" s="52"/>
      <c r="I1233" s="156">
        <f>I1246+I1249+I1256+I1263+I1277+I1270</f>
        <v>8431.9</v>
      </c>
      <c r="N1233" s="156">
        <f>N1246+N1249+N1256+N1263+N1277+N1270</f>
        <v>1374.8</v>
      </c>
      <c r="O1233" s="156">
        <f>O1246+O1249+O1256+O1263+O1277+O1270</f>
        <v>9806.699999999997</v>
      </c>
    </row>
    <row r="1234" spans="1:15" ht="18">
      <c r="A1234" s="51" t="s">
        <v>225</v>
      </c>
      <c r="B1234" s="52" t="s">
        <v>200</v>
      </c>
      <c r="C1234" s="52"/>
      <c r="D1234" s="52"/>
      <c r="E1234" s="52"/>
      <c r="F1234" s="52"/>
      <c r="G1234" s="52" t="s">
        <v>213</v>
      </c>
      <c r="H1234" s="52"/>
      <c r="I1234" s="156">
        <v>0</v>
      </c>
      <c r="N1234" s="156">
        <v>0</v>
      </c>
      <c r="O1234" s="156">
        <v>0</v>
      </c>
    </row>
    <row r="1235" spans="1:15" ht="18">
      <c r="A1235" s="51" t="s">
        <v>559</v>
      </c>
      <c r="B1235" s="52" t="s">
        <v>200</v>
      </c>
      <c r="C1235" s="52"/>
      <c r="D1235" s="52"/>
      <c r="E1235" s="52"/>
      <c r="F1235" s="52"/>
      <c r="G1235" s="52" t="s">
        <v>560</v>
      </c>
      <c r="H1235" s="52"/>
      <c r="I1235" s="156">
        <f>I1242</f>
        <v>0</v>
      </c>
      <c r="J1235" s="199">
        <f aca="true" t="shared" si="250" ref="J1235:O1235">J1242</f>
        <v>0</v>
      </c>
      <c r="K1235" s="199">
        <f t="shared" si="250"/>
        <v>0</v>
      </c>
      <c r="L1235" s="199">
        <f t="shared" si="250"/>
        <v>0</v>
      </c>
      <c r="M1235" s="199">
        <f t="shared" si="250"/>
        <v>0</v>
      </c>
      <c r="N1235" s="199">
        <f t="shared" si="250"/>
        <v>164.6</v>
      </c>
      <c r="O1235" s="199">
        <f t="shared" si="250"/>
        <v>164.6</v>
      </c>
    </row>
    <row r="1236" spans="1:15" ht="18">
      <c r="A1236" s="51" t="s">
        <v>229</v>
      </c>
      <c r="B1236" s="52" t="s">
        <v>200</v>
      </c>
      <c r="C1236" s="52" t="s">
        <v>179</v>
      </c>
      <c r="D1236" s="52"/>
      <c r="E1236" s="52"/>
      <c r="F1236" s="28"/>
      <c r="G1236" s="28"/>
      <c r="H1236" s="28"/>
      <c r="I1236" s="156">
        <f>I1237+I1250</f>
        <v>6606.099999999999</v>
      </c>
      <c r="N1236" s="156">
        <f>N1237+N1250</f>
        <v>1021.0999999999999</v>
      </c>
      <c r="O1236" s="156">
        <f>O1237+O1250</f>
        <v>7627.2</v>
      </c>
    </row>
    <row r="1237" spans="1:15" ht="57">
      <c r="A1237" s="51" t="s">
        <v>298</v>
      </c>
      <c r="B1237" s="52" t="s">
        <v>200</v>
      </c>
      <c r="C1237" s="52" t="s">
        <v>179</v>
      </c>
      <c r="D1237" s="52" t="s">
        <v>187</v>
      </c>
      <c r="E1237" s="52"/>
      <c r="F1237" s="52"/>
      <c r="G1237" s="52"/>
      <c r="H1237" s="52"/>
      <c r="I1237" s="156">
        <f>I1238</f>
        <v>6428.099999999999</v>
      </c>
      <c r="N1237" s="156">
        <f>N1238</f>
        <v>1033.1</v>
      </c>
      <c r="O1237" s="156">
        <f>O1238</f>
        <v>7461.2</v>
      </c>
    </row>
    <row r="1238" spans="1:15" ht="18">
      <c r="A1238" s="27" t="s">
        <v>155</v>
      </c>
      <c r="B1238" s="28" t="s">
        <v>200</v>
      </c>
      <c r="C1238" s="28" t="s">
        <v>179</v>
      </c>
      <c r="D1238" s="28" t="s">
        <v>187</v>
      </c>
      <c r="E1238" s="28" t="s">
        <v>32</v>
      </c>
      <c r="F1238" s="28"/>
      <c r="G1238" s="28"/>
      <c r="H1238" s="28"/>
      <c r="I1238" s="29">
        <f>I1243+I1239</f>
        <v>6428.099999999999</v>
      </c>
      <c r="J1238" s="29">
        <f aca="true" t="shared" si="251" ref="J1238:O1238">J1243+J1239</f>
        <v>0</v>
      </c>
      <c r="K1238" s="29">
        <f t="shared" si="251"/>
        <v>0</v>
      </c>
      <c r="L1238" s="29">
        <f t="shared" si="251"/>
        <v>0</v>
      </c>
      <c r="M1238" s="29">
        <f t="shared" si="251"/>
        <v>0</v>
      </c>
      <c r="N1238" s="29">
        <f t="shared" si="251"/>
        <v>1033.1</v>
      </c>
      <c r="O1238" s="29">
        <f t="shared" si="251"/>
        <v>7461.2</v>
      </c>
    </row>
    <row r="1239" spans="1:15" ht="119.25" customHeight="1">
      <c r="A1239" s="62" t="s">
        <v>629</v>
      </c>
      <c r="B1239" s="28" t="s">
        <v>200</v>
      </c>
      <c r="C1239" s="28" t="s">
        <v>179</v>
      </c>
      <c r="D1239" s="28" t="s">
        <v>187</v>
      </c>
      <c r="E1239" s="200" t="s">
        <v>630</v>
      </c>
      <c r="F1239" s="28"/>
      <c r="G1239" s="28"/>
      <c r="H1239" s="28"/>
      <c r="I1239" s="29">
        <f>I1240</f>
        <v>0</v>
      </c>
      <c r="N1239" s="29">
        <f aca="true" t="shared" si="252" ref="N1239:O1241">N1240</f>
        <v>164.6</v>
      </c>
      <c r="O1239" s="29">
        <f t="shared" si="252"/>
        <v>164.6</v>
      </c>
    </row>
    <row r="1240" spans="1:15" ht="90">
      <c r="A1240" s="27" t="s">
        <v>301</v>
      </c>
      <c r="B1240" s="28" t="s">
        <v>200</v>
      </c>
      <c r="C1240" s="28" t="s">
        <v>179</v>
      </c>
      <c r="D1240" s="28" t="s">
        <v>187</v>
      </c>
      <c r="E1240" s="200" t="s">
        <v>630</v>
      </c>
      <c r="F1240" s="28" t="s">
        <v>232</v>
      </c>
      <c r="G1240" s="28"/>
      <c r="H1240" s="28"/>
      <c r="I1240" s="29">
        <f>I1241</f>
        <v>0</v>
      </c>
      <c r="N1240" s="29">
        <f t="shared" si="252"/>
        <v>164.6</v>
      </c>
      <c r="O1240" s="29">
        <f t="shared" si="252"/>
        <v>164.6</v>
      </c>
    </row>
    <row r="1241" spans="1:15" ht="30">
      <c r="A1241" s="27" t="s">
        <v>300</v>
      </c>
      <c r="B1241" s="28" t="s">
        <v>200</v>
      </c>
      <c r="C1241" s="28" t="s">
        <v>179</v>
      </c>
      <c r="D1241" s="28" t="s">
        <v>187</v>
      </c>
      <c r="E1241" s="200" t="s">
        <v>631</v>
      </c>
      <c r="F1241" s="28" t="s">
        <v>233</v>
      </c>
      <c r="G1241" s="28"/>
      <c r="H1241" s="28"/>
      <c r="I1241" s="29">
        <f>I1242</f>
        <v>0</v>
      </c>
      <c r="N1241" s="29">
        <f t="shared" si="252"/>
        <v>164.6</v>
      </c>
      <c r="O1241" s="29">
        <f t="shared" si="252"/>
        <v>164.6</v>
      </c>
    </row>
    <row r="1242" spans="1:15" ht="18.75">
      <c r="A1242" s="30" t="s">
        <v>559</v>
      </c>
      <c r="B1242" s="31" t="s">
        <v>200</v>
      </c>
      <c r="C1242" s="31" t="s">
        <v>179</v>
      </c>
      <c r="D1242" s="31" t="s">
        <v>187</v>
      </c>
      <c r="E1242" s="61" t="s">
        <v>630</v>
      </c>
      <c r="F1242" s="31" t="s">
        <v>233</v>
      </c>
      <c r="G1242" s="31" t="s">
        <v>560</v>
      </c>
      <c r="H1242" s="28"/>
      <c r="I1242" s="32">
        <v>0</v>
      </c>
      <c r="J1242" s="175"/>
      <c r="K1242" s="175"/>
      <c r="L1242" s="175"/>
      <c r="M1242" s="175"/>
      <c r="N1242" s="32">
        <v>164.6</v>
      </c>
      <c r="O1242" s="32">
        <f>I1242+N1242</f>
        <v>164.6</v>
      </c>
    </row>
    <row r="1243" spans="1:15" ht="30">
      <c r="A1243" s="53" t="s">
        <v>231</v>
      </c>
      <c r="B1243" s="28" t="s">
        <v>200</v>
      </c>
      <c r="C1243" s="28" t="s">
        <v>179</v>
      </c>
      <c r="D1243" s="28" t="s">
        <v>187</v>
      </c>
      <c r="E1243" s="28" t="s">
        <v>341</v>
      </c>
      <c r="F1243" s="28"/>
      <c r="G1243" s="28"/>
      <c r="H1243" s="28"/>
      <c r="I1243" s="29">
        <f>I1244+I1247</f>
        <v>6428.099999999999</v>
      </c>
      <c r="N1243" s="29">
        <f>N1244+N1247</f>
        <v>868.5</v>
      </c>
      <c r="O1243" s="29">
        <f>O1244+O1247</f>
        <v>7296.599999999999</v>
      </c>
    </row>
    <row r="1244" spans="1:15" ht="90">
      <c r="A1244" s="27" t="s">
        <v>301</v>
      </c>
      <c r="B1244" s="28" t="s">
        <v>200</v>
      </c>
      <c r="C1244" s="28" t="s">
        <v>179</v>
      </c>
      <c r="D1244" s="28" t="s">
        <v>187</v>
      </c>
      <c r="E1244" s="28" t="s">
        <v>341</v>
      </c>
      <c r="F1244" s="28" t="s">
        <v>232</v>
      </c>
      <c r="G1244" s="28"/>
      <c r="H1244" s="28"/>
      <c r="I1244" s="29">
        <f>I1245</f>
        <v>5997.2</v>
      </c>
      <c r="N1244" s="29">
        <f>N1245</f>
        <v>868.5</v>
      </c>
      <c r="O1244" s="29">
        <f>O1245</f>
        <v>6865.7</v>
      </c>
    </row>
    <row r="1245" spans="1:15" ht="30">
      <c r="A1245" s="27" t="s">
        <v>300</v>
      </c>
      <c r="B1245" s="28" t="s">
        <v>200</v>
      </c>
      <c r="C1245" s="28" t="s">
        <v>179</v>
      </c>
      <c r="D1245" s="28" t="s">
        <v>187</v>
      </c>
      <c r="E1245" s="28" t="s">
        <v>341</v>
      </c>
      <c r="F1245" s="28" t="s">
        <v>233</v>
      </c>
      <c r="G1245" s="28"/>
      <c r="H1245" s="28"/>
      <c r="I1245" s="29">
        <f>I1246</f>
        <v>5997.2</v>
      </c>
      <c r="N1245" s="29">
        <f>N1246</f>
        <v>868.5</v>
      </c>
      <c r="O1245" s="29">
        <f>O1246</f>
        <v>6865.7</v>
      </c>
    </row>
    <row r="1246" spans="1:15" ht="18">
      <c r="A1246" s="30" t="s">
        <v>224</v>
      </c>
      <c r="B1246" s="31" t="s">
        <v>200</v>
      </c>
      <c r="C1246" s="31" t="s">
        <v>179</v>
      </c>
      <c r="D1246" s="31" t="s">
        <v>187</v>
      </c>
      <c r="E1246" s="31" t="s">
        <v>341</v>
      </c>
      <c r="F1246" s="31" t="s">
        <v>233</v>
      </c>
      <c r="G1246" s="31" t="s">
        <v>212</v>
      </c>
      <c r="H1246" s="31"/>
      <c r="I1246" s="32">
        <v>5997.2</v>
      </c>
      <c r="N1246" s="137">
        <v>868.5</v>
      </c>
      <c r="O1246" s="137">
        <f>I1246+N1246</f>
        <v>6865.7</v>
      </c>
    </row>
    <row r="1247" spans="1:15" ht="35.25" customHeight="1">
      <c r="A1247" s="26" t="s">
        <v>315</v>
      </c>
      <c r="B1247" s="28" t="s">
        <v>200</v>
      </c>
      <c r="C1247" s="28" t="s">
        <v>179</v>
      </c>
      <c r="D1247" s="28" t="s">
        <v>187</v>
      </c>
      <c r="E1247" s="28" t="s">
        <v>341</v>
      </c>
      <c r="F1247" s="28" t="s">
        <v>234</v>
      </c>
      <c r="G1247" s="28"/>
      <c r="H1247" s="28"/>
      <c r="I1247" s="29">
        <f>I1248</f>
        <v>430.9</v>
      </c>
      <c r="N1247" s="29">
        <f>N1248</f>
        <v>0</v>
      </c>
      <c r="O1247" s="29">
        <f>O1248</f>
        <v>430.9</v>
      </c>
    </row>
    <row r="1248" spans="1:15" ht="45">
      <c r="A1248" s="26" t="s">
        <v>303</v>
      </c>
      <c r="B1248" s="28" t="s">
        <v>200</v>
      </c>
      <c r="C1248" s="28" t="s">
        <v>179</v>
      </c>
      <c r="D1248" s="28" t="s">
        <v>187</v>
      </c>
      <c r="E1248" s="28" t="s">
        <v>341</v>
      </c>
      <c r="F1248" s="28" t="s">
        <v>235</v>
      </c>
      <c r="G1248" s="28"/>
      <c r="H1248" s="28"/>
      <c r="I1248" s="29">
        <f>I1249</f>
        <v>430.9</v>
      </c>
      <c r="N1248" s="29">
        <f>N1249</f>
        <v>0</v>
      </c>
      <c r="O1248" s="29">
        <f>O1249</f>
        <v>430.9</v>
      </c>
    </row>
    <row r="1249" spans="1:15" ht="18">
      <c r="A1249" s="30" t="s">
        <v>224</v>
      </c>
      <c r="B1249" s="31" t="s">
        <v>200</v>
      </c>
      <c r="C1249" s="31" t="s">
        <v>179</v>
      </c>
      <c r="D1249" s="31" t="s">
        <v>187</v>
      </c>
      <c r="E1249" s="31" t="s">
        <v>341</v>
      </c>
      <c r="F1249" s="31" t="s">
        <v>235</v>
      </c>
      <c r="G1249" s="31" t="s">
        <v>212</v>
      </c>
      <c r="H1249" s="31"/>
      <c r="I1249" s="32">
        <v>430.9</v>
      </c>
      <c r="N1249" s="137">
        <v>0</v>
      </c>
      <c r="O1249" s="137">
        <f>I1249+N1249</f>
        <v>430.9</v>
      </c>
    </row>
    <row r="1250" spans="1:15" ht="18">
      <c r="A1250" s="56" t="s">
        <v>166</v>
      </c>
      <c r="B1250" s="52" t="s">
        <v>200</v>
      </c>
      <c r="C1250" s="52" t="s">
        <v>179</v>
      </c>
      <c r="D1250" s="52" t="s">
        <v>220</v>
      </c>
      <c r="E1250" s="52" t="s">
        <v>199</v>
      </c>
      <c r="F1250" s="52"/>
      <c r="G1250" s="52"/>
      <c r="H1250" s="52"/>
      <c r="I1250" s="156">
        <f>I1251</f>
        <v>178</v>
      </c>
      <c r="N1250" s="156">
        <f aca="true" t="shared" si="253" ref="N1250:O1252">N1251</f>
        <v>-12</v>
      </c>
      <c r="O1250" s="156">
        <f t="shared" si="253"/>
        <v>166</v>
      </c>
    </row>
    <row r="1251" spans="1:15" ht="62.25" customHeight="1">
      <c r="A1251" s="27" t="s">
        <v>508</v>
      </c>
      <c r="B1251" s="28" t="s">
        <v>200</v>
      </c>
      <c r="C1251" s="28" t="s">
        <v>179</v>
      </c>
      <c r="D1251" s="28" t="s">
        <v>220</v>
      </c>
      <c r="E1251" s="75" t="s">
        <v>33</v>
      </c>
      <c r="F1251" s="28"/>
      <c r="G1251" s="28"/>
      <c r="H1251" s="28"/>
      <c r="I1251" s="29">
        <f>I1252</f>
        <v>178</v>
      </c>
      <c r="N1251" s="29">
        <f t="shared" si="253"/>
        <v>-12</v>
      </c>
      <c r="O1251" s="29">
        <f t="shared" si="253"/>
        <v>166</v>
      </c>
    </row>
    <row r="1252" spans="1:15" ht="30">
      <c r="A1252" s="27" t="s">
        <v>495</v>
      </c>
      <c r="B1252" s="28" t="s">
        <v>200</v>
      </c>
      <c r="C1252" s="28" t="s">
        <v>179</v>
      </c>
      <c r="D1252" s="28" t="s">
        <v>220</v>
      </c>
      <c r="E1252" s="28" t="s">
        <v>375</v>
      </c>
      <c r="F1252" s="28"/>
      <c r="G1252" s="28"/>
      <c r="H1252" s="28"/>
      <c r="I1252" s="29">
        <f>I1253</f>
        <v>178</v>
      </c>
      <c r="N1252" s="29">
        <f t="shared" si="253"/>
        <v>-12</v>
      </c>
      <c r="O1252" s="29">
        <f t="shared" si="253"/>
        <v>166</v>
      </c>
    </row>
    <row r="1253" spans="1:15" ht="18">
      <c r="A1253" s="26" t="s">
        <v>287</v>
      </c>
      <c r="B1253" s="28" t="s">
        <v>200</v>
      </c>
      <c r="C1253" s="28" t="s">
        <v>179</v>
      </c>
      <c r="D1253" s="28" t="s">
        <v>220</v>
      </c>
      <c r="E1253" s="28" t="s">
        <v>376</v>
      </c>
      <c r="F1253" s="28"/>
      <c r="G1253" s="28"/>
      <c r="H1253" s="28"/>
      <c r="I1253" s="29">
        <f>I1255</f>
        <v>178</v>
      </c>
      <c r="N1253" s="29">
        <f>N1255</f>
        <v>-12</v>
      </c>
      <c r="O1253" s="29">
        <f>O1255</f>
        <v>166</v>
      </c>
    </row>
    <row r="1254" spans="1:15" ht="45">
      <c r="A1254" s="33" t="s">
        <v>237</v>
      </c>
      <c r="B1254" s="28" t="s">
        <v>200</v>
      </c>
      <c r="C1254" s="28" t="s">
        <v>179</v>
      </c>
      <c r="D1254" s="28" t="s">
        <v>220</v>
      </c>
      <c r="E1254" s="28" t="s">
        <v>376</v>
      </c>
      <c r="F1254" s="28" t="s">
        <v>236</v>
      </c>
      <c r="G1254" s="28"/>
      <c r="H1254" s="28"/>
      <c r="I1254" s="29">
        <f>I1255</f>
        <v>178</v>
      </c>
      <c r="N1254" s="29">
        <f>N1255</f>
        <v>-12</v>
      </c>
      <c r="O1254" s="29">
        <f>O1255</f>
        <v>166</v>
      </c>
    </row>
    <row r="1255" spans="1:15" ht="75">
      <c r="A1255" s="27" t="s">
        <v>39</v>
      </c>
      <c r="B1255" s="28" t="s">
        <v>200</v>
      </c>
      <c r="C1255" s="28" t="s">
        <v>179</v>
      </c>
      <c r="D1255" s="28" t="s">
        <v>220</v>
      </c>
      <c r="E1255" s="28" t="s">
        <v>376</v>
      </c>
      <c r="F1255" s="28" t="s">
        <v>38</v>
      </c>
      <c r="G1255" s="28"/>
      <c r="H1255" s="28"/>
      <c r="I1255" s="29">
        <f>I1256</f>
        <v>178</v>
      </c>
      <c r="N1255" s="29">
        <f>N1256</f>
        <v>-12</v>
      </c>
      <c r="O1255" s="29">
        <f>O1256</f>
        <v>166</v>
      </c>
    </row>
    <row r="1256" spans="1:15" ht="18">
      <c r="A1256" s="34" t="s">
        <v>224</v>
      </c>
      <c r="B1256" s="31" t="s">
        <v>200</v>
      </c>
      <c r="C1256" s="31" t="s">
        <v>179</v>
      </c>
      <c r="D1256" s="31" t="s">
        <v>220</v>
      </c>
      <c r="E1256" s="31" t="s">
        <v>376</v>
      </c>
      <c r="F1256" s="31" t="s">
        <v>38</v>
      </c>
      <c r="G1256" s="31" t="s">
        <v>212</v>
      </c>
      <c r="H1256" s="31"/>
      <c r="I1256" s="32">
        <v>178</v>
      </c>
      <c r="N1256" s="137">
        <v>-12</v>
      </c>
      <c r="O1256" s="137">
        <f>I1256+N1256</f>
        <v>166</v>
      </c>
    </row>
    <row r="1257" spans="1:15" ht="18">
      <c r="A1257" s="51" t="s">
        <v>168</v>
      </c>
      <c r="B1257" s="52" t="s">
        <v>200</v>
      </c>
      <c r="C1257" s="52" t="s">
        <v>184</v>
      </c>
      <c r="D1257" s="28"/>
      <c r="E1257" s="28"/>
      <c r="F1257" s="28"/>
      <c r="G1257" s="28"/>
      <c r="H1257" s="28"/>
      <c r="I1257" s="156">
        <f>I1258</f>
        <v>1362</v>
      </c>
      <c r="N1257" s="156">
        <f aca="true" t="shared" si="254" ref="N1257:O1259">N1258</f>
        <v>485</v>
      </c>
      <c r="O1257" s="156">
        <f t="shared" si="254"/>
        <v>1847</v>
      </c>
    </row>
    <row r="1258" spans="1:15" ht="18">
      <c r="A1258" s="56" t="s">
        <v>170</v>
      </c>
      <c r="B1258" s="52" t="s">
        <v>200</v>
      </c>
      <c r="C1258" s="52" t="s">
        <v>184</v>
      </c>
      <c r="D1258" s="52" t="s">
        <v>185</v>
      </c>
      <c r="E1258" s="28"/>
      <c r="F1258" s="28"/>
      <c r="G1258" s="28"/>
      <c r="H1258" s="28"/>
      <c r="I1258" s="156">
        <f>I1259</f>
        <v>1362</v>
      </c>
      <c r="N1258" s="156">
        <f t="shared" si="254"/>
        <v>485</v>
      </c>
      <c r="O1258" s="156">
        <f t="shared" si="254"/>
        <v>1847</v>
      </c>
    </row>
    <row r="1259" spans="1:15" ht="18">
      <c r="A1259" s="26" t="s">
        <v>155</v>
      </c>
      <c r="B1259" s="28" t="s">
        <v>200</v>
      </c>
      <c r="C1259" s="28" t="s">
        <v>184</v>
      </c>
      <c r="D1259" s="28" t="s">
        <v>185</v>
      </c>
      <c r="E1259" s="28" t="s">
        <v>342</v>
      </c>
      <c r="F1259" s="28"/>
      <c r="G1259" s="28"/>
      <c r="H1259" s="28"/>
      <c r="I1259" s="29">
        <f>I1260</f>
        <v>1362</v>
      </c>
      <c r="N1259" s="29">
        <f t="shared" si="254"/>
        <v>485</v>
      </c>
      <c r="O1259" s="29">
        <f t="shared" si="254"/>
        <v>1847</v>
      </c>
    </row>
    <row r="1260" spans="1:15" ht="60">
      <c r="A1260" s="26" t="s">
        <v>296</v>
      </c>
      <c r="B1260" s="28" t="s">
        <v>200</v>
      </c>
      <c r="C1260" s="28" t="s">
        <v>184</v>
      </c>
      <c r="D1260" s="28" t="s">
        <v>185</v>
      </c>
      <c r="E1260" s="28" t="s">
        <v>34</v>
      </c>
      <c r="F1260" s="28"/>
      <c r="G1260" s="28"/>
      <c r="H1260" s="28"/>
      <c r="I1260" s="29">
        <f>I1262</f>
        <v>1362</v>
      </c>
      <c r="N1260" s="29">
        <f>N1262</f>
        <v>485</v>
      </c>
      <c r="O1260" s="29">
        <f>O1262</f>
        <v>1847</v>
      </c>
    </row>
    <row r="1261" spans="1:15" ht="14.25" customHeight="1">
      <c r="A1261" s="26" t="s">
        <v>243</v>
      </c>
      <c r="B1261" s="28" t="s">
        <v>200</v>
      </c>
      <c r="C1261" s="28" t="s">
        <v>184</v>
      </c>
      <c r="D1261" s="28" t="s">
        <v>185</v>
      </c>
      <c r="E1261" s="28" t="s">
        <v>34</v>
      </c>
      <c r="F1261" s="28" t="s">
        <v>242</v>
      </c>
      <c r="G1261" s="28"/>
      <c r="H1261" s="28"/>
      <c r="I1261" s="29">
        <f>I1262</f>
        <v>1362</v>
      </c>
      <c r="N1261" s="29">
        <f>N1262</f>
        <v>485</v>
      </c>
      <c r="O1261" s="29">
        <f>O1262</f>
        <v>1847</v>
      </c>
    </row>
    <row r="1262" spans="1:15" ht="75">
      <c r="A1262" s="26" t="s">
        <v>352</v>
      </c>
      <c r="B1262" s="28" t="s">
        <v>200</v>
      </c>
      <c r="C1262" s="28" t="s">
        <v>184</v>
      </c>
      <c r="D1262" s="28" t="s">
        <v>185</v>
      </c>
      <c r="E1262" s="28" t="s">
        <v>34</v>
      </c>
      <c r="F1262" s="28" t="s">
        <v>262</v>
      </c>
      <c r="G1262" s="28"/>
      <c r="H1262" s="28"/>
      <c r="I1262" s="29">
        <f>I1263</f>
        <v>1362</v>
      </c>
      <c r="N1262" s="29">
        <f>N1263</f>
        <v>485</v>
      </c>
      <c r="O1262" s="29">
        <f>O1263</f>
        <v>1847</v>
      </c>
    </row>
    <row r="1263" spans="1:15" ht="18">
      <c r="A1263" s="30" t="s">
        <v>224</v>
      </c>
      <c r="B1263" s="31" t="s">
        <v>200</v>
      </c>
      <c r="C1263" s="31" t="s">
        <v>184</v>
      </c>
      <c r="D1263" s="31" t="s">
        <v>185</v>
      </c>
      <c r="E1263" s="31" t="s">
        <v>34</v>
      </c>
      <c r="F1263" s="31" t="s">
        <v>262</v>
      </c>
      <c r="G1263" s="31" t="s">
        <v>212</v>
      </c>
      <c r="H1263" s="31"/>
      <c r="I1263" s="32">
        <v>1362</v>
      </c>
      <c r="N1263" s="137">
        <v>485</v>
      </c>
      <c r="O1263" s="137">
        <f>I1263+N1263</f>
        <v>1847</v>
      </c>
    </row>
    <row r="1264" spans="1:15" ht="18">
      <c r="A1264" s="51" t="s">
        <v>371</v>
      </c>
      <c r="B1264" s="52" t="s">
        <v>200</v>
      </c>
      <c r="C1264" s="52" t="s">
        <v>183</v>
      </c>
      <c r="D1264" s="52"/>
      <c r="E1264" s="52"/>
      <c r="F1264" s="52"/>
      <c r="G1264" s="52"/>
      <c r="H1264" s="52"/>
      <c r="I1264" s="156">
        <f aca="true" t="shared" si="255" ref="I1264:I1269">I1265</f>
        <v>363.8</v>
      </c>
      <c r="N1264" s="156">
        <f aca="true" t="shared" si="256" ref="N1264:O1269">N1265</f>
        <v>77.5</v>
      </c>
      <c r="O1264" s="156">
        <f t="shared" si="256"/>
        <v>441.3</v>
      </c>
    </row>
    <row r="1265" spans="1:15" ht="18">
      <c r="A1265" s="51" t="s">
        <v>175</v>
      </c>
      <c r="B1265" s="52" t="s">
        <v>200</v>
      </c>
      <c r="C1265" s="52" t="s">
        <v>183</v>
      </c>
      <c r="D1265" s="52" t="s">
        <v>179</v>
      </c>
      <c r="E1265" s="52"/>
      <c r="F1265" s="52"/>
      <c r="G1265" s="52"/>
      <c r="H1265" s="52"/>
      <c r="I1265" s="156">
        <f t="shared" si="255"/>
        <v>363.8</v>
      </c>
      <c r="N1265" s="156">
        <f t="shared" si="256"/>
        <v>77.5</v>
      </c>
      <c r="O1265" s="156">
        <f t="shared" si="256"/>
        <v>441.3</v>
      </c>
    </row>
    <row r="1266" spans="1:15" ht="14.25" customHeight="1">
      <c r="A1266" s="26" t="s">
        <v>155</v>
      </c>
      <c r="B1266" s="28" t="s">
        <v>200</v>
      </c>
      <c r="C1266" s="28" t="s">
        <v>183</v>
      </c>
      <c r="D1266" s="28" t="s">
        <v>179</v>
      </c>
      <c r="E1266" s="28" t="s">
        <v>342</v>
      </c>
      <c r="F1266" s="52"/>
      <c r="G1266" s="52"/>
      <c r="H1266" s="52"/>
      <c r="I1266" s="29">
        <f t="shared" si="255"/>
        <v>363.8</v>
      </c>
      <c r="N1266" s="29">
        <f t="shared" si="256"/>
        <v>77.5</v>
      </c>
      <c r="O1266" s="29">
        <f t="shared" si="256"/>
        <v>441.3</v>
      </c>
    </row>
    <row r="1267" spans="1:15" ht="65.25" customHeight="1">
      <c r="A1267" s="26" t="s">
        <v>555</v>
      </c>
      <c r="B1267" s="28" t="s">
        <v>200</v>
      </c>
      <c r="C1267" s="28" t="s">
        <v>183</v>
      </c>
      <c r="D1267" s="28" t="s">
        <v>179</v>
      </c>
      <c r="E1267" s="28" t="s">
        <v>553</v>
      </c>
      <c r="F1267" s="52"/>
      <c r="G1267" s="52"/>
      <c r="H1267" s="52"/>
      <c r="I1267" s="29">
        <f t="shared" si="255"/>
        <v>363.8</v>
      </c>
      <c r="N1267" s="29">
        <f t="shared" si="256"/>
        <v>77.5</v>
      </c>
      <c r="O1267" s="29">
        <f t="shared" si="256"/>
        <v>441.3</v>
      </c>
    </row>
    <row r="1268" spans="1:15" ht="18">
      <c r="A1268" s="26" t="s">
        <v>243</v>
      </c>
      <c r="B1268" s="28" t="s">
        <v>200</v>
      </c>
      <c r="C1268" s="28" t="s">
        <v>183</v>
      </c>
      <c r="D1268" s="28" t="s">
        <v>179</v>
      </c>
      <c r="E1268" s="28" t="s">
        <v>553</v>
      </c>
      <c r="F1268" s="28" t="s">
        <v>242</v>
      </c>
      <c r="G1268" s="52"/>
      <c r="H1268" s="52"/>
      <c r="I1268" s="29">
        <f t="shared" si="255"/>
        <v>363.8</v>
      </c>
      <c r="N1268" s="29">
        <f t="shared" si="256"/>
        <v>77.5</v>
      </c>
      <c r="O1268" s="29">
        <f t="shared" si="256"/>
        <v>441.3</v>
      </c>
    </row>
    <row r="1269" spans="1:15" ht="75.75" customHeight="1">
      <c r="A1269" s="26" t="s">
        <v>352</v>
      </c>
      <c r="B1269" s="28" t="s">
        <v>200</v>
      </c>
      <c r="C1269" s="28" t="s">
        <v>183</v>
      </c>
      <c r="D1269" s="28" t="s">
        <v>179</v>
      </c>
      <c r="E1269" s="28" t="s">
        <v>553</v>
      </c>
      <c r="F1269" s="28" t="s">
        <v>262</v>
      </c>
      <c r="G1269" s="52"/>
      <c r="H1269" s="52"/>
      <c r="I1269" s="29">
        <f t="shared" si="255"/>
        <v>363.8</v>
      </c>
      <c r="N1269" s="29">
        <f t="shared" si="256"/>
        <v>77.5</v>
      </c>
      <c r="O1269" s="29">
        <f t="shared" si="256"/>
        <v>441.3</v>
      </c>
    </row>
    <row r="1270" spans="1:15" ht="18">
      <c r="A1270" s="30" t="s">
        <v>224</v>
      </c>
      <c r="B1270" s="31" t="s">
        <v>200</v>
      </c>
      <c r="C1270" s="31" t="s">
        <v>183</v>
      </c>
      <c r="D1270" s="31" t="s">
        <v>179</v>
      </c>
      <c r="E1270" s="31" t="s">
        <v>553</v>
      </c>
      <c r="F1270" s="31" t="s">
        <v>262</v>
      </c>
      <c r="G1270" s="31" t="s">
        <v>212</v>
      </c>
      <c r="H1270" s="31"/>
      <c r="I1270" s="32">
        <v>363.8</v>
      </c>
      <c r="N1270" s="137">
        <v>77.5</v>
      </c>
      <c r="O1270" s="137">
        <f>I1270+N1270</f>
        <v>441.3</v>
      </c>
    </row>
    <row r="1271" spans="1:15" ht="29.25">
      <c r="A1271" s="56" t="s">
        <v>385</v>
      </c>
      <c r="B1271" s="52" t="s">
        <v>200</v>
      </c>
      <c r="C1271" s="52" t="s">
        <v>220</v>
      </c>
      <c r="D1271" s="52"/>
      <c r="E1271" s="52"/>
      <c r="F1271" s="52"/>
      <c r="G1271" s="52"/>
      <c r="H1271" s="52"/>
      <c r="I1271" s="156">
        <f aca="true" t="shared" si="257" ref="I1271:I1276">I1272</f>
        <v>100</v>
      </c>
      <c r="N1271" s="156">
        <f aca="true" t="shared" si="258" ref="N1271:O1276">N1272</f>
        <v>-44.2</v>
      </c>
      <c r="O1271" s="156">
        <f t="shared" si="258"/>
        <v>55.8</v>
      </c>
    </row>
    <row r="1272" spans="1:15" ht="28.5">
      <c r="A1272" s="76" t="s">
        <v>386</v>
      </c>
      <c r="B1272" s="52" t="s">
        <v>200</v>
      </c>
      <c r="C1272" s="52" t="s">
        <v>220</v>
      </c>
      <c r="D1272" s="52" t="s">
        <v>179</v>
      </c>
      <c r="E1272" s="52"/>
      <c r="F1272" s="52"/>
      <c r="G1272" s="52"/>
      <c r="H1272" s="52"/>
      <c r="I1272" s="156">
        <f t="shared" si="257"/>
        <v>100</v>
      </c>
      <c r="N1272" s="156">
        <f t="shared" si="258"/>
        <v>-44.2</v>
      </c>
      <c r="O1272" s="156">
        <f t="shared" si="258"/>
        <v>55.8</v>
      </c>
    </row>
    <row r="1273" spans="1:15" ht="18">
      <c r="A1273" s="26" t="s">
        <v>155</v>
      </c>
      <c r="B1273" s="28" t="s">
        <v>200</v>
      </c>
      <c r="C1273" s="28" t="s">
        <v>220</v>
      </c>
      <c r="D1273" s="28" t="s">
        <v>179</v>
      </c>
      <c r="E1273" s="28" t="s">
        <v>342</v>
      </c>
      <c r="F1273" s="52"/>
      <c r="G1273" s="52"/>
      <c r="H1273" s="52"/>
      <c r="I1273" s="29">
        <f>I1274</f>
        <v>100</v>
      </c>
      <c r="N1273" s="29">
        <f>N1274</f>
        <v>-44.2</v>
      </c>
      <c r="O1273" s="29">
        <f>O1274</f>
        <v>55.8</v>
      </c>
    </row>
    <row r="1274" spans="1:15" ht="60">
      <c r="A1274" s="26" t="s">
        <v>152</v>
      </c>
      <c r="B1274" s="28" t="s">
        <v>200</v>
      </c>
      <c r="C1274" s="28" t="s">
        <v>220</v>
      </c>
      <c r="D1274" s="28" t="s">
        <v>179</v>
      </c>
      <c r="E1274" s="28" t="s">
        <v>35</v>
      </c>
      <c r="F1274" s="28"/>
      <c r="G1274" s="28"/>
      <c r="H1274" s="28"/>
      <c r="I1274" s="29">
        <f t="shared" si="257"/>
        <v>100</v>
      </c>
      <c r="N1274" s="29">
        <f t="shared" si="258"/>
        <v>-44.2</v>
      </c>
      <c r="O1274" s="29">
        <f t="shared" si="258"/>
        <v>55.8</v>
      </c>
    </row>
    <row r="1275" spans="1:15" ht="30">
      <c r="A1275" s="26" t="s">
        <v>285</v>
      </c>
      <c r="B1275" s="28" t="s">
        <v>200</v>
      </c>
      <c r="C1275" s="28" t="s">
        <v>220</v>
      </c>
      <c r="D1275" s="28" t="s">
        <v>179</v>
      </c>
      <c r="E1275" s="28" t="s">
        <v>35</v>
      </c>
      <c r="F1275" s="28" t="s">
        <v>269</v>
      </c>
      <c r="G1275" s="28"/>
      <c r="H1275" s="28"/>
      <c r="I1275" s="29">
        <f t="shared" si="257"/>
        <v>100</v>
      </c>
      <c r="N1275" s="29">
        <f t="shared" si="258"/>
        <v>-44.2</v>
      </c>
      <c r="O1275" s="29">
        <f t="shared" si="258"/>
        <v>55.8</v>
      </c>
    </row>
    <row r="1276" spans="1:15" ht="18">
      <c r="A1276" s="26" t="s">
        <v>271</v>
      </c>
      <c r="B1276" s="28" t="s">
        <v>200</v>
      </c>
      <c r="C1276" s="28" t="s">
        <v>220</v>
      </c>
      <c r="D1276" s="28" t="s">
        <v>179</v>
      </c>
      <c r="E1276" s="28" t="s">
        <v>35</v>
      </c>
      <c r="F1276" s="28" t="s">
        <v>270</v>
      </c>
      <c r="G1276" s="28"/>
      <c r="H1276" s="28"/>
      <c r="I1276" s="29">
        <f t="shared" si="257"/>
        <v>100</v>
      </c>
      <c r="N1276" s="29">
        <f t="shared" si="258"/>
        <v>-44.2</v>
      </c>
      <c r="O1276" s="29">
        <f t="shared" si="258"/>
        <v>55.8</v>
      </c>
    </row>
    <row r="1277" spans="1:15" ht="18">
      <c r="A1277" s="30" t="s">
        <v>224</v>
      </c>
      <c r="B1277" s="31" t="s">
        <v>200</v>
      </c>
      <c r="C1277" s="31" t="s">
        <v>220</v>
      </c>
      <c r="D1277" s="31" t="s">
        <v>179</v>
      </c>
      <c r="E1277" s="31" t="s">
        <v>35</v>
      </c>
      <c r="F1277" s="31" t="s">
        <v>270</v>
      </c>
      <c r="G1277" s="31" t="s">
        <v>212</v>
      </c>
      <c r="H1277" s="31"/>
      <c r="I1277" s="32">
        <v>100</v>
      </c>
      <c r="N1277" s="137">
        <v>-44.2</v>
      </c>
      <c r="O1277" s="137">
        <f>I1277+N1277</f>
        <v>55.8</v>
      </c>
    </row>
    <row r="1278" spans="1:15" ht="15.75" customHeight="1">
      <c r="A1278" s="77" t="s">
        <v>222</v>
      </c>
      <c r="B1278" s="78"/>
      <c r="C1278" s="78"/>
      <c r="D1278" s="78"/>
      <c r="E1278" s="78"/>
      <c r="F1278" s="78"/>
      <c r="G1278" s="78"/>
      <c r="H1278" s="78"/>
      <c r="I1278" s="70">
        <f>I5+I39+I53+I336+I455+I989+I1232+I686</f>
        <v>1600540.1</v>
      </c>
      <c r="N1278" s="70">
        <f>N5+N39+N53+N336+N455+N989+N1232+N686</f>
        <v>82552.5</v>
      </c>
      <c r="O1278" s="70">
        <f>O5+O39+O53+O336+O455+O989+O1232+O686</f>
        <v>1683092.6</v>
      </c>
    </row>
    <row r="1279" spans="1:15" ht="14.25" customHeight="1">
      <c r="A1279" s="77" t="s">
        <v>224</v>
      </c>
      <c r="B1279" s="78"/>
      <c r="C1279" s="78"/>
      <c r="D1279" s="78"/>
      <c r="E1279" s="78"/>
      <c r="F1279" s="78"/>
      <c r="G1279" s="79" t="s">
        <v>212</v>
      </c>
      <c r="H1279" s="78"/>
      <c r="I1279" s="70">
        <f>I6+I40+I54+I337+I456+I990+I1233+I687</f>
        <v>520132.5</v>
      </c>
      <c r="N1279" s="70">
        <f>N6+N40+N54+N337+N456+N990+N1233+N687</f>
        <v>25518.1</v>
      </c>
      <c r="O1279" s="70">
        <f>O6+O40+O54+O337+O456+O990+O1233+O687</f>
        <v>545650.6000000001</v>
      </c>
    </row>
    <row r="1280" spans="1:15" ht="15" customHeight="1">
      <c r="A1280" s="142" t="s">
        <v>225</v>
      </c>
      <c r="B1280" s="143"/>
      <c r="C1280" s="143"/>
      <c r="D1280" s="143"/>
      <c r="E1280" s="143"/>
      <c r="F1280" s="143"/>
      <c r="G1280" s="144" t="s">
        <v>213</v>
      </c>
      <c r="H1280" s="143"/>
      <c r="I1280" s="179">
        <f>I55+I338+I457+I991+I1234+I688</f>
        <v>702478.7000000001</v>
      </c>
      <c r="N1280" s="179">
        <f>N55+N338+N457+N991+N1234+N688</f>
        <v>49366.100000000006</v>
      </c>
      <c r="O1280" s="179">
        <f>O55+O338+O457+O991+O1234+O688</f>
        <v>751844.8</v>
      </c>
    </row>
    <row r="1281" spans="1:15" ht="18">
      <c r="A1281" s="149" t="s">
        <v>559</v>
      </c>
      <c r="B1281" s="145"/>
      <c r="C1281" s="145"/>
      <c r="D1281" s="145"/>
      <c r="E1281" s="145"/>
      <c r="F1281" s="145"/>
      <c r="G1281" s="150">
        <v>3</v>
      </c>
      <c r="H1281" s="150"/>
      <c r="I1281" s="180">
        <f>I8+I42+I56+I339+I458+I689+I992+I1235</f>
        <v>377928.89999999997</v>
      </c>
      <c r="J1281" s="181"/>
      <c r="K1281" s="181"/>
      <c r="L1281" s="181"/>
      <c r="M1281" s="181"/>
      <c r="N1281" s="180">
        <f>N8+N42+N56+N339+N458+N689+N992+N1235</f>
        <v>7668.3</v>
      </c>
      <c r="O1281" s="180">
        <f>O8+O42+O56+O339+O458+O689+O992+O1235</f>
        <v>385597.19999999995</v>
      </c>
    </row>
    <row r="1282" spans="1:9" ht="18">
      <c r="A1282" s="73"/>
      <c r="B1282" s="73"/>
      <c r="C1282" s="73"/>
      <c r="D1282" s="73"/>
      <c r="E1282" s="73"/>
      <c r="F1282" s="73"/>
      <c r="G1282" s="73"/>
      <c r="H1282" s="73"/>
      <c r="I1282" s="73"/>
    </row>
    <row r="1283" spans="1:9" ht="18">
      <c r="A1283" s="80"/>
      <c r="B1283" s="81"/>
      <c r="C1283" s="81"/>
      <c r="D1283" s="81"/>
      <c r="E1283" s="81"/>
      <c r="F1283" s="81"/>
      <c r="G1283" s="81"/>
      <c r="H1283" s="81"/>
      <c r="I1283" s="82"/>
    </row>
    <row r="1284" spans="1:9" ht="18">
      <c r="A1284" s="80"/>
      <c r="B1284" s="81"/>
      <c r="C1284" s="81"/>
      <c r="D1284" s="83"/>
      <c r="E1284" s="81"/>
      <c r="F1284" s="81"/>
      <c r="G1284" s="81"/>
      <c r="H1284" s="81"/>
      <c r="I1284" s="82"/>
    </row>
    <row r="1285" spans="1:9" ht="18">
      <c r="A1285" s="80"/>
      <c r="B1285" s="81"/>
      <c r="C1285" s="81"/>
      <c r="D1285" s="81"/>
      <c r="E1285" s="81"/>
      <c r="F1285" s="81"/>
      <c r="G1285" s="81"/>
      <c r="H1285" s="81"/>
      <c r="I1285" s="82"/>
    </row>
    <row r="1286" spans="1:9" ht="18">
      <c r="A1286" s="80"/>
      <c r="B1286" s="81"/>
      <c r="C1286" s="81"/>
      <c r="D1286" s="81"/>
      <c r="E1286" s="81"/>
      <c r="F1286" s="81"/>
      <c r="G1286" s="81"/>
      <c r="H1286" s="81"/>
      <c r="I1286" s="82"/>
    </row>
    <row r="1287" spans="1:9" ht="18">
      <c r="A1287" s="80"/>
      <c r="B1287" s="81"/>
      <c r="C1287" s="81"/>
      <c r="D1287" s="81"/>
      <c r="E1287" s="81"/>
      <c r="F1287" s="81"/>
      <c r="G1287" s="81"/>
      <c r="H1287" s="81"/>
      <c r="I1287" s="82"/>
    </row>
    <row r="1288" spans="1:9" ht="18">
      <c r="A1288" s="80"/>
      <c r="B1288" s="81"/>
      <c r="C1288" s="81"/>
      <c r="D1288" s="81"/>
      <c r="E1288" s="81"/>
      <c r="F1288" s="81"/>
      <c r="G1288" s="81"/>
      <c r="H1288" s="81"/>
      <c r="I1288" s="82"/>
    </row>
    <row r="1289" spans="1:9" ht="18">
      <c r="A1289" s="80"/>
      <c r="B1289" s="81"/>
      <c r="C1289" s="81"/>
      <c r="D1289" s="81"/>
      <c r="E1289" s="81"/>
      <c r="F1289" s="81"/>
      <c r="G1289" s="81"/>
      <c r="H1289" s="81"/>
      <c r="I1289" s="82"/>
    </row>
    <row r="1290" spans="1:9" ht="18">
      <c r="A1290" s="80"/>
      <c r="B1290" s="81"/>
      <c r="C1290" s="81"/>
      <c r="D1290" s="81"/>
      <c r="E1290" s="81"/>
      <c r="F1290" s="81"/>
      <c r="G1290" s="81"/>
      <c r="H1290" s="81"/>
      <c r="I1290" s="82"/>
    </row>
    <row r="1291" spans="1:9" ht="18">
      <c r="A1291" s="80"/>
      <c r="B1291" s="81"/>
      <c r="C1291" s="81"/>
      <c r="D1291" s="81"/>
      <c r="E1291" s="81"/>
      <c r="F1291" s="81"/>
      <c r="G1291" s="81"/>
      <c r="H1291" s="81"/>
      <c r="I1291" s="82"/>
    </row>
    <row r="1292" spans="1:9" ht="18">
      <c r="A1292" s="80"/>
      <c r="B1292" s="81"/>
      <c r="C1292" s="81"/>
      <c r="D1292" s="81"/>
      <c r="E1292" s="81"/>
      <c r="F1292" s="81"/>
      <c r="G1292" s="81"/>
      <c r="H1292" s="81"/>
      <c r="I1292" s="82"/>
    </row>
    <row r="1293" spans="1:9" ht="18">
      <c r="A1293" s="80"/>
      <c r="B1293" s="81"/>
      <c r="C1293" s="81"/>
      <c r="D1293" s="81"/>
      <c r="E1293" s="81"/>
      <c r="F1293" s="81"/>
      <c r="G1293" s="81"/>
      <c r="H1293" s="81"/>
      <c r="I1293" s="82"/>
    </row>
    <row r="1294" spans="1:9" ht="18">
      <c r="A1294" s="80"/>
      <c r="B1294" s="81"/>
      <c r="C1294" s="81"/>
      <c r="D1294" s="81"/>
      <c r="E1294" s="81"/>
      <c r="F1294" s="81"/>
      <c r="G1294" s="81"/>
      <c r="H1294" s="81"/>
      <c r="I1294" s="82"/>
    </row>
    <row r="1295" spans="1:9" ht="18">
      <c r="A1295" s="80"/>
      <c r="B1295" s="81"/>
      <c r="C1295" s="81"/>
      <c r="D1295" s="81"/>
      <c r="E1295" s="81"/>
      <c r="F1295" s="81"/>
      <c r="G1295" s="81"/>
      <c r="H1295" s="81"/>
      <c r="I1295" s="82"/>
    </row>
    <row r="1296" spans="1:9" ht="18">
      <c r="A1296" s="80"/>
      <c r="B1296" s="81"/>
      <c r="C1296" s="81"/>
      <c r="D1296" s="81"/>
      <c r="E1296" s="81"/>
      <c r="F1296" s="81"/>
      <c r="G1296" s="81"/>
      <c r="H1296" s="81"/>
      <c r="I1296" s="82"/>
    </row>
    <row r="1297" spans="1:9" ht="18">
      <c r="A1297" s="80"/>
      <c r="B1297" s="81"/>
      <c r="C1297" s="81"/>
      <c r="D1297" s="81"/>
      <c r="E1297" s="81"/>
      <c r="F1297" s="81"/>
      <c r="G1297" s="81"/>
      <c r="H1297" s="81"/>
      <c r="I1297" s="82"/>
    </row>
    <row r="1298" spans="1:9" ht="18">
      <c r="A1298" s="80"/>
      <c r="B1298" s="81"/>
      <c r="C1298" s="81"/>
      <c r="D1298" s="81"/>
      <c r="E1298" s="81"/>
      <c r="F1298" s="81"/>
      <c r="G1298" s="81"/>
      <c r="H1298" s="81"/>
      <c r="I1298" s="82"/>
    </row>
    <row r="1299" spans="1:9" ht="18">
      <c r="A1299" s="80"/>
      <c r="B1299" s="81"/>
      <c r="C1299" s="81"/>
      <c r="D1299" s="81"/>
      <c r="E1299" s="81"/>
      <c r="F1299" s="81"/>
      <c r="G1299" s="81"/>
      <c r="H1299" s="81"/>
      <c r="I1299" s="82"/>
    </row>
    <row r="1300" spans="1:9" ht="18">
      <c r="A1300" s="80"/>
      <c r="B1300" s="81"/>
      <c r="C1300" s="81"/>
      <c r="D1300" s="81"/>
      <c r="E1300" s="81"/>
      <c r="F1300" s="81"/>
      <c r="G1300" s="81"/>
      <c r="H1300" s="81"/>
      <c r="I1300" s="82"/>
    </row>
    <row r="1301" spans="1:9" ht="18">
      <c r="A1301" s="80"/>
      <c r="B1301" s="81"/>
      <c r="C1301" s="81"/>
      <c r="D1301" s="81"/>
      <c r="E1301" s="81"/>
      <c r="F1301" s="81"/>
      <c r="G1301" s="81"/>
      <c r="H1301" s="81"/>
      <c r="I1301" s="82"/>
    </row>
    <row r="1302" spans="1:9" ht="18">
      <c r="A1302" s="80"/>
      <c r="B1302" s="81"/>
      <c r="C1302" s="81"/>
      <c r="D1302" s="81"/>
      <c r="E1302" s="81"/>
      <c r="F1302" s="81"/>
      <c r="G1302" s="81"/>
      <c r="H1302" s="81"/>
      <c r="I1302" s="82"/>
    </row>
    <row r="1303" spans="1:9" ht="18">
      <c r="A1303" s="80"/>
      <c r="B1303" s="81"/>
      <c r="C1303" s="81"/>
      <c r="D1303" s="81"/>
      <c r="E1303" s="81"/>
      <c r="F1303" s="81"/>
      <c r="G1303" s="81"/>
      <c r="H1303" s="81"/>
      <c r="I1303" s="82"/>
    </row>
    <row r="1304" spans="1:9" ht="18">
      <c r="A1304" s="80"/>
      <c r="B1304" s="81"/>
      <c r="C1304" s="81"/>
      <c r="D1304" s="81"/>
      <c r="E1304" s="81"/>
      <c r="F1304" s="81"/>
      <c r="G1304" s="81"/>
      <c r="H1304" s="81"/>
      <c r="I1304" s="82"/>
    </row>
    <row r="1305" spans="1:9" ht="18">
      <c r="A1305" s="80"/>
      <c r="B1305" s="81"/>
      <c r="C1305" s="81"/>
      <c r="D1305" s="81"/>
      <c r="E1305" s="81"/>
      <c r="F1305" s="81"/>
      <c r="G1305" s="81"/>
      <c r="H1305" s="81"/>
      <c r="I1305" s="82"/>
    </row>
    <row r="1306" spans="1:9" ht="18">
      <c r="A1306" s="80"/>
      <c r="B1306" s="81"/>
      <c r="C1306" s="81"/>
      <c r="D1306" s="81"/>
      <c r="E1306" s="81"/>
      <c r="F1306" s="81"/>
      <c r="G1306" s="81"/>
      <c r="H1306" s="81"/>
      <c r="I1306" s="82"/>
    </row>
    <row r="1307" spans="1:9" ht="18">
      <c r="A1307" s="80"/>
      <c r="B1307" s="81"/>
      <c r="C1307" s="81"/>
      <c r="D1307" s="81"/>
      <c r="E1307" s="81"/>
      <c r="F1307" s="81"/>
      <c r="G1307" s="81"/>
      <c r="H1307" s="81"/>
      <c r="I1307" s="82"/>
    </row>
    <row r="1308" spans="1:9" ht="18">
      <c r="A1308" s="80"/>
      <c r="B1308" s="81"/>
      <c r="C1308" s="81"/>
      <c r="D1308" s="81"/>
      <c r="E1308" s="81"/>
      <c r="F1308" s="81"/>
      <c r="G1308" s="81"/>
      <c r="H1308" s="81"/>
      <c r="I1308" s="82"/>
    </row>
    <row r="1309" spans="1:9" ht="18">
      <c r="A1309" s="80"/>
      <c r="B1309" s="81"/>
      <c r="C1309" s="81"/>
      <c r="D1309" s="81"/>
      <c r="E1309" s="81"/>
      <c r="F1309" s="81"/>
      <c r="G1309" s="81"/>
      <c r="H1309" s="81"/>
      <c r="I1309" s="82"/>
    </row>
    <row r="1310" spans="1:9" ht="18">
      <c r="A1310" s="80"/>
      <c r="B1310" s="81"/>
      <c r="C1310" s="81"/>
      <c r="D1310" s="81"/>
      <c r="E1310" s="81"/>
      <c r="F1310" s="81"/>
      <c r="G1310" s="81"/>
      <c r="H1310" s="81"/>
      <c r="I1310" s="82"/>
    </row>
    <row r="1311" spans="1:9" ht="18">
      <c r="A1311" s="80"/>
      <c r="B1311" s="81"/>
      <c r="C1311" s="81"/>
      <c r="D1311" s="81"/>
      <c r="E1311" s="81"/>
      <c r="F1311" s="81"/>
      <c r="G1311" s="81"/>
      <c r="H1311" s="81"/>
      <c r="I1311" s="82"/>
    </row>
    <row r="1312" spans="1:9" ht="18">
      <c r="A1312" s="80"/>
      <c r="B1312" s="81"/>
      <c r="C1312" s="81"/>
      <c r="D1312" s="81"/>
      <c r="E1312" s="81"/>
      <c r="F1312" s="81"/>
      <c r="G1312" s="81"/>
      <c r="H1312" s="81"/>
      <c r="I1312" s="82"/>
    </row>
    <row r="1313" spans="1:9" ht="18">
      <c r="A1313" s="80"/>
      <c r="B1313" s="81"/>
      <c r="C1313" s="81"/>
      <c r="D1313" s="81"/>
      <c r="E1313" s="81"/>
      <c r="F1313" s="81"/>
      <c r="G1313" s="81"/>
      <c r="H1313" s="81"/>
      <c r="I1313" s="82"/>
    </row>
    <row r="1314" spans="1:9" ht="18">
      <c r="A1314" s="80"/>
      <c r="B1314" s="81"/>
      <c r="C1314" s="81"/>
      <c r="D1314" s="81"/>
      <c r="E1314" s="81"/>
      <c r="F1314" s="81"/>
      <c r="G1314" s="81"/>
      <c r="H1314" s="81"/>
      <c r="I1314" s="82"/>
    </row>
    <row r="1315" spans="1:9" ht="18">
      <c r="A1315" s="80"/>
      <c r="B1315" s="81"/>
      <c r="C1315" s="81"/>
      <c r="D1315" s="81"/>
      <c r="E1315" s="81"/>
      <c r="F1315" s="81"/>
      <c r="G1315" s="81"/>
      <c r="H1315" s="81"/>
      <c r="I1315" s="82"/>
    </row>
    <row r="1316" spans="1:9" ht="18">
      <c r="A1316" s="84"/>
      <c r="B1316" s="85"/>
      <c r="C1316" s="85"/>
      <c r="D1316" s="85"/>
      <c r="E1316" s="85"/>
      <c r="F1316" s="85"/>
      <c r="G1316" s="85"/>
      <c r="H1316" s="85"/>
      <c r="I1316" s="82"/>
    </row>
    <row r="1317" spans="1:9" ht="18">
      <c r="A1317" s="84"/>
      <c r="B1317" s="85"/>
      <c r="C1317" s="85"/>
      <c r="D1317" s="85"/>
      <c r="E1317" s="85"/>
      <c r="F1317" s="85"/>
      <c r="G1317" s="85"/>
      <c r="H1317" s="85"/>
      <c r="I1317" s="82"/>
    </row>
    <row r="1318" spans="1:9" ht="18">
      <c r="A1318" s="84"/>
      <c r="B1318" s="85"/>
      <c r="C1318" s="85"/>
      <c r="D1318" s="85"/>
      <c r="E1318" s="85"/>
      <c r="F1318" s="85"/>
      <c r="G1318" s="85"/>
      <c r="H1318" s="85"/>
      <c r="I1318" s="82"/>
    </row>
    <row r="1319" spans="1:9" ht="18">
      <c r="A1319" s="84"/>
      <c r="B1319" s="85"/>
      <c r="C1319" s="85"/>
      <c r="D1319" s="85"/>
      <c r="E1319" s="85"/>
      <c r="F1319" s="85"/>
      <c r="G1319" s="85"/>
      <c r="H1319" s="85"/>
      <c r="I1319" s="82"/>
    </row>
    <row r="1320" spans="1:9" ht="18">
      <c r="A1320" s="84"/>
      <c r="B1320" s="85"/>
      <c r="C1320" s="85"/>
      <c r="D1320" s="85"/>
      <c r="E1320" s="85"/>
      <c r="F1320" s="85"/>
      <c r="G1320" s="85"/>
      <c r="H1320" s="85"/>
      <c r="I1320" s="82"/>
    </row>
    <row r="1321" spans="1:9" ht="18">
      <c r="A1321" s="84"/>
      <c r="B1321" s="85"/>
      <c r="C1321" s="85"/>
      <c r="D1321" s="85"/>
      <c r="E1321" s="85"/>
      <c r="F1321" s="85"/>
      <c r="G1321" s="85"/>
      <c r="H1321" s="85"/>
      <c r="I1321" s="82"/>
    </row>
    <row r="1322" spans="1:9" ht="18">
      <c r="A1322" s="84"/>
      <c r="B1322" s="85"/>
      <c r="C1322" s="85"/>
      <c r="D1322" s="85"/>
      <c r="E1322" s="85"/>
      <c r="F1322" s="85"/>
      <c r="G1322" s="85"/>
      <c r="H1322" s="85"/>
      <c r="I1322" s="82"/>
    </row>
    <row r="1323" spans="1:9" ht="18">
      <c r="A1323" s="84"/>
      <c r="B1323" s="85"/>
      <c r="C1323" s="85"/>
      <c r="D1323" s="85"/>
      <c r="E1323" s="85"/>
      <c r="F1323" s="85"/>
      <c r="G1323" s="85"/>
      <c r="H1323" s="85"/>
      <c r="I1323" s="82"/>
    </row>
    <row r="1324" spans="1:9" ht="18">
      <c r="A1324" s="84"/>
      <c r="B1324" s="85"/>
      <c r="C1324" s="85"/>
      <c r="D1324" s="85"/>
      <c r="E1324" s="85"/>
      <c r="F1324" s="85"/>
      <c r="G1324" s="85"/>
      <c r="H1324" s="85"/>
      <c r="I1324" s="82"/>
    </row>
    <row r="1325" spans="1:9" ht="18">
      <c r="A1325" s="84"/>
      <c r="B1325" s="85"/>
      <c r="C1325" s="85"/>
      <c r="D1325" s="85"/>
      <c r="E1325" s="85"/>
      <c r="F1325" s="85"/>
      <c r="G1325" s="85"/>
      <c r="H1325" s="85"/>
      <c r="I1325" s="82"/>
    </row>
    <row r="1326" spans="1:9" ht="18">
      <c r="A1326" s="84"/>
      <c r="B1326" s="85"/>
      <c r="C1326" s="85"/>
      <c r="D1326" s="85"/>
      <c r="E1326" s="85"/>
      <c r="F1326" s="85"/>
      <c r="G1326" s="85"/>
      <c r="H1326" s="85"/>
      <c r="I1326" s="82"/>
    </row>
    <row r="1327" spans="1:9" ht="18">
      <c r="A1327" s="84"/>
      <c r="B1327" s="85"/>
      <c r="C1327" s="85"/>
      <c r="D1327" s="85"/>
      <c r="E1327" s="85"/>
      <c r="F1327" s="85"/>
      <c r="G1327" s="85"/>
      <c r="H1327" s="85"/>
      <c r="I1327" s="82"/>
    </row>
    <row r="1328" spans="1:9" ht="18">
      <c r="A1328" s="84"/>
      <c r="B1328" s="85"/>
      <c r="C1328" s="85"/>
      <c r="D1328" s="85"/>
      <c r="E1328" s="85"/>
      <c r="F1328" s="85"/>
      <c r="G1328" s="85"/>
      <c r="H1328" s="85"/>
      <c r="I1328" s="82"/>
    </row>
    <row r="1329" spans="1:9" ht="18">
      <c r="A1329" s="84"/>
      <c r="B1329" s="85"/>
      <c r="C1329" s="85"/>
      <c r="D1329" s="85"/>
      <c r="E1329" s="85"/>
      <c r="F1329" s="85"/>
      <c r="G1329" s="85"/>
      <c r="H1329" s="85"/>
      <c r="I1329" s="82"/>
    </row>
    <row r="1330" spans="1:9" ht="18">
      <c r="A1330" s="84"/>
      <c r="B1330" s="85"/>
      <c r="C1330" s="85"/>
      <c r="D1330" s="85"/>
      <c r="E1330" s="85"/>
      <c r="F1330" s="85"/>
      <c r="G1330" s="85"/>
      <c r="H1330" s="85"/>
      <c r="I1330" s="82"/>
    </row>
    <row r="1331" spans="1:9" ht="18">
      <c r="A1331" s="84"/>
      <c r="B1331" s="85"/>
      <c r="C1331" s="85"/>
      <c r="D1331" s="85"/>
      <c r="E1331" s="85"/>
      <c r="F1331" s="85"/>
      <c r="G1331" s="85"/>
      <c r="H1331" s="85"/>
      <c r="I1331" s="82"/>
    </row>
    <row r="1332" spans="1:9" ht="18">
      <c r="A1332" s="84"/>
      <c r="B1332" s="85"/>
      <c r="C1332" s="85"/>
      <c r="D1332" s="85"/>
      <c r="E1332" s="85"/>
      <c r="F1332" s="85"/>
      <c r="G1332" s="85"/>
      <c r="H1332" s="85"/>
      <c r="I1332" s="82"/>
    </row>
    <row r="1333" spans="1:9" ht="18">
      <c r="A1333" s="84"/>
      <c r="B1333" s="85"/>
      <c r="C1333" s="85"/>
      <c r="D1333" s="85"/>
      <c r="E1333" s="85"/>
      <c r="F1333" s="85"/>
      <c r="G1333" s="85"/>
      <c r="H1333" s="85"/>
      <c r="I1333" s="82"/>
    </row>
    <row r="1334" spans="1:9" ht="18">
      <c r="A1334" s="84"/>
      <c r="B1334" s="85"/>
      <c r="C1334" s="85"/>
      <c r="D1334" s="85"/>
      <c r="E1334" s="85"/>
      <c r="F1334" s="85"/>
      <c r="G1334" s="85"/>
      <c r="H1334" s="85"/>
      <c r="I1334" s="82"/>
    </row>
    <row r="1335" spans="1:9" ht="18">
      <c r="A1335" s="84"/>
      <c r="B1335" s="85"/>
      <c r="C1335" s="85"/>
      <c r="D1335" s="85"/>
      <c r="E1335" s="85"/>
      <c r="F1335" s="85"/>
      <c r="G1335" s="85"/>
      <c r="H1335" s="85"/>
      <c r="I1335" s="82"/>
    </row>
    <row r="1336" spans="1:9" ht="18">
      <c r="A1336" s="84"/>
      <c r="B1336" s="85"/>
      <c r="C1336" s="85"/>
      <c r="D1336" s="85"/>
      <c r="E1336" s="85"/>
      <c r="F1336" s="85"/>
      <c r="G1336" s="85"/>
      <c r="H1336" s="85"/>
      <c r="I1336" s="82"/>
    </row>
    <row r="1337" spans="1:9" ht="18">
      <c r="A1337" s="84"/>
      <c r="B1337" s="85"/>
      <c r="C1337" s="85"/>
      <c r="D1337" s="85"/>
      <c r="E1337" s="85"/>
      <c r="F1337" s="85"/>
      <c r="G1337" s="85"/>
      <c r="H1337" s="85"/>
      <c r="I1337" s="82"/>
    </row>
    <row r="1338" spans="1:9" ht="18">
      <c r="A1338" s="84"/>
      <c r="B1338" s="85"/>
      <c r="C1338" s="85"/>
      <c r="D1338" s="85"/>
      <c r="E1338" s="85"/>
      <c r="F1338" s="85"/>
      <c r="G1338" s="85"/>
      <c r="H1338" s="85"/>
      <c r="I1338" s="82"/>
    </row>
    <row r="1339" spans="1:9" ht="18">
      <c r="A1339" s="84"/>
      <c r="B1339" s="85"/>
      <c r="C1339" s="85"/>
      <c r="D1339" s="85"/>
      <c r="E1339" s="85"/>
      <c r="F1339" s="85"/>
      <c r="G1339" s="85"/>
      <c r="H1339" s="85"/>
      <c r="I1339" s="82"/>
    </row>
    <row r="1340" spans="1:9" ht="18">
      <c r="A1340" s="84"/>
      <c r="B1340" s="85"/>
      <c r="C1340" s="85"/>
      <c r="D1340" s="85"/>
      <c r="E1340" s="85"/>
      <c r="F1340" s="85"/>
      <c r="G1340" s="85"/>
      <c r="H1340" s="85"/>
      <c r="I1340" s="82"/>
    </row>
    <row r="1341" spans="1:9" ht="18">
      <c r="A1341" s="84"/>
      <c r="B1341" s="85"/>
      <c r="C1341" s="85"/>
      <c r="D1341" s="85"/>
      <c r="E1341" s="85"/>
      <c r="F1341" s="85"/>
      <c r="G1341" s="85"/>
      <c r="H1341" s="85"/>
      <c r="I1341" s="82"/>
    </row>
    <row r="1342" spans="1:9" ht="18">
      <c r="A1342" s="84"/>
      <c r="B1342" s="85"/>
      <c r="C1342" s="85"/>
      <c r="D1342" s="85"/>
      <c r="E1342" s="85"/>
      <c r="F1342" s="85"/>
      <c r="G1342" s="85"/>
      <c r="H1342" s="85"/>
      <c r="I1342" s="82"/>
    </row>
    <row r="1343" spans="1:9" ht="18">
      <c r="A1343" s="84"/>
      <c r="B1343" s="85"/>
      <c r="C1343" s="85"/>
      <c r="D1343" s="85"/>
      <c r="E1343" s="85"/>
      <c r="F1343" s="85"/>
      <c r="G1343" s="85"/>
      <c r="H1343" s="85"/>
      <c r="I1343" s="82"/>
    </row>
    <row r="1344" spans="1:9" ht="18">
      <c r="A1344" s="84"/>
      <c r="B1344" s="85"/>
      <c r="C1344" s="85"/>
      <c r="D1344" s="85"/>
      <c r="E1344" s="85"/>
      <c r="F1344" s="85"/>
      <c r="G1344" s="85"/>
      <c r="H1344" s="85"/>
      <c r="I1344" s="82"/>
    </row>
    <row r="1345" spans="1:9" ht="18">
      <c r="A1345" s="84"/>
      <c r="B1345" s="85"/>
      <c r="C1345" s="85"/>
      <c r="D1345" s="85"/>
      <c r="E1345" s="85"/>
      <c r="F1345" s="85"/>
      <c r="G1345" s="85"/>
      <c r="H1345" s="85"/>
      <c r="I1345" s="82"/>
    </row>
    <row r="1346" spans="1:9" ht="18">
      <c r="A1346" s="84"/>
      <c r="B1346" s="85"/>
      <c r="C1346" s="85"/>
      <c r="D1346" s="85"/>
      <c r="E1346" s="85"/>
      <c r="F1346" s="85"/>
      <c r="G1346" s="85"/>
      <c r="H1346" s="85"/>
      <c r="I1346" s="82"/>
    </row>
    <row r="1347" spans="1:9" ht="18">
      <c r="A1347" s="84"/>
      <c r="B1347" s="85"/>
      <c r="C1347" s="85"/>
      <c r="D1347" s="85"/>
      <c r="E1347" s="85"/>
      <c r="F1347" s="85"/>
      <c r="G1347" s="85"/>
      <c r="H1347" s="85"/>
      <c r="I1347" s="82"/>
    </row>
    <row r="1348" spans="1:9" ht="18">
      <c r="A1348" s="84"/>
      <c r="B1348" s="85"/>
      <c r="C1348" s="85"/>
      <c r="D1348" s="85"/>
      <c r="E1348" s="85"/>
      <c r="F1348" s="85"/>
      <c r="G1348" s="85"/>
      <c r="H1348" s="85"/>
      <c r="I1348" s="82"/>
    </row>
    <row r="1349" spans="1:9" ht="18">
      <c r="A1349" s="84"/>
      <c r="B1349" s="85"/>
      <c r="C1349" s="85"/>
      <c r="D1349" s="85"/>
      <c r="E1349" s="85"/>
      <c r="F1349" s="85"/>
      <c r="G1349" s="85"/>
      <c r="H1349" s="85"/>
      <c r="I1349" s="82"/>
    </row>
    <row r="1350" spans="1:9" ht="18">
      <c r="A1350" s="84"/>
      <c r="B1350" s="85"/>
      <c r="C1350" s="85"/>
      <c r="D1350" s="85"/>
      <c r="E1350" s="85"/>
      <c r="F1350" s="85"/>
      <c r="G1350" s="85"/>
      <c r="H1350" s="85"/>
      <c r="I1350" s="82"/>
    </row>
    <row r="1351" spans="1:9" ht="18">
      <c r="A1351" s="84"/>
      <c r="B1351" s="85"/>
      <c r="C1351" s="85"/>
      <c r="D1351" s="85"/>
      <c r="E1351" s="85"/>
      <c r="F1351" s="85"/>
      <c r="G1351" s="85"/>
      <c r="H1351" s="85"/>
      <c r="I1351" s="82"/>
    </row>
    <row r="1352" spans="1:9" ht="18">
      <c r="A1352" s="84"/>
      <c r="B1352" s="85"/>
      <c r="C1352" s="85"/>
      <c r="D1352" s="85"/>
      <c r="E1352" s="85"/>
      <c r="F1352" s="85"/>
      <c r="G1352" s="85"/>
      <c r="H1352" s="85"/>
      <c r="I1352" s="82"/>
    </row>
    <row r="1353" spans="1:9" ht="18">
      <c r="A1353" s="84"/>
      <c r="B1353" s="85"/>
      <c r="C1353" s="85"/>
      <c r="D1353" s="85"/>
      <c r="E1353" s="85"/>
      <c r="F1353" s="85"/>
      <c r="G1353" s="85"/>
      <c r="H1353" s="85"/>
      <c r="I1353" s="82"/>
    </row>
    <row r="1354" spans="1:9" ht="18">
      <c r="A1354" s="84"/>
      <c r="B1354" s="85"/>
      <c r="C1354" s="85"/>
      <c r="D1354" s="85"/>
      <c r="E1354" s="85"/>
      <c r="F1354" s="85"/>
      <c r="G1354" s="85"/>
      <c r="H1354" s="85"/>
      <c r="I1354" s="82"/>
    </row>
    <row r="1355" spans="1:9" ht="18">
      <c r="A1355" s="84"/>
      <c r="B1355" s="85"/>
      <c r="C1355" s="85"/>
      <c r="D1355" s="85"/>
      <c r="E1355" s="85"/>
      <c r="F1355" s="85"/>
      <c r="G1355" s="85"/>
      <c r="H1355" s="85"/>
      <c r="I1355" s="82"/>
    </row>
    <row r="1356" spans="1:9" ht="18">
      <c r="A1356" s="84"/>
      <c r="B1356" s="85"/>
      <c r="C1356" s="85"/>
      <c r="D1356" s="85"/>
      <c r="E1356" s="85"/>
      <c r="F1356" s="85"/>
      <c r="G1356" s="85"/>
      <c r="H1356" s="85"/>
      <c r="I1356" s="82"/>
    </row>
    <row r="1357" spans="1:9" ht="18">
      <c r="A1357" s="84"/>
      <c r="B1357" s="85"/>
      <c r="C1357" s="85"/>
      <c r="D1357" s="85"/>
      <c r="E1357" s="85"/>
      <c r="F1357" s="85"/>
      <c r="G1357" s="85"/>
      <c r="H1357" s="85"/>
      <c r="I1357" s="82"/>
    </row>
    <row r="1358" spans="1:9" ht="18">
      <c r="A1358" s="84"/>
      <c r="B1358" s="85"/>
      <c r="C1358" s="85"/>
      <c r="D1358" s="85"/>
      <c r="E1358" s="85"/>
      <c r="F1358" s="85"/>
      <c r="G1358" s="85"/>
      <c r="H1358" s="85"/>
      <c r="I1358" s="82"/>
    </row>
    <row r="1359" spans="1:9" ht="18">
      <c r="A1359" s="84"/>
      <c r="B1359" s="85"/>
      <c r="C1359" s="85"/>
      <c r="D1359" s="85"/>
      <c r="E1359" s="85"/>
      <c r="F1359" s="85"/>
      <c r="G1359" s="85"/>
      <c r="H1359" s="85"/>
      <c r="I1359" s="82"/>
    </row>
    <row r="1360" spans="1:9" ht="18">
      <c r="A1360" s="84"/>
      <c r="B1360" s="85"/>
      <c r="C1360" s="85"/>
      <c r="D1360" s="85"/>
      <c r="E1360" s="85"/>
      <c r="F1360" s="85"/>
      <c r="G1360" s="85"/>
      <c r="H1360" s="85"/>
      <c r="I1360" s="82"/>
    </row>
    <row r="1361" spans="1:9" ht="18">
      <c r="A1361" s="84"/>
      <c r="B1361" s="85"/>
      <c r="C1361" s="85"/>
      <c r="D1361" s="85"/>
      <c r="E1361" s="85"/>
      <c r="F1361" s="85"/>
      <c r="G1361" s="85"/>
      <c r="H1361" s="85"/>
      <c r="I1361" s="82"/>
    </row>
    <row r="1362" spans="1:9" ht="18">
      <c r="A1362" s="84"/>
      <c r="B1362" s="85"/>
      <c r="C1362" s="85"/>
      <c r="D1362" s="85"/>
      <c r="E1362" s="85"/>
      <c r="F1362" s="85"/>
      <c r="G1362" s="85"/>
      <c r="H1362" s="85"/>
      <c r="I1362" s="82"/>
    </row>
    <row r="1363" spans="1:9" ht="18">
      <c r="A1363" s="84"/>
      <c r="B1363" s="85"/>
      <c r="C1363" s="85"/>
      <c r="D1363" s="85"/>
      <c r="E1363" s="85"/>
      <c r="F1363" s="85"/>
      <c r="G1363" s="85"/>
      <c r="H1363" s="85"/>
      <c r="I1363" s="82"/>
    </row>
    <row r="1364" spans="1:9" ht="18">
      <c r="A1364" s="84"/>
      <c r="B1364" s="85"/>
      <c r="C1364" s="85"/>
      <c r="D1364" s="85"/>
      <c r="E1364" s="85"/>
      <c r="F1364" s="85"/>
      <c r="G1364" s="85"/>
      <c r="H1364" s="85"/>
      <c r="I1364" s="82"/>
    </row>
    <row r="1365" spans="1:9" ht="18">
      <c r="A1365" s="84"/>
      <c r="B1365" s="85"/>
      <c r="C1365" s="85"/>
      <c r="D1365" s="85"/>
      <c r="E1365" s="85"/>
      <c r="F1365" s="85"/>
      <c r="G1365" s="85"/>
      <c r="H1365" s="85"/>
      <c r="I1365" s="82"/>
    </row>
    <row r="1366" spans="1:9" ht="18">
      <c r="A1366" s="84"/>
      <c r="B1366" s="85"/>
      <c r="C1366" s="85"/>
      <c r="D1366" s="85"/>
      <c r="E1366" s="85"/>
      <c r="F1366" s="85"/>
      <c r="G1366" s="85"/>
      <c r="H1366" s="85"/>
      <c r="I1366" s="82"/>
    </row>
    <row r="1367" spans="1:9" ht="18">
      <c r="A1367" s="84"/>
      <c r="B1367" s="85"/>
      <c r="C1367" s="85"/>
      <c r="D1367" s="85"/>
      <c r="E1367" s="85"/>
      <c r="F1367" s="85"/>
      <c r="G1367" s="85"/>
      <c r="H1367" s="85"/>
      <c r="I1367" s="82"/>
    </row>
    <row r="1368" spans="1:9" ht="18">
      <c r="A1368" s="84"/>
      <c r="B1368" s="85"/>
      <c r="C1368" s="85"/>
      <c r="D1368" s="85"/>
      <c r="E1368" s="85"/>
      <c r="F1368" s="85"/>
      <c r="G1368" s="85"/>
      <c r="H1368" s="85"/>
      <c r="I1368" s="82"/>
    </row>
    <row r="1369" spans="1:9" ht="18">
      <c r="A1369" s="84"/>
      <c r="B1369" s="85"/>
      <c r="C1369" s="85"/>
      <c r="D1369" s="85"/>
      <c r="E1369" s="85"/>
      <c r="F1369" s="85"/>
      <c r="G1369" s="85"/>
      <c r="H1369" s="85"/>
      <c r="I1369" s="82"/>
    </row>
    <row r="1370" spans="1:9" ht="18">
      <c r="A1370" s="84"/>
      <c r="B1370" s="85"/>
      <c r="C1370" s="85"/>
      <c r="D1370" s="85"/>
      <c r="E1370" s="85"/>
      <c r="F1370" s="85"/>
      <c r="G1370" s="85"/>
      <c r="H1370" s="85"/>
      <c r="I1370" s="82"/>
    </row>
    <row r="1371" spans="1:9" ht="18">
      <c r="A1371" s="84"/>
      <c r="B1371" s="85"/>
      <c r="C1371" s="85"/>
      <c r="D1371" s="85"/>
      <c r="E1371" s="85"/>
      <c r="F1371" s="85"/>
      <c r="G1371" s="85"/>
      <c r="H1371" s="85"/>
      <c r="I1371" s="82"/>
    </row>
    <row r="1372" spans="1:9" ht="18">
      <c r="A1372" s="84"/>
      <c r="B1372" s="85"/>
      <c r="C1372" s="85"/>
      <c r="D1372" s="85"/>
      <c r="E1372" s="85"/>
      <c r="F1372" s="85"/>
      <c r="G1372" s="85"/>
      <c r="H1372" s="85"/>
      <c r="I1372" s="82"/>
    </row>
    <row r="1373" spans="1:9" ht="18">
      <c r="A1373" s="84"/>
      <c r="B1373" s="85"/>
      <c r="C1373" s="85"/>
      <c r="D1373" s="85"/>
      <c r="E1373" s="85"/>
      <c r="F1373" s="85"/>
      <c r="G1373" s="85"/>
      <c r="H1373" s="85"/>
      <c r="I1373" s="82"/>
    </row>
    <row r="1374" spans="1:9" ht="18">
      <c r="A1374" s="84"/>
      <c r="B1374" s="85"/>
      <c r="C1374" s="85"/>
      <c r="D1374" s="85"/>
      <c r="E1374" s="85"/>
      <c r="F1374" s="85"/>
      <c r="G1374" s="85"/>
      <c r="H1374" s="85"/>
      <c r="I1374" s="82"/>
    </row>
    <row r="1375" spans="1:9" ht="18">
      <c r="A1375" s="84"/>
      <c r="B1375" s="85"/>
      <c r="C1375" s="85"/>
      <c r="D1375" s="85"/>
      <c r="E1375" s="85"/>
      <c r="F1375" s="85"/>
      <c r="G1375" s="85"/>
      <c r="H1375" s="85"/>
      <c r="I1375" s="82"/>
    </row>
    <row r="1376" spans="1:9" ht="18">
      <c r="A1376" s="84"/>
      <c r="B1376" s="85"/>
      <c r="C1376" s="85"/>
      <c r="D1376" s="85"/>
      <c r="E1376" s="85"/>
      <c r="F1376" s="85"/>
      <c r="G1376" s="85"/>
      <c r="H1376" s="85"/>
      <c r="I1376" s="82"/>
    </row>
    <row r="1377" spans="1:9" ht="18">
      <c r="A1377" s="84"/>
      <c r="B1377" s="85"/>
      <c r="C1377" s="85"/>
      <c r="D1377" s="85"/>
      <c r="E1377" s="85"/>
      <c r="F1377" s="85"/>
      <c r="G1377" s="85"/>
      <c r="H1377" s="85"/>
      <c r="I1377" s="82"/>
    </row>
    <row r="1378" spans="1:9" ht="18">
      <c r="A1378" s="84"/>
      <c r="B1378" s="85"/>
      <c r="C1378" s="85"/>
      <c r="D1378" s="85"/>
      <c r="E1378" s="85"/>
      <c r="F1378" s="85"/>
      <c r="G1378" s="85"/>
      <c r="H1378" s="85"/>
      <c r="I1378" s="82"/>
    </row>
    <row r="1379" spans="1:9" ht="18">
      <c r="A1379" s="84"/>
      <c r="B1379" s="85"/>
      <c r="C1379" s="85"/>
      <c r="D1379" s="85"/>
      <c r="E1379" s="85"/>
      <c r="F1379" s="85"/>
      <c r="G1379" s="85"/>
      <c r="H1379" s="85"/>
      <c r="I1379" s="82"/>
    </row>
    <row r="1380" spans="1:9" ht="18">
      <c r="A1380" s="84"/>
      <c r="B1380" s="85"/>
      <c r="C1380" s="85"/>
      <c r="D1380" s="85"/>
      <c r="E1380" s="85"/>
      <c r="F1380" s="85"/>
      <c r="G1380" s="85"/>
      <c r="H1380" s="85"/>
      <c r="I1380" s="82"/>
    </row>
    <row r="1381" spans="1:9" ht="18">
      <c r="A1381" s="84"/>
      <c r="B1381" s="85"/>
      <c r="C1381" s="85"/>
      <c r="D1381" s="85"/>
      <c r="E1381" s="85"/>
      <c r="F1381" s="85"/>
      <c r="G1381" s="85"/>
      <c r="H1381" s="85"/>
      <c r="I1381" s="82"/>
    </row>
    <row r="1382" spans="1:9" ht="18">
      <c r="A1382" s="84"/>
      <c r="B1382" s="85"/>
      <c r="C1382" s="85"/>
      <c r="D1382" s="85"/>
      <c r="E1382" s="85"/>
      <c r="F1382" s="85"/>
      <c r="G1382" s="85"/>
      <c r="H1382" s="85"/>
      <c r="I1382" s="82"/>
    </row>
    <row r="1383" spans="1:9" ht="18">
      <c r="A1383" s="84"/>
      <c r="B1383" s="85"/>
      <c r="C1383" s="85"/>
      <c r="D1383" s="85"/>
      <c r="E1383" s="85"/>
      <c r="F1383" s="85"/>
      <c r="G1383" s="85"/>
      <c r="H1383" s="85"/>
      <c r="I1383" s="82"/>
    </row>
    <row r="1384" spans="1:9" ht="18">
      <c r="A1384" s="84"/>
      <c r="B1384" s="85"/>
      <c r="C1384" s="85"/>
      <c r="D1384" s="85"/>
      <c r="E1384" s="85"/>
      <c r="F1384" s="85"/>
      <c r="G1384" s="85"/>
      <c r="H1384" s="85"/>
      <c r="I1384" s="82"/>
    </row>
    <row r="1385" spans="1:9" ht="18">
      <c r="A1385" s="84"/>
      <c r="B1385" s="85"/>
      <c r="C1385" s="85"/>
      <c r="D1385" s="85"/>
      <c r="E1385" s="85"/>
      <c r="F1385" s="85"/>
      <c r="G1385" s="85"/>
      <c r="H1385" s="85"/>
      <c r="I1385" s="82"/>
    </row>
    <row r="1386" spans="1:9" ht="18">
      <c r="A1386" s="84"/>
      <c r="B1386" s="85"/>
      <c r="C1386" s="85"/>
      <c r="D1386" s="85"/>
      <c r="E1386" s="85"/>
      <c r="F1386" s="85"/>
      <c r="G1386" s="85"/>
      <c r="H1386" s="85"/>
      <c r="I1386" s="82"/>
    </row>
    <row r="1387" spans="1:9" ht="18">
      <c r="A1387" s="84"/>
      <c r="B1387" s="85"/>
      <c r="C1387" s="85"/>
      <c r="D1387" s="85"/>
      <c r="E1387" s="85"/>
      <c r="F1387" s="85"/>
      <c r="G1387" s="85"/>
      <c r="H1387" s="85"/>
      <c r="I1387" s="82"/>
    </row>
    <row r="1388" spans="1:9" ht="18">
      <c r="A1388" s="84"/>
      <c r="B1388" s="85"/>
      <c r="C1388" s="85"/>
      <c r="D1388" s="85"/>
      <c r="E1388" s="85"/>
      <c r="F1388" s="85"/>
      <c r="G1388" s="85"/>
      <c r="H1388" s="85"/>
      <c r="I1388" s="82"/>
    </row>
    <row r="1389" spans="1:9" ht="18">
      <c r="A1389" s="84"/>
      <c r="B1389" s="85"/>
      <c r="C1389" s="85"/>
      <c r="D1389" s="85"/>
      <c r="E1389" s="85"/>
      <c r="F1389" s="85"/>
      <c r="G1389" s="85"/>
      <c r="H1389" s="85"/>
      <c r="I1389" s="82"/>
    </row>
    <row r="1390" spans="1:9" ht="18">
      <c r="A1390" s="84"/>
      <c r="B1390" s="85"/>
      <c r="C1390" s="85"/>
      <c r="D1390" s="85"/>
      <c r="E1390" s="85"/>
      <c r="F1390" s="85"/>
      <c r="G1390" s="85"/>
      <c r="H1390" s="85"/>
      <c r="I1390" s="82"/>
    </row>
    <row r="1391" spans="1:9" ht="18">
      <c r="A1391" s="84"/>
      <c r="B1391" s="85"/>
      <c r="C1391" s="85"/>
      <c r="D1391" s="85"/>
      <c r="E1391" s="85"/>
      <c r="F1391" s="85"/>
      <c r="G1391" s="85"/>
      <c r="H1391" s="85"/>
      <c r="I1391" s="82"/>
    </row>
    <row r="1392" spans="1:9" ht="18">
      <c r="A1392" s="84"/>
      <c r="B1392" s="85"/>
      <c r="C1392" s="85"/>
      <c r="D1392" s="85"/>
      <c r="E1392" s="85"/>
      <c r="F1392" s="85"/>
      <c r="G1392" s="85"/>
      <c r="H1392" s="85"/>
      <c r="I1392" s="82"/>
    </row>
    <row r="1393" spans="1:9" ht="18">
      <c r="A1393" s="84"/>
      <c r="B1393" s="85"/>
      <c r="C1393" s="85"/>
      <c r="D1393" s="85"/>
      <c r="E1393" s="85"/>
      <c r="F1393" s="85"/>
      <c r="G1393" s="85"/>
      <c r="H1393" s="85"/>
      <c r="I1393" s="82"/>
    </row>
    <row r="1394" spans="1:9" ht="18">
      <c r="A1394" s="84"/>
      <c r="B1394" s="85"/>
      <c r="C1394" s="85"/>
      <c r="D1394" s="85"/>
      <c r="E1394" s="85"/>
      <c r="F1394" s="85"/>
      <c r="G1394" s="85"/>
      <c r="H1394" s="85"/>
      <c r="I1394" s="82"/>
    </row>
    <row r="1395" spans="1:9" ht="18">
      <c r="A1395" s="84"/>
      <c r="B1395" s="85"/>
      <c r="C1395" s="85"/>
      <c r="D1395" s="85"/>
      <c r="E1395" s="85"/>
      <c r="F1395" s="85"/>
      <c r="G1395" s="85"/>
      <c r="H1395" s="85"/>
      <c r="I1395" s="82"/>
    </row>
    <row r="1396" spans="1:9" ht="18">
      <c r="A1396" s="84"/>
      <c r="B1396" s="85"/>
      <c r="C1396" s="85"/>
      <c r="D1396" s="85"/>
      <c r="E1396" s="85"/>
      <c r="F1396" s="85"/>
      <c r="G1396" s="85"/>
      <c r="H1396" s="85"/>
      <c r="I1396" s="82"/>
    </row>
    <row r="1397" spans="1:9" ht="18">
      <c r="A1397" s="84"/>
      <c r="B1397" s="85"/>
      <c r="C1397" s="85"/>
      <c r="D1397" s="85"/>
      <c r="E1397" s="85"/>
      <c r="F1397" s="85"/>
      <c r="G1397" s="85"/>
      <c r="H1397" s="85"/>
      <c r="I1397" s="82"/>
    </row>
    <row r="1398" spans="1:9" ht="18">
      <c r="A1398" s="84"/>
      <c r="B1398" s="85"/>
      <c r="C1398" s="85"/>
      <c r="D1398" s="85"/>
      <c r="E1398" s="85"/>
      <c r="F1398" s="85"/>
      <c r="G1398" s="85"/>
      <c r="H1398" s="85"/>
      <c r="I1398" s="82"/>
    </row>
    <row r="1399" spans="1:9" ht="18">
      <c r="A1399" s="84"/>
      <c r="B1399" s="85"/>
      <c r="C1399" s="85"/>
      <c r="D1399" s="85"/>
      <c r="E1399" s="85"/>
      <c r="F1399" s="85"/>
      <c r="G1399" s="85"/>
      <c r="H1399" s="85"/>
      <c r="I1399" s="82"/>
    </row>
    <row r="1400" spans="1:9" ht="18">
      <c r="A1400" s="84"/>
      <c r="B1400" s="85"/>
      <c r="C1400" s="85"/>
      <c r="D1400" s="85"/>
      <c r="E1400" s="85"/>
      <c r="F1400" s="85"/>
      <c r="G1400" s="85"/>
      <c r="H1400" s="85"/>
      <c r="I1400" s="82"/>
    </row>
    <row r="1401" spans="1:9" ht="18">
      <c r="A1401" s="84"/>
      <c r="B1401" s="85"/>
      <c r="C1401" s="85"/>
      <c r="D1401" s="85"/>
      <c r="E1401" s="85"/>
      <c r="F1401" s="85"/>
      <c r="G1401" s="85"/>
      <c r="H1401" s="85"/>
      <c r="I1401" s="82"/>
    </row>
    <row r="1402" spans="1:9" ht="18">
      <c r="A1402" s="84"/>
      <c r="B1402" s="85"/>
      <c r="C1402" s="85"/>
      <c r="D1402" s="85"/>
      <c r="E1402" s="85"/>
      <c r="F1402" s="85"/>
      <c r="G1402" s="85"/>
      <c r="H1402" s="85"/>
      <c r="I1402" s="82"/>
    </row>
    <row r="1403" spans="1:9" ht="18">
      <c r="A1403" s="84"/>
      <c r="B1403" s="85"/>
      <c r="C1403" s="85"/>
      <c r="D1403" s="85"/>
      <c r="E1403" s="85"/>
      <c r="F1403" s="85"/>
      <c r="G1403" s="85"/>
      <c r="H1403" s="85"/>
      <c r="I1403" s="82"/>
    </row>
    <row r="1404" spans="1:9" ht="18">
      <c r="A1404" s="84"/>
      <c r="B1404" s="85"/>
      <c r="C1404" s="85"/>
      <c r="D1404" s="85"/>
      <c r="E1404" s="85"/>
      <c r="F1404" s="85"/>
      <c r="G1404" s="85"/>
      <c r="H1404" s="85"/>
      <c r="I1404" s="82"/>
    </row>
    <row r="1405" spans="1:9" ht="18">
      <c r="A1405" s="84"/>
      <c r="B1405" s="85"/>
      <c r="C1405" s="85"/>
      <c r="D1405" s="85"/>
      <c r="E1405" s="85"/>
      <c r="F1405" s="85"/>
      <c r="G1405" s="85"/>
      <c r="H1405" s="85"/>
      <c r="I1405" s="82"/>
    </row>
    <row r="1406" spans="1:9" ht="18">
      <c r="A1406" s="84"/>
      <c r="B1406" s="85"/>
      <c r="C1406" s="85"/>
      <c r="D1406" s="85"/>
      <c r="E1406" s="85"/>
      <c r="F1406" s="85"/>
      <c r="G1406" s="85"/>
      <c r="H1406" s="85"/>
      <c r="I1406" s="82"/>
    </row>
    <row r="1407" spans="1:9" ht="18">
      <c r="A1407" s="84"/>
      <c r="B1407" s="85"/>
      <c r="C1407" s="85"/>
      <c r="D1407" s="85"/>
      <c r="E1407" s="85"/>
      <c r="F1407" s="85"/>
      <c r="G1407" s="85"/>
      <c r="H1407" s="85"/>
      <c r="I1407" s="82"/>
    </row>
    <row r="1408" spans="1:9" ht="18">
      <c r="A1408" s="84"/>
      <c r="B1408" s="85"/>
      <c r="C1408" s="85"/>
      <c r="D1408" s="85"/>
      <c r="E1408" s="85"/>
      <c r="F1408" s="85"/>
      <c r="G1408" s="85"/>
      <c r="H1408" s="85"/>
      <c r="I1408" s="82"/>
    </row>
    <row r="1409" spans="1:9" ht="18">
      <c r="A1409" s="84"/>
      <c r="B1409" s="85"/>
      <c r="C1409" s="85"/>
      <c r="D1409" s="85"/>
      <c r="E1409" s="85"/>
      <c r="F1409" s="85"/>
      <c r="G1409" s="85"/>
      <c r="H1409" s="85"/>
      <c r="I1409" s="82"/>
    </row>
    <row r="1410" spans="1:9" ht="18">
      <c r="A1410" s="84"/>
      <c r="B1410" s="85"/>
      <c r="C1410" s="85"/>
      <c r="D1410" s="85"/>
      <c r="E1410" s="85"/>
      <c r="F1410" s="85"/>
      <c r="G1410" s="85"/>
      <c r="H1410" s="85"/>
      <c r="I1410" s="82"/>
    </row>
    <row r="1411" spans="1:9" ht="18">
      <c r="A1411" s="84"/>
      <c r="B1411" s="85"/>
      <c r="C1411" s="85"/>
      <c r="D1411" s="85"/>
      <c r="E1411" s="85"/>
      <c r="F1411" s="85"/>
      <c r="G1411" s="85"/>
      <c r="H1411" s="85"/>
      <c r="I1411" s="82"/>
    </row>
    <row r="1412" spans="1:9" ht="18">
      <c r="A1412" s="84"/>
      <c r="B1412" s="85"/>
      <c r="C1412" s="85"/>
      <c r="D1412" s="85"/>
      <c r="E1412" s="85"/>
      <c r="F1412" s="85"/>
      <c r="G1412" s="85"/>
      <c r="H1412" s="85"/>
      <c r="I1412" s="82"/>
    </row>
    <row r="1413" spans="1:9" ht="18">
      <c r="A1413" s="84"/>
      <c r="B1413" s="85"/>
      <c r="C1413" s="85"/>
      <c r="D1413" s="85"/>
      <c r="E1413" s="85"/>
      <c r="F1413" s="85"/>
      <c r="G1413" s="85"/>
      <c r="H1413" s="85"/>
      <c r="I1413" s="82"/>
    </row>
    <row r="1414" spans="1:9" ht="18">
      <c r="A1414" s="84"/>
      <c r="B1414" s="85"/>
      <c r="C1414" s="85"/>
      <c r="D1414" s="85"/>
      <c r="E1414" s="85"/>
      <c r="F1414" s="85"/>
      <c r="G1414" s="85"/>
      <c r="H1414" s="85"/>
      <c r="I1414" s="82"/>
    </row>
    <row r="1415" spans="1:9" ht="18">
      <c r="A1415" s="84"/>
      <c r="B1415" s="85"/>
      <c r="C1415" s="85"/>
      <c r="D1415" s="85"/>
      <c r="E1415" s="85"/>
      <c r="F1415" s="85"/>
      <c r="G1415" s="85"/>
      <c r="H1415" s="85"/>
      <c r="I1415" s="82"/>
    </row>
    <row r="1416" spans="1:9" ht="18">
      <c r="A1416" s="84"/>
      <c r="B1416" s="85"/>
      <c r="C1416" s="85"/>
      <c r="D1416" s="85"/>
      <c r="E1416" s="85"/>
      <c r="F1416" s="85"/>
      <c r="G1416" s="85"/>
      <c r="H1416" s="85"/>
      <c r="I1416" s="82"/>
    </row>
    <row r="1417" spans="1:9" ht="18">
      <c r="A1417" s="84"/>
      <c r="B1417" s="85"/>
      <c r="C1417" s="85"/>
      <c r="D1417" s="85"/>
      <c r="E1417" s="85"/>
      <c r="F1417" s="85"/>
      <c r="G1417" s="85"/>
      <c r="H1417" s="85"/>
      <c r="I1417" s="82"/>
    </row>
    <row r="1418" spans="1:9" ht="18">
      <c r="A1418" s="84"/>
      <c r="B1418" s="85"/>
      <c r="C1418" s="85"/>
      <c r="D1418" s="85"/>
      <c r="E1418" s="85"/>
      <c r="F1418" s="85"/>
      <c r="G1418" s="85"/>
      <c r="H1418" s="85"/>
      <c r="I1418" s="82"/>
    </row>
    <row r="1419" spans="1:9" ht="18">
      <c r="A1419" s="84"/>
      <c r="B1419" s="85"/>
      <c r="C1419" s="85"/>
      <c r="D1419" s="85"/>
      <c r="E1419" s="85"/>
      <c r="F1419" s="85"/>
      <c r="G1419" s="85"/>
      <c r="H1419" s="85"/>
      <c r="I1419" s="82"/>
    </row>
    <row r="1420" spans="1:9" ht="18">
      <c r="A1420" s="84"/>
      <c r="B1420" s="85"/>
      <c r="C1420" s="85"/>
      <c r="D1420" s="85"/>
      <c r="E1420" s="85"/>
      <c r="F1420" s="85"/>
      <c r="G1420" s="85"/>
      <c r="H1420" s="85"/>
      <c r="I1420" s="82"/>
    </row>
    <row r="1421" spans="1:9" ht="18">
      <c r="A1421" s="84"/>
      <c r="B1421" s="85"/>
      <c r="C1421" s="85"/>
      <c r="D1421" s="85"/>
      <c r="E1421" s="85"/>
      <c r="F1421" s="85"/>
      <c r="G1421" s="85"/>
      <c r="H1421" s="85"/>
      <c r="I1421" s="82"/>
    </row>
    <row r="1422" spans="1:9" ht="18">
      <c r="A1422" s="84"/>
      <c r="B1422" s="85"/>
      <c r="C1422" s="85"/>
      <c r="D1422" s="85"/>
      <c r="E1422" s="85"/>
      <c r="F1422" s="85"/>
      <c r="G1422" s="85"/>
      <c r="H1422" s="85"/>
      <c r="I1422" s="82"/>
    </row>
    <row r="1423" spans="1:9" ht="18">
      <c r="A1423" s="84"/>
      <c r="B1423" s="85"/>
      <c r="C1423" s="85"/>
      <c r="D1423" s="85"/>
      <c r="E1423" s="85"/>
      <c r="F1423" s="85"/>
      <c r="G1423" s="85"/>
      <c r="H1423" s="85"/>
      <c r="I1423" s="82"/>
    </row>
    <row r="1424" spans="1:9" ht="18">
      <c r="A1424" s="84"/>
      <c r="B1424" s="85"/>
      <c r="C1424" s="85"/>
      <c r="D1424" s="85"/>
      <c r="E1424" s="85"/>
      <c r="F1424" s="85"/>
      <c r="G1424" s="85"/>
      <c r="H1424" s="85"/>
      <c r="I1424" s="82"/>
    </row>
    <row r="1425" spans="1:9" ht="18">
      <c r="A1425" s="84"/>
      <c r="B1425" s="85"/>
      <c r="C1425" s="85"/>
      <c r="D1425" s="85"/>
      <c r="E1425" s="85"/>
      <c r="F1425" s="85"/>
      <c r="G1425" s="85"/>
      <c r="H1425" s="85"/>
      <c r="I1425" s="82"/>
    </row>
    <row r="1426" spans="1:9" ht="18">
      <c r="A1426" s="84"/>
      <c r="B1426" s="85"/>
      <c r="C1426" s="85"/>
      <c r="D1426" s="85"/>
      <c r="E1426" s="85"/>
      <c r="F1426" s="85"/>
      <c r="G1426" s="85"/>
      <c r="H1426" s="85"/>
      <c r="I1426" s="82"/>
    </row>
    <row r="1427" spans="1:9" ht="18">
      <c r="A1427" s="84"/>
      <c r="B1427" s="85"/>
      <c r="C1427" s="85"/>
      <c r="D1427" s="85"/>
      <c r="E1427" s="85"/>
      <c r="F1427" s="85"/>
      <c r="G1427" s="85"/>
      <c r="H1427" s="85"/>
      <c r="I1427" s="82"/>
    </row>
    <row r="1428" spans="1:9" ht="18">
      <c r="A1428" s="84"/>
      <c r="B1428" s="85"/>
      <c r="C1428" s="85"/>
      <c r="D1428" s="85"/>
      <c r="E1428" s="85"/>
      <c r="F1428" s="85"/>
      <c r="G1428" s="85"/>
      <c r="H1428" s="85"/>
      <c r="I1428" s="82"/>
    </row>
    <row r="1429" spans="1:9" ht="18">
      <c r="A1429" s="84"/>
      <c r="B1429" s="85"/>
      <c r="C1429" s="85"/>
      <c r="D1429" s="85"/>
      <c r="E1429" s="85"/>
      <c r="F1429" s="85"/>
      <c r="G1429" s="85"/>
      <c r="H1429" s="85"/>
      <c r="I1429" s="82"/>
    </row>
    <row r="1430" spans="1:9" ht="18">
      <c r="A1430" s="84"/>
      <c r="B1430" s="85"/>
      <c r="C1430" s="85"/>
      <c r="D1430" s="85"/>
      <c r="E1430" s="85"/>
      <c r="F1430" s="85"/>
      <c r="G1430" s="85"/>
      <c r="H1430" s="85"/>
      <c r="I1430" s="82"/>
    </row>
    <row r="1431" spans="1:9" ht="18">
      <c r="A1431" s="84"/>
      <c r="B1431" s="85"/>
      <c r="C1431" s="85"/>
      <c r="D1431" s="85"/>
      <c r="E1431" s="85"/>
      <c r="F1431" s="85"/>
      <c r="G1431" s="85"/>
      <c r="H1431" s="85"/>
      <c r="I1431" s="82"/>
    </row>
    <row r="1432" spans="1:9" ht="18">
      <c r="A1432" s="84"/>
      <c r="B1432" s="85"/>
      <c r="C1432" s="85"/>
      <c r="D1432" s="85"/>
      <c r="E1432" s="85"/>
      <c r="F1432" s="85"/>
      <c r="G1432" s="85"/>
      <c r="H1432" s="85"/>
      <c r="I1432" s="82"/>
    </row>
    <row r="1433" spans="1:9" ht="18">
      <c r="A1433" s="84"/>
      <c r="B1433" s="85"/>
      <c r="C1433" s="85"/>
      <c r="D1433" s="85"/>
      <c r="E1433" s="85"/>
      <c r="F1433" s="85"/>
      <c r="G1433" s="85"/>
      <c r="H1433" s="85"/>
      <c r="I1433" s="82"/>
    </row>
    <row r="1434" spans="1:9" ht="18">
      <c r="A1434" s="84"/>
      <c r="B1434" s="85"/>
      <c r="C1434" s="85"/>
      <c r="D1434" s="85"/>
      <c r="E1434" s="85"/>
      <c r="F1434" s="85"/>
      <c r="G1434" s="85"/>
      <c r="H1434" s="85"/>
      <c r="I1434" s="82"/>
    </row>
    <row r="1435" spans="1:9" ht="18">
      <c r="A1435" s="84"/>
      <c r="B1435" s="85"/>
      <c r="C1435" s="85"/>
      <c r="D1435" s="85"/>
      <c r="E1435" s="85"/>
      <c r="F1435" s="85"/>
      <c r="G1435" s="85"/>
      <c r="H1435" s="85"/>
      <c r="I1435" s="82"/>
    </row>
    <row r="1436" spans="1:9" ht="18">
      <c r="A1436" s="84"/>
      <c r="B1436" s="85"/>
      <c r="C1436" s="85"/>
      <c r="D1436" s="85"/>
      <c r="E1436" s="85"/>
      <c r="F1436" s="85"/>
      <c r="G1436" s="85"/>
      <c r="H1436" s="85"/>
      <c r="I1436" s="82"/>
    </row>
    <row r="1437" spans="1:9" ht="18">
      <c r="A1437" s="84"/>
      <c r="B1437" s="85"/>
      <c r="C1437" s="85"/>
      <c r="D1437" s="85"/>
      <c r="E1437" s="85"/>
      <c r="F1437" s="85"/>
      <c r="G1437" s="85"/>
      <c r="H1437" s="85"/>
      <c r="I1437" s="82"/>
    </row>
    <row r="1438" spans="1:9" ht="18">
      <c r="A1438" s="84"/>
      <c r="B1438" s="85"/>
      <c r="C1438" s="85"/>
      <c r="D1438" s="85"/>
      <c r="E1438" s="85"/>
      <c r="F1438" s="85"/>
      <c r="G1438" s="85"/>
      <c r="H1438" s="85"/>
      <c r="I1438" s="82"/>
    </row>
    <row r="1439" spans="1:9" ht="18">
      <c r="A1439" s="84"/>
      <c r="B1439" s="85"/>
      <c r="C1439" s="85"/>
      <c r="D1439" s="85"/>
      <c r="E1439" s="85"/>
      <c r="F1439" s="85"/>
      <c r="G1439" s="85"/>
      <c r="H1439" s="85"/>
      <c r="I1439" s="82"/>
    </row>
    <row r="1440" spans="1:9" ht="18">
      <c r="A1440" s="84"/>
      <c r="B1440" s="85"/>
      <c r="C1440" s="85"/>
      <c r="D1440" s="85"/>
      <c r="E1440" s="85"/>
      <c r="F1440" s="85"/>
      <c r="G1440" s="85"/>
      <c r="H1440" s="85"/>
      <c r="I1440" s="82"/>
    </row>
    <row r="1441" spans="1:9" ht="18">
      <c r="A1441" s="84"/>
      <c r="B1441" s="85"/>
      <c r="C1441" s="85"/>
      <c r="D1441" s="85"/>
      <c r="E1441" s="85"/>
      <c r="F1441" s="85"/>
      <c r="G1441" s="85"/>
      <c r="H1441" s="85"/>
      <c r="I1441" s="82"/>
    </row>
    <row r="1442" spans="1:9" ht="18">
      <c r="A1442" s="84"/>
      <c r="B1442" s="85"/>
      <c r="C1442" s="85"/>
      <c r="D1442" s="85"/>
      <c r="E1442" s="85"/>
      <c r="F1442" s="85"/>
      <c r="G1442" s="85"/>
      <c r="H1442" s="85"/>
      <c r="I1442" s="82"/>
    </row>
    <row r="1443" spans="1:9" ht="18">
      <c r="A1443" s="84"/>
      <c r="B1443" s="85"/>
      <c r="C1443" s="85"/>
      <c r="D1443" s="85"/>
      <c r="E1443" s="85"/>
      <c r="F1443" s="85"/>
      <c r="G1443" s="85"/>
      <c r="H1443" s="85"/>
      <c r="I1443" s="82"/>
    </row>
    <row r="1444" spans="1:9" ht="18">
      <c r="A1444" s="84"/>
      <c r="B1444" s="85"/>
      <c r="C1444" s="85"/>
      <c r="D1444" s="85"/>
      <c r="E1444" s="85"/>
      <c r="F1444" s="85"/>
      <c r="G1444" s="85"/>
      <c r="H1444" s="85"/>
      <c r="I1444" s="82"/>
    </row>
    <row r="1445" spans="1:9" ht="18">
      <c r="A1445" s="84"/>
      <c r="B1445" s="85"/>
      <c r="C1445" s="85"/>
      <c r="D1445" s="85"/>
      <c r="E1445" s="85"/>
      <c r="F1445" s="85"/>
      <c r="G1445" s="85"/>
      <c r="H1445" s="85"/>
      <c r="I1445" s="82"/>
    </row>
    <row r="1446" spans="1:9" ht="18">
      <c r="A1446" s="84"/>
      <c r="B1446" s="85"/>
      <c r="C1446" s="85"/>
      <c r="D1446" s="85"/>
      <c r="E1446" s="85"/>
      <c r="F1446" s="85"/>
      <c r="G1446" s="85"/>
      <c r="H1446" s="85"/>
      <c r="I1446" s="82"/>
    </row>
    <row r="1447" spans="1:9" ht="18">
      <c r="A1447" s="84"/>
      <c r="B1447" s="85"/>
      <c r="C1447" s="85"/>
      <c r="D1447" s="85"/>
      <c r="E1447" s="85"/>
      <c r="F1447" s="85"/>
      <c r="G1447" s="85"/>
      <c r="H1447" s="85"/>
      <c r="I1447" s="82"/>
    </row>
    <row r="1448" spans="1:9" ht="18">
      <c r="A1448" s="84"/>
      <c r="B1448" s="85"/>
      <c r="C1448" s="85"/>
      <c r="D1448" s="85"/>
      <c r="E1448" s="85"/>
      <c r="F1448" s="85"/>
      <c r="G1448" s="85"/>
      <c r="H1448" s="85"/>
      <c r="I1448" s="82"/>
    </row>
    <row r="1449" spans="1:9" ht="18">
      <c r="A1449" s="84"/>
      <c r="B1449" s="85"/>
      <c r="C1449" s="85"/>
      <c r="D1449" s="85"/>
      <c r="E1449" s="85"/>
      <c r="F1449" s="85"/>
      <c r="G1449" s="85"/>
      <c r="H1449" s="85"/>
      <c r="I1449" s="82"/>
    </row>
    <row r="1450" spans="1:9" ht="18">
      <c r="A1450" s="84"/>
      <c r="B1450" s="85"/>
      <c r="C1450" s="85"/>
      <c r="D1450" s="85"/>
      <c r="E1450" s="85"/>
      <c r="F1450" s="85"/>
      <c r="G1450" s="85"/>
      <c r="H1450" s="85"/>
      <c r="I1450" s="82"/>
    </row>
    <row r="1451" spans="1:9" ht="18">
      <c r="A1451" s="84"/>
      <c r="B1451" s="85"/>
      <c r="C1451" s="85"/>
      <c r="D1451" s="85"/>
      <c r="E1451" s="85"/>
      <c r="F1451" s="85"/>
      <c r="G1451" s="85"/>
      <c r="H1451" s="85"/>
      <c r="I1451" s="82"/>
    </row>
    <row r="1452" spans="1:9" ht="18">
      <c r="A1452" s="84"/>
      <c r="B1452" s="85"/>
      <c r="C1452" s="85"/>
      <c r="D1452" s="85"/>
      <c r="E1452" s="85"/>
      <c r="F1452" s="85"/>
      <c r="G1452" s="85"/>
      <c r="H1452" s="85"/>
      <c r="I1452" s="82"/>
    </row>
    <row r="1453" spans="1:9" ht="18">
      <c r="A1453" s="84"/>
      <c r="B1453" s="85"/>
      <c r="C1453" s="85"/>
      <c r="D1453" s="85"/>
      <c r="E1453" s="85"/>
      <c r="F1453" s="85"/>
      <c r="G1453" s="85"/>
      <c r="H1453" s="85"/>
      <c r="I1453" s="82"/>
    </row>
    <row r="1454" spans="1:9" ht="18">
      <c r="A1454" s="84"/>
      <c r="B1454" s="85"/>
      <c r="C1454" s="85"/>
      <c r="D1454" s="85"/>
      <c r="E1454" s="85"/>
      <c r="F1454" s="85"/>
      <c r="G1454" s="85"/>
      <c r="H1454" s="85"/>
      <c r="I1454" s="82"/>
    </row>
    <row r="1455" spans="1:9" ht="18">
      <c r="A1455" s="84"/>
      <c r="B1455" s="85"/>
      <c r="C1455" s="85"/>
      <c r="D1455" s="85"/>
      <c r="E1455" s="85"/>
      <c r="F1455" s="85"/>
      <c r="G1455" s="85"/>
      <c r="H1455" s="85"/>
      <c r="I1455" s="82"/>
    </row>
    <row r="1456" spans="1:9" ht="18">
      <c r="A1456" s="84"/>
      <c r="B1456" s="85"/>
      <c r="C1456" s="85"/>
      <c r="D1456" s="85"/>
      <c r="E1456" s="85"/>
      <c r="F1456" s="85"/>
      <c r="G1456" s="85"/>
      <c r="H1456" s="85"/>
      <c r="I1456" s="82"/>
    </row>
    <row r="1457" spans="1:9" ht="18">
      <c r="A1457" s="84"/>
      <c r="B1457" s="85"/>
      <c r="C1457" s="85"/>
      <c r="D1457" s="85"/>
      <c r="E1457" s="85"/>
      <c r="F1457" s="85"/>
      <c r="G1457" s="85"/>
      <c r="H1457" s="85"/>
      <c r="I1457" s="82"/>
    </row>
    <row r="1458" spans="1:9" ht="18">
      <c r="A1458" s="84"/>
      <c r="B1458" s="85"/>
      <c r="C1458" s="85"/>
      <c r="D1458" s="85"/>
      <c r="E1458" s="85"/>
      <c r="F1458" s="85"/>
      <c r="G1458" s="85"/>
      <c r="H1458" s="85"/>
      <c r="I1458" s="82"/>
    </row>
    <row r="1459" spans="1:9" ht="18">
      <c r="A1459" s="84"/>
      <c r="B1459" s="85"/>
      <c r="C1459" s="85"/>
      <c r="D1459" s="85"/>
      <c r="E1459" s="85"/>
      <c r="F1459" s="85"/>
      <c r="G1459" s="85"/>
      <c r="H1459" s="85"/>
      <c r="I1459" s="82"/>
    </row>
    <row r="1460" spans="1:9" ht="18">
      <c r="A1460" s="84"/>
      <c r="B1460" s="85"/>
      <c r="C1460" s="85"/>
      <c r="D1460" s="85"/>
      <c r="E1460" s="85"/>
      <c r="F1460" s="85"/>
      <c r="G1460" s="85"/>
      <c r="H1460" s="85"/>
      <c r="I1460" s="82"/>
    </row>
    <row r="1461" spans="1:9" ht="18">
      <c r="A1461" s="84"/>
      <c r="B1461" s="85"/>
      <c r="C1461" s="85"/>
      <c r="D1461" s="85"/>
      <c r="E1461" s="85"/>
      <c r="F1461" s="85"/>
      <c r="G1461" s="85"/>
      <c r="H1461" s="85"/>
      <c r="I1461" s="82"/>
    </row>
    <row r="1462" spans="1:9" ht="18">
      <c r="A1462" s="84"/>
      <c r="B1462" s="85"/>
      <c r="C1462" s="85"/>
      <c r="D1462" s="85"/>
      <c r="E1462" s="85"/>
      <c r="F1462" s="85"/>
      <c r="G1462" s="85"/>
      <c r="H1462" s="85"/>
      <c r="I1462" s="82"/>
    </row>
    <row r="1463" spans="1:9" ht="18">
      <c r="A1463" s="84"/>
      <c r="B1463" s="85"/>
      <c r="C1463" s="85"/>
      <c r="D1463" s="85"/>
      <c r="E1463" s="85"/>
      <c r="F1463" s="85"/>
      <c r="G1463" s="85"/>
      <c r="H1463" s="85"/>
      <c r="I1463" s="82"/>
    </row>
    <row r="1464" spans="1:9" ht="18">
      <c r="A1464" s="84"/>
      <c r="B1464" s="85"/>
      <c r="C1464" s="85"/>
      <c r="D1464" s="85"/>
      <c r="E1464" s="85"/>
      <c r="F1464" s="85"/>
      <c r="G1464" s="85"/>
      <c r="H1464" s="85"/>
      <c r="I1464" s="82"/>
    </row>
    <row r="1465" spans="1:9" ht="18">
      <c r="A1465" s="84"/>
      <c r="B1465" s="85"/>
      <c r="C1465" s="85"/>
      <c r="D1465" s="85"/>
      <c r="E1465" s="85"/>
      <c r="F1465" s="85"/>
      <c r="G1465" s="85"/>
      <c r="H1465" s="85"/>
      <c r="I1465" s="82"/>
    </row>
    <row r="1466" spans="1:9" ht="18">
      <c r="A1466" s="84"/>
      <c r="B1466" s="85"/>
      <c r="C1466" s="85"/>
      <c r="D1466" s="85"/>
      <c r="E1466" s="85"/>
      <c r="F1466" s="85"/>
      <c r="G1466" s="85"/>
      <c r="H1466" s="85"/>
      <c r="I1466" s="82"/>
    </row>
    <row r="1467" spans="1:9" ht="18">
      <c r="A1467" s="84"/>
      <c r="B1467" s="85"/>
      <c r="C1467" s="85"/>
      <c r="D1467" s="85"/>
      <c r="E1467" s="85"/>
      <c r="F1467" s="85"/>
      <c r="G1467" s="85"/>
      <c r="H1467" s="85"/>
      <c r="I1467" s="82"/>
    </row>
    <row r="1468" spans="1:9" ht="18">
      <c r="A1468" s="84"/>
      <c r="B1468" s="85"/>
      <c r="C1468" s="85"/>
      <c r="D1468" s="85"/>
      <c r="E1468" s="85"/>
      <c r="F1468" s="85"/>
      <c r="G1468" s="85"/>
      <c r="H1468" s="85"/>
      <c r="I1468" s="82"/>
    </row>
    <row r="1469" spans="1:9" ht="18">
      <c r="A1469" s="84"/>
      <c r="B1469" s="85"/>
      <c r="C1469" s="85"/>
      <c r="D1469" s="85"/>
      <c r="E1469" s="85"/>
      <c r="F1469" s="85"/>
      <c r="G1469" s="85"/>
      <c r="H1469" s="85"/>
      <c r="I1469" s="82"/>
    </row>
    <row r="1470" spans="1:9" ht="18">
      <c r="A1470" s="84"/>
      <c r="B1470" s="85"/>
      <c r="C1470" s="85"/>
      <c r="D1470" s="85"/>
      <c r="E1470" s="85"/>
      <c r="F1470" s="85"/>
      <c r="G1470" s="85"/>
      <c r="H1470" s="85"/>
      <c r="I1470" s="82"/>
    </row>
    <row r="1471" spans="1:9" ht="18">
      <c r="A1471" s="84"/>
      <c r="B1471" s="85"/>
      <c r="C1471" s="85"/>
      <c r="D1471" s="85"/>
      <c r="E1471" s="85"/>
      <c r="F1471" s="85"/>
      <c r="G1471" s="85"/>
      <c r="H1471" s="85"/>
      <c r="I1471" s="82"/>
    </row>
    <row r="1472" spans="1:9" ht="18">
      <c r="A1472" s="84"/>
      <c r="B1472" s="85"/>
      <c r="C1472" s="85"/>
      <c r="D1472" s="85"/>
      <c r="E1472" s="85"/>
      <c r="F1472" s="85"/>
      <c r="G1472" s="85"/>
      <c r="H1472" s="85"/>
      <c r="I1472" s="82"/>
    </row>
    <row r="1473" spans="1:9" ht="18">
      <c r="A1473" s="84"/>
      <c r="B1473" s="85"/>
      <c r="C1473" s="85"/>
      <c r="D1473" s="85"/>
      <c r="E1473" s="85"/>
      <c r="F1473" s="85"/>
      <c r="G1473" s="85"/>
      <c r="H1473" s="85"/>
      <c r="I1473" s="82"/>
    </row>
    <row r="1474" spans="1:9" ht="18">
      <c r="A1474" s="84"/>
      <c r="B1474" s="85"/>
      <c r="C1474" s="85"/>
      <c r="D1474" s="85"/>
      <c r="E1474" s="85"/>
      <c r="F1474" s="85"/>
      <c r="G1474" s="85"/>
      <c r="H1474" s="85"/>
      <c r="I1474" s="82"/>
    </row>
    <row r="1475" spans="1:9" ht="18">
      <c r="A1475" s="84"/>
      <c r="B1475" s="85"/>
      <c r="C1475" s="85"/>
      <c r="D1475" s="85"/>
      <c r="E1475" s="85"/>
      <c r="F1475" s="85"/>
      <c r="G1475" s="85"/>
      <c r="H1475" s="85"/>
      <c r="I1475" s="82"/>
    </row>
    <row r="1476" spans="1:9" ht="18">
      <c r="A1476" s="84"/>
      <c r="B1476" s="85"/>
      <c r="C1476" s="85"/>
      <c r="D1476" s="85"/>
      <c r="E1476" s="85"/>
      <c r="F1476" s="85"/>
      <c r="G1476" s="85"/>
      <c r="H1476" s="85"/>
      <c r="I1476" s="82"/>
    </row>
    <row r="1477" spans="1:9" ht="18">
      <c r="A1477" s="84"/>
      <c r="B1477" s="85"/>
      <c r="C1477" s="85"/>
      <c r="D1477" s="85"/>
      <c r="E1477" s="85"/>
      <c r="F1477" s="85"/>
      <c r="G1477" s="85"/>
      <c r="H1477" s="85"/>
      <c r="I1477" s="82"/>
    </row>
    <row r="1478" spans="1:9" ht="18">
      <c r="A1478" s="84"/>
      <c r="B1478" s="85"/>
      <c r="C1478" s="85"/>
      <c r="D1478" s="85"/>
      <c r="E1478" s="85"/>
      <c r="F1478" s="85"/>
      <c r="G1478" s="85"/>
      <c r="H1478" s="85"/>
      <c r="I1478" s="82"/>
    </row>
    <row r="1479" spans="1:9" ht="18">
      <c r="A1479" s="84"/>
      <c r="B1479" s="85"/>
      <c r="C1479" s="85"/>
      <c r="D1479" s="85"/>
      <c r="E1479" s="85"/>
      <c r="F1479" s="85"/>
      <c r="G1479" s="85"/>
      <c r="H1479" s="85"/>
      <c r="I1479" s="82"/>
    </row>
    <row r="1480" spans="1:9" ht="18">
      <c r="A1480" s="84"/>
      <c r="B1480" s="85"/>
      <c r="C1480" s="85"/>
      <c r="D1480" s="85"/>
      <c r="E1480" s="85"/>
      <c r="F1480" s="85"/>
      <c r="G1480" s="85"/>
      <c r="H1480" s="85"/>
      <c r="I1480" s="82"/>
    </row>
    <row r="1481" spans="1:9" ht="18">
      <c r="A1481" s="84"/>
      <c r="B1481" s="85"/>
      <c r="C1481" s="85"/>
      <c r="D1481" s="85"/>
      <c r="E1481" s="85"/>
      <c r="F1481" s="85"/>
      <c r="G1481" s="85"/>
      <c r="H1481" s="85"/>
      <c r="I1481" s="82"/>
    </row>
    <row r="1482" spans="1:9" ht="18">
      <c r="A1482" s="84"/>
      <c r="B1482" s="85"/>
      <c r="C1482" s="85"/>
      <c r="D1482" s="85"/>
      <c r="E1482" s="85"/>
      <c r="F1482" s="85"/>
      <c r="G1482" s="85"/>
      <c r="H1482" s="85"/>
      <c r="I1482" s="82"/>
    </row>
    <row r="1483" spans="1:9" ht="18">
      <c r="A1483" s="84"/>
      <c r="B1483" s="85"/>
      <c r="C1483" s="85"/>
      <c r="D1483" s="85"/>
      <c r="E1483" s="85"/>
      <c r="F1483" s="85"/>
      <c r="G1483" s="85"/>
      <c r="H1483" s="85"/>
      <c r="I1483" s="82"/>
    </row>
    <row r="1484" spans="1:9" ht="18">
      <c r="A1484" s="84"/>
      <c r="B1484" s="85"/>
      <c r="C1484" s="85"/>
      <c r="D1484" s="85"/>
      <c r="E1484" s="85"/>
      <c r="F1484" s="85"/>
      <c r="G1484" s="85"/>
      <c r="H1484" s="85"/>
      <c r="I1484" s="82"/>
    </row>
    <row r="1485" spans="1:9" ht="18">
      <c r="A1485" s="84"/>
      <c r="B1485" s="85"/>
      <c r="C1485" s="85"/>
      <c r="D1485" s="85"/>
      <c r="E1485" s="85"/>
      <c r="F1485" s="85"/>
      <c r="G1485" s="85"/>
      <c r="H1485" s="85"/>
      <c r="I1485" s="82"/>
    </row>
    <row r="1486" spans="1:9" ht="18">
      <c r="A1486" s="84"/>
      <c r="B1486" s="85"/>
      <c r="C1486" s="85"/>
      <c r="D1486" s="85"/>
      <c r="E1486" s="85"/>
      <c r="F1486" s="85"/>
      <c r="G1486" s="85"/>
      <c r="H1486" s="85"/>
      <c r="I1486" s="82"/>
    </row>
    <row r="1487" spans="1:9" ht="18">
      <c r="A1487" s="84"/>
      <c r="B1487" s="85"/>
      <c r="C1487" s="85"/>
      <c r="D1487" s="85"/>
      <c r="E1487" s="85"/>
      <c r="F1487" s="85"/>
      <c r="G1487" s="85"/>
      <c r="H1487" s="85"/>
      <c r="I1487" s="82"/>
    </row>
    <row r="1488" spans="1:9" ht="18">
      <c r="A1488" s="84"/>
      <c r="B1488" s="85"/>
      <c r="C1488" s="85"/>
      <c r="D1488" s="85"/>
      <c r="E1488" s="85"/>
      <c r="F1488" s="85"/>
      <c r="G1488" s="85"/>
      <c r="H1488" s="85"/>
      <c r="I1488" s="82"/>
    </row>
    <row r="1489" spans="1:9" ht="18">
      <c r="A1489" s="84"/>
      <c r="B1489" s="85"/>
      <c r="C1489" s="85"/>
      <c r="D1489" s="85"/>
      <c r="E1489" s="85"/>
      <c r="F1489" s="85"/>
      <c r="G1489" s="85"/>
      <c r="H1489" s="85"/>
      <c r="I1489" s="82"/>
    </row>
    <row r="1490" spans="1:9" ht="18">
      <c r="A1490" s="84"/>
      <c r="B1490" s="85"/>
      <c r="C1490" s="85"/>
      <c r="D1490" s="85"/>
      <c r="E1490" s="85"/>
      <c r="F1490" s="85"/>
      <c r="G1490" s="85"/>
      <c r="H1490" s="85"/>
      <c r="I1490" s="82"/>
    </row>
    <row r="1491" spans="1:9" ht="18">
      <c r="A1491" s="84"/>
      <c r="B1491" s="85"/>
      <c r="C1491" s="85"/>
      <c r="D1491" s="85"/>
      <c r="E1491" s="85"/>
      <c r="F1491" s="85"/>
      <c r="G1491" s="85"/>
      <c r="H1491" s="85"/>
      <c r="I1491" s="82"/>
    </row>
    <row r="1492" spans="1:9" ht="18">
      <c r="A1492" s="84"/>
      <c r="B1492" s="85"/>
      <c r="C1492" s="85"/>
      <c r="D1492" s="85"/>
      <c r="E1492" s="85"/>
      <c r="F1492" s="85"/>
      <c r="G1492" s="85"/>
      <c r="H1492" s="85"/>
      <c r="I1492" s="82"/>
    </row>
    <row r="1493" spans="1:9" ht="18">
      <c r="A1493" s="84"/>
      <c r="B1493" s="85"/>
      <c r="C1493" s="85"/>
      <c r="D1493" s="85"/>
      <c r="E1493" s="85"/>
      <c r="F1493" s="85"/>
      <c r="G1493" s="85"/>
      <c r="H1493" s="85"/>
      <c r="I1493" s="82"/>
    </row>
    <row r="1494" spans="1:9" ht="18">
      <c r="A1494" s="84"/>
      <c r="B1494" s="85"/>
      <c r="C1494" s="85"/>
      <c r="D1494" s="85"/>
      <c r="E1494" s="85"/>
      <c r="F1494" s="85"/>
      <c r="G1494" s="85"/>
      <c r="H1494" s="85"/>
      <c r="I1494" s="82"/>
    </row>
    <row r="1495" spans="1:9" ht="18">
      <c r="A1495" s="84"/>
      <c r="B1495" s="85"/>
      <c r="C1495" s="85"/>
      <c r="D1495" s="85"/>
      <c r="E1495" s="85"/>
      <c r="F1495" s="85"/>
      <c r="G1495" s="85"/>
      <c r="H1495" s="85"/>
      <c r="I1495" s="82"/>
    </row>
    <row r="1496" spans="1:9" ht="18">
      <c r="A1496" s="84"/>
      <c r="B1496" s="85"/>
      <c r="C1496" s="85"/>
      <c r="D1496" s="85"/>
      <c r="E1496" s="85"/>
      <c r="F1496" s="85"/>
      <c r="G1496" s="85"/>
      <c r="H1496" s="85"/>
      <c r="I1496" s="82"/>
    </row>
    <row r="1497" spans="1:9" ht="18">
      <c r="A1497" s="84"/>
      <c r="B1497" s="85"/>
      <c r="C1497" s="85"/>
      <c r="D1497" s="85"/>
      <c r="E1497" s="85"/>
      <c r="F1497" s="85"/>
      <c r="G1497" s="85"/>
      <c r="H1497" s="85"/>
      <c r="I1497" s="82"/>
    </row>
    <row r="1498" spans="1:9" ht="18">
      <c r="A1498" s="84"/>
      <c r="B1498" s="85"/>
      <c r="C1498" s="85"/>
      <c r="D1498" s="85"/>
      <c r="E1498" s="85"/>
      <c r="F1498" s="85"/>
      <c r="G1498" s="85"/>
      <c r="H1498" s="85"/>
      <c r="I1498" s="82"/>
    </row>
    <row r="1499" spans="1:9" ht="18">
      <c r="A1499" s="84"/>
      <c r="B1499" s="85"/>
      <c r="C1499" s="85"/>
      <c r="D1499" s="85"/>
      <c r="E1499" s="85"/>
      <c r="F1499" s="85"/>
      <c r="G1499" s="85"/>
      <c r="H1499" s="85"/>
      <c r="I1499" s="82"/>
    </row>
    <row r="1500" spans="1:9" ht="18">
      <c r="A1500" s="84"/>
      <c r="B1500" s="85"/>
      <c r="C1500" s="85"/>
      <c r="D1500" s="85"/>
      <c r="E1500" s="85"/>
      <c r="F1500" s="85"/>
      <c r="G1500" s="85"/>
      <c r="H1500" s="85"/>
      <c r="I1500" s="82"/>
    </row>
    <row r="1501" spans="1:9" ht="18">
      <c r="A1501" s="84"/>
      <c r="B1501" s="85"/>
      <c r="C1501" s="85"/>
      <c r="D1501" s="85"/>
      <c r="E1501" s="85"/>
      <c r="F1501" s="85"/>
      <c r="G1501" s="85"/>
      <c r="H1501" s="85"/>
      <c r="I1501" s="82"/>
    </row>
    <row r="1502" spans="1:9" ht="18">
      <c r="A1502" s="84"/>
      <c r="B1502" s="85"/>
      <c r="C1502" s="85"/>
      <c r="D1502" s="85"/>
      <c r="E1502" s="85"/>
      <c r="F1502" s="85"/>
      <c r="G1502" s="85"/>
      <c r="H1502" s="85"/>
      <c r="I1502" s="82"/>
    </row>
    <row r="1503" spans="1:9" ht="18">
      <c r="A1503" s="84"/>
      <c r="B1503" s="85"/>
      <c r="C1503" s="85"/>
      <c r="D1503" s="85"/>
      <c r="E1503" s="85"/>
      <c r="F1503" s="85"/>
      <c r="G1503" s="85"/>
      <c r="H1503" s="85"/>
      <c r="I1503" s="82"/>
    </row>
    <row r="1504" spans="1:9" ht="18">
      <c r="A1504" s="84"/>
      <c r="B1504" s="85"/>
      <c r="C1504" s="85"/>
      <c r="D1504" s="85"/>
      <c r="E1504" s="85"/>
      <c r="F1504" s="85"/>
      <c r="G1504" s="85"/>
      <c r="H1504" s="85"/>
      <c r="I1504" s="82"/>
    </row>
    <row r="1505" spans="1:9" ht="18">
      <c r="A1505" s="84"/>
      <c r="B1505" s="85"/>
      <c r="C1505" s="85"/>
      <c r="D1505" s="85"/>
      <c r="E1505" s="85"/>
      <c r="F1505" s="85"/>
      <c r="G1505" s="85"/>
      <c r="H1505" s="85"/>
      <c r="I1505" s="82"/>
    </row>
    <row r="1506" spans="1:9" ht="18">
      <c r="A1506" s="84"/>
      <c r="B1506" s="85"/>
      <c r="C1506" s="85"/>
      <c r="D1506" s="85"/>
      <c r="E1506" s="85"/>
      <c r="F1506" s="85"/>
      <c r="G1506" s="85"/>
      <c r="H1506" s="85"/>
      <c r="I1506" s="82"/>
    </row>
    <row r="1507" spans="1:9" ht="18">
      <c r="A1507" s="84"/>
      <c r="B1507" s="85"/>
      <c r="C1507" s="85"/>
      <c r="D1507" s="85"/>
      <c r="E1507" s="85"/>
      <c r="F1507" s="85"/>
      <c r="G1507" s="85"/>
      <c r="H1507" s="85"/>
      <c r="I1507" s="82"/>
    </row>
    <row r="1508" spans="1:9" ht="18">
      <c r="A1508" s="84"/>
      <c r="B1508" s="85"/>
      <c r="C1508" s="85"/>
      <c r="D1508" s="85"/>
      <c r="E1508" s="85"/>
      <c r="F1508" s="85"/>
      <c r="G1508" s="85"/>
      <c r="H1508" s="85"/>
      <c r="I1508" s="82"/>
    </row>
    <row r="1509" spans="1:9" ht="18">
      <c r="A1509" s="84"/>
      <c r="B1509" s="85"/>
      <c r="C1509" s="85"/>
      <c r="D1509" s="85"/>
      <c r="E1509" s="85"/>
      <c r="F1509" s="85"/>
      <c r="G1509" s="85"/>
      <c r="H1509" s="85"/>
      <c r="I1509" s="82"/>
    </row>
    <row r="1510" spans="1:9" ht="18">
      <c r="A1510" s="84"/>
      <c r="B1510" s="85"/>
      <c r="C1510" s="85"/>
      <c r="D1510" s="85"/>
      <c r="E1510" s="85"/>
      <c r="F1510" s="85"/>
      <c r="G1510" s="85"/>
      <c r="H1510" s="85"/>
      <c r="I1510" s="82"/>
    </row>
    <row r="1511" spans="1:9" ht="18">
      <c r="A1511" s="84"/>
      <c r="B1511" s="85"/>
      <c r="C1511" s="85"/>
      <c r="D1511" s="85"/>
      <c r="E1511" s="85"/>
      <c r="F1511" s="85"/>
      <c r="G1511" s="85"/>
      <c r="H1511" s="85"/>
      <c r="I1511" s="82"/>
    </row>
    <row r="1512" spans="1:9" ht="18">
      <c r="A1512" s="84"/>
      <c r="B1512" s="85"/>
      <c r="C1512" s="85"/>
      <c r="D1512" s="85"/>
      <c r="E1512" s="85"/>
      <c r="F1512" s="85"/>
      <c r="G1512" s="85"/>
      <c r="H1512" s="85"/>
      <c r="I1512" s="82"/>
    </row>
    <row r="1513" spans="1:9" ht="18">
      <c r="A1513" s="84"/>
      <c r="B1513" s="85"/>
      <c r="C1513" s="85"/>
      <c r="D1513" s="85"/>
      <c r="E1513" s="85"/>
      <c r="F1513" s="85"/>
      <c r="G1513" s="85"/>
      <c r="H1513" s="85"/>
      <c r="I1513" s="82"/>
    </row>
    <row r="1514" spans="1:9" ht="18">
      <c r="A1514" s="84"/>
      <c r="B1514" s="85"/>
      <c r="C1514" s="85"/>
      <c r="D1514" s="85"/>
      <c r="E1514" s="85"/>
      <c r="F1514" s="85"/>
      <c r="G1514" s="85"/>
      <c r="H1514" s="85"/>
      <c r="I1514" s="82"/>
    </row>
    <row r="1515" spans="1:9" ht="18">
      <c r="A1515" s="84"/>
      <c r="B1515" s="85"/>
      <c r="C1515" s="85"/>
      <c r="D1515" s="85"/>
      <c r="E1515" s="85"/>
      <c r="F1515" s="85"/>
      <c r="G1515" s="85"/>
      <c r="H1515" s="85"/>
      <c r="I1515" s="82"/>
    </row>
    <row r="1516" spans="1:9" ht="18">
      <c r="A1516" s="84"/>
      <c r="B1516" s="85"/>
      <c r="C1516" s="85"/>
      <c r="D1516" s="85"/>
      <c r="E1516" s="85"/>
      <c r="F1516" s="85"/>
      <c r="G1516" s="85"/>
      <c r="H1516" s="85"/>
      <c r="I1516" s="82"/>
    </row>
    <row r="1517" spans="1:9" ht="18">
      <c r="A1517" s="84"/>
      <c r="B1517" s="85"/>
      <c r="C1517" s="85"/>
      <c r="D1517" s="85"/>
      <c r="E1517" s="85"/>
      <c r="F1517" s="85"/>
      <c r="G1517" s="85"/>
      <c r="H1517" s="85"/>
      <c r="I1517" s="82"/>
    </row>
    <row r="1518" spans="1:9" ht="18">
      <c r="A1518" s="84"/>
      <c r="B1518" s="85"/>
      <c r="C1518" s="85"/>
      <c r="D1518" s="85"/>
      <c r="E1518" s="85"/>
      <c r="F1518" s="85"/>
      <c r="G1518" s="85"/>
      <c r="H1518" s="85"/>
      <c r="I1518" s="82"/>
    </row>
    <row r="1519" spans="1:9" ht="18">
      <c r="A1519" s="84"/>
      <c r="B1519" s="85"/>
      <c r="C1519" s="85"/>
      <c r="D1519" s="85"/>
      <c r="E1519" s="85"/>
      <c r="F1519" s="85"/>
      <c r="G1519" s="85"/>
      <c r="H1519" s="85"/>
      <c r="I1519" s="82"/>
    </row>
    <row r="1520" spans="1:9" ht="18">
      <c r="A1520" s="84"/>
      <c r="B1520" s="85"/>
      <c r="C1520" s="85"/>
      <c r="D1520" s="85"/>
      <c r="E1520" s="85"/>
      <c r="F1520" s="85"/>
      <c r="G1520" s="85"/>
      <c r="H1520" s="85"/>
      <c r="I1520" s="82"/>
    </row>
    <row r="1521" spans="1:9" ht="18">
      <c r="A1521" s="84"/>
      <c r="B1521" s="85"/>
      <c r="C1521" s="85"/>
      <c r="D1521" s="85"/>
      <c r="E1521" s="85"/>
      <c r="F1521" s="85"/>
      <c r="G1521" s="85"/>
      <c r="H1521" s="85"/>
      <c r="I1521" s="82"/>
    </row>
    <row r="1522" spans="1:9" ht="18">
      <c r="A1522" s="84"/>
      <c r="B1522" s="85"/>
      <c r="C1522" s="85"/>
      <c r="D1522" s="85"/>
      <c r="E1522" s="85"/>
      <c r="F1522" s="85"/>
      <c r="G1522" s="85"/>
      <c r="H1522" s="85"/>
      <c r="I1522" s="82"/>
    </row>
    <row r="1523" spans="1:9" ht="18">
      <c r="A1523" s="84"/>
      <c r="B1523" s="85"/>
      <c r="C1523" s="85"/>
      <c r="D1523" s="85"/>
      <c r="E1523" s="85"/>
      <c r="F1523" s="85"/>
      <c r="G1523" s="85"/>
      <c r="H1523" s="85"/>
      <c r="I1523" s="82"/>
    </row>
    <row r="1524" spans="1:9" ht="18">
      <c r="A1524" s="84"/>
      <c r="B1524" s="85"/>
      <c r="C1524" s="85"/>
      <c r="D1524" s="85"/>
      <c r="E1524" s="85"/>
      <c r="F1524" s="85"/>
      <c r="G1524" s="85"/>
      <c r="H1524" s="85"/>
      <c r="I1524" s="82"/>
    </row>
    <row r="1525" spans="1:9" ht="18">
      <c r="A1525" s="84"/>
      <c r="B1525" s="85"/>
      <c r="C1525" s="85"/>
      <c r="D1525" s="85"/>
      <c r="E1525" s="85"/>
      <c r="F1525" s="85"/>
      <c r="G1525" s="85"/>
      <c r="H1525" s="85"/>
      <c r="I1525" s="82"/>
    </row>
    <row r="1526" spans="1:9" ht="18">
      <c r="A1526" s="84"/>
      <c r="B1526" s="85"/>
      <c r="C1526" s="85"/>
      <c r="D1526" s="85"/>
      <c r="E1526" s="85"/>
      <c r="F1526" s="85"/>
      <c r="G1526" s="85"/>
      <c r="H1526" s="85"/>
      <c r="I1526" s="82"/>
    </row>
    <row r="1527" spans="1:9" ht="18">
      <c r="A1527" s="84"/>
      <c r="B1527" s="85"/>
      <c r="C1527" s="85"/>
      <c r="D1527" s="85"/>
      <c r="E1527" s="85"/>
      <c r="F1527" s="85"/>
      <c r="G1527" s="85"/>
      <c r="H1527" s="85"/>
      <c r="I1527" s="82"/>
    </row>
    <row r="1528" spans="1:9" ht="18">
      <c r="A1528" s="84"/>
      <c r="B1528" s="85"/>
      <c r="C1528" s="85"/>
      <c r="D1528" s="85"/>
      <c r="E1528" s="85"/>
      <c r="F1528" s="85"/>
      <c r="G1528" s="85"/>
      <c r="H1528" s="85"/>
      <c r="I1528" s="82"/>
    </row>
    <row r="1529" spans="1:9" ht="18">
      <c r="A1529" s="84"/>
      <c r="B1529" s="85"/>
      <c r="C1529" s="85"/>
      <c r="D1529" s="85"/>
      <c r="E1529" s="85"/>
      <c r="F1529" s="85"/>
      <c r="G1529" s="85"/>
      <c r="H1529" s="85"/>
      <c r="I1529" s="82"/>
    </row>
    <row r="1530" spans="1:9" ht="18">
      <c r="A1530" s="84"/>
      <c r="B1530" s="85"/>
      <c r="C1530" s="85"/>
      <c r="D1530" s="85"/>
      <c r="E1530" s="85"/>
      <c r="F1530" s="85"/>
      <c r="G1530" s="85"/>
      <c r="H1530" s="85"/>
      <c r="I1530" s="82"/>
    </row>
    <row r="1531" spans="1:9" ht="18">
      <c r="A1531" s="84"/>
      <c r="B1531" s="85"/>
      <c r="C1531" s="85"/>
      <c r="D1531" s="85"/>
      <c r="E1531" s="85"/>
      <c r="F1531" s="85"/>
      <c r="G1531" s="85"/>
      <c r="H1531" s="85"/>
      <c r="I1531" s="82"/>
    </row>
    <row r="1532" spans="1:9" ht="18">
      <c r="A1532" s="84"/>
      <c r="B1532" s="85"/>
      <c r="C1532" s="85"/>
      <c r="D1532" s="85"/>
      <c r="E1532" s="85"/>
      <c r="F1532" s="85"/>
      <c r="G1532" s="85"/>
      <c r="H1532" s="85"/>
      <c r="I1532" s="82"/>
    </row>
    <row r="1533" spans="1:9" ht="18">
      <c r="A1533" s="84"/>
      <c r="B1533" s="85"/>
      <c r="C1533" s="85"/>
      <c r="D1533" s="85"/>
      <c r="E1533" s="85"/>
      <c r="F1533" s="85"/>
      <c r="G1533" s="85"/>
      <c r="H1533" s="85"/>
      <c r="I1533" s="82"/>
    </row>
    <row r="1534" spans="1:9" ht="18">
      <c r="A1534" s="84"/>
      <c r="B1534" s="85"/>
      <c r="C1534" s="85"/>
      <c r="D1534" s="85"/>
      <c r="E1534" s="85"/>
      <c r="F1534" s="85"/>
      <c r="G1534" s="85"/>
      <c r="H1534" s="85"/>
      <c r="I1534" s="82"/>
    </row>
    <row r="1535" spans="1:9" ht="18">
      <c r="A1535" s="84"/>
      <c r="B1535" s="85"/>
      <c r="C1535" s="85"/>
      <c r="D1535" s="85"/>
      <c r="E1535" s="85"/>
      <c r="F1535" s="85"/>
      <c r="G1535" s="85"/>
      <c r="H1535" s="85"/>
      <c r="I1535" s="82"/>
    </row>
    <row r="1536" spans="1:9" ht="18">
      <c r="A1536" s="84"/>
      <c r="B1536" s="85"/>
      <c r="C1536" s="85"/>
      <c r="D1536" s="85"/>
      <c r="E1536" s="85"/>
      <c r="F1536" s="85"/>
      <c r="G1536" s="85"/>
      <c r="H1536" s="85"/>
      <c r="I1536" s="82"/>
    </row>
    <row r="1537" spans="1:9" ht="18">
      <c r="A1537" s="84"/>
      <c r="B1537" s="85"/>
      <c r="C1537" s="85"/>
      <c r="D1537" s="85"/>
      <c r="E1537" s="85"/>
      <c r="F1537" s="85"/>
      <c r="G1537" s="85"/>
      <c r="H1537" s="85"/>
      <c r="I1537" s="82"/>
    </row>
    <row r="1538" spans="1:9" ht="18">
      <c r="A1538" s="84"/>
      <c r="B1538" s="85"/>
      <c r="C1538" s="85"/>
      <c r="D1538" s="85"/>
      <c r="E1538" s="85"/>
      <c r="F1538" s="85"/>
      <c r="G1538" s="85"/>
      <c r="H1538" s="85"/>
      <c r="I1538" s="82"/>
    </row>
    <row r="1539" spans="1:9" ht="18">
      <c r="A1539" s="84"/>
      <c r="B1539" s="85"/>
      <c r="C1539" s="85"/>
      <c r="D1539" s="85"/>
      <c r="E1539" s="85"/>
      <c r="F1539" s="85"/>
      <c r="G1539" s="85"/>
      <c r="H1539" s="85"/>
      <c r="I1539" s="82"/>
    </row>
    <row r="1540" spans="1:9" ht="18">
      <c r="A1540" s="84"/>
      <c r="B1540" s="85"/>
      <c r="C1540" s="85"/>
      <c r="D1540" s="85"/>
      <c r="E1540" s="85"/>
      <c r="F1540" s="85"/>
      <c r="G1540" s="85"/>
      <c r="H1540" s="85"/>
      <c r="I1540" s="82"/>
    </row>
    <row r="1541" spans="1:9" ht="18">
      <c r="A1541" s="84"/>
      <c r="B1541" s="85"/>
      <c r="C1541" s="85"/>
      <c r="D1541" s="85"/>
      <c r="E1541" s="85"/>
      <c r="F1541" s="85"/>
      <c r="G1541" s="85"/>
      <c r="H1541" s="85"/>
      <c r="I1541" s="82"/>
    </row>
    <row r="1542" spans="1:9" ht="18">
      <c r="A1542" s="84"/>
      <c r="B1542" s="85"/>
      <c r="C1542" s="85"/>
      <c r="D1542" s="85"/>
      <c r="E1542" s="85"/>
      <c r="F1542" s="85"/>
      <c r="G1542" s="85"/>
      <c r="H1542" s="85"/>
      <c r="I1542" s="82"/>
    </row>
    <row r="1543" spans="1:9" ht="18">
      <c r="A1543" s="84"/>
      <c r="B1543" s="85"/>
      <c r="C1543" s="85"/>
      <c r="D1543" s="85"/>
      <c r="E1543" s="85"/>
      <c r="F1543" s="85"/>
      <c r="G1543" s="85"/>
      <c r="H1543" s="85"/>
      <c r="I1543" s="82"/>
    </row>
    <row r="1544" spans="1:9" ht="18">
      <c r="A1544" s="84"/>
      <c r="B1544" s="85"/>
      <c r="C1544" s="85"/>
      <c r="D1544" s="85"/>
      <c r="E1544" s="85"/>
      <c r="F1544" s="85"/>
      <c r="G1544" s="85"/>
      <c r="H1544" s="85"/>
      <c r="I1544" s="82"/>
    </row>
    <row r="1545" spans="1:9" ht="18">
      <c r="A1545" s="84"/>
      <c r="B1545" s="85"/>
      <c r="C1545" s="85"/>
      <c r="D1545" s="85"/>
      <c r="E1545" s="85"/>
      <c r="F1545" s="85"/>
      <c r="G1545" s="85"/>
      <c r="H1545" s="85"/>
      <c r="I1545" s="82"/>
    </row>
    <row r="1546" spans="1:9" ht="18">
      <c r="A1546" s="84"/>
      <c r="B1546" s="85"/>
      <c r="C1546" s="85"/>
      <c r="D1546" s="85"/>
      <c r="E1546" s="85"/>
      <c r="F1546" s="85"/>
      <c r="G1546" s="85"/>
      <c r="H1546" s="85"/>
      <c r="I1546" s="82"/>
    </row>
    <row r="1547" spans="1:9" ht="18">
      <c r="A1547" s="84"/>
      <c r="B1547" s="85"/>
      <c r="C1547" s="85"/>
      <c r="D1547" s="85"/>
      <c r="E1547" s="85"/>
      <c r="F1547" s="85"/>
      <c r="G1547" s="85"/>
      <c r="H1547" s="85"/>
      <c r="I1547" s="82"/>
    </row>
  </sheetData>
  <sheetProtection/>
  <mergeCells count="8">
    <mergeCell ref="G1:O1"/>
    <mergeCell ref="A2:O2"/>
    <mergeCell ref="O3:S3"/>
    <mergeCell ref="I3:M3"/>
    <mergeCell ref="J5:J9"/>
    <mergeCell ref="K5:K9"/>
    <mergeCell ref="L5:L9"/>
    <mergeCell ref="M5:M9"/>
  </mergeCells>
  <printOptions/>
  <pageMargins left="0.6692913385826772" right="0.4724409448818898" top="0.31496062992125984" bottom="0.35433070866141736" header="0" footer="0"/>
  <pageSetup fitToHeight="0" horizontalDpi="600" verticalDpi="600" orientation="portrait" paperSize="9" scale="7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Galina</cp:lastModifiedBy>
  <cp:lastPrinted>2023-10-26T13:33:35Z</cp:lastPrinted>
  <dcterms:created xsi:type="dcterms:W3CDTF">2006-11-13T05:36:17Z</dcterms:created>
  <dcterms:modified xsi:type="dcterms:W3CDTF">2023-10-26T13:34:37Z</dcterms:modified>
  <cp:category/>
  <cp:version/>
  <cp:contentType/>
  <cp:contentStatus/>
</cp:coreProperties>
</file>